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APS475-21 - Úpravy zázemí..." sheetId="2" r:id="rId2"/>
    <sheet name="VRN - Vedlejší rozpočtové..." sheetId="3" r:id="rId3"/>
    <sheet name="Pokyny pro vyplnění" sheetId="4" r:id="rId4"/>
  </sheets>
  <definedNames>
    <definedName name="_xlnm._FilterDatabase" localSheetId="1" hidden="1">'APS475-21 - Úpravy zázemí...'!$C$114:$K$1702</definedName>
    <definedName name="_xlnm._FilterDatabase" localSheetId="2" hidden="1">'VRN - Vedlejší rozpočtové...'!$C$84:$K$109</definedName>
    <definedName name="_xlnm.Print_Area" localSheetId="1">'APS475-21 - Úpravy zázemí...'!$C$4:$J$37,'APS475-21 - Úpravy zázemí...'!$C$43:$J$98,'APS475-21 - Úpravy zázemí...'!$C$104:$K$1702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2">'VRN - Vedlejší rozpočtové...'!$C$4:$J$39,'VRN - Vedlejší rozpočtové...'!$C$45:$J$66,'VRN - Vedlejší rozpočtové...'!$C$72:$K$109</definedName>
    <definedName name="_xlnm.Print_Titles" localSheetId="0">'Rekapitulace stavby'!$52:$52</definedName>
    <definedName name="_xlnm.Print_Titles" localSheetId="1">'APS475-21 - Úpravy zázemí...'!$114:$114</definedName>
    <definedName name="_xlnm.Print_Titles" localSheetId="2">'VRN - Vedlejší rozpočtové...'!$84:$84</definedName>
  </definedNames>
  <calcPr calcId="162913"/>
</workbook>
</file>

<file path=xl/sharedStrings.xml><?xml version="1.0" encoding="utf-8"?>
<sst xmlns="http://schemas.openxmlformats.org/spreadsheetml/2006/main" count="14674" uniqueCount="2763">
  <si>
    <t>Export Komplet</t>
  </si>
  <si>
    <t>VZ</t>
  </si>
  <si>
    <t>2.0</t>
  </si>
  <si>
    <t>ZAMOK</t>
  </si>
  <si>
    <t>False</t>
  </si>
  <si>
    <t>{050ea1a3-ba32-40f1-9c41-d317f26e7e46}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</si>
  <si>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</si>
  <si>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</si>
  <si>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</si>
  <si>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</si>
  <si>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</si>
  <si>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</si>
  <si>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</si>
  <si>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</si>
  <si>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APS475-21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</si>
  <si>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</si>
  <si>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</si>
  <si>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Úpravy zázemí novinářů v 1NP objektu Strakovi akademie</t>
  </si>
  <si>
    <t>KSO:</t>
  </si>
  <si>
    <t>801 61</t>
  </si>
  <si>
    <t>CC-CZ:</t>
  </si>
  <si>
    <t/>
  </si>
  <si>
    <t>Místo:</t>
  </si>
  <si>
    <t>p.č. 680/4, k.ú. Malá Strana (místnosti č.96,97,98</t>
  </si>
  <si>
    <t>Datum:</t>
  </si>
  <si>
    <t>CZ-CPV:</t>
  </si>
  <si>
    <t>45213150-9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</si>
  <si>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</si>
  <si>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</si>
  <si>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</si>
  <si>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</si>
  <si>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</si>
  <si>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</si>
  <si>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</si>
  <si>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</si>
  <si>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</si>
  <si>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</si>
  <si>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</si>
  <si>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</si>
  <si>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</si>
  <si>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</si>
  <si>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</si>
  <si>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</si>
  <si>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</si>
  <si>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</si>
  <si>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</si>
  <si>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</si>
  <si>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</si>
  <si>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</si>
  <si>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</si>
  <si>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</si>
  <si>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</si>
  <si>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</si>
  <si>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</si>
  <si>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</si>
  <si>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</si>
  <si>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</si>
  <si>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</si>
  <si>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</si>
  <si>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</si>
  <si>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</si>
  <si>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</si>
  <si>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</si>
  <si>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</si>
  <si>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</si>
  <si>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</si>
  <si>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</si>
  <si>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</si>
  <si>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</si>
  <si>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</si>
  <si>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</si>
  <si>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</si>
  <si>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</si>
  <si>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</si>
  <si>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</si>
  <si>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</si>
  <si>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</si>
  <si>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</si>
  <si>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</si>
  <si>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VRN</t>
  </si>
  <si>
    <t>Vedlejší rozpočtové náklady</t>
  </si>
  <si>
    <t>{373a9468-9df4-490a-90d6-16ff2f0bcbff}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</si>
  <si>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</si>
  <si>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</si>
  <si>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</si>
  <si>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</si>
  <si>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</si>
  <si>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</si>
  <si>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</si>
  <si>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</si>
  <si>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</si>
  <si>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</si>
  <si>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</si>
  <si>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</si>
  <si>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</si>
  <si>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</si>
  <si>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</si>
  <si>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</si>
  <si>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</si>
  <si>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</si>
  <si>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</si>
  <si>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</si>
  <si>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</si>
  <si>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</si>
  <si>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</si>
  <si>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  741.1 - Osvětlovací tělesa</t>
  </si>
  <si>
    <t xml:space="preserve">      741.2 - Koncové prvky elektroinstalace</t>
  </si>
  <si>
    <t xml:space="preserve">      741.3 - Kabely</t>
  </si>
  <si>
    <t xml:space="preserve">      741.4 - Elektroinstalační materiál</t>
  </si>
  <si>
    <t xml:space="preserve">      741.5 - Rozvaděče a rozvaděčová výzbroj</t>
  </si>
  <si>
    <t xml:space="preserve">      741.6 - Ostatní</t>
  </si>
  <si>
    <t xml:space="preserve">    742 - Elektroinstalace - slaboproud</t>
  </si>
  <si>
    <t xml:space="preserve">      742.1 - Datové rozvody SKS</t>
  </si>
  <si>
    <t xml:space="preserve">      742.2 - Systém EPS</t>
  </si>
  <si>
    <t xml:space="preserve">      742.3 - Systém EZS</t>
  </si>
  <si>
    <t xml:space="preserve">      742.4 - Systém nouzového sdělovacího zařízení</t>
  </si>
  <si>
    <t xml:space="preserve">      742.5 - Ostatní</t>
  </si>
  <si>
    <t xml:space="preserve">    763 - Konstrukce suché výstavby</t>
  </si>
  <si>
    <t xml:space="preserve">    766 - Konstrukce truhlářské</t>
  </si>
  <si>
    <t xml:space="preserve">    772 - Podlahy z kamene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</si>
  <si>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</si>
  <si>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</si>
  <si>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</si>
  <si>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</si>
  <si>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</si>
  <si>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</si>
  <si>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</si>
  <si>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</si>
  <si>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>OST - Ostatní</t>
  </si>
  <si>
    <t xml:space="preserve">    OST-1 - Vybavení interiéru- ostatní nábytek a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</si>
  <si>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</si>
  <si>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</si>
  <si>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</si>
  <si>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</si>
  <si>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</si>
  <si>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</si>
  <si>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</si>
  <si>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</si>
  <si>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</si>
  <si>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</si>
  <si>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</si>
  <si>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</si>
  <si>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</si>
  <si>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</si>
  <si>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</si>
  <si>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</si>
  <si>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</si>
  <si>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</si>
  <si>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</si>
  <si>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310236261</t>
  </si>
  <si>
    <t>Zazdívka otvorů pl přes 0,0225 do 0,09 m2 ve zdivu nadzákladovém cihlami pálenými tl přes 450 do 600 mm</t>
  </si>
  <si>
    <t>kus</t>
  </si>
  <si>
    <t>CS ÚRS 2021 02</t>
  </si>
  <si>
    <t>4</t>
  </si>
  <si>
    <t>1831331007</t>
  </si>
  <si>
    <t>PP</t>
  </si>
  <si>
    <t>Zazdívka otvorů ve zdivu nadzákladovém cihlami pálenými plochy přes 0,0225 m2 do 0,09 m2, ve zdi tl. přes 450 do 600 mm</t>
  </si>
  <si>
    <t>Online PSC</t>
  </si>
  <si>
    <t>https://podminky.urs.cz/item/CS_URS_2021_02/310236261</t>
  </si>
  <si>
    <t>VV</t>
  </si>
  <si>
    <t>"pro připojení kanalizace na stoupačky 1NP"1</t>
  </si>
  <si>
    <t>310238211</t>
  </si>
  <si>
    <t>Zazdívka otvorů pl přes 0,25 do 1 m2 ve zdivu nadzákladovém cihlami pálenými na MVC</t>
  </si>
  <si>
    <t>m3</t>
  </si>
  <si>
    <t>415279845</t>
  </si>
  <si>
    <t>Zazdívka otvorů ve zdivu nadzákladovém cihlami pálenými plochy přes 0,25 m2 do 1 m2 na maltu vápenocementovou</t>
  </si>
  <si>
    <t>https://podminky.urs.cz/item/CS_URS_2021_02/310238211</t>
  </si>
  <si>
    <t>"pozn.12"0,4*0,3*2,36</t>
  </si>
  <si>
    <t>317234410</t>
  </si>
  <si>
    <t>Vyzdívka mezi nosníky z cihel pálených na MC</t>
  </si>
  <si>
    <t>-538670460</t>
  </si>
  <si>
    <t>Vyzdívka mezi nosníky cihlami pálenými na maltu cementovou</t>
  </si>
  <si>
    <t>https://podminky.urs.cz/item/CS_URS_2021_02/317234410</t>
  </si>
  <si>
    <t>"pozn.12"1,1*2*0,3*0,12</t>
  </si>
  <si>
    <t>317314124R</t>
  </si>
  <si>
    <t>Podbetonování zhlaví nosníků, kapsy hloubky 200 mm</t>
  </si>
  <si>
    <t>1994064347</t>
  </si>
  <si>
    <t>"pozn.12"4</t>
  </si>
  <si>
    <t>5</t>
  </si>
  <si>
    <t>317351107</t>
  </si>
  <si>
    <t>Zřízení bednění překladů v do 4 m</t>
  </si>
  <si>
    <t>m2</t>
  </si>
  <si>
    <t>-1794331438</t>
  </si>
  <si>
    <t>Bednění klenbových pásů, říms nebo překladů překladů neproměnného nebo proměnného průřezu nebo při tvaru zalomeném půdorysně nebo nárysně včetně podpěrné konstrukce do výše 4 m zřízení</t>
  </si>
  <si>
    <t>https://podminky.urs.cz/item/CS_URS_2021_02/317351107</t>
  </si>
  <si>
    <t>"věnec nad dveřmi"0,7*0,075*4+0,9*0,125</t>
  </si>
  <si>
    <t>6</t>
  </si>
  <si>
    <t>317351108</t>
  </si>
  <si>
    <t>Odstranění bednění překladů v do 4 m</t>
  </si>
  <si>
    <t>-1949328291</t>
  </si>
  <si>
    <t>Bednění klenbových pásů, říms nebo překladů překladů neproměnného nebo proměnného průřezu nebo při tvaru zalomeném půdorysně nebo nárysně včetně podpěrné konstrukce do výše 4 m odstranění</t>
  </si>
  <si>
    <t>https://podminky.urs.cz/item/CS_URS_2021_02/317351108</t>
  </si>
  <si>
    <t>"jako zřízení"0,323</t>
  </si>
  <si>
    <t>7</t>
  </si>
  <si>
    <t>317944321</t>
  </si>
  <si>
    <t>Válcované nosníky do č.12 dodatečně osazované do připravených otvorů</t>
  </si>
  <si>
    <t>t</t>
  </si>
  <si>
    <t>957227908</t>
  </si>
  <si>
    <t>Válcované nosníky dodatečně osazované do připravených otvorů bez zazdění hlav do č. 12</t>
  </si>
  <si>
    <t>https://podminky.urs.cz/item/CS_URS_2021_02/317944321</t>
  </si>
  <si>
    <t>"G1"3*10,4*2/1000</t>
  </si>
  <si>
    <t>8</t>
  </si>
  <si>
    <t>340236211</t>
  </si>
  <si>
    <t>Zazdívka otvorů v příčkách nebo stěnách pl přes 0,0225 do 0,09 m2 cihlami plnými tl do 100 mm</t>
  </si>
  <si>
    <t>679526118</t>
  </si>
  <si>
    <t>Zazdívka otvorů v příčkách nebo stěnách cihlami plnými pálenými plochy přes 0,0225 m2 do 0,09 m2, tloušťky do 100 mm</t>
  </si>
  <si>
    <t>https://podminky.urs.cz/item/CS_URS_2021_02/340236211</t>
  </si>
  <si>
    <t>"1PP průraz pod sálem"1</t>
  </si>
  <si>
    <t>9</t>
  </si>
  <si>
    <t>342272215</t>
  </si>
  <si>
    <t>Příčka z pórobetonových hladkých tvárnic na tenkovrstvou maltu tl 75 mm</t>
  </si>
  <si>
    <t>-1487409787</t>
  </si>
  <si>
    <t>Příčky z pórobetonových tvárnic hladkých na tenké maltové lože objemová hmotnost do 500 kg/m3, tloušťka příčky 75 mm</t>
  </si>
  <si>
    <t>https://podminky.urs.cz/item/CS_URS_2021_02/342272215</t>
  </si>
  <si>
    <t>"skladba S1"</t>
  </si>
  <si>
    <t>(1,5*2+3,2+0,88*2)*2,32-"dveře"0,6*4*2,27</t>
  </si>
  <si>
    <t>10</t>
  </si>
  <si>
    <t>342272235</t>
  </si>
  <si>
    <t>Příčka z pórobetonových hladkých tvárnic na tenkovrstvou maltu tl 125 mm</t>
  </si>
  <si>
    <t>-1796508801</t>
  </si>
  <si>
    <t>Příčky z pórobetonových tvárnic hladkých na tenké maltové lože objemová hmotnost do 500 kg/m3, tloušťka příčky 125 mm</t>
  </si>
  <si>
    <t>https://podminky.urs.cz/item/CS_URS_2021_02/342272235</t>
  </si>
  <si>
    <t>"skladba S2"(4,56+1,5*2)*4,18-"dveře"0,8*2,27-"věneček"(4,56+1,5*2)*0,13</t>
  </si>
  <si>
    <t>11</t>
  </si>
  <si>
    <t>342291121</t>
  </si>
  <si>
    <t>Ukotvení příček k cihelným konstrukcím plochými kotvami</t>
  </si>
  <si>
    <t>m</t>
  </si>
  <si>
    <t>1016078258</t>
  </si>
  <si>
    <t>Ukotvení příček plochými kotvami, do konstrukce cihelné</t>
  </si>
  <si>
    <t>https://podminky.urs.cz/item/CS_URS_2021_02/342291121</t>
  </si>
  <si>
    <t>"skladba S1"2,32*5</t>
  </si>
  <si>
    <t>"skladba S2"(4,18-0,13)*3</t>
  </si>
  <si>
    <t>"předstěny"1,2+2,32*2</t>
  </si>
  <si>
    <t>Součet</t>
  </si>
  <si>
    <t>12</t>
  </si>
  <si>
    <t>346244361</t>
  </si>
  <si>
    <t>Zazdívka o tl 65 mm rýh, nik nebo kapes z cihel pálených</t>
  </si>
  <si>
    <t>1574298151</t>
  </si>
  <si>
    <t>Zazdívka rýh, potrubí, nik (výklenků) nebo kapes z pálených cihel na maltu tl. 65 mm</t>
  </si>
  <si>
    <t>https://podminky.urs.cz/item/CS_URS_2021_02/346244361</t>
  </si>
  <si>
    <t>"po zrušení stávaj.odpadního potrubí"10*0,15</t>
  </si>
  <si>
    <t>"pro připojení vody"0,06</t>
  </si>
  <si>
    <t>"pro připojení automatu na nápoje na vodu"0,05</t>
  </si>
  <si>
    <t>"pro topení"0,1*2</t>
  </si>
  <si>
    <t>13</t>
  </si>
  <si>
    <t>346244371</t>
  </si>
  <si>
    <t>Zazdívka o tl 140 mm rýh, nik nebo kapes z cihel pálených</t>
  </si>
  <si>
    <t>1972163908</t>
  </si>
  <si>
    <t>Zazdívka rýh, potrubí, nik (výklenků) nebo kapes z pálených cihel na maltu tl. 140 mm</t>
  </si>
  <si>
    <t>https://podminky.urs.cz/item/CS_URS_2021_02/346244371</t>
  </si>
  <si>
    <t>"po původním překladu"0,34*0,2*2</t>
  </si>
  <si>
    <t>14</t>
  </si>
  <si>
    <t>346244381</t>
  </si>
  <si>
    <t>Plentování jednostranné v do 200 mm válcovaných nosníků cihlami</t>
  </si>
  <si>
    <t>-578269934</t>
  </si>
  <si>
    <t>Plentování ocelových válcovaných nosníků jednostranné cihlami na maltu, výška stojiny do 200 mm</t>
  </si>
  <si>
    <t>https://podminky.urs.cz/item/CS_URS_2021_02/346244381</t>
  </si>
  <si>
    <t>"pozn.12"3*0,12*2</t>
  </si>
  <si>
    <t>346272236</t>
  </si>
  <si>
    <t>Přizdívka z pórobetonových tvárnic tl 100 mm</t>
  </si>
  <si>
    <t>377492705</t>
  </si>
  <si>
    <t>Přizdívky z pórobetonových tvárnic objemová hmotnost do 500 kg/m3, na tenké maltové lože, tloušťka přizdívky 100 mm</t>
  </si>
  <si>
    <t>https://podminky.urs.cz/item/CS_URS_2021_02/346272236</t>
  </si>
  <si>
    <t>"pozn.32"1,2*0,88*2</t>
  </si>
  <si>
    <t>"pon.38"2,32*0,88*2</t>
  </si>
  <si>
    <t>Vodorovné konstrukce</t>
  </si>
  <si>
    <t>16</t>
  </si>
  <si>
    <t>417321414</t>
  </si>
  <si>
    <t>Ztužující pásy a věnce ze ŽB tř. C 20/25</t>
  </si>
  <si>
    <t>-411105216</t>
  </si>
  <si>
    <t>Ztužující pásy a věnce z betonu železového (bez výztuže) tř. C 20/25</t>
  </si>
  <si>
    <t>https://podminky.urs.cz/item/CS_URS_2021_02/417321414</t>
  </si>
  <si>
    <t>(1,6*2+3,3+0,98*2)*0,075*0,13</t>
  </si>
  <si>
    <t>"skladba S2"</t>
  </si>
  <si>
    <t>(4,66+1,6*2)*0,13*0,125</t>
  </si>
  <si>
    <t>17</t>
  </si>
  <si>
    <t>417351115</t>
  </si>
  <si>
    <t>Zřízení bednění ztužujících věnců</t>
  </si>
  <si>
    <t>439333092</t>
  </si>
  <si>
    <t>Bednění bočnic ztužujících pásů a věnců včetně vzpěr zřízení</t>
  </si>
  <si>
    <t>https://podminky.urs.cz/item/CS_URS_2021_02/417351115</t>
  </si>
  <si>
    <t>(1,6*2+3,3+0,98*2)*2*0,13</t>
  </si>
  <si>
    <t>(4,66+1,6*2)*0,13*2</t>
  </si>
  <si>
    <t>18</t>
  </si>
  <si>
    <t>417351116</t>
  </si>
  <si>
    <t>Odstranění bednění ztužujících věnců</t>
  </si>
  <si>
    <t>92364970</t>
  </si>
  <si>
    <t>Bednění bočnic ztužujících pásů a věnců včetně vzpěr odstranění</t>
  </si>
  <si>
    <t>https://podminky.urs.cz/item/CS_URS_2021_02/417351116</t>
  </si>
  <si>
    <t>"jako zřízení"4,244</t>
  </si>
  <si>
    <t>19</t>
  </si>
  <si>
    <t>417361821</t>
  </si>
  <si>
    <t>Výztuž ztužujících pásů a věnců betonářskou ocelí 10 505</t>
  </si>
  <si>
    <t>-905975058</t>
  </si>
  <si>
    <t>Výztuž ztužujících pásů a věnců z betonářské oceli 10 505 (R) nebo BSt 500</t>
  </si>
  <si>
    <t>https://podminky.urs.cz/item/CS_URS_2021_02/417361821</t>
  </si>
  <si>
    <t>"výztuž R6 včetně vlepené části do zdiva"0,008</t>
  </si>
  <si>
    <t>Úpravy povrchů, podlahy a osazování výplní</t>
  </si>
  <si>
    <t>20</t>
  </si>
  <si>
    <t>611315221</t>
  </si>
  <si>
    <t>Vápenná štuková omítka malých ploch do 0,09 m2 na stropech</t>
  </si>
  <si>
    <t>-1136135489</t>
  </si>
  <si>
    <t>Vápenná omítka jednotlivých malých ploch štuková na stropech, plochy jednotlivě do 0,09 m2</t>
  </si>
  <si>
    <t>https://podminky.urs.cz/item/CS_URS_2021_02/611315221</t>
  </si>
  <si>
    <t>"oprava a doplnění po vrtání"</t>
  </si>
  <si>
    <t>"1PP"2</t>
  </si>
  <si>
    <t>611315421</t>
  </si>
  <si>
    <t>Oprava vnitřní vápenné štukové omítky stropů v rozsahu plochy do 10 %</t>
  </si>
  <si>
    <t>-214269601</t>
  </si>
  <si>
    <t>Oprava vápenné omítky vnitřních ploch štukové dvouvrstvé, tloušťky do 20 mm a tloušťky štuku do 3 mm stropů, v rozsahu opravované plochy do 10%</t>
  </si>
  <si>
    <t>https://podminky.urs.cz/item/CS_URS_2021_02/611315421</t>
  </si>
  <si>
    <t>"m.č.97a"12,9</t>
  </si>
  <si>
    <t>"m.č.97b"1,455*1,5+2,805*1,5</t>
  </si>
  <si>
    <t>"m.č.96"15,1</t>
  </si>
  <si>
    <t>"m.č.98 a"12,1</t>
  </si>
  <si>
    <t>"m.č.98b"1,2*2,6</t>
  </si>
  <si>
    <t>22</t>
  </si>
  <si>
    <t>612131100</t>
  </si>
  <si>
    <t>Vápenný postřik vnitřních stěn nanášený ručně</t>
  </si>
  <si>
    <t>1741169357</t>
  </si>
  <si>
    <t>Podkladní a spojovací vrstva vnitřních omítaných ploch vápenný postřik nanášený ručně celoplošně stěn</t>
  </si>
  <si>
    <t>https://podminky.urs.cz/item/CS_URS_2021_02/612131100</t>
  </si>
  <si>
    <t>"skladba S4"</t>
  </si>
  <si>
    <t>"m.č.97a"</t>
  </si>
  <si>
    <t>(2,86+1,4+1,4+1,4)*2,38+"nad předstěny WC"(0,1+0,88)*(2,38-1,2)</t>
  </si>
  <si>
    <t>"m.č.97b"</t>
  </si>
  <si>
    <t>1,825*2,38+"nad předstěny WC"0,88*(2,38-1,2)+"nika"(0,35*2+0,98)*2,3</t>
  </si>
  <si>
    <t>Mezisoučet</t>
  </si>
  <si>
    <t>"skladba S5"</t>
  </si>
  <si>
    <t>"m.č.97a  pod oknem"1,405*0,9+"ostění okna"1,1*0,36*2</t>
  </si>
  <si>
    <t>"m.č.97b"(0,475+0,23)*2</t>
  </si>
  <si>
    <t>23</t>
  </si>
  <si>
    <t>612135101</t>
  </si>
  <si>
    <t>Hrubá výplň rýh ve stěnách maltou jakékoli šířky rýhy</t>
  </si>
  <si>
    <t>72553984</t>
  </si>
  <si>
    <t>Hrubá výplň rýh maltou jakékoli šířky rýhy ve stěnách</t>
  </si>
  <si>
    <t>https://podminky.urs.cz/item/CS_URS_2021_02/612135101</t>
  </si>
  <si>
    <t>"pro vodu"17*0,07</t>
  </si>
  <si>
    <t>"pro připoj.potrubí kanalizace"5*0,1+3,5*0,15</t>
  </si>
  <si>
    <t>"pro zručení stávaj.vodovodního potrubí"20*0,07</t>
  </si>
  <si>
    <t>"pro el.chráničku pozn.5 1PP"0,5*0,1</t>
  </si>
  <si>
    <t>"pro topení"2,5*0,1</t>
  </si>
  <si>
    <t>24</t>
  </si>
  <si>
    <t>612142001</t>
  </si>
  <si>
    <t>Potažení vnitřních stěn sklovláknitým pletivem vtlačeným do tenkovrstvé hmoty</t>
  </si>
  <si>
    <t>-1955880092</t>
  </si>
  <si>
    <t>Potažení vnitřních ploch pletivem v ploše nebo pruzích, na plném podkladu sklovláknitým vtlačením do tmelu stěn</t>
  </si>
  <si>
    <t>https://podminky.urs.cz/item/CS_URS_2021_02/612142001</t>
  </si>
  <si>
    <t>"nové zdivo porobeton"</t>
  </si>
  <si>
    <t>(4,56+1,65)*4,11-"příčka"2,38*0,1</t>
  </si>
  <si>
    <t>(1,5+3,2+0,98)*2,38-"dveře"0,6*2,2*3</t>
  </si>
  <si>
    <t>(0,88+1,4)*2,38-"dveře"0,6*2,2</t>
  </si>
  <si>
    <t>(0,88*2+1,4)*2,38-"dveře"0,6*2,2</t>
  </si>
  <si>
    <t>1,5*2,38-"dveře"0,6*2,2</t>
  </si>
  <si>
    <t>"předstěny"(0,88*1,2)+"horní hrana předstěn"0,88*0,1*3</t>
  </si>
  <si>
    <t>"horní hrana snížené příčky"(1,5+3,2+0,98+0,88)*0,1</t>
  </si>
  <si>
    <t>(1,455+1,5)*4,11-"dveře"0,8*2,2</t>
  </si>
  <si>
    <t>(1,5+1,825+0,88+1,5)*4,11-"dveře"0,8*2,2+0,1*(4,11-2,38)</t>
  </si>
  <si>
    <t>1,5*2*2,38-"dveře"0,6*2,2</t>
  </si>
  <si>
    <t>"předstěna"0,88*1,2+"horní hrana"0,88*0,1</t>
  </si>
  <si>
    <t>"horní hrana snížené příčky"1,5*0,1</t>
  </si>
  <si>
    <t>25</t>
  </si>
  <si>
    <t>612151021R</t>
  </si>
  <si>
    <t>Plnoplošné přebroušení podkladu ze stěrky  před potažením vápen.štukem stěn</t>
  </si>
  <si>
    <t>-232494569</t>
  </si>
  <si>
    <t>Plnoplošné přebroušení podkladu ze stěrky před potažením vápen.štukem stěn</t>
  </si>
  <si>
    <t>"nové zdivo porobeton mimo obklad"</t>
  </si>
  <si>
    <t>(4,56+0,67)*4,11</t>
  </si>
  <si>
    <t>0,98*(4,11-2,38)</t>
  </si>
  <si>
    <t>(1,5+1,825)*4,11-"dveře"0,8*2,2+(0,1+0,88+1,5)*(4,11-2,38)</t>
  </si>
  <si>
    <t>26</t>
  </si>
  <si>
    <t>612311121</t>
  </si>
  <si>
    <t>Vápenná omítka hladká jednovrstvá vnitřních stěn nanášená ručně</t>
  </si>
  <si>
    <t>-1883655146</t>
  </si>
  <si>
    <t>Omítka vápenná vnitřních ploch nanášená ručně jednovrstvá hladká, tloušťky do 10 mm svislých konstrukcí stěn</t>
  </si>
  <si>
    <t>https://podminky.urs.cz/item/CS_URS_2021_02/612311121</t>
  </si>
  <si>
    <t>27</t>
  </si>
  <si>
    <t>612311131</t>
  </si>
  <si>
    <t>Potažení vnitřních stěn vápenným štukem tloušťky do 3 mm</t>
  </si>
  <si>
    <t>-1350149639</t>
  </si>
  <si>
    <t>Potažení vnitřních ploch vápenným štukem tloušťky do 3 mm svislých konstrukcí stěn</t>
  </si>
  <si>
    <t>https://podminky.urs.cz/item/CS_URS_2021_02/612311131</t>
  </si>
  <si>
    <t>28</t>
  </si>
  <si>
    <t>612311191</t>
  </si>
  <si>
    <t>Příplatek k vápenné omítce vnitřních stěn za každých dalších 5 mm tloušťky ručně</t>
  </si>
  <si>
    <t>-1789672800</t>
  </si>
  <si>
    <t>Omítka vápenná vnitřních ploch nanášená ručně Příplatek k cenám za každých dalších i započatých 5 mm tloušťky jádrové omítky přes 10 mm stěn</t>
  </si>
  <si>
    <t>https://podminky.urs.cz/item/CS_URS_2021_02/612311191</t>
  </si>
  <si>
    <t>"skladba S4"27,205*4</t>
  </si>
  <si>
    <t>"skladba S5"3,467*4</t>
  </si>
  <si>
    <t>29</t>
  </si>
  <si>
    <t>612315221</t>
  </si>
  <si>
    <t>Vápenná štuková omítka malých ploch do 0,09 m2 na stěnách</t>
  </si>
  <si>
    <t>-206198889</t>
  </si>
  <si>
    <t>Vápenná omítka jednotlivých malých ploch štuková na stěnách, plochy jednotlivě do 0,09 m2</t>
  </si>
  <si>
    <t>https://podminky.urs.cz/item/CS_URS_2021_02/612315221</t>
  </si>
  <si>
    <t>"1PP"4</t>
  </si>
  <si>
    <t>"oprava a doplnění po drážce"</t>
  </si>
  <si>
    <t>"1PP"1</t>
  </si>
  <si>
    <t>"oprava a doplnění průraz 1PP pro vývod pod sálem"1</t>
  </si>
  <si>
    <t>30</t>
  </si>
  <si>
    <t>612315421</t>
  </si>
  <si>
    <t>Oprava vnitřní vápenné štukové omítky stěn v rozsahu plochy do 10 %</t>
  </si>
  <si>
    <t>230847950</t>
  </si>
  <si>
    <t>Oprava vápenné omítky vnitřních ploch štukové dvouvrstvé, tloušťky do 20 mm a tloušťky štuku do 3 mm stěn, v rozsahu opravované plochy do 10%</t>
  </si>
  <si>
    <t>https://podminky.urs.cz/item/CS_URS_2021_02/612315421</t>
  </si>
  <si>
    <t>"skladba S6"</t>
  </si>
  <si>
    <t>"m.č.96"(5,8+2,6+0,2)*2*4,11-"okno"1,43*2,6+"ostění"(2,6*2+1,43)*0,16-"dveře"1*2,155</t>
  </si>
  <si>
    <t>"m.č.98 a"(4,5*2+2,6+0,2)*3,7-"okno"1,43*2,6+"ostění"(2,6*2+1,43)*0,16</t>
  </si>
  <si>
    <t>"m.č.98b"(1,2*2+2,6)*3,7-"dveře"1,1*2,155</t>
  </si>
  <si>
    <t>31</t>
  </si>
  <si>
    <t>612315422</t>
  </si>
  <si>
    <t>Oprava vnitřní vápenné štukové omítky stěn v rozsahu plochy přes 10 do 30 %</t>
  </si>
  <si>
    <t>-2026540577</t>
  </si>
  <si>
    <t>Oprava vápenné omítky vnitřních ploch štukové dvouvrstvé, tloušťky do 20 mm a tloušťky štuku do 3 mm stěn, v rozsahu opravované plochy přes 10 do 30%</t>
  </si>
  <si>
    <t>https://podminky.urs.cz/item/CS_URS_2021_02/612315422</t>
  </si>
  <si>
    <t>1,715*4,11-"dveře"1*2,155</t>
  </si>
  <si>
    <t>1,405*4,11-"okno"1,425*2,6+"ostění"(2,6*2+1,425)*0,36</t>
  </si>
  <si>
    <t>"nad obklad"(2,86+1,4+1,4+0,88+0,88+1,5)*(4,11-2,38)</t>
  </si>
  <si>
    <t>"nad příčky"(0,1*6)*(4,11-2,38)</t>
  </si>
  <si>
    <t>(1,5+0,475)*4,11-"dveře"1*2,155</t>
  </si>
  <si>
    <t>"nad nikou"0,98*(4,11-3)+"nadpraží"0,98*0,35</t>
  </si>
  <si>
    <t>"nad obklad"(1,825+0,88)*(4,11-2,38)</t>
  </si>
  <si>
    <t>"nad příčky"0,1*(4,11-2,38)</t>
  </si>
  <si>
    <t>-"nová omítka"3,467</t>
  </si>
  <si>
    <t>"chodba v místě změny dveří"3,5*3,81-"dveře"1*2,11*2</t>
  </si>
  <si>
    <t>32</t>
  </si>
  <si>
    <t>619335101R</t>
  </si>
  <si>
    <t>Oprava a doplnění vytažených sádrových profilů  kolem oken a dveří při opravách omítek</t>
  </si>
  <si>
    <t>329397617</t>
  </si>
  <si>
    <t>Oprava a doplnění vytažených sádrových profilů kolem oken a dveří při opravách omítek (s dodáním hmot)</t>
  </si>
  <si>
    <t>"m.č.96"1,5</t>
  </si>
  <si>
    <t>33</t>
  </si>
  <si>
    <t>619335102R</t>
  </si>
  <si>
    <t>Oprava a doplnění vytažených sádrových profilů  na stěnách při opravách omítek</t>
  </si>
  <si>
    <t>1093705888</t>
  </si>
  <si>
    <t>Oprava a doplnění vytažených sádrových profilů na stěnách při opravách omítek (s dodáním hmot)</t>
  </si>
  <si>
    <t>"m.č.96"4</t>
  </si>
  <si>
    <t>34</t>
  </si>
  <si>
    <t>619335103R</t>
  </si>
  <si>
    <t>Oprava a doplnění vytažených sádrových profilů  na stropě při opravách omítek</t>
  </si>
  <si>
    <t>312627676</t>
  </si>
  <si>
    <t>Oprava a doplnění vytažených sádrových profilů na stropě při opravách omítek (s dodáním hmot)</t>
  </si>
  <si>
    <t>"m.č.96"0,5</t>
  </si>
  <si>
    <t>35</t>
  </si>
  <si>
    <t>619335110R</t>
  </si>
  <si>
    <t xml:space="preserve">Vytvoření šablon pro opravu a doplnění vytažených profilů  </t>
  </si>
  <si>
    <t>soubor</t>
  </si>
  <si>
    <t>-6098335</t>
  </si>
  <si>
    <t xml:space="preserve">Vytvoření šablon pro opravu a doplnění vytažených profilů </t>
  </si>
  <si>
    <t>36</t>
  </si>
  <si>
    <t>619991011</t>
  </si>
  <si>
    <t>Obalení konstrukcí a prvků fólií přilepenou lepící páskou</t>
  </si>
  <si>
    <t>-1035457016</t>
  </si>
  <si>
    <t>Zakrytí vnitřních ploch před znečištěním včetně pozdějšího odkrytí konstrukcí a prvků obalením fólií a přelepením páskou</t>
  </si>
  <si>
    <t>https://podminky.urs.cz/item/CS_URS_2021_02/619991011</t>
  </si>
  <si>
    <t>"ponechaný sokl chodby v místě nátěrů zárubní a stavebních prací"3*0,2</t>
  </si>
  <si>
    <t>"ponechný radiátor a potrubí m.č.98"4</t>
  </si>
  <si>
    <t>"pozn.21"0,25*2</t>
  </si>
  <si>
    <t>37</t>
  </si>
  <si>
    <t>619996138R</t>
  </si>
  <si>
    <t>Ochrana samostatných konstrukcí a prvků  z OSB desek a geotextilií včetně pozdějšího odstranění</t>
  </si>
  <si>
    <t>792242029</t>
  </si>
  <si>
    <t>Ochrana stavebních konstrukcí a samostatných prvků včetně pozdějšího odstranění z OSB desek s geotextilií samostatných konstrukcí a prvků</t>
  </si>
  <si>
    <t>"pozn.6"</t>
  </si>
  <si>
    <t>"okna"1,43*2,6*3</t>
  </si>
  <si>
    <t>"parapety"1,43*0,25*3</t>
  </si>
  <si>
    <t>"pozn.9"</t>
  </si>
  <si>
    <t>"obložková zárubeň"(1,1+2,175*2)*0,6+(2,35*2+1,32)*0,25*2</t>
  </si>
  <si>
    <t>"pozn.10"</t>
  </si>
  <si>
    <t>38</t>
  </si>
  <si>
    <t>619996146R</t>
  </si>
  <si>
    <t>Ochrana podlah geotextilií</t>
  </si>
  <si>
    <t>-605480950</t>
  </si>
  <si>
    <t>Ochrana stavebních konstrukcí a samostatných prvků včetně pozdějšího odstranění geotextilií podlah</t>
  </si>
  <si>
    <t>"chodba 1NP "50</t>
  </si>
  <si>
    <t>39</t>
  </si>
  <si>
    <t>622143005</t>
  </si>
  <si>
    <t>Montáž omítníků plastových nebo pozinkovaných</t>
  </si>
  <si>
    <t>-777228400</t>
  </si>
  <si>
    <t>Montáž omítkových profilů plastových, pozinkovaných nebo dřevěných upevněných vtlačením do podkladní vrstvy nebo přibitím omítníků</t>
  </si>
  <si>
    <t>https://podminky.urs.cz/item/CS_URS_2021_02/622143005</t>
  </si>
  <si>
    <t>"doplnění ostění okna m.č.97a"1,1*2</t>
  </si>
  <si>
    <t>" doplnění nadpraží niky"0,98</t>
  </si>
  <si>
    <t>"m.č.97a"4,11+2,38</t>
  </si>
  <si>
    <t>40</t>
  </si>
  <si>
    <t>M</t>
  </si>
  <si>
    <t>55343033R</t>
  </si>
  <si>
    <t xml:space="preserve">profil omítkový přesný rohový pro omítky vnitřní </t>
  </si>
  <si>
    <t>1000679262</t>
  </si>
  <si>
    <t>3,18*1,05 'Přepočtené koeficientem množství</t>
  </si>
  <si>
    <t>41</t>
  </si>
  <si>
    <t>55343019R</t>
  </si>
  <si>
    <t xml:space="preserve">profil omítkový rohový pro omítky na porobeton vnitřní 3 mm </t>
  </si>
  <si>
    <t>1064163604</t>
  </si>
  <si>
    <t>6,49*1,05 'Přepočtené koeficientem množství</t>
  </si>
  <si>
    <t>42</t>
  </si>
  <si>
    <t>629991011</t>
  </si>
  <si>
    <t>Zakrytí výplní otvorů a svislých ploch fólií přilepenou lepící páskou</t>
  </si>
  <si>
    <t>-1549556709</t>
  </si>
  <si>
    <t>Zakrytí vnějších ploch před znečištěním včetně pozdějšího odkrytí výplní otvorů a svislých ploch fólií přilepenou lepící páskou</t>
  </si>
  <si>
    <t>https://podminky.urs.cz/item/CS_URS_2021_02/629991011</t>
  </si>
  <si>
    <t>"2křídlé dveře se zárubní na chodbě v blízkosti m.č.98"4,5</t>
  </si>
  <si>
    <t>"dveře do m.č.80 1"1*2*2</t>
  </si>
  <si>
    <t>43</t>
  </si>
  <si>
    <t>631312141</t>
  </si>
  <si>
    <t>Doplnění rýh v dosavadních mazaninách betonem prostým</t>
  </si>
  <si>
    <t>-140840885</t>
  </si>
  <si>
    <t>Doplnění dosavadních mazanin prostým betonem s dodáním hmot, bez potěru, plochy jednotlivě rýh v dosavadních mazaninách</t>
  </si>
  <si>
    <t>https://podminky.urs.cz/item/CS_URS_2021_02/631312141</t>
  </si>
  <si>
    <t>"po zrušené kanalizaci"0,1*0,15*3+0,15*0,1*3</t>
  </si>
  <si>
    <t>"pro nové potrubí kanalizace"0,1*0,15*3,7</t>
  </si>
  <si>
    <t>44</t>
  </si>
  <si>
    <t>632451216R</t>
  </si>
  <si>
    <t>Potěr cementový samonivelační litý CF 20 tl. 50 mm</t>
  </si>
  <si>
    <t>1817840923</t>
  </si>
  <si>
    <t>Potěr cementový samonivelační litý CF 20 tl 50 mm</t>
  </si>
  <si>
    <t>"skladba S7"</t>
  </si>
  <si>
    <t>"m.č.97a"12,4</t>
  </si>
  <si>
    <t>"m.č.97b"7,9</t>
  </si>
  <si>
    <t>45</t>
  </si>
  <si>
    <t>632481211R</t>
  </si>
  <si>
    <t>Výztuž z armovací sklovláknité tkaniny do potěrů oka 25x25 mm,PEV: 2,5/2,0t</t>
  </si>
  <si>
    <t>2058896038</t>
  </si>
  <si>
    <t>"skladba S7</t>
  </si>
  <si>
    <t>46</t>
  </si>
  <si>
    <t>634112113</t>
  </si>
  <si>
    <t>Obvodová dilatace podlahovým páskem z pěnového PE mezi stěnou a mazaninou nebo potěrem v 80 mm</t>
  </si>
  <si>
    <t>16629298</t>
  </si>
  <si>
    <t>Obvodová dilatace mezi stěnou a mazaninou nebo potěrem podlahovým páskem z pěnového PE tl. do 10 mm, výšky 80 mm</t>
  </si>
  <si>
    <t>https://podminky.urs.cz/item/CS_URS_2021_02/634112113</t>
  </si>
  <si>
    <t>"m.č.97a"0,34*2+1,715+2,86+0,98+3,2+1,405+1,5+0,67+4,56-0,6*3+(1,4+0,88+0,1)*2*3</t>
  </si>
  <si>
    <t>"m.č.97b"(0,34+1,5+0,35+1,46)*2+(1,5+1,825+0,15)*2+(1,4+0,88+0,1)*2-(0,8+0,6)</t>
  </si>
  <si>
    <t>47</t>
  </si>
  <si>
    <t>642951111R</t>
  </si>
  <si>
    <t>Dodávka a osazování dřevěných tesařských dveřních zárubní, rámů pl do 2,5 m2 dle detailu dveří D3</t>
  </si>
  <si>
    <t>1685200648</t>
  </si>
  <si>
    <t>"dveře D02 a D03"2</t>
  </si>
  <si>
    <t>Ostatní konstrukce a práce, bourání</t>
  </si>
  <si>
    <t>48</t>
  </si>
  <si>
    <t>949101111</t>
  </si>
  <si>
    <t>Lešení pomocné pro objekty pozemních staveb s lešeňovou podlahou v do 1,9 m zatížení do 150 kg/m2</t>
  </si>
  <si>
    <t>-897794382</t>
  </si>
  <si>
    <t>Lešení pomocné pracovní pro objekty pozemních staveb pro zatížení do 150 kg/m2, o výšce lešeňové podlahy do 1,9 m</t>
  </si>
  <si>
    <t>https://podminky.urs.cz/item/CS_URS_2021_02/949101111</t>
  </si>
  <si>
    <t>"1PP"</t>
  </si>
  <si>
    <t>"m.č.80"7</t>
  </si>
  <si>
    <t>"m.č.79 pro kanalizaci"6</t>
  </si>
  <si>
    <t>"m.č.78 pro kanalizaci"1</t>
  </si>
  <si>
    <t>"chodba pro EL"2</t>
  </si>
  <si>
    <t>49</t>
  </si>
  <si>
    <t>949101112</t>
  </si>
  <si>
    <t>Lešení pomocné pro objekty pozemních staveb s lešeňovou podlahou v přes 1,9 do 3,5 m zatížení do 150 kg/m2</t>
  </si>
  <si>
    <t>-524088265</t>
  </si>
  <si>
    <t>Lešení pomocné pracovní pro objekty pozemních staveb pro zatížení do 150 kg/m2, o výšce lešeňové podlahy přes 1,9 do 3,5 m</t>
  </si>
  <si>
    <t>https://podminky.urs.cz/item/CS_URS_2021_02/949101112</t>
  </si>
  <si>
    <t>"m.č.98a"12,1</t>
  </si>
  <si>
    <t>"m.č.98b"3,1</t>
  </si>
  <si>
    <t>"chodba 1NP"10</t>
  </si>
  <si>
    <t>50</t>
  </si>
  <si>
    <t>950101101R</t>
  </si>
  <si>
    <t>Vyklízení místnosti č.96, uložení nábytku do depozitáře nebo dle pokynů investora</t>
  </si>
  <si>
    <t>-1632191297</t>
  </si>
  <si>
    <t>51</t>
  </si>
  <si>
    <t>950101102R</t>
  </si>
  <si>
    <t>Odpojení, dočasné přemístění do prostor chodby stávajícího nápojového a svačinového automatu včetně zakrytí a ochrany fólií po dobu stavebních prací</t>
  </si>
  <si>
    <t>587217242</t>
  </si>
  <si>
    <t>52</t>
  </si>
  <si>
    <t>950101103R</t>
  </si>
  <si>
    <t>Zapojení a přemístění stávajícího nápojového a svačinového automatu do místnost č.98</t>
  </si>
  <si>
    <t>658627936</t>
  </si>
  <si>
    <t>53</t>
  </si>
  <si>
    <t>950101104R</t>
  </si>
  <si>
    <t>Vystěhování a nastěhování vybavení m.č.98 dle PD (postup vyklízení prostor) včetně uložení 2ks regálů do depozitáře budovy</t>
  </si>
  <si>
    <t>1966635918</t>
  </si>
  <si>
    <t>54</t>
  </si>
  <si>
    <t>952901114</t>
  </si>
  <si>
    <t>Vyčištění budov bytové a občanské výstavby při výšce podlaží přes 4 m</t>
  </si>
  <si>
    <t>-1833562941</t>
  </si>
  <si>
    <t>Vyčištění budov nebo objektů před předáním do užívání budov bytové nebo občanské výstavby, světlé výšky podlaží přes 4 m</t>
  </si>
  <si>
    <t>https://podminky.urs.cz/item/CS_URS_2021_02/952901114</t>
  </si>
  <si>
    <t>"chodba 1NP dotčená stavbou"20</t>
  </si>
  <si>
    <t>55</t>
  </si>
  <si>
    <t>952901122</t>
  </si>
  <si>
    <t>Čištění budov omytí dveří nebo vrat pl přes 1,5 do 3,0 m2</t>
  </si>
  <si>
    <t>415541907</t>
  </si>
  <si>
    <t>Čištění budov při provádění oprav a udržovacích prací dveří nebo vrat omytím, plochy do přes 1,5 do 3,0 m2</t>
  </si>
  <si>
    <t>https://podminky.urs.cz/item/CS_URS_2021_02/952901122</t>
  </si>
  <si>
    <t>"1PP dveře m.č.80"1*2*2</t>
  </si>
  <si>
    <t>56</t>
  </si>
  <si>
    <t>952902021</t>
  </si>
  <si>
    <t>Čištění budov zametení hladkých podlah</t>
  </si>
  <si>
    <t>1628185700</t>
  </si>
  <si>
    <t>Čištění budov při provádění oprav a udržovacích prací podlah hladkých zametením</t>
  </si>
  <si>
    <t>https://podminky.urs.cz/item/CS_URS_2021_02/952902021</t>
  </si>
  <si>
    <t>"průběžný úklid m.č.79"19,7</t>
  </si>
  <si>
    <t>"průběžný úklid m.č.78"14,8</t>
  </si>
  <si>
    <t>"průběžný úklid chodby dotčené stavebními pracemi a dopravou materiálu a sutí"130</t>
  </si>
  <si>
    <t>"1NP průběžný úklid chodba zakrytá podlaha"50*90</t>
  </si>
  <si>
    <t>57</t>
  </si>
  <si>
    <t>952902031</t>
  </si>
  <si>
    <t>Čištění budov omytí hladkých podlah</t>
  </si>
  <si>
    <t>-133868959</t>
  </si>
  <si>
    <t>Čištění budov při provádění oprav a udržovacích prací podlah hladkých omytím</t>
  </si>
  <si>
    <t>https://podminky.urs.cz/item/CS_URS_2021_02/952902031</t>
  </si>
  <si>
    <t>"průběžný úklid m.č.80"15,1*3</t>
  </si>
  <si>
    <t>"závěrečný úklid m.č.80"15,1</t>
  </si>
  <si>
    <t>"závěrečný úklid m.č.79"19,7</t>
  </si>
  <si>
    <t>"závěrečný úklid m.č.78"14,8</t>
  </si>
  <si>
    <t>"závěrečný úklid část chodby"24</t>
  </si>
  <si>
    <t>"1NP chodby dotčené dopravou materiálu a sutí bez zakrytí podlah"</t>
  </si>
  <si>
    <t>"průběžný úklid"77*90</t>
  </si>
  <si>
    <t>"závěrečný úklid"77</t>
  </si>
  <si>
    <t>"1NP chodba se zakrytou podlahou"</t>
  </si>
  <si>
    <t>"záverečný úklid"50</t>
  </si>
  <si>
    <t>-"uklid části dotčené stavebními úpravami"20</t>
  </si>
  <si>
    <t>58</t>
  </si>
  <si>
    <t>953942423R</t>
  </si>
  <si>
    <t>Osazení a dodávka revizních dvířek do zdiva a pod obklady 200 x 300 mm</t>
  </si>
  <si>
    <t>-500959880</t>
  </si>
  <si>
    <t>59</t>
  </si>
  <si>
    <t>95399-T14R</t>
  </si>
  <si>
    <t>Osazení a dodávka vnitřní uzamykatelná vitrína s černým rámem 521 x 388 x 23 mm formát 2xA4 přivrtáním na zdivo dle tabulky doplňkových výrobků ozn.T14</t>
  </si>
  <si>
    <t>1448578065</t>
  </si>
  <si>
    <t>60</t>
  </si>
  <si>
    <t>962086111</t>
  </si>
  <si>
    <t>Bourání příček z plynosilikátu tl do 150 mm</t>
  </si>
  <si>
    <t>-390404477</t>
  </si>
  <si>
    <t>Bourání zdiva příček nebo vybourání otvorů z plynosilikátu, siporexu a ostatních nepálených zdících materiálů o objemové hmotnosti do 500 kg/m3, tl. do 150 mm</t>
  </si>
  <si>
    <t>https://podminky.urs.cz/item/CS_URS_2021_02/962086111</t>
  </si>
  <si>
    <t>"předstěny WC"0,88*1,2*4</t>
  </si>
  <si>
    <t>"m.č.97a-c"(1,37+1,68+2,385+0,1+0,88+1,515+1,6+0,54+0,915)*2,7</t>
  </si>
  <si>
    <t>-"dveře"(0,6*4+0,8*2)*2</t>
  </si>
  <si>
    <t>61</t>
  </si>
  <si>
    <t>962086121</t>
  </si>
  <si>
    <t>Bourání příček z plynosilikátu tl přes 150 mm</t>
  </si>
  <si>
    <t>1840741890</t>
  </si>
  <si>
    <t>Bourání zdiva příček nebo vybourání otvorů z plynosilikátu, siporexu a ostatních nepálených zdících materiálů o objemové hmotnosti do 500 kg/m3, tl. do 300 mm</t>
  </si>
  <si>
    <t>https://podminky.urs.cz/item/CS_URS_2021_02/962086121</t>
  </si>
  <si>
    <t>"m.č.97"(1,68+1,47)*2,7</t>
  </si>
  <si>
    <t>62</t>
  </si>
  <si>
    <t>964073221</t>
  </si>
  <si>
    <t>Vybourání válcovaných nosníků ze zdiva cihelného dl do 4 m hmotnosti 20 kg/m</t>
  </si>
  <si>
    <t>-1459664393</t>
  </si>
  <si>
    <t>Vybourání válcovaných nosníků uložených ve zdivu cihelném délky do 4 m, hmotnosti do 20 kg/m</t>
  </si>
  <si>
    <t>https://podminky.urs.cz/item/CS_URS_2021_02/964073221</t>
  </si>
  <si>
    <t>"pozn.12"0,09</t>
  </si>
  <si>
    <t>63</t>
  </si>
  <si>
    <t>965043321</t>
  </si>
  <si>
    <t>Bourání podkladů pod dlažby betonových s potěrem nebo teracem tl do 100 mm pl do 1 m2</t>
  </si>
  <si>
    <t>-759450852</t>
  </si>
  <si>
    <t>Bourání mazanin betonových s potěrem nebo teracem tl. do 100 mm, plochy do 1 m2</t>
  </si>
  <si>
    <t>https://podminky.urs.cz/item/CS_URS_2021_02/965043321</t>
  </si>
  <si>
    <t>"pod prahem otvor dveří do m.č.97a"1,105*0,34*0,08</t>
  </si>
  <si>
    <t>64</t>
  </si>
  <si>
    <t>965043341</t>
  </si>
  <si>
    <t>Bourání podkladů pod dlažby betonových s potěrem nebo teracem tl do 100 mm pl přes 4 m2</t>
  </si>
  <si>
    <t>293986749</t>
  </si>
  <si>
    <t>Bourání mazanin betonových s potěrem nebo teracem tl. do 100 mm, plochy přes 4 m2</t>
  </si>
  <si>
    <t>https://podminky.urs.cz/item/CS_URS_2021_02/965043341</t>
  </si>
  <si>
    <t>"skladba Sb2"</t>
  </si>
  <si>
    <t>"m.č.97a-c"(6,06*3,365+0,98*0,35)*0,072</t>
  </si>
  <si>
    <t>65</t>
  </si>
  <si>
    <t>965081213</t>
  </si>
  <si>
    <t>Bourání podlah z dlaždic keramických nebo xylolitových tl do 10 mm plochy přes 1 m2</t>
  </si>
  <si>
    <t>-104144721</t>
  </si>
  <si>
    <t>Bourání podlah z dlaždic bez podkladního lože nebo mazaniny, s jakoukoliv výplní spár keramických nebo xylolitových tl. do 10 mm, plochy přes 1 m2</t>
  </si>
  <si>
    <t>https://podminky.urs.cz/item/CS_URS_2021_02/965081213</t>
  </si>
  <si>
    <t>"m.č.97a"3,5</t>
  </si>
  <si>
    <t>"m.č.97b"5,3</t>
  </si>
  <si>
    <t>"m.č.97c"9,5</t>
  </si>
  <si>
    <t>66</t>
  </si>
  <si>
    <t>965081611</t>
  </si>
  <si>
    <t>Odsekání soklíků rovných</t>
  </si>
  <si>
    <t>1541608761</t>
  </si>
  <si>
    <t>Odsekání soklíků včetně otlučení podkladní omítky až na zdivo rovných</t>
  </si>
  <si>
    <t>https://podminky.urs.cz/item/CS_URS_2021_02/965081611</t>
  </si>
  <si>
    <t>"m.č.97a"(2,385+1,455)*2-(0,8*2+1,1)</t>
  </si>
  <si>
    <t>67</t>
  </si>
  <si>
    <t>968062655R</t>
  </si>
  <si>
    <t>Vybourání dřevěných tesařských rámů  dveřních zárubní  plochy přes 2 m2</t>
  </si>
  <si>
    <t>491952466</t>
  </si>
  <si>
    <t>Vybourání dřevěných tesařských rámů dveřních zárubní plochy přes 2 m2</t>
  </si>
  <si>
    <t>"pozn.12"1,1*2,2</t>
  </si>
  <si>
    <t>68</t>
  </si>
  <si>
    <t>968072455</t>
  </si>
  <si>
    <t>Vybourání kovových dveřních zárubní pl do 2 m2</t>
  </si>
  <si>
    <t>1745768741</t>
  </si>
  <si>
    <t>Vybourání kovových rámů oken s křídly, dveřních zárubní, vrat, stěn, ostění nebo obkladů dveřních zárubní, plochy do 2 m2</t>
  </si>
  <si>
    <t>https://podminky.urs.cz/item/CS_URS_2021_02/968072455</t>
  </si>
  <si>
    <t>"pozn.1"0,6*2*4+0,8*2</t>
  </si>
  <si>
    <t>69</t>
  </si>
  <si>
    <t>971033331</t>
  </si>
  <si>
    <t>Vybourání otvorů ve zdivu cihelném pl do 0,09 m2 na MVC nebo MV tl do 150 mm</t>
  </si>
  <si>
    <t>-1571298116</t>
  </si>
  <si>
    <t>Vybourání otvorů ve zdivu základovém nebo nadzákladovém z cihel, tvárnic, příčkovek z cihel pálených na maltu vápennou nebo vápenocementovou plochy do 0,09 m2, tl. do 150 mm</t>
  </si>
  <si>
    <t>https://podminky.urs.cz/item/CS_URS_2021_02/971033331</t>
  </si>
  <si>
    <t>"1PP pro vývod pod sálem"1</t>
  </si>
  <si>
    <t>70</t>
  </si>
  <si>
    <t>971033361</t>
  </si>
  <si>
    <t>Vybourání otvorů ve zdivu cihelném pl do 0,09 m2 na MVC nebo MV tl do 600 mm</t>
  </si>
  <si>
    <t>-1077946292</t>
  </si>
  <si>
    <t>Vybourání otvorů ve zdivu základovém nebo nadzákladovém z cihel, tvárnic, příčkovek z cihel pálených na maltu vápennou nebo vápenocementovou plochy do 0,09 m2, tl. do 600 mm</t>
  </si>
  <si>
    <t>https://podminky.urs.cz/item/CS_URS_2021_02/971033361</t>
  </si>
  <si>
    <t>"pro připojení na kanalizaci 1NP"1</t>
  </si>
  <si>
    <t>71</t>
  </si>
  <si>
    <t>971033651</t>
  </si>
  <si>
    <t>Vybourání otvorů ve zdivu cihelném pl do 4 m2 na MVC nebo MV tl do 600 mm</t>
  </si>
  <si>
    <t>-778985512</t>
  </si>
  <si>
    <t>Vybourání otvorů ve zdivu základovém nebo nadzákladovém z cihel, tvárnic, příčkovek z cihel pálených na maltu vápennou nebo vápenocementovou plochy do 4 m2, tl. do 600 mm</t>
  </si>
  <si>
    <t>https://podminky.urs.cz/item/CS_URS_2021_02/971033651</t>
  </si>
  <si>
    <t>"pozn.12"2,64*2,36*0,34-"stávající otvor"2,4*0,34</t>
  </si>
  <si>
    <t>72</t>
  </si>
  <si>
    <t>973031324</t>
  </si>
  <si>
    <t>Vysekání kapes ve zdivu cihelném na MV nebo MVC pl do 0,10 m2 hl do 150 mm</t>
  </si>
  <si>
    <t>-337427821</t>
  </si>
  <si>
    <t>Vysekání výklenků nebo kapes ve zdivu z cihel na maltu vápennou nebo vápenocementovou kapes, plochy do 0,10 m2, hl. do 150 mm</t>
  </si>
  <si>
    <t>https://podminky.urs.cz/item/CS_URS_2021_02/973031324</t>
  </si>
  <si>
    <t>"pro zapuštění věnečku"8</t>
  </si>
  <si>
    <t>"pro osazení revizních dvířek"1</t>
  </si>
  <si>
    <t>"pro připojení automat. na vodu"1</t>
  </si>
  <si>
    <t>"pro připojení vody na stoupačky"1</t>
  </si>
  <si>
    <t>"pozn.19 pro topení"2</t>
  </si>
  <si>
    <t>73</t>
  </si>
  <si>
    <t>973031325</t>
  </si>
  <si>
    <t>Vysekání kapes ve zdivu cihelném na MV nebo MVC pl do 0,10 m2 hl do 300 mm</t>
  </si>
  <si>
    <t>1973482324</t>
  </si>
  <si>
    <t>Vysekání výklenků nebo kapes ve zdivu z cihel na maltu vápennou nebo vápenocementovou kapes, plochy do 0,10 m2, hl. do 300 mm</t>
  </si>
  <si>
    <t>https://podminky.urs.cz/item/CS_URS_2021_02/973031325</t>
  </si>
  <si>
    <t>74</t>
  </si>
  <si>
    <t>974031132</t>
  </si>
  <si>
    <t>Vysekání rýh ve zdivu cihelném hl do 50 mm š do 70 mm</t>
  </si>
  <si>
    <t>1695141181</t>
  </si>
  <si>
    <t>Vysekání rýh ve zdivu cihelném na maltu vápennou nebo vápenocementovou do hl. 50 mm a šířky do 70 mm</t>
  </si>
  <si>
    <t>https://podminky.urs.cz/item/CS_URS_2021_02/974031132</t>
  </si>
  <si>
    <t>"pro vodu"17</t>
  </si>
  <si>
    <t>75</t>
  </si>
  <si>
    <t>974031142</t>
  </si>
  <si>
    <t>Vysekání rýh ve zdivu cihelném hl do 70 mm š do 70 mm</t>
  </si>
  <si>
    <t>-831646960</t>
  </si>
  <si>
    <t>Vysekání rýh ve zdivu cihelném na maltu vápennou nebo vápenocementovou do hl. 70 mm a šířky do 70 mm</t>
  </si>
  <si>
    <t>https://podminky.urs.cz/item/CS_URS_2021_02/974031142</t>
  </si>
  <si>
    <t>"pro zručení stávaj.vodovodního potrubí"20</t>
  </si>
  <si>
    <t>76</t>
  </si>
  <si>
    <t>974031153</t>
  </si>
  <si>
    <t>Vysekání rýh ve zdivu cihelném hl do 100 mm š do 100 mm</t>
  </si>
  <si>
    <t>-1512965515</t>
  </si>
  <si>
    <t>Vysekání rýh ve zdivu cihelném na maltu vápennou nebo vápenocementovou do hl. 100 mm a šířky do 100 mm</t>
  </si>
  <si>
    <t>https://podminky.urs.cz/item/CS_URS_2021_02/974031153</t>
  </si>
  <si>
    <t>"pro připoj.potrubí kanalizace"5</t>
  </si>
  <si>
    <t>"pro el.chráničku pozn.5 1PP"0,5</t>
  </si>
  <si>
    <t>"pro topení"2,5</t>
  </si>
  <si>
    <t>77</t>
  </si>
  <si>
    <t>974031154</t>
  </si>
  <si>
    <t>Vysekání rýh ve zdivu cihelném hl do 100 mm š do 150 mm</t>
  </si>
  <si>
    <t>112555113</t>
  </si>
  <si>
    <t>Vysekání rýh ve zdivu cihelném na maltu vápennou nebo vápenocementovou do hl. 100 mm a šířky do 150 mm</t>
  </si>
  <si>
    <t>https://podminky.urs.cz/item/CS_URS_2021_02/974031154</t>
  </si>
  <si>
    <t>"pro zručení stávaj.odpadního potrubí"10</t>
  </si>
  <si>
    <t>78</t>
  </si>
  <si>
    <t>974031164</t>
  </si>
  <si>
    <t>Vysekání rýh ve zdivu cihelném hl do 150 mm š do 150 mm</t>
  </si>
  <si>
    <t>-1313523272</t>
  </si>
  <si>
    <t>Vysekání rýh ve zdivu cihelném na maltu vápennou nebo vápenocementovou do hl. 150 mm a šířky do 150 mm</t>
  </si>
  <si>
    <t>https://podminky.urs.cz/item/CS_URS_2021_02/974031164</t>
  </si>
  <si>
    <t>"pro připojovací potrubí kanalizace"3,5</t>
  </si>
  <si>
    <t>79</t>
  </si>
  <si>
    <t>974031664</t>
  </si>
  <si>
    <t>Vysekání rýh ve zdivu cihelném pro vtahování nosníků hl do 150 mm v do 150 mm</t>
  </si>
  <si>
    <t>-780102390</t>
  </si>
  <si>
    <t>Vysekání rýh ve zdivu cihelném na maltu vápennou nebo vápenocementovou pro vtahování nosníků do zdí, před vybouráním otvoru do hl. 150 mm, při v. nosníku do 150 mm</t>
  </si>
  <si>
    <t>https://podminky.urs.cz/item/CS_URS_2021_02/974031664</t>
  </si>
  <si>
    <t>"pozn.12"3,04*2</t>
  </si>
  <si>
    <t>80</t>
  </si>
  <si>
    <t>974042554</t>
  </si>
  <si>
    <t>Vysekání rýh v dlažbě betonové nebo jiné monolitické hl do 100 mm š do 150 mm</t>
  </si>
  <si>
    <t>-1290867517</t>
  </si>
  <si>
    <t>Vysekání rýh v betonové nebo jiné monolitické dlažbě s betonovým podkladem do hl. 100 mm a šířky do 150 mm</t>
  </si>
  <si>
    <t>https://podminky.urs.cz/item/CS_URS_2021_02/974042554</t>
  </si>
  <si>
    <t>"pro zrušení kanal.potrubí v podlaze do DN100"3</t>
  </si>
  <si>
    <t>"pro nové potrubí pozn.26"3,7</t>
  </si>
  <si>
    <t>81</t>
  </si>
  <si>
    <t>974042555</t>
  </si>
  <si>
    <t>Vysekání rýh v dlažbě betonové nebo jiné monolitické hl do 100 mm š do 200 mm</t>
  </si>
  <si>
    <t>354092626</t>
  </si>
  <si>
    <t>Vysekání rýh v betonové nebo jiné monolitické dlažbě s betonovým podkladem do hl. 100 mm a šířky do 200 mm</t>
  </si>
  <si>
    <t>https://podminky.urs.cz/item/CS_URS_2021_02/974042555</t>
  </si>
  <si>
    <t>82</t>
  </si>
  <si>
    <t>977151116</t>
  </si>
  <si>
    <t>Jádrové vrty diamantovými korunkami do stavebních materiálů D přes 70 do 80 mm</t>
  </si>
  <si>
    <t>77065094</t>
  </si>
  <si>
    <t>Jádrové vrty diamantovými korunkami do stavebních materiálů (železobetonu, betonu, cihel, obkladů, dlažeb, kamene) průměru přes 70 do 80 mm</t>
  </si>
  <si>
    <t>https://podminky.urs.cz/item/CS_URS_2021_02/977151116</t>
  </si>
  <si>
    <t>"1PP pozn.4"0,852</t>
  </si>
  <si>
    <t>83</t>
  </si>
  <si>
    <t>977151123</t>
  </si>
  <si>
    <t>Jádrové vrty diamantovými korunkami do stavebních materiálů D přes 130 do 150 mm</t>
  </si>
  <si>
    <t>-1421763276</t>
  </si>
  <si>
    <t>Jádrové vrty diamantovými korunkami do stavebních materiálů (železobetonu, betonu, cihel, obkladů, dlažeb, kamene) průměru přes 130 do 150 mm</t>
  </si>
  <si>
    <t>https://podminky.urs.cz/item/CS_URS_2021_02/977151123</t>
  </si>
  <si>
    <t>"1PP pozn.2"0,66</t>
  </si>
  <si>
    <t>84</t>
  </si>
  <si>
    <t>977151216</t>
  </si>
  <si>
    <t>Jádrové vrty dovrchní diamantovými korunkami do stavebních materiálů D přes 70 do 80 mm</t>
  </si>
  <si>
    <t>-1631095417</t>
  </si>
  <si>
    <t>Jádrové vrty diamantovými korunkami do stavebních materiálů (železobetonu, betonu, cihel, obkladů, dlažeb, kamene) dovrchní (směrem vzhůru), průměru přes 70 do 80 mm</t>
  </si>
  <si>
    <t>https://podminky.urs.cz/item/CS_URS_2021_02/977151216</t>
  </si>
  <si>
    <t>"1PP pozn.6"0,2</t>
  </si>
  <si>
    <t>85</t>
  </si>
  <si>
    <t>977151221</t>
  </si>
  <si>
    <t>Jádrové vrty dovrchní diamantovými korunkami do stavebních materiálů D přes 110 do 120 mm</t>
  </si>
  <si>
    <t>-852171535</t>
  </si>
  <si>
    <t>Jádrové vrty diamantovými korunkami do stavebních materiálů (železobetonu, betonu, cihel, obkladů, dlažeb, kamene) dovrchní (směrem vzhůru), průměru přes 110 do 120 mm</t>
  </si>
  <si>
    <t>https://podminky.urs.cz/item/CS_URS_2021_02/977151221</t>
  </si>
  <si>
    <t>"1PP pozn.1"0,2*2</t>
  </si>
  <si>
    <t>86</t>
  </si>
  <si>
    <t>977151311R</t>
  </si>
  <si>
    <t>Příplatek k jádrovým vrtům za vrtání ve výšce nad 1,5 m  průměru do 80 mm</t>
  </si>
  <si>
    <t>-981595966</t>
  </si>
  <si>
    <t>Jádrové vrty diamantovými korunkami do stavebních materiálů (železobetonu, betonu, cihel, obkladů, dlažeb, kamene) Příplatek k cenám za vrtání ve výšce nad 1,5 m průměru do 80 mm</t>
  </si>
  <si>
    <t>87</t>
  </si>
  <si>
    <t>977151313R</t>
  </si>
  <si>
    <t>Příplatek k jádrovým vrtům za vrtání ve výšce nad 1,5 m  průměru do 150 mm</t>
  </si>
  <si>
    <t>1224507470</t>
  </si>
  <si>
    <t>Jádrové vrty diamantovými korunkami do stavebních materiálů (železobetonu, betonu, cihel, obkladů, dlažeb, kamene) Příplatek k cenám za vrtání ve výšce nad 1,5 m průměru do 150 mm</t>
  </si>
  <si>
    <t>88</t>
  </si>
  <si>
    <t>977151911</t>
  </si>
  <si>
    <t>Příplatek k jádrovým vrtům za práci ve stísněném prostoru</t>
  </si>
  <si>
    <t>1146020446</t>
  </si>
  <si>
    <t>Jádrové vrty diamantovými korunkami do stavebních materiálů (železobetonu, betonu, cihel, obkladů, dlažeb, kamene) Příplatek k cenám za práci ve stísněném prostoru</t>
  </si>
  <si>
    <t>https://podminky.urs.cz/item/CS_URS_2021_02/977151911</t>
  </si>
  <si>
    <t>"stížené vrtání v místě chodby"</t>
  </si>
  <si>
    <t>89</t>
  </si>
  <si>
    <t>970231350R</t>
  </si>
  <si>
    <t>Řezání cihelného zdiva hl. řezu  přes 200 do 350 mm</t>
  </si>
  <si>
    <t>2070238074</t>
  </si>
  <si>
    <t>Řezání cihelného zdiva hl. řezu 350 mm hloubka řezu přes 200 do 350 mm</t>
  </si>
  <si>
    <t>"pozn.12"2,36*2+(0,68+0,855)*2</t>
  </si>
  <si>
    <t>90</t>
  </si>
  <si>
    <t>977311112</t>
  </si>
  <si>
    <t>Řezání stávajících betonových mazanin nevyztužených hl do 100 mm</t>
  </si>
  <si>
    <t>-220888840</t>
  </si>
  <si>
    <t>Řezání stávajících betonových mazanin bez vyztužení hloubky přes 50 do 100 mm</t>
  </si>
  <si>
    <t>https://podminky.urs.cz/item/CS_URS_2021_02/977311112</t>
  </si>
  <si>
    <t>"pozn.33"2,64</t>
  </si>
  <si>
    <t>"pro nové potrubí pozn.26"3,7*2</t>
  </si>
  <si>
    <t>91</t>
  </si>
  <si>
    <t>978013191</t>
  </si>
  <si>
    <t>Otlučení (osekání) vnitřní vápenné nebo vápenocementové omítky stěn v rozsahu přes 50 do 100 %</t>
  </si>
  <si>
    <t>13865407</t>
  </si>
  <si>
    <t>Otlučení vápenných nebo vápenocementových omítek vnitřních ploch stěn s vyškrabáním spar, s očištěním zdiva, v rozsahu přes 50 do 100 %</t>
  </si>
  <si>
    <t>https://podminky.urs.cz/item/CS_URS_2021_02/978013191</t>
  </si>
  <si>
    <t xml:space="preserve">"ponechané zdivo" </t>
  </si>
  <si>
    <t>"m.č.97a a 97b"(6,06+3,365-1,405+4,605)*2,38+(0,35*2+0,98)*2,3</t>
  </si>
  <si>
    <t>"pro změnu otvorů dveří m.č.97a a 97b"2,64*2,28+3,04*0,13-"dveře"1*2,175</t>
  </si>
  <si>
    <t>"pro změnu otvorů dveří chodba"2,64*2,28+3,04*0,13-"dveře"1*2,175</t>
  </si>
  <si>
    <t>92</t>
  </si>
  <si>
    <t>978023411</t>
  </si>
  <si>
    <t>Vyškrabání spár zdiva cihelného mimo komínového</t>
  </si>
  <si>
    <t>-590305737</t>
  </si>
  <si>
    <t>Vyškrabání cementové malty ze spár zdiva cihelného mimo komínového</t>
  </si>
  <si>
    <t>https://podminky.urs.cz/item/CS_URS_2021_02/978023411</t>
  </si>
  <si>
    <t>"m.č.97a"(2,86+1,4*2+0,88+1,5)*2,3</t>
  </si>
  <si>
    <t>"m.č.97b"(0,88+1,825)*2,38+(0,35*2+0,98)*2,3</t>
  </si>
  <si>
    <t>93</t>
  </si>
  <si>
    <t>985131311</t>
  </si>
  <si>
    <t>Ruční dočištění ploch stěn, rubu kleneb a podlah ocelových kartáči</t>
  </si>
  <si>
    <t>-409856216</t>
  </si>
  <si>
    <t>Očištění ploch stěn, rubu kleneb a podlah ruční dočištění ocelovými kartáči</t>
  </si>
  <si>
    <t>https://podminky.urs.cz/item/CS_URS_2021_02/985131311</t>
  </si>
  <si>
    <t>94</t>
  </si>
  <si>
    <t>985331210R</t>
  </si>
  <si>
    <t>Dodatečné vlepování betonářské výztuže D 8 mm do chemické malty včetně vyvrtání otvoru</t>
  </si>
  <si>
    <t>-2010057643</t>
  </si>
  <si>
    <t>Dodatečné vlepování betonářské výztuže včetně vyvrtání a vyčištění otvoru chemickou maltou průměr výztuže 8 mm</t>
  </si>
  <si>
    <t>"dodávka výztuže vykázána ve věncích"</t>
  </si>
  <si>
    <t>"výztuž věnečku"0,15*8*2</t>
  </si>
  <si>
    <t>997</t>
  </si>
  <si>
    <t>Přesun sutě</t>
  </si>
  <si>
    <t>95</t>
  </si>
  <si>
    <t>997013211</t>
  </si>
  <si>
    <t>Vnitrostaveništní doprava suti a vybouraných hmot pro budovy v do 6 m ručně</t>
  </si>
  <si>
    <t>-1258102006</t>
  </si>
  <si>
    <t>Vnitrostaveništní doprava suti a vybouraných hmot vodorovně do 50 m svisle ručně pro budovy a haly výšky do 6 m</t>
  </si>
  <si>
    <t>https://podminky.urs.cz/item/CS_URS_2021_02/997013211</t>
  </si>
  <si>
    <t>96</t>
  </si>
  <si>
    <t>997013219</t>
  </si>
  <si>
    <t>Příplatek k vnitrostaveništní dopravě suti a vybouraných hmot za zvětšenou dopravu suti ZKD 10 m</t>
  </si>
  <si>
    <t>-375411295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</si>
  <si>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</si>
  <si>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https://podminky.urs.cz/item/CS_URS_2021_02/997013219</t>
  </si>
  <si>
    <t>24,704*2 'Přepočtené koeficientem množství</t>
  </si>
  <si>
    <t>97</t>
  </si>
  <si>
    <t>997013501</t>
  </si>
  <si>
    <t>Odvoz suti a vybouraných hmot na skládku nebo meziskládku do 1 km se složením</t>
  </si>
  <si>
    <t>-402418126</t>
  </si>
  <si>
    <t>Odvoz suti a vybouraných hmot na skládku nebo meziskládku se složením, na vzdálenost do 1 km</t>
  </si>
  <si>
    <t>https://podminky.urs.cz/item/CS_URS_2021_02/997013501</t>
  </si>
  <si>
    <t>98</t>
  </si>
  <si>
    <t>997013509</t>
  </si>
  <si>
    <t>Příplatek k odvozu suti a vybouraných hmot na skládku ZKD 1 km přes 1 km</t>
  </si>
  <si>
    <t>106160025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</si>
  <si>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</si>
  <si>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</si>
  <si>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24,704*19 'Přepočtené koeficientem množství</t>
  </si>
  <si>
    <t>99</t>
  </si>
  <si>
    <t>997013601</t>
  </si>
  <si>
    <t>Poplatek za uložení na skládce (skládkovné) stavebního odpadu betonového kód odpadu 17 01 01</t>
  </si>
  <si>
    <t>-1665112482</t>
  </si>
  <si>
    <t>Poplatek za uložení stavebního odpadu na skládce (skládkovné) z prostého betonu zatříděného do Katalogu odpadů pod kódem 17 01 01</t>
  </si>
  <si>
    <t>https://podminky.urs.cz/item/CS_URS_2021_02/997013601</t>
  </si>
  <si>
    <t>100</t>
  </si>
  <si>
    <t>997013631</t>
  </si>
  <si>
    <t>Poplatek za uložení na skládce (skládkovné) stavebního odpadu směsného kód odpadu 17 09 04</t>
  </si>
  <si>
    <t>171528149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</si>
  <si>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</si>
  <si>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</si>
  <si>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"celk.hmotnost"24,704</t>
  </si>
  <si>
    <t>-"betony"3,71</t>
  </si>
  <si>
    <t>-"komunální odpad"0,483</t>
  </si>
  <si>
    <t>101</t>
  </si>
  <si>
    <t>997013635</t>
  </si>
  <si>
    <t>Poplatek za uložení na skládce (skládkovné) komunálního odpadu kód odpadu 20 03 01</t>
  </si>
  <si>
    <t>-1586950477</t>
  </si>
  <si>
    <t>Poplatek za uložení stavebního odpadu na skládce (skládkovné) komunálního zatříděného do Katalogu odpadů pod kódem 20 03 01</t>
  </si>
  <si>
    <t>https://podminky.urs.cz/item/CS_URS_2021_02/997013635</t>
  </si>
  <si>
    <t>"koberce"0,085</t>
  </si>
  <si>
    <t>"zařizovací přdměty"0,281</t>
  </si>
  <si>
    <t>"podhledy"0,117</t>
  </si>
  <si>
    <t>998</t>
  </si>
  <si>
    <t>Přesun hmot</t>
  </si>
  <si>
    <t>102</t>
  </si>
  <si>
    <t>998018001</t>
  </si>
  <si>
    <t>Přesun hmot ruční pro budovy v do 6 m</t>
  </si>
  <si>
    <t>917837480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</si>
  <si>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</si>
  <si>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https://podminky.urs.cz/item/CS_URS_2021_02/998018001</t>
  </si>
  <si>
    <t>PSV</t>
  </si>
  <si>
    <t>Práce a dodávky PSV</t>
  </si>
  <si>
    <t>721</t>
  </si>
  <si>
    <t>Zdravotechnika - vnitřní kanalizace</t>
  </si>
  <si>
    <t>103</t>
  </si>
  <si>
    <t>721171805R</t>
  </si>
  <si>
    <t>Demontáž potrubí z PVC do DN 100</t>
  </si>
  <si>
    <t>-1667576280</t>
  </si>
  <si>
    <t>Demontáž potrubí z novodurových trub odpadních nebo připojovacích přes 75 do D 114</t>
  </si>
  <si>
    <t>104</t>
  </si>
  <si>
    <t>721171905</t>
  </si>
  <si>
    <t>Potrubí z PP vsazení odbočky do hrdla DN 110</t>
  </si>
  <si>
    <t>287086548</t>
  </si>
  <si>
    <t>Opravy odpadního potrubí plastového vsazení odbočky do potrubí DN 110</t>
  </si>
  <si>
    <t>https://podminky.urs.cz/item/CS_URS_2021_02/721171905</t>
  </si>
  <si>
    <t>105</t>
  </si>
  <si>
    <t>721174042R</t>
  </si>
  <si>
    <t xml:space="preserve">Potrubí kanalizační z PP připojovací DN 40 včetně tvarovek, upevňovacích objímek se zvukově izolačním elementem </t>
  </si>
  <si>
    <t>-1965576712</t>
  </si>
  <si>
    <t xml:space="preserve">Potrubí z trub polypropylenových připojovací DN 40 včetně tvarovek, upevňovacích objímek se zvukově izolačním elementem </t>
  </si>
  <si>
    <t>106</t>
  </si>
  <si>
    <t>721174043R</t>
  </si>
  <si>
    <t xml:space="preserve">Potrubí kanalizační z PP připojovací DN 50 včetně tvarovek, upevňovacích objímek se zvukově izolačním elementem </t>
  </si>
  <si>
    <t>1356548667</t>
  </si>
  <si>
    <t xml:space="preserve">Potrubí z trub polypropylenových připojovací DN 50 včetně tvarovek, upevňovacích objímek se zvukově izolačním elementem </t>
  </si>
  <si>
    <t>107</t>
  </si>
  <si>
    <t>721174045R</t>
  </si>
  <si>
    <t xml:space="preserve">Potrubí kanalizační z PP připojovací DN 110 včetně tvarovek, upevňovacích objímek se zvukově izolačním elementem </t>
  </si>
  <si>
    <t>-1997001061</t>
  </si>
  <si>
    <t xml:space="preserve">Potrubí z trub polypropylenových připojovací DN 110 včetně tvarovek, upevňovacích objímek se zvukově izolačním elementem </t>
  </si>
  <si>
    <t>108</t>
  </si>
  <si>
    <t>721175125R</t>
  </si>
  <si>
    <t>Potrubí kanalizační z PP svodné zavěšené vysoce odhlučněné třívrstvé DN 110, včetně tvarovek, upevňovacích objímek, závěsů</t>
  </si>
  <si>
    <t>-187025717</t>
  </si>
  <si>
    <t>Potrubí plastové odhlučněné vysoce tlumící třívrstvé svodné (ležaté) zavěšené DN 110, včetně tvarovek, upevňovacích objímek, závěsů</t>
  </si>
  <si>
    <t>109</t>
  </si>
  <si>
    <t>28614461</t>
  </si>
  <si>
    <t>čistící kus PP kanalizační třívrstvý vysoká zvuková izolace DN 110</t>
  </si>
  <si>
    <t>2147057640</t>
  </si>
  <si>
    <t>https://podminky.urs.cz/item/CS_URS_2021_02/28614461</t>
  </si>
  <si>
    <t>110</t>
  </si>
  <si>
    <t>721194105</t>
  </si>
  <si>
    <t>Vyvedení a upevnění odpadních výpustek DN 50</t>
  </si>
  <si>
    <t>-996389117</t>
  </si>
  <si>
    <t>Vyměření přípojek na potrubí vyvedení a upevnění odpadních výpustek DN 50</t>
  </si>
  <si>
    <t>https://podminky.urs.cz/item/CS_URS_2021_02/721194105</t>
  </si>
  <si>
    <t>111</t>
  </si>
  <si>
    <t>721194109</t>
  </si>
  <si>
    <t>Vyvedení a upevnění odpadních výpustek DN 110</t>
  </si>
  <si>
    <t>190096745</t>
  </si>
  <si>
    <t>Vyměření přípojek na potrubí vyvedení a upevnění odpadních výpustek DN 110</t>
  </si>
  <si>
    <t>https://podminky.urs.cz/item/CS_URS_2021_02/721194109</t>
  </si>
  <si>
    <t>112</t>
  </si>
  <si>
    <t>721210815R</t>
  </si>
  <si>
    <t>Demontáž vpustí podlahových DN 70</t>
  </si>
  <si>
    <t>-1870352037</t>
  </si>
  <si>
    <t>https://podminky.urs.cz/item/CS_URS_2021_02/721210815R</t>
  </si>
  <si>
    <t>"m.č.97c"1</t>
  </si>
  <si>
    <t>113</t>
  </si>
  <si>
    <t>721290111</t>
  </si>
  <si>
    <t>Zkouška těsnosti potrubí kanalizace vodou DN do 125</t>
  </si>
  <si>
    <t>-760368874</t>
  </si>
  <si>
    <t>Zkouška těsnosti kanalizace v objektech vodou do DN 125</t>
  </si>
  <si>
    <t>https://podminky.urs.cz/item/CS_URS_2021_02/721290111</t>
  </si>
  <si>
    <t>114</t>
  </si>
  <si>
    <t>998721201</t>
  </si>
  <si>
    <t>Přesun hmot procentní pro vnitřní kanalizace v objektech v do 6 m</t>
  </si>
  <si>
    <t>%</t>
  </si>
  <si>
    <t>-1177058505</t>
  </si>
  <si>
    <t>Přesun hmot pro vnitřní kanalizace stanovený procentní sazbou (%) z ceny vodorovná dopravní vzdálenost do 50 m v objektech výšky do 6 m</t>
  </si>
  <si>
    <t>https://podminky.urs.cz/item/CS_URS_2021_02/998721201</t>
  </si>
  <si>
    <t>115</t>
  </si>
  <si>
    <t>998721292</t>
  </si>
  <si>
    <t>Příplatek k přesunu hmot procentní 721 za zvětšený přesun do 100 m</t>
  </si>
  <si>
    <t>-454215899</t>
  </si>
  <si>
    <t>Přesun hmot pro vnitřní kanalizace stanovený procentní sazbou (%) z ceny Příplatek k cenám za zvětšený přesun přes vymezenou největší dopravní vzdálenost do 100 m</t>
  </si>
  <si>
    <t>https://podminky.urs.cz/item/CS_URS_2021_02/998721292</t>
  </si>
  <si>
    <t>722</t>
  </si>
  <si>
    <t>Zdravotechnika - vnitřní vodovod</t>
  </si>
  <si>
    <t>116</t>
  </si>
  <si>
    <t>722170800R</t>
  </si>
  <si>
    <t>Demontáž rozvodů vody z plastů D do 25, včetně izolace,tvarovek,arnatur</t>
  </si>
  <si>
    <t>-1218712613</t>
  </si>
  <si>
    <t>117</t>
  </si>
  <si>
    <t>722173925R</t>
  </si>
  <si>
    <t xml:space="preserve">Napojení na stávající stoupací potrubí </t>
  </si>
  <si>
    <t>-1662155402</t>
  </si>
  <si>
    <t>118</t>
  </si>
  <si>
    <t>722175002R</t>
  </si>
  <si>
    <t>Potrubí  3vrstvé vodovodní plastové  s čedičovým vláknem PP-RCT svar polyfúze D 20x2,8 mm ( vč. montážního materiálu, podchytávek,tvarovek)</t>
  </si>
  <si>
    <t>120019986</t>
  </si>
  <si>
    <t>Potrubí 3vrstvé vodovodní plastové polypropylénové s čedičovým vláknem PP-RCT 20x2,8 ( vč. montážního materiálu, podchytávek,tvarovek)</t>
  </si>
  <si>
    <t>"studená voda"14</t>
  </si>
  <si>
    <t>"teplá voda"5</t>
  </si>
  <si>
    <t>119</t>
  </si>
  <si>
    <t>722175003R</t>
  </si>
  <si>
    <t>Potrubí  3vrstvé vodovodní plastové  s čedičovým vláknem PP-RCT svar polyfúze D 25x3,5 mm ( vč. montážního materiálu, podchytávek,tvarovek)</t>
  </si>
  <si>
    <t>1116814176</t>
  </si>
  <si>
    <t>Potrubí 3vrstvé vodovodní plastové polypropylénové s čedičovým vláknem PP-RCT 25x3,5 ( vč. montážního materiálu, podchytávek,tvarovek)</t>
  </si>
  <si>
    <t>"studená voda"7</t>
  </si>
  <si>
    <t>"teplá voda"8</t>
  </si>
  <si>
    <t>120</t>
  </si>
  <si>
    <t>722175004R</t>
  </si>
  <si>
    <t>Potrubí  3vrstvé vodovodní plastové  s čedičovým vláknem PP-RCT svar polyfúze D 32x4,4 mm ( vč. montážního materiálu, podchytávek,tvarovek)</t>
  </si>
  <si>
    <t>-1372213661</t>
  </si>
  <si>
    <t>Potrubí 3vrstvé vodovodní plastové polypropylénové s čedičovým vláknem PP-RCT 32x4,4 ( vč. montážního materiálu, podchytávek,tvarovek)</t>
  </si>
  <si>
    <t>"studená voda"6</t>
  </si>
  <si>
    <t>"teplá voda"6</t>
  </si>
  <si>
    <t>121</t>
  </si>
  <si>
    <t>722181231</t>
  </si>
  <si>
    <t>Ochrana vodovodního potrubí přilepenými termoizolačními trubicemi z PE tl přes 9 do 13 mm DN do 22 mm</t>
  </si>
  <si>
    <t>1086276807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</si>
  <si>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</si>
  <si>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https://podminky.urs.cz/item/CS_URS_2021_02/722181231</t>
  </si>
  <si>
    <t>122</t>
  </si>
  <si>
    <t>722181232</t>
  </si>
  <si>
    <t>Ochrana vodovodního potrubí přilepenými termoizolačními trubicemi z PE tl přes 9 do 13 mm DN přes 22 do 45 mm</t>
  </si>
  <si>
    <t>-1101439264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</si>
  <si>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</si>
  <si>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https://podminky.urs.cz/item/CS_URS_2021_02/722181232</t>
  </si>
  <si>
    <t>"studená voda"6+7</t>
  </si>
  <si>
    <t>123</t>
  </si>
  <si>
    <t>722181241</t>
  </si>
  <si>
    <t>Ochrana vodovodního potrubí přilepenými termoizolačními trubicemi z PE tl přes 13 do 20 mm DN do 22 mm</t>
  </si>
  <si>
    <t>771663728</t>
  </si>
  <si>
    <t>Ochrana potrubí termoizolačními trubicemi z pěnového polyetylenu PE přilepenými v příčných a podélných spojích, tloušťky izolace přes 13 do 20 mm, vnitřního průměru izolace DN do 22 mm</t>
  </si>
  <si>
    <t>https://podminky.urs.cz/item/CS_URS_2021_02/722181241</t>
  </si>
  <si>
    <t>124</t>
  </si>
  <si>
    <t>722181242</t>
  </si>
  <si>
    <t>Ochrana vodovodního potrubí přilepenými termoizolačními trubicemi z PE tl přes 13 do 20 mm DN přes 22 do 45 mm</t>
  </si>
  <si>
    <t>-1538112107</t>
  </si>
  <si>
    <t>Ochrana potrubí termoizolačními trubicemi z pěnového polyetylenu PE přilepenými v příčných a podélných spojích, tloušťky izolace přes 13 do 20 mm, vnitřního průměru izolace DN přes 22 do 45 mm</t>
  </si>
  <si>
    <t>https://podminky.urs.cz/item/CS_URS_2021_02/722181242</t>
  </si>
  <si>
    <t>"teplá voda"6+8</t>
  </si>
  <si>
    <t>125</t>
  </si>
  <si>
    <t>722190401</t>
  </si>
  <si>
    <t>Vyvedení a upevnění výpustku DN do 25</t>
  </si>
  <si>
    <t>-717242430</t>
  </si>
  <si>
    <t>Zřízení přípojek na potrubí vyvedení a upevnění výpustek do DN 25</t>
  </si>
  <si>
    <t>https://podminky.urs.cz/item/CS_URS_2021_02/722190401</t>
  </si>
  <si>
    <t>126</t>
  </si>
  <si>
    <t>722190901</t>
  </si>
  <si>
    <t>Uzavření nebo otevření vodovodního potrubí při opravách</t>
  </si>
  <si>
    <t>-516744939</t>
  </si>
  <si>
    <t>Opravy ostatní uzavření nebo otevření vodovodního potrubí při opravách včetně vypuštění a napuštění</t>
  </si>
  <si>
    <t>https://podminky.urs.cz/item/CS_URS_2021_02/722190901</t>
  </si>
  <si>
    <t>127</t>
  </si>
  <si>
    <t>722220111</t>
  </si>
  <si>
    <t>Nástěnka pro výtokový ventil G 1/2" s jedním závitem</t>
  </si>
  <si>
    <t>-1871583167</t>
  </si>
  <si>
    <t>Armatury s jedním závitem nástěnky pro výtokový ventil G 1/2"</t>
  </si>
  <si>
    <t>https://podminky.urs.cz/item/CS_URS_2021_02/722220111</t>
  </si>
  <si>
    <t>128</t>
  </si>
  <si>
    <t>722220121</t>
  </si>
  <si>
    <t>Nástěnka pro baterii G 1/2" s jedním závitem</t>
  </si>
  <si>
    <t>pár</t>
  </si>
  <si>
    <t>-136555363</t>
  </si>
  <si>
    <t>Armatury s jedním závitem nástěnky pro baterii G 1/2"</t>
  </si>
  <si>
    <t>https://podminky.urs.cz/item/CS_URS_2021_02/722220121</t>
  </si>
  <si>
    <t>129</t>
  </si>
  <si>
    <t>722235074R</t>
  </si>
  <si>
    <t>Zpětná klapka DN 25</t>
  </si>
  <si>
    <t>1755147211</t>
  </si>
  <si>
    <t>130</t>
  </si>
  <si>
    <t>722235573R</t>
  </si>
  <si>
    <t>Kohout vod.kulový s filtrem FILTR BALL, DN 25- uzávěr pro pisoáry</t>
  </si>
  <si>
    <t>-1882509866</t>
  </si>
  <si>
    <t>131</t>
  </si>
  <si>
    <t>722240123</t>
  </si>
  <si>
    <t>Kohout kulový plastový PPR DN 25</t>
  </si>
  <si>
    <t>-346709411</t>
  </si>
  <si>
    <t>Armatury z plastických hmot kohouty (PPR) kulové DN 25</t>
  </si>
  <si>
    <t>https://podminky.urs.cz/item/CS_URS_2021_02/722240123</t>
  </si>
  <si>
    <t>132</t>
  </si>
  <si>
    <t>722290226</t>
  </si>
  <si>
    <t>Zkouška těsnosti vodovodního potrubí závitového DN do 50</t>
  </si>
  <si>
    <t>-1980517591</t>
  </si>
  <si>
    <t>Zkoušky, proplach a desinfekce vodovodního potrubí zkoušky těsnosti vodovodního potrubí závitového do DN 50</t>
  </si>
  <si>
    <t>https://podminky.urs.cz/item/CS_URS_2021_02/722290226</t>
  </si>
  <si>
    <t>133</t>
  </si>
  <si>
    <t>722290234</t>
  </si>
  <si>
    <t>Proplach a dezinfekce vodovodního potrubí DN do 80</t>
  </si>
  <si>
    <t>-471884598</t>
  </si>
  <si>
    <t>Zkoušky, proplach a desinfekce vodovodního potrubí proplach a desinfekce vodovodního potrubí do DN 80</t>
  </si>
  <si>
    <t>https://podminky.urs.cz/item/CS_URS_2021_02/722290234</t>
  </si>
  <si>
    <t>134</t>
  </si>
  <si>
    <t>998722201</t>
  </si>
  <si>
    <t>Přesun hmot procentní pro vnitřní vodovod v objektech v do 6 m</t>
  </si>
  <si>
    <t>-1730856721</t>
  </si>
  <si>
    <t>Přesun hmot pro vnitřní vodovod stanovený procentní sazbou (%) z ceny vodorovná dopravní vzdálenost do 50 m v objektech výšky do 6 m</t>
  </si>
  <si>
    <t>https://podminky.urs.cz/item/CS_URS_2021_02/998722201</t>
  </si>
  <si>
    <t>135</t>
  </si>
  <si>
    <t>998722292</t>
  </si>
  <si>
    <t>Příplatek k přesunu hmot procentní 722 za zvětšený přesun do 100 m</t>
  </si>
  <si>
    <t>-672611855</t>
  </si>
  <si>
    <t>Přesun hmot pro vnitřní vodovod stanovený procentní sazbou (%) z ceny Příplatek k cenám za zvětšený přesun přes vymezenou největší dopravní vzdálenost do 100 m</t>
  </si>
  <si>
    <t>https://podminky.urs.cz/item/CS_URS_2021_02/998722292</t>
  </si>
  <si>
    <t>725</t>
  </si>
  <si>
    <t>Zdravotechnika - zařizovací předměty</t>
  </si>
  <si>
    <t>136</t>
  </si>
  <si>
    <t>725110815R</t>
  </si>
  <si>
    <t>Demontáž klozetů závěsných s podomítkovou splachovací  nádrží (modul)</t>
  </si>
  <si>
    <t>-471489972</t>
  </si>
  <si>
    <t>Demontáž klozetů splachovacích s podomítkovou nádrží (modulem)</t>
  </si>
  <si>
    <t>"pozn.5"4</t>
  </si>
  <si>
    <t>137</t>
  </si>
  <si>
    <t>725112025R</t>
  </si>
  <si>
    <t>Klozet keramický závěsný na nosné stěny bez splachovacího kruhu, ale překonzolavaný okraj mísy s tehnologii New Flesh,prkénko s víkem s pozvolným sklápěním,spotřeba 1,5 l nebo 4,5l, překonzolování 540 mm</t>
  </si>
  <si>
    <t>1587399700</t>
  </si>
  <si>
    <t>138</t>
  </si>
  <si>
    <t>725121526R</t>
  </si>
  <si>
    <t>Pisoárový záchodek keramický s integrovaným zdrojem splachuje automaticky po použití, 1 x 24 hod. spláchne automaticky pokud není použit včetně připojení</t>
  </si>
  <si>
    <t>-8474105</t>
  </si>
  <si>
    <t>139</t>
  </si>
  <si>
    <t>725122813</t>
  </si>
  <si>
    <t>Demontáž pisoárových stání s nádrží a jedním záchodkem</t>
  </si>
  <si>
    <t>-196514754</t>
  </si>
  <si>
    <t>Demontáž pisoárů s nádrží a 1 záchodkem</t>
  </si>
  <si>
    <t>https://podminky.urs.cz/item/CS_URS_2021_02/725122813</t>
  </si>
  <si>
    <t>"pozn.5"3</t>
  </si>
  <si>
    <t>140</t>
  </si>
  <si>
    <t>725210821</t>
  </si>
  <si>
    <t>Demontáž umyvadel bez výtokových armatur</t>
  </si>
  <si>
    <t>598433826</t>
  </si>
  <si>
    <t>Demontáž umyvadel bez výtokových armatur umyvadel</t>
  </si>
  <si>
    <t>https://podminky.urs.cz/item/CS_URS_2021_02/725210821</t>
  </si>
  <si>
    <t>141</t>
  </si>
  <si>
    <t>725211606R</t>
  </si>
  <si>
    <t>Umyvadlo keramické připevněné na stěnu šrouby uvnitř pravoúhlé 60x46 cm bílé s otvorem, výpusť bez zátky, sifon chrom</t>
  </si>
  <si>
    <t>-476919746</t>
  </si>
  <si>
    <t>142</t>
  </si>
  <si>
    <t>725292101R</t>
  </si>
  <si>
    <t>Demontáž stávajících koupelnových doplňků a vybavení (např.zrcadel,dávkovačů mýdel,zásobníků ručníků a toaletních papírů,WC štětek apod.)</t>
  </si>
  <si>
    <t>508706310</t>
  </si>
  <si>
    <t>143</t>
  </si>
  <si>
    <t>725299101R</t>
  </si>
  <si>
    <t>Montáž koupelnových doplňků - zásobníků,dávkovačů apod.</t>
  </si>
  <si>
    <t>-402995191</t>
  </si>
  <si>
    <t>144</t>
  </si>
  <si>
    <t>55431-T6R</t>
  </si>
  <si>
    <t>dávkovač tekutého mýdla nástěnný 300ml  kompletní provedení dle tabulky doplňkových výrobků ozn.T6</t>
  </si>
  <si>
    <t>-1525489533</t>
  </si>
  <si>
    <t>145</t>
  </si>
  <si>
    <t>55431-T8R</t>
  </si>
  <si>
    <t>mechanický dávkovač papírových ručníků (500 ks) kompletní provedení dle tabulky doplňkových výrobků ozn.T8</t>
  </si>
  <si>
    <t>358550620</t>
  </si>
  <si>
    <t>146</t>
  </si>
  <si>
    <t>55431-T9R</t>
  </si>
  <si>
    <t>zásobníky toaletních papírů nerez mat  19 cm  kompletní provedení dle tabulky doplňkových výrobků ozn.T9</t>
  </si>
  <si>
    <t>-1151588629</t>
  </si>
  <si>
    <t>147</t>
  </si>
  <si>
    <t>55431-T10R</t>
  </si>
  <si>
    <t>zásobník hygienických PE sáčků nerez mat kompletní provedení dle tabulky doplňkových výrobků ozn.T10</t>
  </si>
  <si>
    <t>37128644</t>
  </si>
  <si>
    <t>148</t>
  </si>
  <si>
    <t>55431-T11R</t>
  </si>
  <si>
    <t>koš odpadkový otevřený závěsný 27 l nerez mat kompletní provedení dle tabulky doplňkových výrobků ozn.T11</t>
  </si>
  <si>
    <t>2046863162</t>
  </si>
  <si>
    <t>149</t>
  </si>
  <si>
    <t>55431-T12R</t>
  </si>
  <si>
    <t>WC kartáč válcové pouzdro na postavení i zavěšení  kompletní provedení dle tabulky doplňkových výrobků ozn.T12</t>
  </si>
  <si>
    <t>-488650271</t>
  </si>
  <si>
    <t>150</t>
  </si>
  <si>
    <t>55431-T13R</t>
  </si>
  <si>
    <t>mosazný háček barevné provedení: chrom  kompletní provedení dle tabulky doplňkových výrobků ozn.T13</t>
  </si>
  <si>
    <t>805256910</t>
  </si>
  <si>
    <t>WC kartáč válcové pouzdro na postavení i zavěšení  kompletní provedení dle tabulky doplňkových výrobků ozn.T13</t>
  </si>
  <si>
    <t>151</t>
  </si>
  <si>
    <t>725501101R</t>
  </si>
  <si>
    <t>Dělící stěna pro pisoáry z bezpeč.skla rozměry: 75,4 x 43,2 cm kompletní provedení dle tabulky doplňkových výrobků ozn.T4</t>
  </si>
  <si>
    <t>-1845241694</t>
  </si>
  <si>
    <t>152</t>
  </si>
  <si>
    <t>725810811</t>
  </si>
  <si>
    <t>Demontáž ventilů výtokových nástěnných</t>
  </si>
  <si>
    <t>-707302991</t>
  </si>
  <si>
    <t>Demontáž výtokových ventilů nástěnných</t>
  </si>
  <si>
    <t>https://podminky.urs.cz/item/CS_URS_2021_02/725810811</t>
  </si>
  <si>
    <t>"m.č.96 nápojový automat"1</t>
  </si>
  <si>
    <t>153</t>
  </si>
  <si>
    <t>725813111</t>
  </si>
  <si>
    <t>Ventil rohový bez připojovací trubičky nebo flexi hadičky G 1/2"</t>
  </si>
  <si>
    <t>-1434333006</t>
  </si>
  <si>
    <t>Ventily rohové bez připojovací trubičky nebo flexi hadičky G 1/2"</t>
  </si>
  <si>
    <t>https://podminky.urs.cz/item/CS_URS_2021_02/725813111</t>
  </si>
  <si>
    <t>154</t>
  </si>
  <si>
    <t>725813115R</t>
  </si>
  <si>
    <t>Pračkový ventil s PO ventilem</t>
  </si>
  <si>
    <t>-1676434943</t>
  </si>
  <si>
    <t>155</t>
  </si>
  <si>
    <t>725820802</t>
  </si>
  <si>
    <t>Demontáž baterie stojánkové do jednoho otvoru</t>
  </si>
  <si>
    <t>234381416</t>
  </si>
  <si>
    <t>Demontáž baterií stojánkových do 1 otvoru</t>
  </si>
  <si>
    <t>https://podminky.urs.cz/item/CS_URS_2021_02/725820802</t>
  </si>
  <si>
    <t>156</t>
  </si>
  <si>
    <t>725822662R</t>
  </si>
  <si>
    <t>Elektronická baterie pro umyvadlo, DN 15,síťový provoz,řízená bezdotykově elektronicky (infračervený paprsek),průtokové množství: 6 l/min,nastavitelná teplota směšované vody,vyložení: 143 mm</t>
  </si>
  <si>
    <t>600132260</t>
  </si>
  <si>
    <t>157</t>
  </si>
  <si>
    <t>725860811</t>
  </si>
  <si>
    <t>Demontáž uzávěrů zápachu jednoduchých</t>
  </si>
  <si>
    <t>533787512</t>
  </si>
  <si>
    <t>Demontáž zápachových uzávěrek pro zařizovací předměty jednoduchých</t>
  </si>
  <si>
    <t>https://podminky.urs.cz/item/CS_URS_2021_02/725860811</t>
  </si>
  <si>
    <t>158</t>
  </si>
  <si>
    <t>998725201</t>
  </si>
  <si>
    <t>Přesun hmot procentní pro zařizovací předměty v objektech v do 6 m</t>
  </si>
  <si>
    <t>-78951569</t>
  </si>
  <si>
    <t>Přesun hmot pro zařizovací předměty stanovený procentní sazbou (%) z ceny vodorovná dopravní vzdálenost do 50 m v objektech výšky do 6 m</t>
  </si>
  <si>
    <t>https://podminky.urs.cz/item/CS_URS_2021_02/998725201</t>
  </si>
  <si>
    <t>159</t>
  </si>
  <si>
    <t>998725292</t>
  </si>
  <si>
    <t>Příplatek k přesunu hmot procentní 725 za zvětšený přesun do 100 m</t>
  </si>
  <si>
    <t>-481984850</t>
  </si>
  <si>
    <t>Přesun hmot pro zařizovací předměty stanovený procentní sazbou (%) z ceny Příplatek k cenám za zvětšený přesun přes vymezenou největší dopravní vzdálenost do 100 m</t>
  </si>
  <si>
    <t>https://podminky.urs.cz/item/CS_URS_2021_02/998725292</t>
  </si>
  <si>
    <t>726</t>
  </si>
  <si>
    <t>Zdravotechnika - předstěnové instalace</t>
  </si>
  <si>
    <t>160</t>
  </si>
  <si>
    <t>726111032R</t>
  </si>
  <si>
    <t>Instalační předstěna- klozet s ovládáním zepředu v 1080 mm závěsný do masivní zděné kce-tlačítko chrom,souprava s otvorem pro vhazovani tablet, jednotka odsávání zápachu s automatickým spouštěním a dávkovačem,síťový zdroj 230 V/12 V/50 Hz</t>
  </si>
  <si>
    <t>-1818970748</t>
  </si>
  <si>
    <t>Instalační předstěna - klozet s ovládáním zepředu v 1080 mm závěsný do masivní zděné kce- tlačítko chrom,souprava s otvorem pro vhazovani tablet, jednotka odsávání zápachu s automatickým spouštěním a dávkovačem pro tyčinku k nádržím 12cm,síťový zdroj 230 V/12 V/50 Hz pro elektrickou krabici</t>
  </si>
  <si>
    <t>161</t>
  </si>
  <si>
    <t>726191001</t>
  </si>
  <si>
    <t>Zvukoizolační souprava pro klozet a bidet</t>
  </si>
  <si>
    <t>-2059467728</t>
  </si>
  <si>
    <t>Ostatní příslušenství instalačních systémů zvukoizolační souprava pro WC a bidet</t>
  </si>
  <si>
    <t>https://podminky.urs.cz/item/CS_URS_2021_02/726191001</t>
  </si>
  <si>
    <t>162</t>
  </si>
  <si>
    <t>998726211</t>
  </si>
  <si>
    <t>Přesun hmot procentní pro instalační prefabrikáty v objektech v do 6 m</t>
  </si>
  <si>
    <t>-29785551</t>
  </si>
  <si>
    <t>Přesun hmot pro instalační prefabrikáty stanovený procentní sazbou (%) z ceny vodorovná dopravní vzdálenost do 50 m v objektech výšky do 6 m</t>
  </si>
  <si>
    <t>https://podminky.urs.cz/item/CS_URS_2021_02/998726211</t>
  </si>
  <si>
    <t>163</t>
  </si>
  <si>
    <t>998726292</t>
  </si>
  <si>
    <t>Příplatek k přesunu hmot procentní 726 za zvětšený přesun do 100 m</t>
  </si>
  <si>
    <t>2108650337</t>
  </si>
  <si>
    <t>Přesun hmot pro instalační prefabrikáty stanovený procentní sazbou (%) z ceny Příplatek k cenám za zvětšený přesun přes vymezenou největší dopravní vzdálenost do 100 m</t>
  </si>
  <si>
    <t>https://podminky.urs.cz/item/CS_URS_2021_02/998726292</t>
  </si>
  <si>
    <t>727</t>
  </si>
  <si>
    <t>Zdravotechnika - požární ochrana</t>
  </si>
  <si>
    <t>164</t>
  </si>
  <si>
    <t>72722-T19R</t>
  </si>
  <si>
    <t>Protipožární manžeta prostupu plastového potrubí bez izolace D 75 mm  požární odolnost EI 90- dle tabulky doplňkových výrobků ozn.T19</t>
  </si>
  <si>
    <t>1873939854</t>
  </si>
  <si>
    <t>Protipožární manžeta prostupu plastového potrubí bez izolace D 75 mm požární odolnost EI 90- dle tabulky doplňkových výrobků ozn.T19</t>
  </si>
  <si>
    <t>165</t>
  </si>
  <si>
    <t>727223105</t>
  </si>
  <si>
    <t>Protipožární manžeta prostupu plastového potrubí bez izolace D 110 mm stropem tl 150 mm požární odolnost EI 90</t>
  </si>
  <si>
    <t>-1692396174</t>
  </si>
  <si>
    <t>Protipožární ochranné manžety plastového potrubí prostup stropem tloušťky 150 mm požární odolnost EI 90 D 110</t>
  </si>
  <si>
    <t>https://podminky.urs.cz/item/CS_URS_2021_02/727223105</t>
  </si>
  <si>
    <t>"kanalizace"2</t>
  </si>
  <si>
    <t>733</t>
  </si>
  <si>
    <t>Ústřední vytápění - rozvodné potrubí</t>
  </si>
  <si>
    <t>166</t>
  </si>
  <si>
    <t>733110103R</t>
  </si>
  <si>
    <t xml:space="preserve">Ocelové trubky bezešvé hladké závitové DN 20 dle ČSN 420250 včetně svarů, tvarovek a oblouků, izolace potrubí tloušťky dle vyhlášky 193/2007, případně návlekovou izolací v ekvivalentních tloušťkách  </t>
  </si>
  <si>
    <t>-1956707114</t>
  </si>
  <si>
    <t>Ocelové trubky bezešvé hladké závitové DN 20 dle ČSN 420250 včetně svarů, tvarovek a oblouků, izolace potrubí tloušťky dle vyhlášky 193/2007, případně návlekovou izolací v ekvivalentních tloušťkách</t>
  </si>
  <si>
    <t>167</t>
  </si>
  <si>
    <t>733110826R</t>
  </si>
  <si>
    <t>Zkrácení a demontáž potrubí ocelového závitového DN přes 15 do 32</t>
  </si>
  <si>
    <t>556415576</t>
  </si>
  <si>
    <t>168</t>
  </si>
  <si>
    <t>733112104R</t>
  </si>
  <si>
    <t>Příplatek k potrubí z trubek ocelových závitových za práce malého rozsahu</t>
  </si>
  <si>
    <t>196110431</t>
  </si>
  <si>
    <t>169</t>
  </si>
  <si>
    <t>733190105R</t>
  </si>
  <si>
    <t>Tlaková zkouška těsnosti s protokolárním záznamem jejího výsledku</t>
  </si>
  <si>
    <t>1611653180</t>
  </si>
  <si>
    <t>170</t>
  </si>
  <si>
    <t>783614411R</t>
  </si>
  <si>
    <t>Nátěr potrubí po tlakové zkoušce, 1x základní nátěr, 1x emailování</t>
  </si>
  <si>
    <t>-1993111751</t>
  </si>
  <si>
    <t>171</t>
  </si>
  <si>
    <t>998733201</t>
  </si>
  <si>
    <t>Přesun hmot procentní pro rozvody potrubí v objektech v do 6 m</t>
  </si>
  <si>
    <t>1263934301</t>
  </si>
  <si>
    <t>Přesun hmot pro rozvody potrubí stanovený procentní sazbou z ceny vodorovná dopravní vzdálenost do 50 m v objektech výšky do 6 m</t>
  </si>
  <si>
    <t>https://podminky.urs.cz/item/CS_URS_2021_02/998733201</t>
  </si>
  <si>
    <t>172</t>
  </si>
  <si>
    <t>998733293</t>
  </si>
  <si>
    <t>Příplatek k přesunu hmot procentní 733 za zvětšený přesun do 500 m</t>
  </si>
  <si>
    <t>-1817195452</t>
  </si>
  <si>
    <t>Přesun hmot pro rozvody potrubí stanovený procentní sazbou z ceny Příplatek k cenám za zvětšený přesun přes vymezenou největší dopravní vzdálenost do 500 m</t>
  </si>
  <si>
    <t>https://podminky.urs.cz/item/CS_URS_2021_02/998733293</t>
  </si>
  <si>
    <t>734</t>
  </si>
  <si>
    <t>Ústřední vytápění - armatury</t>
  </si>
  <si>
    <t>173</t>
  </si>
  <si>
    <t>734226-K3R</t>
  </si>
  <si>
    <t>Set termostatická hlavice, rohový ventil a šroubení k otopnému tělesu dle PD ozn.K3</t>
  </si>
  <si>
    <t>633084820</t>
  </si>
  <si>
    <t>174</t>
  </si>
  <si>
    <t>998734201</t>
  </si>
  <si>
    <t>Přesun hmot procentní pro armatury v objektech v do 6 m</t>
  </si>
  <si>
    <t>14493631</t>
  </si>
  <si>
    <t>Přesun hmot pro armatury stanovený procentní sazbou (%) z ceny vodorovná dopravní vzdálenost do 50 m v objektech výšky do 6 m</t>
  </si>
  <si>
    <t>https://podminky.urs.cz/item/CS_URS_2021_02/998734201</t>
  </si>
  <si>
    <t>175</t>
  </si>
  <si>
    <t>998734293</t>
  </si>
  <si>
    <t>Příplatek k přesunu hmot procentní 734 za zvětšený přesun do 500 m</t>
  </si>
  <si>
    <t>-2046403163</t>
  </si>
  <si>
    <t>Přesun hmot pro armatury stanovený procentní sazbou (%) z ceny Příplatek k cenám za zvětšený přesun přes vymezenou největší dopravní vzdálenost do 500 m</t>
  </si>
  <si>
    <t>https://podminky.urs.cz/item/CS_URS_2021_02/998734293</t>
  </si>
  <si>
    <t>735</t>
  </si>
  <si>
    <t>Ústřední vytápění - otopná tělesa</t>
  </si>
  <si>
    <t>176</t>
  </si>
  <si>
    <t>735155-K3R</t>
  </si>
  <si>
    <t>Nástěnné otopné těleso 4 řadé  výška/délka 600/1100mm, barva antracit dle PD ozn.K3</t>
  </si>
  <si>
    <t>-2087799864</t>
  </si>
  <si>
    <t>Nástěnné otopné těleso 4 řadé výška/délka 600/1100mm, barva antracit dle PD ozn.K3</t>
  </si>
  <si>
    <t>177</t>
  </si>
  <si>
    <t>735495101R</t>
  </si>
  <si>
    <t>Uzavření, vypustění a odvodnění části systému ústředního vytápění budovy, kde bude probíhat výměna</t>
  </si>
  <si>
    <t>118778922</t>
  </si>
  <si>
    <t>178</t>
  </si>
  <si>
    <t>735117310R</t>
  </si>
  <si>
    <t>Odpojení  otopného tělesa od systému</t>
  </si>
  <si>
    <t>-329637872</t>
  </si>
  <si>
    <t>Odpojení otopného tělesa od systému</t>
  </si>
  <si>
    <t>179</t>
  </si>
  <si>
    <t>735115810R</t>
  </si>
  <si>
    <t>Úplná demontáž otopného tělesa litinového článkového s ventily včetně včetně uložení do skladu UV dle pokynů objednatele</t>
  </si>
  <si>
    <t>-1429753866</t>
  </si>
  <si>
    <t>180</t>
  </si>
  <si>
    <t>735291801R</t>
  </si>
  <si>
    <t>Odřezání závěsů a držáků rozbrušovací pilou, začištění místa</t>
  </si>
  <si>
    <t>-2057359653</t>
  </si>
  <si>
    <t>181</t>
  </si>
  <si>
    <t>735191911R</t>
  </si>
  <si>
    <t>Napuštění systému ústředního vytápění v části, kde probíhala úprava</t>
  </si>
  <si>
    <t>-1108009653</t>
  </si>
  <si>
    <t>182</t>
  </si>
  <si>
    <t>735191917R</t>
  </si>
  <si>
    <t xml:space="preserve">Propláchnutí systému </t>
  </si>
  <si>
    <t>1221873040</t>
  </si>
  <si>
    <t>183</t>
  </si>
  <si>
    <t>735191916R</t>
  </si>
  <si>
    <t>Topná zkouška dle ČSN 060310</t>
  </si>
  <si>
    <t>762373490</t>
  </si>
  <si>
    <t>184</t>
  </si>
  <si>
    <t>735191913R</t>
  </si>
  <si>
    <t>Předání místa úpravy provozovateli</t>
  </si>
  <si>
    <t>1898400513</t>
  </si>
  <si>
    <t>185</t>
  </si>
  <si>
    <t>998735201</t>
  </si>
  <si>
    <t>Přesun hmot procentní pro otopná tělesa v objektech v do 6 m</t>
  </si>
  <si>
    <t>1539320130</t>
  </si>
  <si>
    <t>Přesun hmot pro otopná tělesa stanovený procentní sazbou (%) z ceny vodorovná dopravní vzdálenost do 50 m v objektech výšky do 6 m</t>
  </si>
  <si>
    <t>https://podminky.urs.cz/item/CS_URS_2021_02/998735201</t>
  </si>
  <si>
    <t>186</t>
  </si>
  <si>
    <t>998735293</t>
  </si>
  <si>
    <t>Příplatek k přesunu hmot procentní 735 za zvětšený přesun do 500 m</t>
  </si>
  <si>
    <t>-169155853</t>
  </si>
  <si>
    <t>Přesun hmot pro otopná tělesa stanovený procentní sazbou (%) z ceny Příplatek k cenám za zvětšený přesun přes vymezenou největší dopravní vzdálenost do 500 m</t>
  </si>
  <si>
    <t>https://podminky.urs.cz/item/CS_URS_2021_02/998735293</t>
  </si>
  <si>
    <t>741</t>
  </si>
  <si>
    <t>Elektroinstalace - silnoproud</t>
  </si>
  <si>
    <t>187</t>
  </si>
  <si>
    <t>741001001R</t>
  </si>
  <si>
    <t>Demontáž stávající elektroinstalace včetně likvidace</t>
  </si>
  <si>
    <t>hod</t>
  </si>
  <si>
    <t>1514856205</t>
  </si>
  <si>
    <t>188</t>
  </si>
  <si>
    <t>741371824R</t>
  </si>
  <si>
    <t>Demontáž osvětlovacího modulového systému zářivkového zavěseného délky přes 1100 mm bez zachováním funkčnosti</t>
  </si>
  <si>
    <t>-1278036147</t>
  </si>
  <si>
    <t>Demontáž svítidel bez zachování funkčnosti (do suti) v bytových nebo společenských místnostech modulového systému zářivkových zavěsných, délky přes 1100 mm</t>
  </si>
  <si>
    <t>"pozn.2"4</t>
  </si>
  <si>
    <t>189</t>
  </si>
  <si>
    <t>741371844</t>
  </si>
  <si>
    <t>Demontáž svítidla interiérového se standardní paticí nebo int. zdrojem LED přisazeného nástěnného do 0,09 m2 bez zachování funkčnosti</t>
  </si>
  <si>
    <t>-1448143106</t>
  </si>
  <si>
    <t>Demontáž svítidel bez zachování funkčnosti (do suti) interiérových se standardní paticí (E27, T5, GU10) nebo integrovaným zdrojem LED přisazených, ploše nástěnných do 0,09 m2</t>
  </si>
  <si>
    <t>https://podminky.urs.cz/item/CS_URS_2021_02/741371844</t>
  </si>
  <si>
    <t>"pozn.3"10</t>
  </si>
  <si>
    <t>190</t>
  </si>
  <si>
    <t>741371846R</t>
  </si>
  <si>
    <t>Demontáž svítidla signalizace úniku východu přisazeného nástěnného bez zachování funkčnosti</t>
  </si>
  <si>
    <t>-932227392</t>
  </si>
  <si>
    <t>Demontáž svítidel signalizace úniku východu bez zachování funkčnosti (do suti) přisazených</t>
  </si>
  <si>
    <t>"pozn.16"3</t>
  </si>
  <si>
    <t>191</t>
  </si>
  <si>
    <t>998741201</t>
  </si>
  <si>
    <t>Přesun hmot procentní pro silnoproud v objektech v do 6 m</t>
  </si>
  <si>
    <t>-831063681</t>
  </si>
  <si>
    <t>Přesun hmot pro silnoproud stanovený procentní sazbou (%) z ceny vodorovná dopravní vzdálenost do 50 m v objektech výšky do 6 m</t>
  </si>
  <si>
    <t>https://podminky.urs.cz/item/CS_URS_2021_02/998741201</t>
  </si>
  <si>
    <t>192</t>
  </si>
  <si>
    <t>998741292</t>
  </si>
  <si>
    <t>Příplatek k přesunu hmot procentní 741 za zvětšený přesun do 100 m</t>
  </si>
  <si>
    <t>338826888</t>
  </si>
  <si>
    <t>Přesun hmot pro silnoproud stanovený procentní sazbou (%) z ceny Příplatek k cenám za zvětšený přesun přes vymezenou největší dopravní vzdálenost do 100 m</t>
  </si>
  <si>
    <t>https://podminky.urs.cz/item/CS_URS_2021_02/998741292</t>
  </si>
  <si>
    <t>741.1</t>
  </si>
  <si>
    <t>Osvětlovací tělesa</t>
  </si>
  <si>
    <t>193</t>
  </si>
  <si>
    <t>741370010R</t>
  </si>
  <si>
    <t>Montáž svítidel žárovkových se zapojením vodičů bytových nebo společenských místností stropních závěsných</t>
  </si>
  <si>
    <t>-1815540353</t>
  </si>
  <si>
    <t xml:space="preserve">Montáž svítidel žárovkových se zapojením vodičů bytových nebo společenských místností stropních závěsných </t>
  </si>
  <si>
    <t>194</t>
  </si>
  <si>
    <t>34812120R</t>
  </si>
  <si>
    <t>Závěsné svítidlo koule, základna kov, povrch chrom lesk,difuzor sklo, triplex opál, pro žárovku 1x200W, E27 A60, 230V, IP20, d=500mm, trubkový závěs ozn.S</t>
  </si>
  <si>
    <t>-25978428</t>
  </si>
  <si>
    <t>195</t>
  </si>
  <si>
    <t>741372031R</t>
  </si>
  <si>
    <t>Montáž svítidel LED se zapojením vodičů bytových nebo společenských místností přisazených nástěnných</t>
  </si>
  <si>
    <t>-2045946477</t>
  </si>
  <si>
    <t xml:space="preserve">Montáž svítidel LED se zapojením vodičů bytových nebo společenských místností přisazených nástěnných </t>
  </si>
  <si>
    <t>196</t>
  </si>
  <si>
    <t>34818355R</t>
  </si>
  <si>
    <t>Nástěnné svítidlo v kabinkách, chrom, šířka 600 mm, LED ozn.SN</t>
  </si>
  <si>
    <t>2052933372</t>
  </si>
  <si>
    <t>197</t>
  </si>
  <si>
    <t>741372032R</t>
  </si>
  <si>
    <t>Montáž svítidel LED se zapojením vodičů bytových nebo společenských místností přisazených nástěnných nad zrcadlem</t>
  </si>
  <si>
    <t>-499772201</t>
  </si>
  <si>
    <t>198</t>
  </si>
  <si>
    <t>34818356R</t>
  </si>
  <si>
    <t>Nástěnné svítidlo nad zrcadlem, plast barvy lesklý chrom, teplota chromatičnosti (K): 2700K, LED 110 x 280 x 69 mm ozn.SU</t>
  </si>
  <si>
    <t>824906732</t>
  </si>
  <si>
    <t xml:space="preserve">Nástěnné svítidlo nad zrcadlem, plast barvy lesklý chrom, teplota chromatičnosti (K): 2700K, LED 110 x 280 x 69 mm ozn.SU
</t>
  </si>
  <si>
    <t>199</t>
  </si>
  <si>
    <t>741372081R</t>
  </si>
  <si>
    <t>Montáž a dodávka přisazené nouzové svítidlo pro osvětlení únikových cest, IL ERT-LED 1x3W 230V AC 3h, svítidlo s vlastní baterií, doba autonomie 3 hod- ozn.N</t>
  </si>
  <si>
    <t>-730684295</t>
  </si>
  <si>
    <t>200</t>
  </si>
  <si>
    <t>741372082R</t>
  </si>
  <si>
    <t>Montáž a dodávka nástěnné nouzové svítidlo VM LED 3H EVG 230VAC IP40,autotest piktogramové nerez, pozorovací vzdálenost 22 m-ozn.N1</t>
  </si>
  <si>
    <t>1745471866</t>
  </si>
  <si>
    <t>201</t>
  </si>
  <si>
    <t>741372071R</t>
  </si>
  <si>
    <t>Montáž a dodávka přisazené Al svítidlo s mikroprizmatickým krytem 40W 4000K barva bílá, svítidlo spojitelné do souvislé linii, včetně systémových závěsu a kotevního materiálu- ozn.L1</t>
  </si>
  <si>
    <t>603302848</t>
  </si>
  <si>
    <t>202</t>
  </si>
  <si>
    <t>74137-T18R</t>
  </si>
  <si>
    <t>Montáž původního svítidla na pendě s kovářskou výzdobou(uloženého v archivu úřadu vlády) se zapojením vodičů včetně revize,úpravy pendyna potřebnou výšku- kompletní provedení dle tabulky doplňkových výrobků ozn.T18</t>
  </si>
  <si>
    <t>370101073</t>
  </si>
  <si>
    <t>203</t>
  </si>
  <si>
    <t>741377001R</t>
  </si>
  <si>
    <t>Drobný a montážní materiál, včetně kotevního materiálu, světelných zdrojů, recyklačního poplatku</t>
  </si>
  <si>
    <t>1722953597</t>
  </si>
  <si>
    <t>Drobný a montážní materiál, včetně kotevního materiálu, světelných zdrojů, recyklačního poplatku, revize a měření</t>
  </si>
  <si>
    <t>741.2</t>
  </si>
  <si>
    <t>Koncové prvky elektroinstalace</t>
  </si>
  <si>
    <t>204</t>
  </si>
  <si>
    <t>741313001</t>
  </si>
  <si>
    <t>Montáž zásuvka (polo)zapuštěná bezšroubové připojení 2P+PE se zapojením vodičů</t>
  </si>
  <si>
    <t>1681378423</t>
  </si>
  <si>
    <t>Montáž zásuvek domovních se zapojením vodičů bezšroubové připojení polozapuštěných nebo zapuštěných 10/16 A, provedení 2P + PE</t>
  </si>
  <si>
    <t>https://podminky.urs.cz/item/CS_URS_2021_02/741313001</t>
  </si>
  <si>
    <t>205</t>
  </si>
  <si>
    <t>34555133R</t>
  </si>
  <si>
    <t>zásuvka 1násobná  230V/16A, 50Hz,IP20, bílá/ledová bílá - komplet</t>
  </si>
  <si>
    <t>-525245111</t>
  </si>
  <si>
    <t>206</t>
  </si>
  <si>
    <t>741313003</t>
  </si>
  <si>
    <t>Montáž zásuvka (polo)zapuštěná bezšroubové připojení 2x(2P+PE) dvojnásobná se zapojením vodičů</t>
  </si>
  <si>
    <t>-1875619353</t>
  </si>
  <si>
    <t>Montáž zásuvek domovních se zapojením vodičů bezšroubové připojení polozapuštěných nebo zapuštěných 10/16 A, provedení 2x (2P + PE) dvojnásobná</t>
  </si>
  <si>
    <t>https://podminky.urs.cz/item/CS_URS_2021_02/741313003</t>
  </si>
  <si>
    <t>207</t>
  </si>
  <si>
    <t>34555143R</t>
  </si>
  <si>
    <t>zásuvka 2násobná 230V/16A, 50Hz,IP20,  bílá/ledová bílá - komplet</t>
  </si>
  <si>
    <t>-510472503</t>
  </si>
  <si>
    <t>208</t>
  </si>
  <si>
    <t>741313007R</t>
  </si>
  <si>
    <t>Montáž zásuvka (polo)zapuštěná bezšroubové připojení 2x(2P+PE) dvojnásobná s krytkou se zapojením vodičů</t>
  </si>
  <si>
    <t>1761026796</t>
  </si>
  <si>
    <t>Montáž zásuvek domovních se zapojením vodičů bezšroubové připojení polozapuštěných nebo zapuštěných 10/16 A, provedení 2x (2P + PE) dvojnásobná s krytkou</t>
  </si>
  <si>
    <t>209</t>
  </si>
  <si>
    <t>34555144R</t>
  </si>
  <si>
    <t>zásuvka 2násobná s krytkou 230V/16A, 50Hz,IP20,  bílá/ledová bílá - komplet</t>
  </si>
  <si>
    <t>-534187660</t>
  </si>
  <si>
    <t>210</t>
  </si>
  <si>
    <t>741310101</t>
  </si>
  <si>
    <t>Montáž vypínač (polo)zapuštěný bezšroubové připojení 1-jednopólový se zapojením vodičů</t>
  </si>
  <si>
    <t>1338480548</t>
  </si>
  <si>
    <t>Montáž spínačů jedno nebo dvoupólových polozapuštěných nebo zapuštěných se zapojením vodičů bezšroubové připojení vypínačů, řazení 1-jednopólových</t>
  </si>
  <si>
    <t>https://podminky.urs.cz/item/CS_URS_2021_02/741310101</t>
  </si>
  <si>
    <t>211</t>
  </si>
  <si>
    <t>34535535R</t>
  </si>
  <si>
    <t>spínač jednopólový 230V/10A, 50Hz,IP20, řazení 1  bílá/ledová bílá - komplet</t>
  </si>
  <si>
    <t>1972858603</t>
  </si>
  <si>
    <t>212</t>
  </si>
  <si>
    <t>741311004</t>
  </si>
  <si>
    <t>Montáž čidlo pohybu nástěnné se zapojením vodičů</t>
  </si>
  <si>
    <t>1985415561</t>
  </si>
  <si>
    <t>Montáž spínačů speciálních se zapojením vodičů čidla pohybu nástěnného</t>
  </si>
  <si>
    <t>https://podminky.urs.cz/item/CS_URS_2021_02/741311004</t>
  </si>
  <si>
    <t>213</t>
  </si>
  <si>
    <t>34535920R</t>
  </si>
  <si>
    <t>Pohybový senzor pro ovládání osvětlení 230V/10A, 50Hz,IP20 bílá - komplet</t>
  </si>
  <si>
    <t>1256616775</t>
  </si>
  <si>
    <t>214</t>
  </si>
  <si>
    <t>741340001R</t>
  </si>
  <si>
    <t>Drobný a montážní materiál, revize a měření</t>
  </si>
  <si>
    <t>-1243100489</t>
  </si>
  <si>
    <t>741.3</t>
  </si>
  <si>
    <t>Kabely</t>
  </si>
  <si>
    <t>215</t>
  </si>
  <si>
    <t>741122015</t>
  </si>
  <si>
    <t>Montáž kabel Cu bez ukončení uložený pod omítku plný kulatý 3x1,5 mm2 (např. CYKY)</t>
  </si>
  <si>
    <t>-18539146</t>
  </si>
  <si>
    <t>Montáž kabelů měděných bez ukončení uložených pod omítku plných kulatých (např. CYKY), počtu a průřezu žil 3x1,5 mm2</t>
  </si>
  <si>
    <t>https://podminky.urs.cz/item/CS_URS_2021_02/741122015</t>
  </si>
  <si>
    <t>216</t>
  </si>
  <si>
    <t>341110304R</t>
  </si>
  <si>
    <t>kabel instalační jádro Cu plné izolace PVC plášť PVC 450/750V (CYKY) 3Ox1,5mm2</t>
  </si>
  <si>
    <t>1763989703</t>
  </si>
  <si>
    <t>50*1,15 'Přepočtené koeficientem množství</t>
  </si>
  <si>
    <t>217</t>
  </si>
  <si>
    <t>341110305R</t>
  </si>
  <si>
    <t>kabel instalační jádro Cu plné izolace PVC plášť PVC 450/750V (CYKY) 3Jx1,5mm2</t>
  </si>
  <si>
    <t>-438235616</t>
  </si>
  <si>
    <t>150*1,15 'Přepočtené koeficientem množství</t>
  </si>
  <si>
    <t>218</t>
  </si>
  <si>
    <t>741122016</t>
  </si>
  <si>
    <t>Montáž kabel Cu bez ukončení uložený pod omítku plný kulatý 3x2,5 až 6 mm2 (např. CYKY)</t>
  </si>
  <si>
    <t>-803055968</t>
  </si>
  <si>
    <t>Montáž kabelů měděných bez ukončení uložených pod omítku plných kulatých (např. CYKY), počtu a průřezu žil 3x2,5 až 6 mm2</t>
  </si>
  <si>
    <t>https://podminky.urs.cz/item/CS_URS_2021_02/741122016</t>
  </si>
  <si>
    <t>219</t>
  </si>
  <si>
    <t>34111036</t>
  </si>
  <si>
    <t>kabel instalační jádro Cu plné izolace PVC plášť PVC 450/750V (CYKY) 3Jx2,5mm2</t>
  </si>
  <si>
    <t>-301152221</t>
  </si>
  <si>
    <t>kabel instalační jádro Cu plné izolace PVC plášť PVC 450/750V (CYKY) 3x2,5mm2</t>
  </si>
  <si>
    <t>https://podminky.urs.cz/item/CS_URS_2021_02/34111036</t>
  </si>
  <si>
    <t>60*1,15 'Přepočtené koeficientem množství</t>
  </si>
  <si>
    <t>220</t>
  </si>
  <si>
    <t>741122032</t>
  </si>
  <si>
    <t>Montáž kabel Cu bez ukončení uložený pod omítku plný kulatý 5x4 až 6 mm2 (např. CYKY)</t>
  </si>
  <si>
    <t>819563520</t>
  </si>
  <si>
    <t>Montáž kabelů měděných bez ukončení uložených pod omítku plných kulatých (např. CYKY), počtu a průřezu žil 5x4 až 6 mm2</t>
  </si>
  <si>
    <t>https://podminky.urs.cz/item/CS_URS_2021_02/741122032</t>
  </si>
  <si>
    <t>221</t>
  </si>
  <si>
    <t>34111098</t>
  </si>
  <si>
    <t>kabel instalační jádro Cu plné izolace PVC plášť PVC 450/750V (CYKY) 5Jx4mm2</t>
  </si>
  <si>
    <t>-823196290</t>
  </si>
  <si>
    <t>kabel instalační jádro Cu plné izolace PVC plášť PVC 450/750V (CYKY) 5x4mm2</t>
  </si>
  <si>
    <t>https://podminky.urs.cz/item/CS_URS_2021_02/34111098</t>
  </si>
  <si>
    <t>15*1,15 'Přepočtené koeficientem množství</t>
  </si>
  <si>
    <t>222</t>
  </si>
  <si>
    <t>741120001</t>
  </si>
  <si>
    <t>Montáž vodič Cu izolovaný plný a laněný žíla 0,35-6 mm2 pod omítku (např. CY)</t>
  </si>
  <si>
    <t>-1516801506</t>
  </si>
  <si>
    <t>Montáž vodičů izolovaných měděných bez ukončení uložených pod omítku plných a laněných (např. CY), průřezu žíly 0,35 až 6 mm2</t>
  </si>
  <si>
    <t>https://podminky.urs.cz/item/CS_URS_2021_02/741120001</t>
  </si>
  <si>
    <t>223</t>
  </si>
  <si>
    <t>34141306R</t>
  </si>
  <si>
    <t>vodič CYA 4 mm2</t>
  </si>
  <si>
    <t>997734766</t>
  </si>
  <si>
    <t>100*1,15 'Přepočtené koeficientem množství</t>
  </si>
  <si>
    <t>224</t>
  </si>
  <si>
    <t>741129001R</t>
  </si>
  <si>
    <t>-843190271</t>
  </si>
  <si>
    <t>741.4</t>
  </si>
  <si>
    <t>Elektroinstalační materiál</t>
  </si>
  <si>
    <t>225</t>
  </si>
  <si>
    <t>741112061</t>
  </si>
  <si>
    <t>Montáž krabice přístrojová zapuštěná plastová kruhová</t>
  </si>
  <si>
    <t>1677071228</t>
  </si>
  <si>
    <t>Montáž krabic elektroinstalačních bez napojení na trubky a lišty, demontáže a montáže víčka a přístroje přístrojových zapuštěných plastových kruhových</t>
  </si>
  <si>
    <t>https://podminky.urs.cz/item/CS_URS_2021_02/741112061</t>
  </si>
  <si>
    <t>226</t>
  </si>
  <si>
    <t>34571450</t>
  </si>
  <si>
    <t>krabice pod omítku PVC přístrojová kruhová D 70mm</t>
  </si>
  <si>
    <t>-426826147</t>
  </si>
  <si>
    <t>https://podminky.urs.cz/item/CS_URS_2021_02/34571450</t>
  </si>
  <si>
    <t>227</t>
  </si>
  <si>
    <t>74111-T15R</t>
  </si>
  <si>
    <t>Montáž a dodávka rám podlahové krabice rozměr 340x270x65 mm kompletní provedení dle tabulky doplňkových výrobků ozn.T15</t>
  </si>
  <si>
    <t>517129649</t>
  </si>
  <si>
    <t>228</t>
  </si>
  <si>
    <t>741110043</t>
  </si>
  <si>
    <t>Montáž trubka plastová ohebná D přes 35 mm uložená pevně</t>
  </si>
  <si>
    <t>1957686898</t>
  </si>
  <si>
    <t>Montáž trubek elektroinstalačních s nasunutím nebo našroubováním do krabic plastových ohebných, uložených pevně, vnější Ø přes 35 mm</t>
  </si>
  <si>
    <t>https://podminky.urs.cz/item/CS_URS_2021_02/741110043</t>
  </si>
  <si>
    <t>229</t>
  </si>
  <si>
    <t>345713-T16R</t>
  </si>
  <si>
    <t>trubka elektroinstalační HDPE tuhá dvouplášťová korugovaná černá D 61/75mm- dle tabulky doplňkových výrobků ozn.T16</t>
  </si>
  <si>
    <t>1292401699</t>
  </si>
  <si>
    <t>11*1,05 'Přepočtené koeficientem množství</t>
  </si>
  <si>
    <t>230</t>
  </si>
  <si>
    <t>74191-T17R</t>
  </si>
  <si>
    <t>Montáž a dodávka drátěný kabelový žlab 100/50 mm kotvený do stropu včetně kotvícího materiálu kompletní provedení dle tabulky doplňkových výrobků ozn.T17</t>
  </si>
  <si>
    <t>1750153537</t>
  </si>
  <si>
    <t>231</t>
  </si>
  <si>
    <t>741115001R</t>
  </si>
  <si>
    <t>-1819097585</t>
  </si>
  <si>
    <t>741.5</t>
  </si>
  <si>
    <t>Rozvaděče a rozvaděčová výzbroj</t>
  </si>
  <si>
    <t>232</t>
  </si>
  <si>
    <t>741260001R</t>
  </si>
  <si>
    <t>Uprava stávajícího rozváděče RP-8 (v 1np objektu) v rozsahu projektu dle v.č. D.1.4 EL - b.03, včetně konstrukčních úprav jako doplnění lišty DIN, vyřezání otvorů do zákrytového plechu atp...</t>
  </si>
  <si>
    <t>688503338</t>
  </si>
  <si>
    <t>Uprava stávajícího rozváděče RP-8 (v 1np objektu) v rozsahu projektu dle v.č. D.1.4 EL - b.03, včetně konstrukčních úprav jako doplnění lišty DIN, vyřezání otvorů do zákrytového plechu atp...Doplněná výzbroj: 2x proudový chránič s nadproudovou ochranou B 16A/2p/0.03 ,1x proudový chránič 40A/4p/0.03</t>
  </si>
  <si>
    <t>233</t>
  </si>
  <si>
    <t>741260002R</t>
  </si>
  <si>
    <t>Montáž a dodávka celoplastový zapuštěný rozváděč,kapacita pro 18 modulů, rozměr 1x18DIN/18M  392x236x106 (šxvxh),přívod spodem, vývody spodem a horem, 230V/400V, 50Hz, IP40, RAL 9010, popisy černě,včetně vydrátování, zapojení,osazení a náplně dle v.č.b.03</t>
  </si>
  <si>
    <t>-363843355</t>
  </si>
  <si>
    <t>Montáž a dodávka celoplastový zapuštěný rozváděč,kapacita pro 18 modulů, rozměr 1x18DIN/18M 392x236x106 (šxvxh),přívod spodem, vývody spodem a horem, 230V/400V, 50Hz, IP40, RAL 9010, popisy černě,včetně vydrátování, zapojení,osazení a náplně dle v.č.b.03</t>
  </si>
  <si>
    <t>234</t>
  </si>
  <si>
    <t>741115001</t>
  </si>
  <si>
    <t>1640873044</t>
  </si>
  <si>
    <t>741.6</t>
  </si>
  <si>
    <t>Ostatní</t>
  </si>
  <si>
    <t>235</t>
  </si>
  <si>
    <t>741190004R</t>
  </si>
  <si>
    <t>Požární utěsnění- pěna</t>
  </si>
  <si>
    <t>-578226188</t>
  </si>
  <si>
    <t>236</t>
  </si>
  <si>
    <t>74181000R</t>
  </si>
  <si>
    <t>Revizní zpráva pro elektroinstalaci</t>
  </si>
  <si>
    <t>-2070038726</t>
  </si>
  <si>
    <t>237</t>
  </si>
  <si>
    <t>741811031R</t>
  </si>
  <si>
    <t>Zkoušky technologických zařízení pod napětím</t>
  </si>
  <si>
    <t>-764509703</t>
  </si>
  <si>
    <t>238</t>
  </si>
  <si>
    <t>741811041R</t>
  </si>
  <si>
    <t>Uvedení do provozu</t>
  </si>
  <si>
    <t>-1903969692</t>
  </si>
  <si>
    <t>239</t>
  </si>
  <si>
    <t>741850101R</t>
  </si>
  <si>
    <t>Dokumentace skutečného provedení ve 3-ech paré</t>
  </si>
  <si>
    <t>-2003764342</t>
  </si>
  <si>
    <t>742</t>
  </si>
  <si>
    <t>Elektroinstalace - slaboproud</t>
  </si>
  <si>
    <t>240</t>
  </si>
  <si>
    <t>998742201</t>
  </si>
  <si>
    <t>Přesun hmot procentní pro slaboproud v objektech v do 6 m</t>
  </si>
  <si>
    <t>-1793047818</t>
  </si>
  <si>
    <t>Přesun hmot pro slaboproud stanovený procentní sazbou (%) z ceny vodorovná dopravní vzdálenost do 50 m v objektech výšky do 6 m</t>
  </si>
  <si>
    <t>https://podminky.urs.cz/item/CS_URS_2021_02/998742201</t>
  </si>
  <si>
    <t>241</t>
  </si>
  <si>
    <t>998742292</t>
  </si>
  <si>
    <t>Příplatek k přesunu hmot procentní 742 za zvětšený přesun do 100 m</t>
  </si>
  <si>
    <t>-127838069</t>
  </si>
  <si>
    <t>Přesun hmot pro slaboproud stanovený procentní sazbou (%) z ceny Příplatek k cenám za zvětšený přesun přes vymezenou největší dopravní vzdálenost do 100 m</t>
  </si>
  <si>
    <t>https://podminky.urs.cz/item/CS_URS_2021_02/998742292</t>
  </si>
  <si>
    <t>742.1</t>
  </si>
  <si>
    <t>Datové rozvody SKS</t>
  </si>
  <si>
    <t>242</t>
  </si>
  <si>
    <t>742121005R</t>
  </si>
  <si>
    <t>Montáž a dodávka kabel kroucený nestínený čtyřpár UTP cat.6 LSOH včetně připojení na volné porty stávajícího patch panelu v datovém rozváděči</t>
  </si>
  <si>
    <t>203812436</t>
  </si>
  <si>
    <t>243</t>
  </si>
  <si>
    <t>742110001</t>
  </si>
  <si>
    <t>Montáž trubek pro slaboproud plastových ohebných uložených pod omítku se zasekáním</t>
  </si>
  <si>
    <t>1312701636</t>
  </si>
  <si>
    <t>Montáž trubek elektroinstalačních plastových ohebných uložených pod omítku včetně zasekání</t>
  </si>
  <si>
    <t>https://podminky.urs.cz/item/CS_URS_2021_02/742110001</t>
  </si>
  <si>
    <t>244</t>
  </si>
  <si>
    <t>34571050</t>
  </si>
  <si>
    <t>trubka elektroinstalační ohebná EN 500 86-1141 (chránička) D 16/21,2mm</t>
  </si>
  <si>
    <t>-732340310</t>
  </si>
  <si>
    <t>https://podminky.urs.cz/item/CS_URS_2021_02/34571050</t>
  </si>
  <si>
    <t>20*1,05 'Přepočtené koeficientem množství</t>
  </si>
  <si>
    <t>245</t>
  </si>
  <si>
    <t>742110100R</t>
  </si>
  <si>
    <t>Montáž a dodávka kabelového žlabu pro slaboproud drátěného 100/55 mm včetně závěsů a kotevního materiálu (hmoždinky, vruty…)</t>
  </si>
  <si>
    <t>879606626</t>
  </si>
  <si>
    <t>246</t>
  </si>
  <si>
    <t>742330043R</t>
  </si>
  <si>
    <t>Montáž a dodávka datová jednoportová zásuvka Cat. 6,  1x RJ 45  - komplet</t>
  </si>
  <si>
    <t>-543149703</t>
  </si>
  <si>
    <t>Montáž a dodávka datová jednoportová zásuvka Cat. 6, 1x RJ 45 - komplet</t>
  </si>
  <si>
    <t>247</t>
  </si>
  <si>
    <t>742330044R</t>
  </si>
  <si>
    <t>Montáž a dodávka datová dvouportová zásuvka Cat. 6,  2x RJ 45 - komplet</t>
  </si>
  <si>
    <t>1646219442</t>
  </si>
  <si>
    <t>Montáž a dodávka datová dvouportová zásuvka Cat. 6, 2x RJ 45 - komplet</t>
  </si>
  <si>
    <t>248</t>
  </si>
  <si>
    <t>742330005R</t>
  </si>
  <si>
    <t>Demontáž a následná montáž stávajícího nástěnného datového boxu na stávající kabeláž</t>
  </si>
  <si>
    <t>61477512</t>
  </si>
  <si>
    <t>249</t>
  </si>
  <si>
    <t>742110501</t>
  </si>
  <si>
    <t>Montáž krabic pro slaboproud zapuštěných plastových odbočných kruhových s víčkem a se zasekáním</t>
  </si>
  <si>
    <t>-547157756</t>
  </si>
  <si>
    <t>Montáž krabic elektroinstalačních s víčkem zapuštěných plastových včetně zasekání odbočných kruhových</t>
  </si>
  <si>
    <t>https://podminky.urs.cz/item/CS_URS_2021_02/742110501</t>
  </si>
  <si>
    <t>250</t>
  </si>
  <si>
    <t>-1378367630</t>
  </si>
  <si>
    <t>251</t>
  </si>
  <si>
    <t>742330006R</t>
  </si>
  <si>
    <t xml:space="preserve">Přechodné uskladnění demontovaného materiálu určeného pro následnou montáž   - 6x datový box                                                                                                                         </t>
  </si>
  <si>
    <t>647664895</t>
  </si>
  <si>
    <t xml:space="preserve">Přechodné uskladnění demontovaného materiálu určeného pro následnou montáž - 6x datový box </t>
  </si>
  <si>
    <t>252</t>
  </si>
  <si>
    <t>742330131R</t>
  </si>
  <si>
    <t>Drobný montážní materiál</t>
  </si>
  <si>
    <t>2120216856</t>
  </si>
  <si>
    <t>253</t>
  </si>
  <si>
    <t>742330110R</t>
  </si>
  <si>
    <t>Měření a kontrola zapojení data zásuvek (portů)</t>
  </si>
  <si>
    <t>-2055069051</t>
  </si>
  <si>
    <t>254</t>
  </si>
  <si>
    <t>742330130R</t>
  </si>
  <si>
    <t>Oživení systému datových rozvodů komplet</t>
  </si>
  <si>
    <t>-1737107986</t>
  </si>
  <si>
    <t>742.2</t>
  </si>
  <si>
    <t>Systém EPS</t>
  </si>
  <si>
    <t>255</t>
  </si>
  <si>
    <t>742121001</t>
  </si>
  <si>
    <t>Montáž kabelů sdělovacích pro vnitřní rozvody do 15 žil</t>
  </si>
  <si>
    <t>223399206</t>
  </si>
  <si>
    <t>Montáž kabelů sdělovacích pro vnitřní rozvody počtu žil do 15</t>
  </si>
  <si>
    <t>https://podminky.urs.cz/item/CS_URS_2021_02/742121001</t>
  </si>
  <si>
    <t>256</t>
  </si>
  <si>
    <t>34121144</t>
  </si>
  <si>
    <t>kabel sdělovací oheň retardující bezhalogenový stíněný laminovanou Al fólií s příložným CuSn drátem bez funkčnosti při požáru reakce na oheň B2cas1d1a1 jádro Cu plné 100V (SHKFH-R) 1x2x0,8mm2</t>
  </si>
  <si>
    <t>-891230411</t>
  </si>
  <si>
    <t>https://podminky.urs.cz/item/CS_URS_2021_02/34121144</t>
  </si>
  <si>
    <t>20*1,2 'Přepočtené koeficientem množství</t>
  </si>
  <si>
    <t>257</t>
  </si>
  <si>
    <t>742210120R</t>
  </si>
  <si>
    <t xml:space="preserve">Montáž a dodávka opticko kouřový hlásič kompatibilní se stávajícím systémem </t>
  </si>
  <si>
    <t>-655012698</t>
  </si>
  <si>
    <t>258</t>
  </si>
  <si>
    <t>742210122R</t>
  </si>
  <si>
    <t>Demontáž a následná montáž stávajícího opticko-kouřového hlásiče</t>
  </si>
  <si>
    <t>62035318</t>
  </si>
  <si>
    <t>259</t>
  </si>
  <si>
    <t>742210125R</t>
  </si>
  <si>
    <t xml:space="preserve">Přechodné uskladnění demontovaného materiálu určeného pro následnou montáž    - 2x opticko kouřový hlásič                                                                                </t>
  </si>
  <si>
    <t>-876179623</t>
  </si>
  <si>
    <t xml:space="preserve">Přechodné uskladnění demontovaného materiálu určeného pro následnou montáž - 2x opticko kouřový hlásič </t>
  </si>
  <si>
    <t>260</t>
  </si>
  <si>
    <t>742210126R</t>
  </si>
  <si>
    <t xml:space="preserve">Drobný montážní materiál, montáž a zapojení                                                                      </t>
  </si>
  <si>
    <t>1387429970</t>
  </si>
  <si>
    <t>Drobný montážní materiál, montáž a zapojení</t>
  </si>
  <si>
    <t>261</t>
  </si>
  <si>
    <t>742210411R</t>
  </si>
  <si>
    <t>Oživení a případné naprogramování systému EPS komplet</t>
  </si>
  <si>
    <t>1967649939</t>
  </si>
  <si>
    <t>742.3</t>
  </si>
  <si>
    <t>Systém EZS</t>
  </si>
  <si>
    <t>262</t>
  </si>
  <si>
    <t>742220262R</t>
  </si>
  <si>
    <t>Demontáž a následná montáž stávajícího čidla PIR systému EZS na stávající kabeláž</t>
  </si>
  <si>
    <t>959987353</t>
  </si>
  <si>
    <t>263</t>
  </si>
  <si>
    <t>742220263R</t>
  </si>
  <si>
    <t>Demontáž a následná montáž stávajícího čidla tříštění skla (glassbreak) systému EZS na stávající kabeláž</t>
  </si>
  <si>
    <t>-1766417532</t>
  </si>
  <si>
    <t>264</t>
  </si>
  <si>
    <t>742220264R</t>
  </si>
  <si>
    <t xml:space="preserve">Přechodné uskladnění demontovaného materiálu určeného pro následnou montáž  - 2x PIR čidlo  a  3x čidlo tříštění skla              </t>
  </si>
  <si>
    <t>-1618022340</t>
  </si>
  <si>
    <t xml:space="preserve">Přechodné uskladnění demontovaného materiálu určeného pro následnou montáž - 2x PIR čidlo a 3x čidlo tříštění skla </t>
  </si>
  <si>
    <t>265</t>
  </si>
  <si>
    <t>742220266R</t>
  </si>
  <si>
    <t xml:space="preserve">Drobný montážní materiál, montáž a zapojení    </t>
  </si>
  <si>
    <t>-1760510162</t>
  </si>
  <si>
    <t>266</t>
  </si>
  <si>
    <t>742220400R</t>
  </si>
  <si>
    <t>Oživení a případné naprogramování systému EZS komplet</t>
  </si>
  <si>
    <t>1255255113</t>
  </si>
  <si>
    <t>742.4</t>
  </si>
  <si>
    <t>Systém nouzového sdělovacího zařízení</t>
  </si>
  <si>
    <t>267</t>
  </si>
  <si>
    <t>741122011</t>
  </si>
  <si>
    <t>Montáž kabel Cu bez ukončení uložený pod omítku plný kulatý 2x1,5 až 2,5 mm2 (např. CYKY)</t>
  </si>
  <si>
    <t>862957244</t>
  </si>
  <si>
    <t>Montáž kabelů měděných bez ukončení uložených pod omítku plných kulatých (např. CYKY), počtu a průřezu žil 2x1,5 až 2,5 mm2</t>
  </si>
  <si>
    <t>https://podminky.urs.cz/item/CS_URS_2021_02/741122011</t>
  </si>
  <si>
    <t>268</t>
  </si>
  <si>
    <t>34111525</t>
  </si>
  <si>
    <t>kabel silový oheň retardující bezhalogenový s funkčností při požáru 180min a P60-R  reakce na oheň B2cas1d1a1 jádro Cu 0,6/1kV (1-CSKH-V) 2x2,5mm2</t>
  </si>
  <si>
    <t>-702580891</t>
  </si>
  <si>
    <t>https://podminky.urs.cz/item/CS_URS_2021_02/34111525</t>
  </si>
  <si>
    <t>20*1,15 'Přepočtené koeficientem množství</t>
  </si>
  <si>
    <t>269</t>
  </si>
  <si>
    <t>742410060R</t>
  </si>
  <si>
    <t>Demontáž a následná montáž stávajícího nástěnného reproduktoru systému místního ozvučení na stávající kabeláž</t>
  </si>
  <si>
    <t>-884893608</t>
  </si>
  <si>
    <t>270</t>
  </si>
  <si>
    <t>742410065R</t>
  </si>
  <si>
    <t xml:space="preserve">Přechodné uskladnění demontovaného materiálu určeného pro následnou montáž   - 3x reproduktor                                                                                                                        </t>
  </si>
  <si>
    <t>-2124678721</t>
  </si>
  <si>
    <t xml:space="preserve">Přechodné uskladnění demontovaného materiálu určeného pro následnou montáž - 3x reproduktor </t>
  </si>
  <si>
    <t>271</t>
  </si>
  <si>
    <t>742410069R</t>
  </si>
  <si>
    <t>Montáž nástěnného reproduktoru systému místního ozvučení na nově osazené připojení , délka napojení 6m</t>
  </si>
  <si>
    <t>-1506784161</t>
  </si>
  <si>
    <t>Montáž nástěnného reproduktoru systému místního ozvučení na nově osazené připojení , délka napojení 3m</t>
  </si>
  <si>
    <t>272</t>
  </si>
  <si>
    <t>40310001R</t>
  </si>
  <si>
    <t>nástěnný reproduktor ARS 288, výkon: 6/3/1,5 W, provedení: 100V, frekvenční rozsah: 80Hz - 12KHz, cCitlivost: 91 dB, rozměry: 238x238x100 mm</t>
  </si>
  <si>
    <t>-744509591</t>
  </si>
  <si>
    <t>273</t>
  </si>
  <si>
    <t>742410066R</t>
  </si>
  <si>
    <t xml:space="preserve">Drobný montážní materiál, montáž a zapojení                                                                                                          </t>
  </si>
  <si>
    <t>-563560399</t>
  </si>
  <si>
    <t>274</t>
  </si>
  <si>
    <t>742410203R</t>
  </si>
  <si>
    <t>Oživení a případné naprogramování systému místního ozvučení komplet</t>
  </si>
  <si>
    <t>-606953713</t>
  </si>
  <si>
    <t>742.5</t>
  </si>
  <si>
    <t>275</t>
  </si>
  <si>
    <t>742500100R</t>
  </si>
  <si>
    <t>1185145603</t>
  </si>
  <si>
    <t>276</t>
  </si>
  <si>
    <t>742500101R</t>
  </si>
  <si>
    <t>Výchozí revize</t>
  </si>
  <si>
    <t>2010982708</t>
  </si>
  <si>
    <t>763</t>
  </si>
  <si>
    <t>Konstrukce suché výstavby</t>
  </si>
  <si>
    <t>277</t>
  </si>
  <si>
    <t>763111411</t>
  </si>
  <si>
    <t>SDK příčka tl 100 mm profil CW+UW 50 desky 2xA 12,5 s izolací EI 60 Rw do 51 dB</t>
  </si>
  <si>
    <t>-1292382003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</si>
  <si>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</si>
  <si>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https://podminky.urs.cz/item/CS_URS_2021_02/763111411</t>
  </si>
  <si>
    <t>"skladba S3"2,6*3,7</t>
  </si>
  <si>
    <t>278</t>
  </si>
  <si>
    <t>763111710R</t>
  </si>
  <si>
    <t>SDK příčka uložení na distanční geotextilii 300 g/m2</t>
  </si>
  <si>
    <t>152683285</t>
  </si>
  <si>
    <t>Příčka ze sádrokartonových desek ostatní konstrukce a práce na příčkách ze sádrokartonových desek distanční uložení na geotextilii 300g/m2</t>
  </si>
  <si>
    <t>(3,7+2,6)*2</t>
  </si>
  <si>
    <t>279</t>
  </si>
  <si>
    <t>763131914</t>
  </si>
  <si>
    <t>Zhotovení otvoru vel. přes 0,5 do 1 m2 v SDK podhledu a podkroví s vyztužením profily</t>
  </si>
  <si>
    <t>2085570546</t>
  </si>
  <si>
    <t>Zhotovení otvorů v podhledech a podkrovích ze sádrokartonových desek pro prostupy (voda, elektro, topení, VZT), osvětlení, sprinklery, revizní klapky a dvířka včetně vyztužení profily, velikost přes 0,50 do 1,00 m2</t>
  </si>
  <si>
    <t>https://podminky.urs.cz/item/CS_URS_2021_02/763131914</t>
  </si>
  <si>
    <t>"pozn.3 1PP"2</t>
  </si>
  <si>
    <t>280</t>
  </si>
  <si>
    <t>763132987</t>
  </si>
  <si>
    <t>Vyspravení SDK podhledu, podkroví pl přes 1 do 1,5 m2 deska 1xH2 12,5</t>
  </si>
  <si>
    <t>764761975</t>
  </si>
  <si>
    <t>Vyspravení sádrokartonových podhledů nebo podkroví plochy jednotlivě přes 1,00 do 1,50 m2 desky tl. 12,5 mm impregnované H2</t>
  </si>
  <si>
    <t>https://podminky.urs.cz/item/CS_URS_2021_02/763132987</t>
  </si>
  <si>
    <t>281</t>
  </si>
  <si>
    <t>763181321R</t>
  </si>
  <si>
    <t>Osazení a dodávka  skrytých zárubní pro dveře s PO  EW 30 DP3, do sádrokartonu 800/2100, barva bílá, levé</t>
  </si>
  <si>
    <t>1545093833</t>
  </si>
  <si>
    <t>Osazení a dodávka skrytých zárubní pro dveře s PO EW 30 DP3, do sádrokartonu 800/2100, barva bílá, levé</t>
  </si>
  <si>
    <t>"dveře D04"1</t>
  </si>
  <si>
    <t>282</t>
  </si>
  <si>
    <t>763181412R</t>
  </si>
  <si>
    <t>Ztužující výplň otvoru pro dveře pro příčky 2x opl.do 2,75 m zátěž křídla do 25 kg</t>
  </si>
  <si>
    <t>-1526035525</t>
  </si>
  <si>
    <t>Výplně otvorů konstrukcí ze sádrokartonových desek 2x opláštěné ztužující výplň otvoru pro dveře s CW a UW profilem, výšky příčky do 2,75 m nebo zátěže dveřního křídla do 25 kg</t>
  </si>
  <si>
    <t>283</t>
  </si>
  <si>
    <t>763431801</t>
  </si>
  <si>
    <t>Demontáž minerálního podhledu zavěšeného na viditelném roštu</t>
  </si>
  <si>
    <t>-1060726029</t>
  </si>
  <si>
    <t>Demontáž podhledu minerálního na zavěšeném na roštu viditelném</t>
  </si>
  <si>
    <t>https://podminky.urs.cz/item/CS_URS_2021_02/763431801</t>
  </si>
  <si>
    <t>"pozn.14"6,06*3,365</t>
  </si>
  <si>
    <t>284</t>
  </si>
  <si>
    <t>998763401</t>
  </si>
  <si>
    <t>Přesun hmot procentní pro sádrokartonové konstrukce v objektech v do 6 m</t>
  </si>
  <si>
    <t>-991315781</t>
  </si>
  <si>
    <t>Přesun hmot pro konstrukce montované z desek stanovený procentní sazbou (%) z ceny vodorovná dopravní vzdálenost do 50 m v objektech výšky do 6 m</t>
  </si>
  <si>
    <t>https://podminky.urs.cz/item/CS_URS_2021_02/998763401</t>
  </si>
  <si>
    <t>285</t>
  </si>
  <si>
    <t>998763491</t>
  </si>
  <si>
    <t>Příplatek k přesunu hmot procentní pro sádrokartonové konstrukce za zvětšený přesun do 100 m</t>
  </si>
  <si>
    <t>1448374449</t>
  </si>
  <si>
    <t>Přesun hmot pro konstrukce montované z desek stanovený procentní sazbou (%) z ceny Příplatek k cenám za zvětšený přesun přes vymezenou dopravní vzdálenost do 100 m</t>
  </si>
  <si>
    <t>https://podminky.urs.cz/item/CS_URS_2021_02/998763491</t>
  </si>
  <si>
    <t>766</t>
  </si>
  <si>
    <t>Konstrukce truhlářské</t>
  </si>
  <si>
    <t>286</t>
  </si>
  <si>
    <t>766660706R</t>
  </si>
  <si>
    <t>Montáž a dodávka dveřních doplňků samozavírač pro danou váhu dveří na zárubeň dřevěnou</t>
  </si>
  <si>
    <t>-507662385</t>
  </si>
  <si>
    <t>287</t>
  </si>
  <si>
    <t>76666-K6R</t>
  </si>
  <si>
    <t>Montáž a dodávka kovová pružinová zarážka pro zajištění dveří v otevřené nebo zavřené poloze- materiál mosaz dle výpisu zámečnických prvků ozn.K6</t>
  </si>
  <si>
    <t>1089452191</t>
  </si>
  <si>
    <t>288</t>
  </si>
  <si>
    <t>76666-D4R</t>
  </si>
  <si>
    <t>Montáž a dodávka  dveřních křídel otvíravých dřevěných plných jednokřídlových potipožárních EW30 DP3  do skryté zárubně 800x2100 mm, lakované, barva bílá kompletní provedení dle PD ozn.D04</t>
  </si>
  <si>
    <t>-2124056933</t>
  </si>
  <si>
    <t>Montáž a dodávka dveřních křídel otvíravých dřevěných plných jednokřídlových potipožárních EW30 DP3 do skryté zárubně 800x2100 mm, lakované, barva bílá kompletní provedení dle PD ozn.D04</t>
  </si>
  <si>
    <t>289</t>
  </si>
  <si>
    <t>766660191</t>
  </si>
  <si>
    <t>Montáž dveřních křídel otvíravých jednokřídlových š do 0,8 m masivní dřevo polodrážka obložková zárubeň</t>
  </si>
  <si>
    <t>-641947037</t>
  </si>
  <si>
    <t>Montáž dveřních křídel dřevěných nebo plastových otevíravých do obložkové zárubně z masivního dřeva s polodrážkou jednokřídlových, šířky do 800 mm</t>
  </si>
  <si>
    <t>https://podminky.urs.cz/item/CS_URS_2021_02/766660191</t>
  </si>
  <si>
    <t>"dveře D05"1</t>
  </si>
  <si>
    <t>"dveře D06"2</t>
  </si>
  <si>
    <t>"dveře D07"2</t>
  </si>
  <si>
    <t>290</t>
  </si>
  <si>
    <t>61165-D5R</t>
  </si>
  <si>
    <t>dveře vnitřní dřevěné plné s rámem falcové 1křídlé průchozí šířka/výška 80x220cm levé, barva slonová kost kompletní provedení dle tabulky otvorových výplní ozn.D05</t>
  </si>
  <si>
    <t>-468302249</t>
  </si>
  <si>
    <t>291</t>
  </si>
  <si>
    <t>61165-D6R</t>
  </si>
  <si>
    <t>dveře vnitřní dřevěné plné s rámem falcové 1křídlé průchozí šířka/výška 60x220cm pravé, barva slonová kost kompletní provedení dle tabulky otvorových výplní ozn.D06</t>
  </si>
  <si>
    <t>493522272</t>
  </si>
  <si>
    <t>292</t>
  </si>
  <si>
    <t>61165-D7R</t>
  </si>
  <si>
    <t>dveře vnitřní dřevěné plné s rámem falcové 1křídlé průchozí šířka/výška 60x220cm pravé, barva slonová kost kompletní provedení dle tabulky otvorových výplní ozn.D07</t>
  </si>
  <si>
    <t>-2106102120</t>
  </si>
  <si>
    <t>293</t>
  </si>
  <si>
    <t>766662811</t>
  </si>
  <si>
    <t>Demontáž dveřních prahů u dveří jednokřídlových k opětovnému použití</t>
  </si>
  <si>
    <t>-646910220</t>
  </si>
  <si>
    <t>Demontáž dveřních konstrukcí k opětovnému použití prahů dveří jednokřídlových</t>
  </si>
  <si>
    <t>https://podminky.urs.cz/item/CS_URS_2021_02/766662811</t>
  </si>
  <si>
    <t>"dveře do m.č.96"1</t>
  </si>
  <si>
    <t>"dveře do m.č.98"1</t>
  </si>
  <si>
    <t>294</t>
  </si>
  <si>
    <t>766662813R</t>
  </si>
  <si>
    <t xml:space="preserve">Demontáž dveřních prahů u dveří jednokřídlových </t>
  </si>
  <si>
    <t>2050778369</t>
  </si>
  <si>
    <t>Demontáž dveřních prahů dveří jednokřídlových</t>
  </si>
  <si>
    <t>"dveře do m.č.97a"1</t>
  </si>
  <si>
    <t>295</t>
  </si>
  <si>
    <t>76666-D0R</t>
  </si>
  <si>
    <t>Repase stávající dřevěné obložkové zárubně 1 křídl. dveří  průchozí šířka/výška 100,5x220cm (odstranění nátěrů, truhlářské vyspravení, nové nátěry) kompletní provedení dle PD ozn.D0</t>
  </si>
  <si>
    <t>425012831</t>
  </si>
  <si>
    <t>Repase stávající dřevěné obložkové zárubně 1 křídl. dveří průchozí šířka/výška 100,5x220cm (odstranění nátěrů, truhlářské vyspravení, nové nátěry) kompletní provedení dle PD ozn.D0</t>
  </si>
  <si>
    <t>296</t>
  </si>
  <si>
    <t>76666-D1R</t>
  </si>
  <si>
    <t>Repase stávajících profilov.1křídl dřevěných plných dveří a zárubně průchozí šířka/výška 100,5x220cm (odstranění nátěrů,truhlářské vyspravení,nové nátěry,seříznutí a doplnění vyrovnávacího kusu spodní části dveř.křídla) kompletní provedení dle PD ozn.D01</t>
  </si>
  <si>
    <t>-562856047</t>
  </si>
  <si>
    <t>Repase stávajících profilovaných 1 křídl. dřevěných plných dveří a zárubně s kazet.obložením průchozí šířka/výška 100,5x220cm (odstranění nátěrů, truhlářské vyspravení, nové nátěry,seříznutí a doplnění vyrovnávacího kusu spodní části dveř.křídla) kompletní provedení dle PD ozn.D01</t>
  </si>
  <si>
    <t>297</t>
  </si>
  <si>
    <t>76666-D2R</t>
  </si>
  <si>
    <t>Montáž a repase demontovaných stávajících profilov.1křídl dřevěných plných dveří a obložkové zárubně průchozí šířka/výška 100,5x220cm (odstranění nátěrů,truhlářské vyspravení,nové nátěry) kompletní provedení dle PD ozn.D02</t>
  </si>
  <si>
    <t>172436407</t>
  </si>
  <si>
    <t>298</t>
  </si>
  <si>
    <t>76666-D3R</t>
  </si>
  <si>
    <t>Montáž, výroba a dodávka repliky stávajících profilovaných plných dřevěných dveří a obložkové zárubně z masivu průchozí šířka/výška 100,5x220cm kompletní provedení dle PD ozn.D03</t>
  </si>
  <si>
    <t>927818256</t>
  </si>
  <si>
    <t>299</t>
  </si>
  <si>
    <t>766670021R</t>
  </si>
  <si>
    <t>Montáž kliky a štítku</t>
  </si>
  <si>
    <t>333952055</t>
  </si>
  <si>
    <t>"K1"3</t>
  </si>
  <si>
    <t>"K2"6</t>
  </si>
  <si>
    <t>300</t>
  </si>
  <si>
    <t>54914-K1R</t>
  </si>
  <si>
    <t>dobová replika zdobných klik vchodových dveří  litá mosaz kompletní provedení dle tabulky zámečnických výrobků ozn.K1</t>
  </si>
  <si>
    <t>560088098</t>
  </si>
  <si>
    <t>301</t>
  </si>
  <si>
    <t>54914-K2R</t>
  </si>
  <si>
    <t>dobová replika kování WC dveří litá mosaz kompletní provedení dle tabulky zámečnických výrobků ozn.K2</t>
  </si>
  <si>
    <t>-738167905</t>
  </si>
  <si>
    <t>302</t>
  </si>
  <si>
    <t>766681813R</t>
  </si>
  <si>
    <t>Demontáž dveřních obložkových dřevěných zárubní plochy přes 2 m2 k opětovnému použití včetně odvozu na dílnu</t>
  </si>
  <si>
    <t>1044573376</t>
  </si>
  <si>
    <t>Demontáž zárubní k opětovnému použití obložkových z masívu, plochy otvoru přes 2 m2 včetně odvozu na dílnu</t>
  </si>
  <si>
    <t>"pozn.11"1</t>
  </si>
  <si>
    <t>303</t>
  </si>
  <si>
    <t>766682111</t>
  </si>
  <si>
    <t>Montáž zárubní obložkových pro dveře jednokřídlové tl stěny do 170 mm</t>
  </si>
  <si>
    <t>1508515184</t>
  </si>
  <si>
    <t>Montáž zárubní dřevěných, plastových nebo z lamina obložkových, pro dveře jednokřídlové, tloušťky stěny do 170 mm</t>
  </si>
  <si>
    <t>https://podminky.urs.cz/item/CS_URS_2021_02/766682111</t>
  </si>
  <si>
    <t>304</t>
  </si>
  <si>
    <t>61182-D5R</t>
  </si>
  <si>
    <t>zárubeň obložková pro dveře 1křídlové průchozí šířka/výška 80x220cm tl stěny 150 mm, barva slonová kost kompletní provedení dle tabulky otvorových výplní ozn.D05</t>
  </si>
  <si>
    <t>1459662689</t>
  </si>
  <si>
    <t>305</t>
  </si>
  <si>
    <t>61182-D6R</t>
  </si>
  <si>
    <t>zárubeň obložková pro dveře 1křídlové průchozí šířka/výška 60x220cm tl stěny 75 mm, barva slonová kost kompletní provedení dle tabulky otvorových výplní ozn.D06</t>
  </si>
  <si>
    <t>1147318341</t>
  </si>
  <si>
    <t>306</t>
  </si>
  <si>
    <t>61182-D7R</t>
  </si>
  <si>
    <t>zárubeň obložková pro dveře 1křídlové průchozí šířka/výška 60x220cm tl stěny 75 mm, barva slonová kost kompletní provedení dle tabulky otvorových výplní ozn.D07</t>
  </si>
  <si>
    <t>53944958</t>
  </si>
  <si>
    <t>307</t>
  </si>
  <si>
    <t>766691910R</t>
  </si>
  <si>
    <t>Zavěšení a vyvěšení provizorních dřevěných křídel dveří, včetně dodávky provizorních dveří 100x220 cm</t>
  </si>
  <si>
    <t>-1241011869</t>
  </si>
  <si>
    <t>"pozn.9"1</t>
  </si>
  <si>
    <t>308</t>
  </si>
  <si>
    <t>766691913R</t>
  </si>
  <si>
    <t>Vyvěšení  dřevěných křídel dveří pl přes 2 m2 včetně uložení do depozitáře úřadu</t>
  </si>
  <si>
    <t>-165065840</t>
  </si>
  <si>
    <t>Ostatní práce vyvěšení dřevěných křídel dveří pl přes 2 m2 včetně uložení do depozitáře úřadu</t>
  </si>
  <si>
    <t>"pozn.10"1</t>
  </si>
  <si>
    <t>309</t>
  </si>
  <si>
    <t>766691916R</t>
  </si>
  <si>
    <t>Vyvěšení dřevěných křídel dveří pl přes 2 m2 včetně odvozu na dílnu</t>
  </si>
  <si>
    <t>1617067005</t>
  </si>
  <si>
    <t>Ostatní práce vyvěšení dřevěných křídel dveří pl přes 2 m2 včetně odvozu na dílnu</t>
  </si>
  <si>
    <t>"pozn.9-D01"1</t>
  </si>
  <si>
    <t>"pozn.11-D02"1</t>
  </si>
  <si>
    <t>310</t>
  </si>
  <si>
    <t>766691931</t>
  </si>
  <si>
    <t>Seřízení dřevěného okenního nebo dveřního otvíracího a sklápěcího křídla</t>
  </si>
  <si>
    <t>618518784</t>
  </si>
  <si>
    <t>Ostatní práce seřízení okenního nebo dveřního křídla otvíracího nebo sklápěcího dřevěného</t>
  </si>
  <si>
    <t>https://podminky.urs.cz/item/CS_URS_2021_02/766691931</t>
  </si>
  <si>
    <t>"repasované dveře"2</t>
  </si>
  <si>
    <t>311</t>
  </si>
  <si>
    <t>766695-D0R</t>
  </si>
  <si>
    <t>Montáž a repase stávajícího truhlářského prahu š.60 cm dveří jednokřídlových dle PD ozn.D0 včetně povrchové úpravy lakem</t>
  </si>
  <si>
    <t>392046508</t>
  </si>
  <si>
    <t>312</t>
  </si>
  <si>
    <t>766695-D1R</t>
  </si>
  <si>
    <t>Montáž a repase stávajícího truhlářského prahu š.60 cm dveří jednokřídlových dle PD ozn.D01 včetně povrchové úpravy lakem</t>
  </si>
  <si>
    <t>-921420226</t>
  </si>
  <si>
    <t>313</t>
  </si>
  <si>
    <t>998766201</t>
  </si>
  <si>
    <t>Přesun hmot procentní pro kce truhlářské v objektech v do 6 m</t>
  </si>
  <si>
    <t>1911829408</t>
  </si>
  <si>
    <t>Přesun hmot pro konstrukce truhlářské stanovený procentní sazbou (%) z ceny vodorovná dopravní vzdálenost do 50 m v objektech výšky do 6 m</t>
  </si>
  <si>
    <t>https://podminky.urs.cz/item/CS_URS_2021_02/998766201</t>
  </si>
  <si>
    <t>314</t>
  </si>
  <si>
    <t>998766292</t>
  </si>
  <si>
    <t>Příplatek k přesunu hmot procentní 766 za zvětšený přesun do 100 m</t>
  </si>
  <si>
    <t>1977837095</t>
  </si>
  <si>
    <t>Přesun hmot pro konstrukce truhlářské stanovený procentní sazbou (%) z ceny Příplatek k cenám za zvětšený přesun přes vymezenou největší dopravní vzdálenost do 100 m</t>
  </si>
  <si>
    <t>https://podminky.urs.cz/item/CS_URS_2021_02/998766292</t>
  </si>
  <si>
    <t>772</t>
  </si>
  <si>
    <t>Podlahy z kamene</t>
  </si>
  <si>
    <t>315</t>
  </si>
  <si>
    <t>772421133</t>
  </si>
  <si>
    <t>Montáž obkladu soklů svislých deskami lepenými z kamene tl do 30 mm</t>
  </si>
  <si>
    <t>551441128</t>
  </si>
  <si>
    <t>Montáž obkladu soklů deskami z kamene kladených do lepidla svislých nebo šikmých stěn s lícem rovným, tl. do 30 mm</t>
  </si>
  <si>
    <t>https://podminky.urs.cz/item/CS_URS_2021_02/772421133</t>
  </si>
  <si>
    <t>"doplnění soklu chodby po změně otvorů"</t>
  </si>
  <si>
    <t>"použití očištěného a rozebraného soklu"0,38+0,15+0,22</t>
  </si>
  <si>
    <t>316</t>
  </si>
  <si>
    <t>772423812</t>
  </si>
  <si>
    <t>Demontáž obkladů soklů k dalšímu použití z desek z kamene kladených do malty schodišťových</t>
  </si>
  <si>
    <t>-479060592</t>
  </si>
  <si>
    <t>Demontáž obkladu soklů z kamenných desek k dalšímu použití lepených rovných</t>
  </si>
  <si>
    <t>https://podminky.urs.cz/item/CS_URS_2021_02/772423812</t>
  </si>
  <si>
    <t>"chodba pro změnu dveří do m.č.97"2,1</t>
  </si>
  <si>
    <t>317</t>
  </si>
  <si>
    <t>772991442</t>
  </si>
  <si>
    <t>Očištění vybouraných kamenných dlažeb k dalšímu použití od lepidla</t>
  </si>
  <si>
    <t>-926741385</t>
  </si>
  <si>
    <t>https://podminky.urs.cz/item/CS_URS_2021_02/772991442</t>
  </si>
  <si>
    <t>"sokl na chodbě"2,1*0,2</t>
  </si>
  <si>
    <t>318</t>
  </si>
  <si>
    <t>998772201</t>
  </si>
  <si>
    <t>Přesun hmot procentní pro podlahy z kamene v objektech v do 6 m</t>
  </si>
  <si>
    <t>1246611559</t>
  </si>
  <si>
    <t>Přesun hmot pro kamenné dlažby, obklady schodišťových stupňů a soklů stanovený procentní sazbou (%) z ceny vodorovná dopravní vzdálenost do 50 m v objektech výšky do 6 m</t>
  </si>
  <si>
    <t>https://podminky.urs.cz/item/CS_URS_2021_02/998772201</t>
  </si>
  <si>
    <t>319</t>
  </si>
  <si>
    <t>998772292</t>
  </si>
  <si>
    <t>Příplatek k přesunu hmot procentní 772 za zvětšený přesun do 100 m</t>
  </si>
  <si>
    <t>-1242276550</t>
  </si>
  <si>
    <t>Přesun hmot pro kamenné dlažby, obklady schodišťových stupňů a soklů stanovený procentní sazbou (%) z ceny Příplatek k cenám za zvětšený přesun přes vymezenou největší dopravní vzdálenost do 100 m</t>
  </si>
  <si>
    <t>https://podminky.urs.cz/item/CS_URS_2021_02/998772292</t>
  </si>
  <si>
    <t>773</t>
  </si>
  <si>
    <t>Podlahy z litého teraca</t>
  </si>
  <si>
    <t>320</t>
  </si>
  <si>
    <t>773433200R</t>
  </si>
  <si>
    <t>Sokl z barevného teraca rovné tl 20 mm výšky 150 mm  kompletní provedení včetně ochranné impregnace ,voskování, dopravy,likvidace odpadu</t>
  </si>
  <si>
    <t>-2023337149</t>
  </si>
  <si>
    <t>Sokl z barevného teraca rovné tl 20 mm výšky 150 mm kompletní provedení včetně ochranné impregnace ,voskování, dopravy,likvidace odpadu</t>
  </si>
  <si>
    <t>"m.č.97a"(1,715+4,56+0,67+1,5+1,405+3,2+0,99)-"dveře s obložkou"(0,7*3+1,36)</t>
  </si>
  <si>
    <t>"m.č.97b"(1,5+0,475+1,455)-"dveře s obložkou"(0,9+1,36)+(1,5*2+1,825)-"dveře s obložkou"(0,7+0,9)</t>
  </si>
  <si>
    <t>321</t>
  </si>
  <si>
    <t>773541261R</t>
  </si>
  <si>
    <t>Podlaha z přírodního litého teraca tl.20 mm barevná drť dle PD kompletní provedení včetně ochranné impregnace,voskování, dopravy,likvidace odpadu</t>
  </si>
  <si>
    <t>-299217660</t>
  </si>
  <si>
    <t>322</t>
  </si>
  <si>
    <t>77399000R</t>
  </si>
  <si>
    <t>Skládaný lem z mramorové mozaiky- kostičky 12x12x12 mm kompletní provedení dle PD včetně dopravy, likvidace odpadu,penetrace a voskování</t>
  </si>
  <si>
    <t>-1999555685</t>
  </si>
  <si>
    <t>Skládaný lem z mramorové mozaiky- kostičky 12x12x12 mm kompletní provedení dle PD</t>
  </si>
  <si>
    <t>"m.č.97a"28,1</t>
  </si>
  <si>
    <t>"m.č.97b"13,9</t>
  </si>
  <si>
    <t>323</t>
  </si>
  <si>
    <t>998773201</t>
  </si>
  <si>
    <t>Přesun hmot procentní pro podlahy teracové lité v objektech v do 6 m</t>
  </si>
  <si>
    <t>-849198249</t>
  </si>
  <si>
    <t>Přesun hmot pro podlahy teracové lité stanovený procentní sazbou (%) z ceny vodorovná dopravní vzdálenost do 50 m v objektech výšky do 6 m</t>
  </si>
  <si>
    <t>https://podminky.urs.cz/item/CS_URS_2021_02/998773201</t>
  </si>
  <si>
    <t>324</t>
  </si>
  <si>
    <t>998773292</t>
  </si>
  <si>
    <t>Příplatek k přesunu hmot procentní 773 za zvětšený přesun do 100 m</t>
  </si>
  <si>
    <t>-1651390925</t>
  </si>
  <si>
    <t>Přesun hmot pro podlahy teracové lité stanovený procentní sazbou (%) z ceny Příplatek k cenám za zvětšený přesun přes vymezenou největší dopravní vzdálenost do 100 m</t>
  </si>
  <si>
    <t>https://podminky.urs.cz/item/CS_URS_2021_02/998773292</t>
  </si>
  <si>
    <t>775</t>
  </si>
  <si>
    <t>Podlahy skládané</t>
  </si>
  <si>
    <t>325</t>
  </si>
  <si>
    <t>775111311</t>
  </si>
  <si>
    <t>Vysátí podkladu skládaných podlah</t>
  </si>
  <si>
    <t>-1221431012</t>
  </si>
  <si>
    <t>Příprava podkladu skládaných podlah vysátí podlah</t>
  </si>
  <si>
    <t>https://podminky.urs.cz/item/CS_URS_2021_02/775111311</t>
  </si>
  <si>
    <t>"po odstranění zbytků lepidla"</t>
  </si>
  <si>
    <t>"m.č.96"(5,8+0,2+2,6)*2-"dveře"1,1</t>
  </si>
  <si>
    <t>"m.č.98"(5,8+0,2+2,6)*2-"dveře"1,1</t>
  </si>
  <si>
    <t>326</t>
  </si>
  <si>
    <t>775413123R</t>
  </si>
  <si>
    <t>Montáž a dodávka podlahové lišty dřevěné ploché dub 10x30mm</t>
  </si>
  <si>
    <t>201570311</t>
  </si>
  <si>
    <t>Montáž a dodávka lišty obvodové (soklové) dřevěné ploché 10x30 mm dub</t>
  </si>
  <si>
    <t>"m.č.98a"(4,5+0,2+1,6)*2-"dveře"0,8</t>
  </si>
  <si>
    <t>"m.č.98b"(1,2+2,6)*2-"dveře"(0,8+1,1)</t>
  </si>
  <si>
    <t>327</t>
  </si>
  <si>
    <t>775429-K5R</t>
  </si>
  <si>
    <t>Montáž a dodávka nerezové ukončovací nájezdové podlahové lišty dle výpisy zámečnických prvků ozn.K5</t>
  </si>
  <si>
    <t>859753425</t>
  </si>
  <si>
    <t>328</t>
  </si>
  <si>
    <t>775510941</t>
  </si>
  <si>
    <t>Rozebrání a doplnění podlah vlysových pl do 0,25 m2 v místě podlahového boxu</t>
  </si>
  <si>
    <t>1702571976</t>
  </si>
  <si>
    <t>Rozebrání a doplnění podlah vlysových bez broušení a olištování plochy do 0,25 m2 v místě podlahového boxu</t>
  </si>
  <si>
    <t>"pro T15"1</t>
  </si>
  <si>
    <t>329</t>
  </si>
  <si>
    <t>775511952R</t>
  </si>
  <si>
    <t>Výměna poškozených parketových vlysů podlah  bez broušení a olištován včetně dodávky vlysů shodných se stávajícími</t>
  </si>
  <si>
    <t>-1694679774</t>
  </si>
  <si>
    <t>Výměna poškozených parketových vlysů podlah bez broušení a olištován včetně dodávky vlysů shodných se stávajícími</t>
  </si>
  <si>
    <t>"15% z celkové plochy"</t>
  </si>
  <si>
    <t>"skladba S8"(15,1+12,1)*0,15</t>
  </si>
  <si>
    <t>"skladba S9"3,1*0,15</t>
  </si>
  <si>
    <t>330</t>
  </si>
  <si>
    <t>775511955R</t>
  </si>
  <si>
    <t>Vyšpánování větších spár mezi vlysy,včetně pročištění spár, nařezání pásků dřeva a jejich vlepení, dodávky dřeva shodného s parketovými vlysy</t>
  </si>
  <si>
    <t>-908077006</t>
  </si>
  <si>
    <t>331</t>
  </si>
  <si>
    <t>775541161</t>
  </si>
  <si>
    <t>Montáž podlah plovoucích ze zaklapávacích vinylových lamel</t>
  </si>
  <si>
    <t>634280208</t>
  </si>
  <si>
    <t>Montáž podlah plovoucích z velkoplošných lamel vinylových na dřevovláknité nebo kompozitní desce, spojovaných zaklapnutím na zámek</t>
  </si>
  <si>
    <t>https://podminky.urs.cz/item/CS_URS_2021_02/775541161</t>
  </si>
  <si>
    <t>"skladba S9"3,1</t>
  </si>
  <si>
    <t>332</t>
  </si>
  <si>
    <t>284110655R</t>
  </si>
  <si>
    <t>dílce vinylové plovoucí na P+D, tl 5,5mm, úprava PUR, zátěž 23/34, R10, hořlavost Bfl S1,odstín beton šedý,struktura kamene dle PD</t>
  </si>
  <si>
    <t>1285957824</t>
  </si>
  <si>
    <t>3,1*1,08 'Přepočtené koeficientem množství</t>
  </si>
  <si>
    <t>333</t>
  </si>
  <si>
    <t>775591191</t>
  </si>
  <si>
    <t>Montáž podložky vyrovnávací a tlumící pro plovoucí podlahy</t>
  </si>
  <si>
    <t>-1788477265</t>
  </si>
  <si>
    <t>Ostatní prvky pro plovoucí podlahy montáž podložky vyrovnávací a tlumící</t>
  </si>
  <si>
    <t>https://podminky.urs.cz/item/CS_URS_2021_02/775591191</t>
  </si>
  <si>
    <t>334</t>
  </si>
  <si>
    <t>69311068</t>
  </si>
  <si>
    <t>geotextilie netkaná separační, ochranná, filtrační, drenážní PP 300g/m2</t>
  </si>
  <si>
    <t>-1132526420</t>
  </si>
  <si>
    <t>https://podminky.urs.cz/item/CS_URS_2021_02/69311068</t>
  </si>
  <si>
    <t>335</t>
  </si>
  <si>
    <t>775591919</t>
  </si>
  <si>
    <t>Oprava podlah dřevěných - broušení celkové včetně tmelení</t>
  </si>
  <si>
    <t>84832145</t>
  </si>
  <si>
    <t>Ostatní práce při opravách dřevěných podlah broušení podlah vlysových, palubkových, parketových nebo mozaikových celkové včetně tmelení s broušením hrubým, středním a jemným</t>
  </si>
  <si>
    <t>https://podminky.urs.cz/item/CS_URS_2021_02/775591919</t>
  </si>
  <si>
    <t>"skladba S8"(15,1+12,1)</t>
  </si>
  <si>
    <t>336</t>
  </si>
  <si>
    <t>775591920</t>
  </si>
  <si>
    <t>Oprava podlah dřevěných - vysátí povrchu</t>
  </si>
  <si>
    <t>-968041662</t>
  </si>
  <si>
    <t>Ostatní práce při opravách dřevěných podlah dokončovací vysátí</t>
  </si>
  <si>
    <t>https://podminky.urs.cz/item/CS_URS_2021_02/775591920</t>
  </si>
  <si>
    <t>337</t>
  </si>
  <si>
    <t>775599144R</t>
  </si>
  <si>
    <t>Oprava podlah dřevěných - lak dřevěných podlah jednosložkový, 1x základ, přebroušení, 2x lak</t>
  </si>
  <si>
    <t>1284059675</t>
  </si>
  <si>
    <t>Ostatní práce při opravách dřevěných podlah lakování 1-složkovým lakem 1x základ, přebroušení, 2x vrchní lak pro střední zátěž (komerční prostory apod.)</t>
  </si>
  <si>
    <t>338</t>
  </si>
  <si>
    <t>998775201</t>
  </si>
  <si>
    <t>Přesun hmot procentní pro podlahy dřevěné v objektech v do 6 m</t>
  </si>
  <si>
    <t>-31794583</t>
  </si>
  <si>
    <t>Přesun hmot pro podlahy skládané stanovený procentní sazbou (%) z ceny vodorovná dopravní vzdálenost do 50 m v objektech výšky do 6 m</t>
  </si>
  <si>
    <t>https://podminky.urs.cz/item/CS_URS_2021_02/998775201</t>
  </si>
  <si>
    <t>339</t>
  </si>
  <si>
    <t>998775292</t>
  </si>
  <si>
    <t>Příplatek k přesunu hmot procentní 775 za zvětšený přesun do 100 m</t>
  </si>
  <si>
    <t>1620865981</t>
  </si>
  <si>
    <t>Přesun hmot pro podlahy skládané stanovený procentní sazbou (%) z ceny Příplatek k cenám za zvětšený přesun přes vymezenou největší dopravní vzdálenost do 100 m</t>
  </si>
  <si>
    <t>https://podminky.urs.cz/item/CS_URS_2021_02/998775292</t>
  </si>
  <si>
    <t>776</t>
  </si>
  <si>
    <t>Podlahy povlakové</t>
  </si>
  <si>
    <t>340</t>
  </si>
  <si>
    <t>776201811</t>
  </si>
  <si>
    <t>Demontáž lepených povlakových podlah bez podložky ručně</t>
  </si>
  <si>
    <t>1597451780</t>
  </si>
  <si>
    <t>Demontáž povlakových podlahovin lepených ručně bez podložky</t>
  </si>
  <si>
    <t>https://podminky.urs.cz/item/CS_URS_2021_02/776201811</t>
  </si>
  <si>
    <t>"m.č.98"15,1</t>
  </si>
  <si>
    <t>341</t>
  </si>
  <si>
    <t>776410811</t>
  </si>
  <si>
    <t>Odstranění soklíků a lišt pryžových nebo plastových</t>
  </si>
  <si>
    <t>1865210472</t>
  </si>
  <si>
    <t>Demontáž soklíků nebo lišt pryžových nebo plastových</t>
  </si>
  <si>
    <t>https://podminky.urs.cz/item/CS_URS_2021_02/776410811</t>
  </si>
  <si>
    <t>342</t>
  </si>
  <si>
    <t>776991821</t>
  </si>
  <si>
    <t>Odstranění lepidla ručně z podlah</t>
  </si>
  <si>
    <t>-125917128</t>
  </si>
  <si>
    <t>Ostatní práce odstranění lepidla ručně z podlah</t>
  </si>
  <si>
    <t>https://podminky.urs.cz/item/CS_URS_2021_02/776991821</t>
  </si>
  <si>
    <t>781</t>
  </si>
  <si>
    <t>Dokončovací práce - obklady</t>
  </si>
  <si>
    <t>343</t>
  </si>
  <si>
    <t>781320111R</t>
  </si>
  <si>
    <t>Montáž obkladů horní hrany vnitřních stěn a  parapetů šířky do 150 mm z dlaždic keramických velkoformátových lepených flexibilním lepidlem</t>
  </si>
  <si>
    <t>-397915069</t>
  </si>
  <si>
    <t>Montáž obkladů horní hrany vnitřních stěn a parapetů šířky do 150 mm z dlaždic keramických velkoformátových lepených flexibilním lepidlem</t>
  </si>
  <si>
    <t>"horní hrana snížené příčky"(3,2+0,88+1,5*2)</t>
  </si>
  <si>
    <t>"předstěny WC"0,88*3</t>
  </si>
  <si>
    <t>344</t>
  </si>
  <si>
    <t>781320113R</t>
  </si>
  <si>
    <t>Montáž obkladů horní hrany vnitřních stěn a  parapetů šířky do 200 mm z dlaždic keramických velkoformátových lepených flexibilním lepidlem</t>
  </si>
  <si>
    <t>118658853</t>
  </si>
  <si>
    <t>Montáž obkladů horní hrany vnitřních stěn a parapetů šířky do 200 mm z dlaždic keramických velkoformátových lepených flexibilním lepidlem</t>
  </si>
  <si>
    <t>"horní hrana snížené příčky s předstěnou"0,88</t>
  </si>
  <si>
    <t>345</t>
  </si>
  <si>
    <t>781473810</t>
  </si>
  <si>
    <t>Demontáž obkladů z obkladaček keramických lepených</t>
  </si>
  <si>
    <t>-1158353947</t>
  </si>
  <si>
    <t>Demontáž obkladů z dlaždic keramických lepených</t>
  </si>
  <si>
    <t>https://podminky.urs.cz/item/CS_URS_2021_02/781473810</t>
  </si>
  <si>
    <t>(1,455+0,88+0,35)*2*2-"dveře"0,6*2+"parapet předstěny"0,88*0,16</t>
  </si>
  <si>
    <t>(1,68+0,88)*2*2-"dveře"0,6*2+"parapet předstěny"0,88*0,16</t>
  </si>
  <si>
    <t>(2,285+1,515)*2*2-"dveře"(0,8+0,6*2)*2</t>
  </si>
  <si>
    <t>"m.č.97c"</t>
  </si>
  <si>
    <t>(1,37+0,88)*2*2-"dveře"0,6*2+"parapet předstěny"0,88*0,16</t>
  </si>
  <si>
    <t>(2,385+4,505)*2*2-"dveře"(0,6*2+0,8)*2-"okno"1,425*1,1+"ostění"1,1*0,36*2</t>
  </si>
  <si>
    <t>346</t>
  </si>
  <si>
    <t>781474153</t>
  </si>
  <si>
    <t>Montáž obkladů vnitřních keramických velkoformátových hladkých přes 2 do 4 ks/m2 lepených flexibilním lepidlem</t>
  </si>
  <si>
    <t>388370870</t>
  </si>
  <si>
    <t>Montáž obkladů vnitřních stěn z dlaždic keramických lepených flexibilním lepidlem velkoformátových hladkých přes 2 do 4 ks/m2</t>
  </si>
  <si>
    <t>https://podminky.urs.cz/item/CS_URS_2021_02/781474153</t>
  </si>
  <si>
    <t>((1,4+0,88)*2*2,38)*2+(1,5+0,88)*2*2,38-"dveře"0,6*2,2*3</t>
  </si>
  <si>
    <t>(1,5+0,88)*2*2,38-"dveře"0,6*2,2</t>
  </si>
  <si>
    <t>1,825*2,38</t>
  </si>
  <si>
    <t>"nika"(0,98+0,35*2)*2,3</t>
  </si>
  <si>
    <t>-"zrcadla"(0,7*0,8+1,6*0,8)</t>
  </si>
  <si>
    <t>347</t>
  </si>
  <si>
    <t>597610026R</t>
  </si>
  <si>
    <t>obklad velkoformátový keramický dle PD přes 2 do 4ks/m2</t>
  </si>
  <si>
    <t>98705810</t>
  </si>
  <si>
    <t>"stěny"45,451</t>
  </si>
  <si>
    <t>"horní hrana snížené příčky"(3,2+0,88+1,5*2)*0,1</t>
  </si>
  <si>
    <t>"horní hranasnížené příčky s předstěnou"0,88*0,2</t>
  </si>
  <si>
    <t>"předstěny WC"0,88*3*0,1</t>
  </si>
  <si>
    <t>46,599*1,15 'Přepočtené koeficientem množství</t>
  </si>
  <si>
    <t>348</t>
  </si>
  <si>
    <t>781477111</t>
  </si>
  <si>
    <t>Příplatek k montáži obkladů vnitřních keramických hladkých za plochu do 10 m2</t>
  </si>
  <si>
    <t>1620504864</t>
  </si>
  <si>
    <t>Montáž obkladů vnitřních stěn z dlaždic keramických Příplatek k cenám za plochu do 10 m2 jednotlivě</t>
  </si>
  <si>
    <t>https://podminky.urs.cz/item/CS_URS_2021_02/781477111</t>
  </si>
  <si>
    <t>349</t>
  </si>
  <si>
    <t>781491011</t>
  </si>
  <si>
    <t>Montáž zrcadel plochy do 1 m2 lepených silikonovým tmelem na podkladní omítku</t>
  </si>
  <si>
    <t>1244777621</t>
  </si>
  <si>
    <t>Montáž zrcadel lepených silikonovým tmelem na podkladní omítku, plochy do 1 m2</t>
  </si>
  <si>
    <t>https://podminky.urs.cz/item/CS_URS_2021_02/781491011</t>
  </si>
  <si>
    <t>"T7"0,7*0,8</t>
  </si>
  <si>
    <t>350</t>
  </si>
  <si>
    <t>63465-T7R</t>
  </si>
  <si>
    <t>zrcadlo rozměr 700x950mm s broušenými hranami kompletní provedení dle tabulky doplňkových výrobků ozn.T7</t>
  </si>
  <si>
    <t>-954959623</t>
  </si>
  <si>
    <t>351</t>
  </si>
  <si>
    <t>781491012</t>
  </si>
  <si>
    <t>Montáž zrcadel plochy přes 1 m2 lepených silikonovým tmelem na podkladní omítku</t>
  </si>
  <si>
    <t>-705816601</t>
  </si>
  <si>
    <t>Montáž zrcadel lepených silikonovým tmelem na podkladní omítku, plochy přes 1 m2</t>
  </si>
  <si>
    <t>https://podminky.urs.cz/item/CS_URS_2021_02/781491012</t>
  </si>
  <si>
    <t>"T5"1,6*0,8</t>
  </si>
  <si>
    <t>352</t>
  </si>
  <si>
    <t>63465-T5R</t>
  </si>
  <si>
    <t>zrcadlo rozměr 1600x800mm s broušenými hranami kompletní provedení dle tabulky doplňkových výrobků ozn.T5</t>
  </si>
  <si>
    <t>-777674472</t>
  </si>
  <si>
    <t>353</t>
  </si>
  <si>
    <t>781491811</t>
  </si>
  <si>
    <t>Odstranění profilu ukončovacího rohového</t>
  </si>
  <si>
    <t>1407492896</t>
  </si>
  <si>
    <t>Odstranění obkladů – ostatní prvky profily rohové</t>
  </si>
  <si>
    <t>https://podminky.urs.cz/item/CS_URS_2021_02/781491811</t>
  </si>
  <si>
    <t>"m.č.97b a c"2*10+0,88*4+1,1</t>
  </si>
  <si>
    <t>354</t>
  </si>
  <si>
    <t>781491815</t>
  </si>
  <si>
    <t>Odstranění profilu ukončovacího</t>
  </si>
  <si>
    <t>1648195450</t>
  </si>
  <si>
    <t>Odstranění obkladů – ostatní prvky profily ukončovací</t>
  </si>
  <si>
    <t>https://podminky.urs.cz/item/CS_URS_2021_02/781491815</t>
  </si>
  <si>
    <t>(1,455+0,88+0,35)*2-"dveře"0,6+"u dveří"2*2</t>
  </si>
  <si>
    <t>(1,68+0,88)*2-"dveře"0,6+"u dveří"2*2</t>
  </si>
  <si>
    <t>(2,285+1,515)*2-"dveře"(0,8+0,6*2)+"u dveří"2*2*3</t>
  </si>
  <si>
    <t>(1,37+0,88)*2-"dveře"0,6+"u dveří"2*2</t>
  </si>
  <si>
    <t>(2,385+4,505)*2-"dveře"(0,6*2+0,8)+"u dveří"2*2*3-"okno"1,425+"u okna"1,1+0,36*2</t>
  </si>
  <si>
    <t>355</t>
  </si>
  <si>
    <t>781111112R</t>
  </si>
  <si>
    <t>Řezání hran 45° - kamenický řez</t>
  </si>
  <si>
    <t>30627093</t>
  </si>
  <si>
    <t>"horní hrana snížené příčky"(1,4*2+0,88*3+1,5*2)</t>
  </si>
  <si>
    <t>356</t>
  </si>
  <si>
    <t>998781201</t>
  </si>
  <si>
    <t>Přesun hmot procentní pro obklady keramické v objektech v do 6 m</t>
  </si>
  <si>
    <t>-1625021842</t>
  </si>
  <si>
    <t>Přesun hmot pro obklady keramické stanovený procentní sazbou (%) z ceny vodorovná dopravní vzdálenost do 50 m v objektech výšky do 6 m</t>
  </si>
  <si>
    <t>https://podminky.urs.cz/item/CS_URS_2021_02/998781201</t>
  </si>
  <si>
    <t>357</t>
  </si>
  <si>
    <t>998781292</t>
  </si>
  <si>
    <t>Příplatek k přesunu hmot procentní 781 za zvětšený přesun do 100 m</t>
  </si>
  <si>
    <t>689539681</t>
  </si>
  <si>
    <t>Přesun hmot pro obklady keramické stanovený procentní sazbou (%) z ceny Příplatek k cenám za zvětšený přesun přes vymezenou největší dopravní vzdálenost do 100 m</t>
  </si>
  <si>
    <t>https://podminky.urs.cz/item/CS_URS_2021_02/998781292</t>
  </si>
  <si>
    <t>783</t>
  </si>
  <si>
    <t>Dokončovací práce - nátěry</t>
  </si>
  <si>
    <t>358</t>
  </si>
  <si>
    <t>783314201</t>
  </si>
  <si>
    <t>Základní antikorozní jednonásobný syntetický standardní nátěr zámečnických konstrukcí</t>
  </si>
  <si>
    <t>-1144937609</t>
  </si>
  <si>
    <t>Základní antikorozní nátěr zámečnických konstrukcí jednonásobný syntetický standardní</t>
  </si>
  <si>
    <t>https://podminky.urs.cz/item/CS_URS_2021_02/783314201</t>
  </si>
  <si>
    <t>"IPE 120"3*0,475*2</t>
  </si>
  <si>
    <t>784</t>
  </si>
  <si>
    <t>Dokončovací práce - malby a tapety</t>
  </si>
  <si>
    <t>359</t>
  </si>
  <si>
    <t>784121001</t>
  </si>
  <si>
    <t>Oškrabání malby v mísnostech v do 3,80 m</t>
  </si>
  <si>
    <t>-1510037089</t>
  </si>
  <si>
    <t>Oškrabání malby v místnostech výšky do 3,80 m</t>
  </si>
  <si>
    <t>https://podminky.urs.cz/item/CS_URS_2021_02/784121001</t>
  </si>
  <si>
    <t>"m.č.98b"(1,2*2+2,6)*3,7</t>
  </si>
  <si>
    <t>"strop m.č.98 a"12,1</t>
  </si>
  <si>
    <t>"strop m.č.98b"1,2*2,6</t>
  </si>
  <si>
    <t>360</t>
  </si>
  <si>
    <t>784121003</t>
  </si>
  <si>
    <t>Oškrabání malby v mísnostech v přes 3,80 do 5,00 m</t>
  </si>
  <si>
    <t>-2014604749</t>
  </si>
  <si>
    <t>Oškrabání malby v místnostech výšky přes 3,80 do 5,00 m</t>
  </si>
  <si>
    <t>https://podminky.urs.cz/item/CS_URS_2021_02/784121003</t>
  </si>
  <si>
    <t>"m.č.96"(5,8+2,6+0,2)*2*4,11-"okno"1,43*2,6+"ostění"(2,6*2+1,43)*0,16</t>
  </si>
  <si>
    <t>+"strop"15,1</t>
  </si>
  <si>
    <t>1,715*4,11</t>
  </si>
  <si>
    <t>"nad obklad"(6,06+0,98*2+1,5)*(4,11-2,38)</t>
  </si>
  <si>
    <t>+"strop"12,9</t>
  </si>
  <si>
    <t>(1,5+0,475)*4,11</t>
  </si>
  <si>
    <t>"nad obklad"(1,825+0,88+0,1)*(4,11-2,38)</t>
  </si>
  <si>
    <t>"strop"1,455*1,5+2,805*1,5</t>
  </si>
  <si>
    <t>361</t>
  </si>
  <si>
    <t>784121011</t>
  </si>
  <si>
    <t>Rozmývání podkladu po oškrabání malby v místnostech v do 3,80 m</t>
  </si>
  <si>
    <t>1766027120</t>
  </si>
  <si>
    <t>Rozmývání podkladu po oškrabání malby v místnostech výšky do 3,80 m</t>
  </si>
  <si>
    <t>https://podminky.urs.cz/item/CS_URS_2021_02/784121011</t>
  </si>
  <si>
    <t>"jako oškrábání"74,723</t>
  </si>
  <si>
    <t>362</t>
  </si>
  <si>
    <t>784121013</t>
  </si>
  <si>
    <t>Rozmývání podkladu po oškrabání malby v místnostech v přes 3,80 do 5,00 m</t>
  </si>
  <si>
    <t>-769390498</t>
  </si>
  <si>
    <t>Rozmývání podkladu po oškrabání malby v místnostech výšky přes 3,80 do 5,00 m</t>
  </si>
  <si>
    <t>https://podminky.urs.cz/item/CS_URS_2021_02/784121013</t>
  </si>
  <si>
    <t>"jako oškrábání"141,333</t>
  </si>
  <si>
    <t>363</t>
  </si>
  <si>
    <t>784131301R</t>
  </si>
  <si>
    <t>Příplatek za odstranění maleb na zdobných prvcích a profilací</t>
  </si>
  <si>
    <t>-1807869661</t>
  </si>
  <si>
    <t>"m.č.96 15% z celkové plochy"</t>
  </si>
  <si>
    <t>83,135*0,15</t>
  </si>
  <si>
    <t>364</t>
  </si>
  <si>
    <t>784171101</t>
  </si>
  <si>
    <t>Zakrytí vnitřních podlah včetně pozdějšího odkrytí</t>
  </si>
  <si>
    <t>-830136646</t>
  </si>
  <si>
    <t>Zakrytí nemalovaných ploch (materiál ve specifikaci) včetně pozdějšího odkrytí podlah</t>
  </si>
  <si>
    <t>https://podminky.urs.cz/item/CS_URS_2021_02/784171101</t>
  </si>
  <si>
    <t>"parkety"</t>
  </si>
  <si>
    <t>365</t>
  </si>
  <si>
    <t>58124844</t>
  </si>
  <si>
    <t>fólie pro malířské potřeby zakrývací tl 25µ 4x5m</t>
  </si>
  <si>
    <t>-1423029770</t>
  </si>
  <si>
    <t>https://podminky.urs.cz/item/CS_URS_2021_02/58124844</t>
  </si>
  <si>
    <t>27,2*1,05 'Přepočtené koeficientem množství</t>
  </si>
  <si>
    <t>366</t>
  </si>
  <si>
    <t>784450051R</t>
  </si>
  <si>
    <t>Dvojnásobné malby  s penetrací z interiérové nátěrové hmoty na bázi vápna</t>
  </si>
  <si>
    <t>-920793140</t>
  </si>
  <si>
    <t>Dvojnásobné malby s penetrací z interiérové nátěrové hmoty na bázi vápna</t>
  </si>
  <si>
    <t>"nad obklad"(6,06+0,98*3+1,5)*(4,11-2,38)</t>
  </si>
  <si>
    <t>(1,5+1,455)*4,11-"nika"0,98*3+"nadpraží"0,98*0,35</t>
  </si>
  <si>
    <t>(1,5+1,825+1,5)*4,11</t>
  </si>
  <si>
    <t>"nad obklad"(1,825+0,88+0,1+1,5+0,98)*(4,11-2,38)</t>
  </si>
  <si>
    <t>"m.č.98 a"(4,5+2,6+0,2)*2*3,7-"okno"1,43*2,6+"ostění"(2,6*2+1,43)*0,16</t>
  </si>
  <si>
    <t>"m.č.98b"(1,2+2,6)*2*3,7</t>
  </si>
  <si>
    <t>367</t>
  </si>
  <si>
    <t>784450052R</t>
  </si>
  <si>
    <t>Příplatek za dvojnásobné malby  s penetrací z interiérové nátěrové hmoty na bázi vápna prováděné na zdobných profilacích a prvcích</t>
  </si>
  <si>
    <t>1201223703</t>
  </si>
  <si>
    <t>Příplatek za dvojnásobné malby s penetrací z interiérové nátěrové hmoty na bázi vápna prováděné na zdobných profilacích a prvcích</t>
  </si>
  <si>
    <t>368</t>
  </si>
  <si>
    <t>784452932R</t>
  </si>
  <si>
    <t>Oprava stávajících maleb v místnostech výšky do 5,00 m</t>
  </si>
  <si>
    <t>-1668332076</t>
  </si>
  <si>
    <t>"1NP chodba v místě změny dveří"3,5*3,81</t>
  </si>
  <si>
    <t>"1PP v místě rozvodů EL "4</t>
  </si>
  <si>
    <t>"1PP v místě rozebrání a doplnění SDK podhledu"2</t>
  </si>
  <si>
    <t>"1PP v místě rozvodů a napojení kanalizace"20</t>
  </si>
  <si>
    <t>Práce a dodávky M</t>
  </si>
  <si>
    <t>46-M</t>
  </si>
  <si>
    <t>Zemní práce při extr.mont.pracích</t>
  </si>
  <si>
    <t>369</t>
  </si>
  <si>
    <t>460690095R</t>
  </si>
  <si>
    <t>Vrtání prostupů do zdiva cihelného pro elektroinstalalci do pr.50mm</t>
  </si>
  <si>
    <t>595738787</t>
  </si>
  <si>
    <t>370</t>
  </si>
  <si>
    <t>460941112</t>
  </si>
  <si>
    <t>Vyplnění a omítnutí rýh při elektroinstalacích ve stropech hl do 3 cm a š přes 3 do 5 cm</t>
  </si>
  <si>
    <t>1936101553</t>
  </si>
  <si>
    <t>Vyplnění rýh vyplnění a omítnutí rýh ve stropech hloubky do 3 cm a šířky přes 3 do 5 cm</t>
  </si>
  <si>
    <t>https://podminky.urs.cz/item/CS_URS_2021_02/460941112</t>
  </si>
  <si>
    <t>371</t>
  </si>
  <si>
    <t>460941212</t>
  </si>
  <si>
    <t>Vyplnění a omítnutí rýh při elektroinstalacích ve stěnách hl do 3 cm a š přes 3 do 5 cm</t>
  </si>
  <si>
    <t>-441064281</t>
  </si>
  <si>
    <t>Vyplnění rýh vyplnění a omítnutí rýh ve stěnách hloubky do 3 cm a šířky přes 3 do 5 cm</t>
  </si>
  <si>
    <t>https://podminky.urs.cz/item/CS_URS_2021_02/460941212</t>
  </si>
  <si>
    <t>372</t>
  </si>
  <si>
    <t>468091312</t>
  </si>
  <si>
    <t>Vysekání kapes a výklenků ve zdivu cihelném pro krabice 10x10x8 cm</t>
  </si>
  <si>
    <t>-1148932074</t>
  </si>
  <si>
    <t>Vysekání kapes nebo výklenků ve zdivu pro osazení kotevních prvků nebo elektroinstalačního zařízení cihelném, velikosti 10x10x8 cm</t>
  </si>
  <si>
    <t>https://podminky.urs.cz/item/CS_URS_2021_02/468091312</t>
  </si>
  <si>
    <t>"pro krabice"15</t>
  </si>
  <si>
    <t>373</t>
  </si>
  <si>
    <t>468111122</t>
  </si>
  <si>
    <t>Frézování drážek pro vodiče ve stěnách z cihel včetně omítky do 5x5 cm</t>
  </si>
  <si>
    <t>947429410</t>
  </si>
  <si>
    <t>Frézování drážek pro vodiče ve stěnách z cihel včetně omítky, rozměru do 5x5 cm</t>
  </si>
  <si>
    <t>https://podminky.urs.cz/item/CS_URS_2021_02/468111122</t>
  </si>
  <si>
    <t>374</t>
  </si>
  <si>
    <t>468112122</t>
  </si>
  <si>
    <t>Frézování drážek pro vodiče ve stropech z cihel včetně omítky do 5x5 cm</t>
  </si>
  <si>
    <t>-457775911</t>
  </si>
  <si>
    <t>Frézování drážek pro vodiče ve stropech nebo klenbách z cihel včetně omítky, rozměru do 5x5 cm</t>
  </si>
  <si>
    <t>https://podminky.urs.cz/item/CS_URS_2021_02/468112122</t>
  </si>
  <si>
    <t>375</t>
  </si>
  <si>
    <t>469971111</t>
  </si>
  <si>
    <t>Svislá doprava suti a vybouraných hmot při elektromontážích za první podlaží</t>
  </si>
  <si>
    <t>1817532677</t>
  </si>
  <si>
    <t>Odvoz suti a vybouraných hmot svislá doprava suti a vybouraných hmot za první podlaží</t>
  </si>
  <si>
    <t>https://podminky.urs.cz/item/CS_URS_2021_02/469971111</t>
  </si>
  <si>
    <t>376</t>
  </si>
  <si>
    <t>469972111</t>
  </si>
  <si>
    <t>Odvoz suti a vybouraných hmot při elektromontážích do 1 km</t>
  </si>
  <si>
    <t>193304653</t>
  </si>
  <si>
    <t>Odvoz suti a vybouraných hmot odvoz suti a vybouraných hmot do 1 km</t>
  </si>
  <si>
    <t>https://podminky.urs.cz/item/CS_URS_2021_02/469972111</t>
  </si>
  <si>
    <t>377</t>
  </si>
  <si>
    <t>469972121</t>
  </si>
  <si>
    <t>Příplatek k odvozu suti a vybouraných hmot při elektromontážích za každý další 1 km</t>
  </si>
  <si>
    <t>1019738751</t>
  </si>
  <si>
    <t>Odvoz suti a vybouraných hmot odvoz suti a vybouraných hmot Příplatek k ceně za každý další i započatý 1 km</t>
  </si>
  <si>
    <t>https://podminky.urs.cz/item/CS_URS_2021_02/469972121</t>
  </si>
  <si>
    <t>0,468*19 'Přepočtené koeficientem množství</t>
  </si>
  <si>
    <t>378</t>
  </si>
  <si>
    <t>469973116</t>
  </si>
  <si>
    <t>-452018437</t>
  </si>
  <si>
    <t>Poplatek za uložení stavebního odpadu (skládkovné) na skládce směsného stavebního a demoličního zatříděného do Katalogu odpadů pod kódem 17 09 04</t>
  </si>
  <si>
    <t>https://podminky.urs.cz/item/CS_URS_2021_02/469973116</t>
  </si>
  <si>
    <t>OST</t>
  </si>
  <si>
    <t>OST-1</t>
  </si>
  <si>
    <t>Vybavení interiéru- ostatní nábytek a zařízení</t>
  </si>
  <si>
    <t>379</t>
  </si>
  <si>
    <t>000000-R1</t>
  </si>
  <si>
    <t>Černá plastová židle s možností židle stohovat rozměr vxšxh 77,5x51x52,5 cm  včetně dopravy dle výpisu nábytku ozn.R1</t>
  </si>
  <si>
    <t>262144</t>
  </si>
  <si>
    <t>404976400</t>
  </si>
  <si>
    <t>Černá plastová židle s možností židle stohovat rozměr vxšxh 77,5x51x52,5 cm včetně dopravy dle výpisu nábytku ozn.R1</t>
  </si>
  <si>
    <t>380</t>
  </si>
  <si>
    <t>000000-R2</t>
  </si>
  <si>
    <t>Antracitová látková židle s područkami rozměr vxšxh 84x58x58 cm  včetně dopravy dle výpisu nábytku ozn.R2</t>
  </si>
  <si>
    <t>-1633837429</t>
  </si>
  <si>
    <t>Antracitová látková židle s područkami rozměr vxšxh 84x58x58 cm včetně dopravy dle výpisu nábytku ozn.R2</t>
  </si>
  <si>
    <t>381</t>
  </si>
  <si>
    <t>000000-R3</t>
  </si>
  <si>
    <t>Dřevěný psací stůl 120x60x75 cm, materiál: deska ( mdf, povrch dub, dýha), nohy (ocel pod nátěr černá ral 9005)  včetně dopravy dle výpisu nábytku ozn.R3</t>
  </si>
  <si>
    <t>1352404608</t>
  </si>
  <si>
    <t>Dřevěný psací stůl 120x60x75 cm, materiál: deska ( mdf, povrch dub, dýha), nohy (ocel pod nátěr černá ral 9005) včetně dopravy dle výpisu nábytku ozn.R3</t>
  </si>
  <si>
    <t>382</t>
  </si>
  <si>
    <t>000000-R4</t>
  </si>
  <si>
    <t>Konferenční dřevěný stolek Ø 600 mm, masiv 20 mm, černá, deska dýha včetně dopravy dle výpisu nábytku ozn.R4</t>
  </si>
  <si>
    <t>1737081033</t>
  </si>
  <si>
    <t>383</t>
  </si>
  <si>
    <t>000000-R5</t>
  </si>
  <si>
    <t>Chladící box, černý rozměr dxšxv 450x500x720 mm včetně dopravy dle výpisu nábytku ozn.R5</t>
  </si>
  <si>
    <t>-565880154</t>
  </si>
  <si>
    <t>384</t>
  </si>
  <si>
    <t>000000-R6</t>
  </si>
  <si>
    <t>Psací stůl do místnosti pro novináře rozměr 300x47x78 cm kompletní provedení včetně dopravy dle výpisu nábytku ozn.R6</t>
  </si>
  <si>
    <t>-477253363</t>
  </si>
  <si>
    <t>385</t>
  </si>
  <si>
    <t>000000-R7</t>
  </si>
  <si>
    <t>Psací stůl do místnosti pro novináře rozměr 360x47x78 cm kompletní provedení včetně dopravy dle výpisu nábytku ozn.R7</t>
  </si>
  <si>
    <t>-658589914</t>
  </si>
  <si>
    <t>Objekt: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</si>
  <si>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</si>
  <si>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</si>
  <si>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</si>
  <si>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</si>
  <si>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</si>
  <si>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</si>
  <si>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</si>
  <si>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</si>
  <si>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013254000</t>
  </si>
  <si>
    <t>Dokumentace skutečného provedení stavby</t>
  </si>
  <si>
    <t>1024</t>
  </si>
  <si>
    <t>798716420</t>
  </si>
  <si>
    <t>https://podminky.urs.cz/item/CS_URS_2021_02/013254000</t>
  </si>
  <si>
    <t>013294000</t>
  </si>
  <si>
    <t>Ostatní dokumentace- dílenská a výrobní dokumentace</t>
  </si>
  <si>
    <t>929638961</t>
  </si>
  <si>
    <t>https://podminky.urs.cz/item/CS_URS_2021_02/013294000</t>
  </si>
  <si>
    <t>VRN3</t>
  </si>
  <si>
    <t>Zařízení staveniště</t>
  </si>
  <si>
    <t>030001000</t>
  </si>
  <si>
    <t>-1163604207</t>
  </si>
  <si>
    <t>https://podminky.urs.cz/item/CS_URS_2021_02/030001000</t>
  </si>
  <si>
    <t>VRN4</t>
  </si>
  <si>
    <t>Inženýrská činnost</t>
  </si>
  <si>
    <t>045002000</t>
  </si>
  <si>
    <t>Kompletační a koordinační činnost</t>
  </si>
  <si>
    <t>1654392072</t>
  </si>
  <si>
    <t>https://podminky.urs.cz/item/CS_URS_2021_02/045002000</t>
  </si>
  <si>
    <t>VRN7</t>
  </si>
  <si>
    <t>Provozní vlivy</t>
  </si>
  <si>
    <t>070001000</t>
  </si>
  <si>
    <t>897752623</t>
  </si>
  <si>
    <t>https://podminky.urs.cz/item/CS_URS_2021_02/070001000</t>
  </si>
  <si>
    <t>VRN9</t>
  </si>
  <si>
    <t>Ostatní náklady</t>
  </si>
  <si>
    <t>091404000</t>
  </si>
  <si>
    <t>Práce na památkovém objektu</t>
  </si>
  <si>
    <t>-774397258</t>
  </si>
  <si>
    <t>https://podminky.urs.cz/item/CS_URS_2021_02/091404000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</si>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</sst>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10236261" TargetMode="External" /><Relationship Id="rId2" Type="http://schemas.openxmlformats.org/officeDocument/2006/relationships/hyperlink" Target="https://podminky.urs.cz/item/CS_URS_2021_02/310238211" TargetMode="External" /><Relationship Id="rId3" Type="http://schemas.openxmlformats.org/officeDocument/2006/relationships/hyperlink" Target="https://podminky.urs.cz/item/CS_URS_2021_02/317234410" TargetMode="External" /><Relationship Id="rId4" Type="http://schemas.openxmlformats.org/officeDocument/2006/relationships/hyperlink" Target="https://podminky.urs.cz/item/CS_URS_2021_02/317351107" TargetMode="External" /><Relationship Id="rId5" Type="http://schemas.openxmlformats.org/officeDocument/2006/relationships/hyperlink" Target="https://podminky.urs.cz/item/CS_URS_2021_02/317351108" TargetMode="External" /><Relationship Id="rId6" Type="http://schemas.openxmlformats.org/officeDocument/2006/relationships/hyperlink" Target="https://podminky.urs.cz/item/CS_URS_2021_02/317944321" TargetMode="External" /><Relationship Id="rId7" Type="http://schemas.openxmlformats.org/officeDocument/2006/relationships/hyperlink" Target="https://podminky.urs.cz/item/CS_URS_2021_02/340236211" TargetMode="External" /><Relationship Id="rId8" Type="http://schemas.openxmlformats.org/officeDocument/2006/relationships/hyperlink" Target="https://podminky.urs.cz/item/CS_URS_2021_02/342272215" TargetMode="External" /><Relationship Id="rId9" Type="http://schemas.openxmlformats.org/officeDocument/2006/relationships/hyperlink" Target="https://podminky.urs.cz/item/CS_URS_2021_02/342272235" TargetMode="External" /><Relationship Id="rId10" Type="http://schemas.openxmlformats.org/officeDocument/2006/relationships/hyperlink" Target="https://podminky.urs.cz/item/CS_URS_2021_02/342291121" TargetMode="External" /><Relationship Id="rId11" Type="http://schemas.openxmlformats.org/officeDocument/2006/relationships/hyperlink" Target="https://podminky.urs.cz/item/CS_URS_2021_02/346244361" TargetMode="External" /><Relationship Id="rId12" Type="http://schemas.openxmlformats.org/officeDocument/2006/relationships/hyperlink" Target="https://podminky.urs.cz/item/CS_URS_2021_02/346244371" TargetMode="External" /><Relationship Id="rId13" Type="http://schemas.openxmlformats.org/officeDocument/2006/relationships/hyperlink" Target="https://podminky.urs.cz/item/CS_URS_2021_02/346244381" TargetMode="External" /><Relationship Id="rId14" Type="http://schemas.openxmlformats.org/officeDocument/2006/relationships/hyperlink" Target="https://podminky.urs.cz/item/CS_URS_2021_02/346272236" TargetMode="External" /><Relationship Id="rId15" Type="http://schemas.openxmlformats.org/officeDocument/2006/relationships/hyperlink" Target="https://podminky.urs.cz/item/CS_URS_2021_02/417321414" TargetMode="External" /><Relationship Id="rId16" Type="http://schemas.openxmlformats.org/officeDocument/2006/relationships/hyperlink" Target="https://podminky.urs.cz/item/CS_URS_2021_02/417351115" TargetMode="External" /><Relationship Id="rId17" Type="http://schemas.openxmlformats.org/officeDocument/2006/relationships/hyperlink" Target="https://podminky.urs.cz/item/CS_URS_2021_02/417351116" TargetMode="External" /><Relationship Id="rId18" Type="http://schemas.openxmlformats.org/officeDocument/2006/relationships/hyperlink" Target="https://podminky.urs.cz/item/CS_URS_2021_02/417361821" TargetMode="External" /><Relationship Id="rId19" Type="http://schemas.openxmlformats.org/officeDocument/2006/relationships/hyperlink" Target="https://podminky.urs.cz/item/CS_URS_2021_02/611315221" TargetMode="External" /><Relationship Id="rId20" Type="http://schemas.openxmlformats.org/officeDocument/2006/relationships/hyperlink" Target="https://podminky.urs.cz/item/CS_URS_2021_02/611315421" TargetMode="External" /><Relationship Id="rId21" Type="http://schemas.openxmlformats.org/officeDocument/2006/relationships/hyperlink" Target="https://podminky.urs.cz/item/CS_URS_2021_02/612131100" TargetMode="External" /><Relationship Id="rId22" Type="http://schemas.openxmlformats.org/officeDocument/2006/relationships/hyperlink" Target="https://podminky.urs.cz/item/CS_URS_2021_02/612135101" TargetMode="External" /><Relationship Id="rId23" Type="http://schemas.openxmlformats.org/officeDocument/2006/relationships/hyperlink" Target="https://podminky.urs.cz/item/CS_URS_2021_02/612142001" TargetMode="External" /><Relationship Id="rId24" Type="http://schemas.openxmlformats.org/officeDocument/2006/relationships/hyperlink" Target="https://podminky.urs.cz/item/CS_URS_2021_02/612311121" TargetMode="External" /><Relationship Id="rId25" Type="http://schemas.openxmlformats.org/officeDocument/2006/relationships/hyperlink" Target="https://podminky.urs.cz/item/CS_URS_2021_02/612311131" TargetMode="External" /><Relationship Id="rId26" Type="http://schemas.openxmlformats.org/officeDocument/2006/relationships/hyperlink" Target="https://podminky.urs.cz/item/CS_URS_2021_02/612311191" TargetMode="External" /><Relationship Id="rId27" Type="http://schemas.openxmlformats.org/officeDocument/2006/relationships/hyperlink" Target="https://podminky.urs.cz/item/CS_URS_2021_02/612315221" TargetMode="External" /><Relationship Id="rId28" Type="http://schemas.openxmlformats.org/officeDocument/2006/relationships/hyperlink" Target="https://podminky.urs.cz/item/CS_URS_2021_02/612315421" TargetMode="External" /><Relationship Id="rId29" Type="http://schemas.openxmlformats.org/officeDocument/2006/relationships/hyperlink" Target="https://podminky.urs.cz/item/CS_URS_2021_02/612315422" TargetMode="External" /><Relationship Id="rId30" Type="http://schemas.openxmlformats.org/officeDocument/2006/relationships/hyperlink" Target="https://podminky.urs.cz/item/CS_URS_2021_02/619991011" TargetMode="External" /><Relationship Id="rId31" Type="http://schemas.openxmlformats.org/officeDocument/2006/relationships/hyperlink" Target="https://podminky.urs.cz/item/CS_URS_2021_02/622143005" TargetMode="External" /><Relationship Id="rId32" Type="http://schemas.openxmlformats.org/officeDocument/2006/relationships/hyperlink" Target="https://podminky.urs.cz/item/CS_URS_2021_02/629991011" TargetMode="External" /><Relationship Id="rId33" Type="http://schemas.openxmlformats.org/officeDocument/2006/relationships/hyperlink" Target="https://podminky.urs.cz/item/CS_URS_2021_02/631312141" TargetMode="External" /><Relationship Id="rId34" Type="http://schemas.openxmlformats.org/officeDocument/2006/relationships/hyperlink" Target="https://podminky.urs.cz/item/CS_URS_2021_02/634112113" TargetMode="External" /><Relationship Id="rId35" Type="http://schemas.openxmlformats.org/officeDocument/2006/relationships/hyperlink" Target="https://podminky.urs.cz/item/CS_URS_2021_02/949101111" TargetMode="External" /><Relationship Id="rId36" Type="http://schemas.openxmlformats.org/officeDocument/2006/relationships/hyperlink" Target="https://podminky.urs.cz/item/CS_URS_2021_02/949101112" TargetMode="External" /><Relationship Id="rId37" Type="http://schemas.openxmlformats.org/officeDocument/2006/relationships/hyperlink" Target="https://podminky.urs.cz/item/CS_URS_2021_02/952901114" TargetMode="External" /><Relationship Id="rId38" Type="http://schemas.openxmlformats.org/officeDocument/2006/relationships/hyperlink" Target="https://podminky.urs.cz/item/CS_URS_2021_02/952901122" TargetMode="External" /><Relationship Id="rId39" Type="http://schemas.openxmlformats.org/officeDocument/2006/relationships/hyperlink" Target="https://podminky.urs.cz/item/CS_URS_2021_02/952902021" TargetMode="External" /><Relationship Id="rId40" Type="http://schemas.openxmlformats.org/officeDocument/2006/relationships/hyperlink" Target="https://podminky.urs.cz/item/CS_URS_2021_02/952902031" TargetMode="External" /><Relationship Id="rId41" Type="http://schemas.openxmlformats.org/officeDocument/2006/relationships/hyperlink" Target="https://podminky.urs.cz/item/CS_URS_2021_02/962086111" TargetMode="External" /><Relationship Id="rId42" Type="http://schemas.openxmlformats.org/officeDocument/2006/relationships/hyperlink" Target="https://podminky.urs.cz/item/CS_URS_2021_02/962086121" TargetMode="External" /><Relationship Id="rId43" Type="http://schemas.openxmlformats.org/officeDocument/2006/relationships/hyperlink" Target="https://podminky.urs.cz/item/CS_URS_2021_02/964073221" TargetMode="External" /><Relationship Id="rId44" Type="http://schemas.openxmlformats.org/officeDocument/2006/relationships/hyperlink" Target="https://podminky.urs.cz/item/CS_URS_2021_02/965043321" TargetMode="External" /><Relationship Id="rId45" Type="http://schemas.openxmlformats.org/officeDocument/2006/relationships/hyperlink" Target="https://podminky.urs.cz/item/CS_URS_2021_02/965043341" TargetMode="External" /><Relationship Id="rId46" Type="http://schemas.openxmlformats.org/officeDocument/2006/relationships/hyperlink" Target="https://podminky.urs.cz/item/CS_URS_2021_02/965081213" TargetMode="External" /><Relationship Id="rId47" Type="http://schemas.openxmlformats.org/officeDocument/2006/relationships/hyperlink" Target="https://podminky.urs.cz/item/CS_URS_2021_02/965081611" TargetMode="External" /><Relationship Id="rId48" Type="http://schemas.openxmlformats.org/officeDocument/2006/relationships/hyperlink" Target="https://podminky.urs.cz/item/CS_URS_2021_02/968072455" TargetMode="External" /><Relationship Id="rId49" Type="http://schemas.openxmlformats.org/officeDocument/2006/relationships/hyperlink" Target="https://podminky.urs.cz/item/CS_URS_2021_02/971033331" TargetMode="External" /><Relationship Id="rId50" Type="http://schemas.openxmlformats.org/officeDocument/2006/relationships/hyperlink" Target="https://podminky.urs.cz/item/CS_URS_2021_02/971033361" TargetMode="External" /><Relationship Id="rId51" Type="http://schemas.openxmlformats.org/officeDocument/2006/relationships/hyperlink" Target="https://podminky.urs.cz/item/CS_URS_2021_02/971033651" TargetMode="External" /><Relationship Id="rId52" Type="http://schemas.openxmlformats.org/officeDocument/2006/relationships/hyperlink" Target="https://podminky.urs.cz/item/CS_URS_2021_02/973031324" TargetMode="External" /><Relationship Id="rId53" Type="http://schemas.openxmlformats.org/officeDocument/2006/relationships/hyperlink" Target="https://podminky.urs.cz/item/CS_URS_2021_02/973031325" TargetMode="External" /><Relationship Id="rId54" Type="http://schemas.openxmlformats.org/officeDocument/2006/relationships/hyperlink" Target="https://podminky.urs.cz/item/CS_URS_2021_02/974031132" TargetMode="External" /><Relationship Id="rId55" Type="http://schemas.openxmlformats.org/officeDocument/2006/relationships/hyperlink" Target="https://podminky.urs.cz/item/CS_URS_2021_02/974031142" TargetMode="External" /><Relationship Id="rId56" Type="http://schemas.openxmlformats.org/officeDocument/2006/relationships/hyperlink" Target="https://podminky.urs.cz/item/CS_URS_2021_02/974031153" TargetMode="External" /><Relationship Id="rId57" Type="http://schemas.openxmlformats.org/officeDocument/2006/relationships/hyperlink" Target="https://podminky.urs.cz/item/CS_URS_2021_02/974031154" TargetMode="External" /><Relationship Id="rId58" Type="http://schemas.openxmlformats.org/officeDocument/2006/relationships/hyperlink" Target="https://podminky.urs.cz/item/CS_URS_2021_02/974031164" TargetMode="External" /><Relationship Id="rId59" Type="http://schemas.openxmlformats.org/officeDocument/2006/relationships/hyperlink" Target="https://podminky.urs.cz/item/CS_URS_2021_02/974031664" TargetMode="External" /><Relationship Id="rId60" Type="http://schemas.openxmlformats.org/officeDocument/2006/relationships/hyperlink" Target="https://podminky.urs.cz/item/CS_URS_2021_02/974042554" TargetMode="External" /><Relationship Id="rId61" Type="http://schemas.openxmlformats.org/officeDocument/2006/relationships/hyperlink" Target="https://podminky.urs.cz/item/CS_URS_2021_02/974042555" TargetMode="External" /><Relationship Id="rId62" Type="http://schemas.openxmlformats.org/officeDocument/2006/relationships/hyperlink" Target="https://podminky.urs.cz/item/CS_URS_2021_02/977151116" TargetMode="External" /><Relationship Id="rId63" Type="http://schemas.openxmlformats.org/officeDocument/2006/relationships/hyperlink" Target="https://podminky.urs.cz/item/CS_URS_2021_02/977151123" TargetMode="External" /><Relationship Id="rId64" Type="http://schemas.openxmlformats.org/officeDocument/2006/relationships/hyperlink" Target="https://podminky.urs.cz/item/CS_URS_2021_02/977151216" TargetMode="External" /><Relationship Id="rId65" Type="http://schemas.openxmlformats.org/officeDocument/2006/relationships/hyperlink" Target="https://podminky.urs.cz/item/CS_URS_2021_02/977151221" TargetMode="External" /><Relationship Id="rId66" Type="http://schemas.openxmlformats.org/officeDocument/2006/relationships/hyperlink" Target="https://podminky.urs.cz/item/CS_URS_2021_02/977151911" TargetMode="External" /><Relationship Id="rId67" Type="http://schemas.openxmlformats.org/officeDocument/2006/relationships/hyperlink" Target="https://podminky.urs.cz/item/CS_URS_2021_02/977311112" TargetMode="External" /><Relationship Id="rId68" Type="http://schemas.openxmlformats.org/officeDocument/2006/relationships/hyperlink" Target="https://podminky.urs.cz/item/CS_URS_2021_02/978013191" TargetMode="External" /><Relationship Id="rId69" Type="http://schemas.openxmlformats.org/officeDocument/2006/relationships/hyperlink" Target="https://podminky.urs.cz/item/CS_URS_2021_02/978023411" TargetMode="External" /><Relationship Id="rId70" Type="http://schemas.openxmlformats.org/officeDocument/2006/relationships/hyperlink" Target="https://podminky.urs.cz/item/CS_URS_2021_02/985131311" TargetMode="External" /><Relationship Id="rId71" Type="http://schemas.openxmlformats.org/officeDocument/2006/relationships/hyperlink" Target="https://podminky.urs.cz/item/CS_URS_2021_02/997013211" TargetMode="External" /><Relationship Id="rId72" Type="http://schemas.openxmlformats.org/officeDocument/2006/relationships/hyperlink" Target="https://podminky.urs.cz/item/CS_URS_2021_02/997013219" TargetMode="External" /><Relationship Id="rId73" Type="http://schemas.openxmlformats.org/officeDocument/2006/relationships/hyperlink" Target="https://podminky.urs.cz/item/CS_URS_2021_02/997013501" TargetMode="External" /><Relationship Id="rId74" Type="http://schemas.openxmlformats.org/officeDocument/2006/relationships/hyperlink" Target="https://podminky.urs.cz/item/CS_URS_2021_02/997013509" TargetMode="External" /><Relationship Id="rId75" Type="http://schemas.openxmlformats.org/officeDocument/2006/relationships/hyperlink" Target="https://podminky.urs.cz/item/CS_URS_2021_02/997013601" TargetMode="External" /><Relationship Id="rId76" Type="http://schemas.openxmlformats.org/officeDocument/2006/relationships/hyperlink" Target="https://podminky.urs.cz/item/CS_URS_2021_02/997013631" TargetMode="External" /><Relationship Id="rId77" Type="http://schemas.openxmlformats.org/officeDocument/2006/relationships/hyperlink" Target="https://podminky.urs.cz/item/CS_URS_2021_02/997013635" TargetMode="External" /><Relationship Id="rId78" Type="http://schemas.openxmlformats.org/officeDocument/2006/relationships/hyperlink" Target="https://podminky.urs.cz/item/CS_URS_2021_02/998018001" TargetMode="External" /><Relationship Id="rId79" Type="http://schemas.openxmlformats.org/officeDocument/2006/relationships/hyperlink" Target="https://podminky.urs.cz/item/CS_URS_2021_02/721171905" TargetMode="External" /><Relationship Id="rId80" Type="http://schemas.openxmlformats.org/officeDocument/2006/relationships/hyperlink" Target="https://podminky.urs.cz/item/CS_URS_2021_02/28614461" TargetMode="External" /><Relationship Id="rId81" Type="http://schemas.openxmlformats.org/officeDocument/2006/relationships/hyperlink" Target="https://podminky.urs.cz/item/CS_URS_2021_02/721194105" TargetMode="External" /><Relationship Id="rId82" Type="http://schemas.openxmlformats.org/officeDocument/2006/relationships/hyperlink" Target="https://podminky.urs.cz/item/CS_URS_2021_02/721194109" TargetMode="External" /><Relationship Id="rId83" Type="http://schemas.openxmlformats.org/officeDocument/2006/relationships/hyperlink" Target="https://podminky.urs.cz/item/CS_URS_2021_02/721210815R" TargetMode="External" /><Relationship Id="rId84" Type="http://schemas.openxmlformats.org/officeDocument/2006/relationships/hyperlink" Target="https://podminky.urs.cz/item/CS_URS_2021_02/721290111" TargetMode="External" /><Relationship Id="rId85" Type="http://schemas.openxmlformats.org/officeDocument/2006/relationships/hyperlink" Target="https://podminky.urs.cz/item/CS_URS_2021_02/998721201" TargetMode="External" /><Relationship Id="rId86" Type="http://schemas.openxmlformats.org/officeDocument/2006/relationships/hyperlink" Target="https://podminky.urs.cz/item/CS_URS_2021_02/998721292" TargetMode="External" /><Relationship Id="rId87" Type="http://schemas.openxmlformats.org/officeDocument/2006/relationships/hyperlink" Target="https://podminky.urs.cz/item/CS_URS_2021_02/722181231" TargetMode="External" /><Relationship Id="rId88" Type="http://schemas.openxmlformats.org/officeDocument/2006/relationships/hyperlink" Target="https://podminky.urs.cz/item/CS_URS_2021_02/722181232" TargetMode="External" /><Relationship Id="rId89" Type="http://schemas.openxmlformats.org/officeDocument/2006/relationships/hyperlink" Target="https://podminky.urs.cz/item/CS_URS_2021_02/722181241" TargetMode="External" /><Relationship Id="rId90" Type="http://schemas.openxmlformats.org/officeDocument/2006/relationships/hyperlink" Target="https://podminky.urs.cz/item/CS_URS_2021_02/722181242" TargetMode="External" /><Relationship Id="rId91" Type="http://schemas.openxmlformats.org/officeDocument/2006/relationships/hyperlink" Target="https://podminky.urs.cz/item/CS_URS_2021_02/722190401" TargetMode="External" /><Relationship Id="rId92" Type="http://schemas.openxmlformats.org/officeDocument/2006/relationships/hyperlink" Target="https://podminky.urs.cz/item/CS_URS_2021_02/722190901" TargetMode="External" /><Relationship Id="rId93" Type="http://schemas.openxmlformats.org/officeDocument/2006/relationships/hyperlink" Target="https://podminky.urs.cz/item/CS_URS_2021_02/722220111" TargetMode="External" /><Relationship Id="rId94" Type="http://schemas.openxmlformats.org/officeDocument/2006/relationships/hyperlink" Target="https://podminky.urs.cz/item/CS_URS_2021_02/722220121" TargetMode="External" /><Relationship Id="rId95" Type="http://schemas.openxmlformats.org/officeDocument/2006/relationships/hyperlink" Target="https://podminky.urs.cz/item/CS_URS_2021_02/722240123" TargetMode="External" /><Relationship Id="rId96" Type="http://schemas.openxmlformats.org/officeDocument/2006/relationships/hyperlink" Target="https://podminky.urs.cz/item/CS_URS_2021_02/722290226" TargetMode="External" /><Relationship Id="rId97" Type="http://schemas.openxmlformats.org/officeDocument/2006/relationships/hyperlink" Target="https://podminky.urs.cz/item/CS_URS_2021_02/722290234" TargetMode="External" /><Relationship Id="rId98" Type="http://schemas.openxmlformats.org/officeDocument/2006/relationships/hyperlink" Target="https://podminky.urs.cz/item/CS_URS_2021_02/998722201" TargetMode="External" /><Relationship Id="rId99" Type="http://schemas.openxmlformats.org/officeDocument/2006/relationships/hyperlink" Target="https://podminky.urs.cz/item/CS_URS_2021_02/998722292" TargetMode="External" /><Relationship Id="rId100" Type="http://schemas.openxmlformats.org/officeDocument/2006/relationships/hyperlink" Target="https://podminky.urs.cz/item/CS_URS_2021_02/725122813" TargetMode="External" /><Relationship Id="rId101" Type="http://schemas.openxmlformats.org/officeDocument/2006/relationships/hyperlink" Target="https://podminky.urs.cz/item/CS_URS_2021_02/725210821" TargetMode="External" /><Relationship Id="rId102" Type="http://schemas.openxmlformats.org/officeDocument/2006/relationships/hyperlink" Target="https://podminky.urs.cz/item/CS_URS_2021_02/725810811" TargetMode="External" /><Relationship Id="rId103" Type="http://schemas.openxmlformats.org/officeDocument/2006/relationships/hyperlink" Target="https://podminky.urs.cz/item/CS_URS_2021_02/725813111" TargetMode="External" /><Relationship Id="rId104" Type="http://schemas.openxmlformats.org/officeDocument/2006/relationships/hyperlink" Target="https://podminky.urs.cz/item/CS_URS_2021_02/725820802" TargetMode="External" /><Relationship Id="rId105" Type="http://schemas.openxmlformats.org/officeDocument/2006/relationships/hyperlink" Target="https://podminky.urs.cz/item/CS_URS_2021_02/725860811" TargetMode="External" /><Relationship Id="rId106" Type="http://schemas.openxmlformats.org/officeDocument/2006/relationships/hyperlink" Target="https://podminky.urs.cz/item/CS_URS_2021_02/998725201" TargetMode="External" /><Relationship Id="rId107" Type="http://schemas.openxmlformats.org/officeDocument/2006/relationships/hyperlink" Target="https://podminky.urs.cz/item/CS_URS_2021_02/998725292" TargetMode="External" /><Relationship Id="rId108" Type="http://schemas.openxmlformats.org/officeDocument/2006/relationships/hyperlink" Target="https://podminky.urs.cz/item/CS_URS_2021_02/726191001" TargetMode="External" /><Relationship Id="rId109" Type="http://schemas.openxmlformats.org/officeDocument/2006/relationships/hyperlink" Target="https://podminky.urs.cz/item/CS_URS_2021_02/998726211" TargetMode="External" /><Relationship Id="rId110" Type="http://schemas.openxmlformats.org/officeDocument/2006/relationships/hyperlink" Target="https://podminky.urs.cz/item/CS_URS_2021_02/998726292" TargetMode="External" /><Relationship Id="rId111" Type="http://schemas.openxmlformats.org/officeDocument/2006/relationships/hyperlink" Target="https://podminky.urs.cz/item/CS_URS_2021_02/727223105" TargetMode="External" /><Relationship Id="rId112" Type="http://schemas.openxmlformats.org/officeDocument/2006/relationships/hyperlink" Target="https://podminky.urs.cz/item/CS_URS_2021_02/998733201" TargetMode="External" /><Relationship Id="rId113" Type="http://schemas.openxmlformats.org/officeDocument/2006/relationships/hyperlink" Target="https://podminky.urs.cz/item/CS_URS_2021_02/998733293" TargetMode="External" /><Relationship Id="rId114" Type="http://schemas.openxmlformats.org/officeDocument/2006/relationships/hyperlink" Target="https://podminky.urs.cz/item/CS_URS_2021_02/998734201" TargetMode="External" /><Relationship Id="rId115" Type="http://schemas.openxmlformats.org/officeDocument/2006/relationships/hyperlink" Target="https://podminky.urs.cz/item/CS_URS_2021_02/998734293" TargetMode="External" /><Relationship Id="rId116" Type="http://schemas.openxmlformats.org/officeDocument/2006/relationships/hyperlink" Target="https://podminky.urs.cz/item/CS_URS_2021_02/998735201" TargetMode="External" /><Relationship Id="rId117" Type="http://schemas.openxmlformats.org/officeDocument/2006/relationships/hyperlink" Target="https://podminky.urs.cz/item/CS_URS_2021_02/998735293" TargetMode="External" /><Relationship Id="rId118" Type="http://schemas.openxmlformats.org/officeDocument/2006/relationships/hyperlink" Target="https://podminky.urs.cz/item/CS_URS_2021_02/741371844" TargetMode="External" /><Relationship Id="rId119" Type="http://schemas.openxmlformats.org/officeDocument/2006/relationships/hyperlink" Target="https://podminky.urs.cz/item/CS_URS_2021_02/998741201" TargetMode="External" /><Relationship Id="rId120" Type="http://schemas.openxmlformats.org/officeDocument/2006/relationships/hyperlink" Target="https://podminky.urs.cz/item/CS_URS_2021_02/998741292" TargetMode="External" /><Relationship Id="rId121" Type="http://schemas.openxmlformats.org/officeDocument/2006/relationships/hyperlink" Target="https://podminky.urs.cz/item/CS_URS_2021_02/741313001" TargetMode="External" /><Relationship Id="rId122" Type="http://schemas.openxmlformats.org/officeDocument/2006/relationships/hyperlink" Target="https://podminky.urs.cz/item/CS_URS_2021_02/741313003" TargetMode="External" /><Relationship Id="rId123" Type="http://schemas.openxmlformats.org/officeDocument/2006/relationships/hyperlink" Target="https://podminky.urs.cz/item/CS_URS_2021_02/741310101" TargetMode="External" /><Relationship Id="rId124" Type="http://schemas.openxmlformats.org/officeDocument/2006/relationships/hyperlink" Target="https://podminky.urs.cz/item/CS_URS_2021_02/741311004" TargetMode="External" /><Relationship Id="rId125" Type="http://schemas.openxmlformats.org/officeDocument/2006/relationships/hyperlink" Target="https://podminky.urs.cz/item/CS_URS_2021_02/741122015" TargetMode="External" /><Relationship Id="rId126" Type="http://schemas.openxmlformats.org/officeDocument/2006/relationships/hyperlink" Target="https://podminky.urs.cz/item/CS_URS_2021_02/741122016" TargetMode="External" /><Relationship Id="rId127" Type="http://schemas.openxmlformats.org/officeDocument/2006/relationships/hyperlink" Target="https://podminky.urs.cz/item/CS_URS_2021_02/34111036" TargetMode="External" /><Relationship Id="rId128" Type="http://schemas.openxmlformats.org/officeDocument/2006/relationships/hyperlink" Target="https://podminky.urs.cz/item/CS_URS_2021_02/741122032" TargetMode="External" /><Relationship Id="rId129" Type="http://schemas.openxmlformats.org/officeDocument/2006/relationships/hyperlink" Target="https://podminky.urs.cz/item/CS_URS_2021_02/34111098" TargetMode="External" /><Relationship Id="rId130" Type="http://schemas.openxmlformats.org/officeDocument/2006/relationships/hyperlink" Target="https://podminky.urs.cz/item/CS_URS_2021_02/741120001" TargetMode="External" /><Relationship Id="rId131" Type="http://schemas.openxmlformats.org/officeDocument/2006/relationships/hyperlink" Target="https://podminky.urs.cz/item/CS_URS_2021_02/741112061" TargetMode="External" /><Relationship Id="rId132" Type="http://schemas.openxmlformats.org/officeDocument/2006/relationships/hyperlink" Target="https://podminky.urs.cz/item/CS_URS_2021_02/34571450" TargetMode="External" /><Relationship Id="rId133" Type="http://schemas.openxmlformats.org/officeDocument/2006/relationships/hyperlink" Target="https://podminky.urs.cz/item/CS_URS_2021_02/741110043" TargetMode="External" /><Relationship Id="rId134" Type="http://schemas.openxmlformats.org/officeDocument/2006/relationships/hyperlink" Target="https://podminky.urs.cz/item/CS_URS_2021_02/998742201" TargetMode="External" /><Relationship Id="rId135" Type="http://schemas.openxmlformats.org/officeDocument/2006/relationships/hyperlink" Target="https://podminky.urs.cz/item/CS_URS_2021_02/998742292" TargetMode="External" /><Relationship Id="rId136" Type="http://schemas.openxmlformats.org/officeDocument/2006/relationships/hyperlink" Target="https://podminky.urs.cz/item/CS_URS_2021_02/742110001" TargetMode="External" /><Relationship Id="rId137" Type="http://schemas.openxmlformats.org/officeDocument/2006/relationships/hyperlink" Target="https://podminky.urs.cz/item/CS_URS_2021_02/34571050" TargetMode="External" /><Relationship Id="rId138" Type="http://schemas.openxmlformats.org/officeDocument/2006/relationships/hyperlink" Target="https://podminky.urs.cz/item/CS_URS_2021_02/742110501" TargetMode="External" /><Relationship Id="rId139" Type="http://schemas.openxmlformats.org/officeDocument/2006/relationships/hyperlink" Target="https://podminky.urs.cz/item/CS_URS_2021_02/34571450" TargetMode="External" /><Relationship Id="rId140" Type="http://schemas.openxmlformats.org/officeDocument/2006/relationships/hyperlink" Target="https://podminky.urs.cz/item/CS_URS_2021_02/742121001" TargetMode="External" /><Relationship Id="rId141" Type="http://schemas.openxmlformats.org/officeDocument/2006/relationships/hyperlink" Target="https://podminky.urs.cz/item/CS_URS_2021_02/34121144" TargetMode="External" /><Relationship Id="rId142" Type="http://schemas.openxmlformats.org/officeDocument/2006/relationships/hyperlink" Target="https://podminky.urs.cz/item/CS_URS_2021_02/741122011" TargetMode="External" /><Relationship Id="rId143" Type="http://schemas.openxmlformats.org/officeDocument/2006/relationships/hyperlink" Target="https://podminky.urs.cz/item/CS_URS_2021_02/34111525" TargetMode="External" /><Relationship Id="rId144" Type="http://schemas.openxmlformats.org/officeDocument/2006/relationships/hyperlink" Target="https://podminky.urs.cz/item/CS_URS_2021_02/763111411" TargetMode="External" /><Relationship Id="rId145" Type="http://schemas.openxmlformats.org/officeDocument/2006/relationships/hyperlink" Target="https://podminky.urs.cz/item/CS_URS_2021_02/763131914" TargetMode="External" /><Relationship Id="rId146" Type="http://schemas.openxmlformats.org/officeDocument/2006/relationships/hyperlink" Target="https://podminky.urs.cz/item/CS_URS_2021_02/763132987" TargetMode="External" /><Relationship Id="rId147" Type="http://schemas.openxmlformats.org/officeDocument/2006/relationships/hyperlink" Target="https://podminky.urs.cz/item/CS_URS_2021_02/763431801" TargetMode="External" /><Relationship Id="rId148" Type="http://schemas.openxmlformats.org/officeDocument/2006/relationships/hyperlink" Target="https://podminky.urs.cz/item/CS_URS_2021_02/998763401" TargetMode="External" /><Relationship Id="rId149" Type="http://schemas.openxmlformats.org/officeDocument/2006/relationships/hyperlink" Target="https://podminky.urs.cz/item/CS_URS_2021_02/998763491" TargetMode="External" /><Relationship Id="rId150" Type="http://schemas.openxmlformats.org/officeDocument/2006/relationships/hyperlink" Target="https://podminky.urs.cz/item/CS_URS_2021_02/766660191" TargetMode="External" /><Relationship Id="rId151" Type="http://schemas.openxmlformats.org/officeDocument/2006/relationships/hyperlink" Target="https://podminky.urs.cz/item/CS_URS_2021_02/766662811" TargetMode="External" /><Relationship Id="rId152" Type="http://schemas.openxmlformats.org/officeDocument/2006/relationships/hyperlink" Target="https://podminky.urs.cz/item/CS_URS_2021_02/766682111" TargetMode="External" /><Relationship Id="rId153" Type="http://schemas.openxmlformats.org/officeDocument/2006/relationships/hyperlink" Target="https://podminky.urs.cz/item/CS_URS_2021_02/766691931" TargetMode="External" /><Relationship Id="rId154" Type="http://schemas.openxmlformats.org/officeDocument/2006/relationships/hyperlink" Target="https://podminky.urs.cz/item/CS_URS_2021_02/998766201" TargetMode="External" /><Relationship Id="rId155" Type="http://schemas.openxmlformats.org/officeDocument/2006/relationships/hyperlink" Target="https://podminky.urs.cz/item/CS_URS_2021_02/998766292" TargetMode="External" /><Relationship Id="rId156" Type="http://schemas.openxmlformats.org/officeDocument/2006/relationships/hyperlink" Target="https://podminky.urs.cz/item/CS_URS_2021_02/772421133" TargetMode="External" /><Relationship Id="rId157" Type="http://schemas.openxmlformats.org/officeDocument/2006/relationships/hyperlink" Target="https://podminky.urs.cz/item/CS_URS_2021_02/772423812" TargetMode="External" /><Relationship Id="rId158" Type="http://schemas.openxmlformats.org/officeDocument/2006/relationships/hyperlink" Target="https://podminky.urs.cz/item/CS_URS_2021_02/772991442" TargetMode="External" /><Relationship Id="rId159" Type="http://schemas.openxmlformats.org/officeDocument/2006/relationships/hyperlink" Target="https://podminky.urs.cz/item/CS_URS_2021_02/998772201" TargetMode="External" /><Relationship Id="rId160" Type="http://schemas.openxmlformats.org/officeDocument/2006/relationships/hyperlink" Target="https://podminky.urs.cz/item/CS_URS_2021_02/998772292" TargetMode="External" /><Relationship Id="rId161" Type="http://schemas.openxmlformats.org/officeDocument/2006/relationships/hyperlink" Target="https://podminky.urs.cz/item/CS_URS_2021_02/998773201" TargetMode="External" /><Relationship Id="rId162" Type="http://schemas.openxmlformats.org/officeDocument/2006/relationships/hyperlink" Target="https://podminky.urs.cz/item/CS_URS_2021_02/998773292" TargetMode="External" /><Relationship Id="rId163" Type="http://schemas.openxmlformats.org/officeDocument/2006/relationships/hyperlink" Target="https://podminky.urs.cz/item/CS_URS_2021_02/775111311" TargetMode="External" /><Relationship Id="rId164" Type="http://schemas.openxmlformats.org/officeDocument/2006/relationships/hyperlink" Target="https://podminky.urs.cz/item/CS_URS_2021_02/775541161" TargetMode="External" /><Relationship Id="rId165" Type="http://schemas.openxmlformats.org/officeDocument/2006/relationships/hyperlink" Target="https://podminky.urs.cz/item/CS_URS_2021_02/775591191" TargetMode="External" /><Relationship Id="rId166" Type="http://schemas.openxmlformats.org/officeDocument/2006/relationships/hyperlink" Target="https://podminky.urs.cz/item/CS_URS_2021_02/69311068" TargetMode="External" /><Relationship Id="rId167" Type="http://schemas.openxmlformats.org/officeDocument/2006/relationships/hyperlink" Target="https://podminky.urs.cz/item/CS_URS_2021_02/775591919" TargetMode="External" /><Relationship Id="rId168" Type="http://schemas.openxmlformats.org/officeDocument/2006/relationships/hyperlink" Target="https://podminky.urs.cz/item/CS_URS_2021_02/775591920" TargetMode="External" /><Relationship Id="rId169" Type="http://schemas.openxmlformats.org/officeDocument/2006/relationships/hyperlink" Target="https://podminky.urs.cz/item/CS_URS_2021_02/998775201" TargetMode="External" /><Relationship Id="rId170" Type="http://schemas.openxmlformats.org/officeDocument/2006/relationships/hyperlink" Target="https://podminky.urs.cz/item/CS_URS_2021_02/998775292" TargetMode="External" /><Relationship Id="rId171" Type="http://schemas.openxmlformats.org/officeDocument/2006/relationships/hyperlink" Target="https://podminky.urs.cz/item/CS_URS_2021_02/776201811" TargetMode="External" /><Relationship Id="rId172" Type="http://schemas.openxmlformats.org/officeDocument/2006/relationships/hyperlink" Target="https://podminky.urs.cz/item/CS_URS_2021_02/776410811" TargetMode="External" /><Relationship Id="rId173" Type="http://schemas.openxmlformats.org/officeDocument/2006/relationships/hyperlink" Target="https://podminky.urs.cz/item/CS_URS_2021_02/776991821" TargetMode="External" /><Relationship Id="rId174" Type="http://schemas.openxmlformats.org/officeDocument/2006/relationships/hyperlink" Target="https://podminky.urs.cz/item/CS_URS_2021_02/781473810" TargetMode="External" /><Relationship Id="rId175" Type="http://schemas.openxmlformats.org/officeDocument/2006/relationships/hyperlink" Target="https://podminky.urs.cz/item/CS_URS_2021_02/781474153" TargetMode="External" /><Relationship Id="rId176" Type="http://schemas.openxmlformats.org/officeDocument/2006/relationships/hyperlink" Target="https://podminky.urs.cz/item/CS_URS_2021_02/781477111" TargetMode="External" /><Relationship Id="rId177" Type="http://schemas.openxmlformats.org/officeDocument/2006/relationships/hyperlink" Target="https://podminky.urs.cz/item/CS_URS_2021_02/781491011" TargetMode="External" /><Relationship Id="rId178" Type="http://schemas.openxmlformats.org/officeDocument/2006/relationships/hyperlink" Target="https://podminky.urs.cz/item/CS_URS_2021_02/781491012" TargetMode="External" /><Relationship Id="rId179" Type="http://schemas.openxmlformats.org/officeDocument/2006/relationships/hyperlink" Target="https://podminky.urs.cz/item/CS_URS_2021_02/781491811" TargetMode="External" /><Relationship Id="rId180" Type="http://schemas.openxmlformats.org/officeDocument/2006/relationships/hyperlink" Target="https://podminky.urs.cz/item/CS_URS_2021_02/781491815" TargetMode="External" /><Relationship Id="rId181" Type="http://schemas.openxmlformats.org/officeDocument/2006/relationships/hyperlink" Target="https://podminky.urs.cz/item/CS_URS_2021_02/998781201" TargetMode="External" /><Relationship Id="rId182" Type="http://schemas.openxmlformats.org/officeDocument/2006/relationships/hyperlink" Target="https://podminky.urs.cz/item/CS_URS_2021_02/998781292" TargetMode="External" /><Relationship Id="rId183" Type="http://schemas.openxmlformats.org/officeDocument/2006/relationships/hyperlink" Target="https://podminky.urs.cz/item/CS_URS_2021_02/783314201" TargetMode="External" /><Relationship Id="rId184" Type="http://schemas.openxmlformats.org/officeDocument/2006/relationships/hyperlink" Target="https://podminky.urs.cz/item/CS_URS_2021_02/784121001" TargetMode="External" /><Relationship Id="rId185" Type="http://schemas.openxmlformats.org/officeDocument/2006/relationships/hyperlink" Target="https://podminky.urs.cz/item/CS_URS_2021_02/784121003" TargetMode="External" /><Relationship Id="rId186" Type="http://schemas.openxmlformats.org/officeDocument/2006/relationships/hyperlink" Target="https://podminky.urs.cz/item/CS_URS_2021_02/784121011" TargetMode="External" /><Relationship Id="rId187" Type="http://schemas.openxmlformats.org/officeDocument/2006/relationships/hyperlink" Target="https://podminky.urs.cz/item/CS_URS_2021_02/784121013" TargetMode="External" /><Relationship Id="rId188" Type="http://schemas.openxmlformats.org/officeDocument/2006/relationships/hyperlink" Target="https://podminky.urs.cz/item/CS_URS_2021_02/784171101" TargetMode="External" /><Relationship Id="rId189" Type="http://schemas.openxmlformats.org/officeDocument/2006/relationships/hyperlink" Target="https://podminky.urs.cz/item/CS_URS_2021_02/58124844" TargetMode="External" /><Relationship Id="rId190" Type="http://schemas.openxmlformats.org/officeDocument/2006/relationships/hyperlink" Target="https://podminky.urs.cz/item/CS_URS_2021_02/460941112" TargetMode="External" /><Relationship Id="rId191" Type="http://schemas.openxmlformats.org/officeDocument/2006/relationships/hyperlink" Target="https://podminky.urs.cz/item/CS_URS_2021_02/460941212" TargetMode="External" /><Relationship Id="rId192" Type="http://schemas.openxmlformats.org/officeDocument/2006/relationships/hyperlink" Target="https://podminky.urs.cz/item/CS_URS_2021_02/468091312" TargetMode="External" /><Relationship Id="rId193" Type="http://schemas.openxmlformats.org/officeDocument/2006/relationships/hyperlink" Target="https://podminky.urs.cz/item/CS_URS_2021_02/468111122" TargetMode="External" /><Relationship Id="rId194" Type="http://schemas.openxmlformats.org/officeDocument/2006/relationships/hyperlink" Target="https://podminky.urs.cz/item/CS_URS_2021_02/468112122" TargetMode="External" /><Relationship Id="rId195" Type="http://schemas.openxmlformats.org/officeDocument/2006/relationships/hyperlink" Target="https://podminky.urs.cz/item/CS_URS_2021_02/469971111" TargetMode="External" /><Relationship Id="rId196" Type="http://schemas.openxmlformats.org/officeDocument/2006/relationships/hyperlink" Target="https://podminky.urs.cz/item/CS_URS_2021_02/469972111" TargetMode="External" /><Relationship Id="rId197" Type="http://schemas.openxmlformats.org/officeDocument/2006/relationships/hyperlink" Target="https://podminky.urs.cz/item/CS_URS_2021_02/469972121" TargetMode="External" /><Relationship Id="rId198" Type="http://schemas.openxmlformats.org/officeDocument/2006/relationships/hyperlink" Target="https://podminky.urs.cz/item/CS_URS_2021_02/469973116" TargetMode="External" /><Relationship Id="rId19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3254000" TargetMode="External" /><Relationship Id="rId2" Type="http://schemas.openxmlformats.org/officeDocument/2006/relationships/hyperlink" Target="https://podminky.urs.cz/item/CS_URS_2021_02/013294000" TargetMode="External" /><Relationship Id="rId3" Type="http://schemas.openxmlformats.org/officeDocument/2006/relationships/hyperlink" Target="https://podminky.urs.cz/item/CS_URS_2021_02/030001000" TargetMode="External" /><Relationship Id="rId4" Type="http://schemas.openxmlformats.org/officeDocument/2006/relationships/hyperlink" Target="https://podminky.urs.cz/item/CS_URS_2021_02/045002000" TargetMode="External" /><Relationship Id="rId5" Type="http://schemas.openxmlformats.org/officeDocument/2006/relationships/hyperlink" Target="https://podminky.urs.cz/item/CS_URS_2021_02/070001000" TargetMode="External" /><Relationship Id="rId6" Type="http://schemas.openxmlformats.org/officeDocument/2006/relationships/hyperlink" Target="https://podminky.urs.cz/item/CS_URS_2021_02/091404000" TargetMode="Externa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9" t="s">
        <v>14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4"/>
      <c r="AQ5" s="24"/>
      <c r="AR5" s="22"/>
      <c r="BE5" s="336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1" t="s">
        <v>17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4"/>
      <c r="AQ6" s="24"/>
      <c r="AR6" s="22"/>
      <c r="BE6" s="337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7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4" t="s">
        <v>32</v>
      </c>
      <c r="AO8" s="24"/>
      <c r="AP8" s="24"/>
      <c r="AQ8" s="24"/>
      <c r="AR8" s="22"/>
      <c r="BE8" s="337"/>
      <c r="BS8" s="19" t="s">
        <v>6</v>
      </c>
    </row>
    <row r="9" spans="2:71" s="1" customFormat="1" ht="29.25" customHeight="1">
      <c r="B9" s="23"/>
      <c r="C9" s="24"/>
      <c r="D9" s="28" t="s">
        <v>25</v>
      </c>
      <c r="E9" s="24"/>
      <c r="F9" s="24"/>
      <c r="G9" s="24"/>
      <c r="H9" s="24"/>
      <c r="I9" s="24"/>
      <c r="J9" s="24"/>
      <c r="K9" s="33" t="s">
        <v>26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7"/>
      <c r="BS9" s="19" t="s">
        <v>6</v>
      </c>
    </row>
    <row r="10" spans="2:71" s="1" customFormat="1" ht="12" customHeight="1">
      <c r="B10" s="23"/>
      <c r="C10" s="24"/>
      <c r="D10" s="31" t="s">
        <v>27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28</v>
      </c>
      <c r="AL10" s="24"/>
      <c r="AM10" s="24"/>
      <c r="AN10" s="29" t="s">
        <v>21</v>
      </c>
      <c r="AO10" s="24"/>
      <c r="AP10" s="24"/>
      <c r="AQ10" s="24"/>
      <c r="AR10" s="22"/>
      <c r="BE10" s="337"/>
      <c r="BS10" s="19" t="s">
        <v>6</v>
      </c>
    </row>
    <row r="11" spans="2:71" s="1" customFormat="1" ht="18.4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21</v>
      </c>
      <c r="AO11" s="24"/>
      <c r="AP11" s="24"/>
      <c r="AQ11" s="24"/>
      <c r="AR11" s="22"/>
      <c r="BE11" s="337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7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28</v>
      </c>
      <c r="AL13" s="24"/>
      <c r="AM13" s="24"/>
      <c r="AN13" s="34" t="s">
        <v>32</v>
      </c>
      <c r="AO13" s="24"/>
      <c r="AP13" s="24"/>
      <c r="AQ13" s="24"/>
      <c r="AR13" s="22"/>
      <c r="BE13" s="337"/>
      <c r="BS13" s="19" t="s">
        <v>6</v>
      </c>
    </row>
    <row r="14" spans="2:71" ht="12.75">
      <c r="B14" s="23"/>
      <c r="C14" s="24"/>
      <c r="D14" s="24"/>
      <c r="E14" s="342" t="s">
        <v>32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1" t="s">
        <v>30</v>
      </c>
      <c r="AL14" s="24"/>
      <c r="AM14" s="24"/>
      <c r="AN14" s="34" t="s">
        <v>32</v>
      </c>
      <c r="AO14" s="24"/>
      <c r="AP14" s="24"/>
      <c r="AQ14" s="24"/>
      <c r="AR14" s="22"/>
      <c r="BE14" s="337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7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28</v>
      </c>
      <c r="AL16" s="24"/>
      <c r="AM16" s="24"/>
      <c r="AN16" s="29" t="s">
        <v>21</v>
      </c>
      <c r="AO16" s="24"/>
      <c r="AP16" s="24"/>
      <c r="AQ16" s="24"/>
      <c r="AR16" s="22"/>
      <c r="BE16" s="337"/>
      <c r="BS16" s="19" t="s">
        <v>4</v>
      </c>
    </row>
    <row r="17" spans="2:71" s="1" customFormat="1" ht="18.4" customHeight="1">
      <c r="B17" s="23"/>
      <c r="C17" s="24"/>
      <c r="D17" s="24"/>
      <c r="E17" s="29" t="s">
        <v>29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21</v>
      </c>
      <c r="AO17" s="24"/>
      <c r="AP17" s="24"/>
      <c r="AQ17" s="24"/>
      <c r="AR17" s="22"/>
      <c r="BE17" s="337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7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28</v>
      </c>
      <c r="AL19" s="24"/>
      <c r="AM19" s="24"/>
      <c r="AN19" s="29" t="s">
        <v>21</v>
      </c>
      <c r="AO19" s="24"/>
      <c r="AP19" s="24"/>
      <c r="AQ19" s="24"/>
      <c r="AR19" s="22"/>
      <c r="BE19" s="337"/>
      <c r="BS19" s="19" t="s">
        <v>6</v>
      </c>
    </row>
    <row r="20" spans="2:71" s="1" customFormat="1" ht="18.4" customHeight="1">
      <c r="B20" s="23"/>
      <c r="C20" s="24"/>
      <c r="D20" s="24"/>
      <c r="E20" s="29" t="s">
        <v>29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21</v>
      </c>
      <c r="AO20" s="24"/>
      <c r="AP20" s="24"/>
      <c r="AQ20" s="24"/>
      <c r="AR20" s="22"/>
      <c r="BE20" s="337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7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7"/>
    </row>
    <row r="23" spans="2:57" s="1" customFormat="1" ht="47.25" customHeight="1">
      <c r="B23" s="23"/>
      <c r="C23" s="24"/>
      <c r="D23" s="24"/>
      <c r="E23" s="344" t="s">
        <v>37</v>
      </c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24"/>
      <c r="AP23" s="24"/>
      <c r="AQ23" s="24"/>
      <c r="AR23" s="22"/>
      <c r="BE23" s="337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7"/>
    </row>
    <row r="25" spans="2:57" s="1" customFormat="1" ht="6.95" customHeight="1">
      <c r="B25" s="23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4"/>
      <c r="AQ25" s="24"/>
      <c r="AR25" s="22"/>
      <c r="BE25" s="337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45">
        <f>ROUND(AG54,2)</f>
        <v>0</v>
      </c>
      <c r="AL26" s="346"/>
      <c r="AM26" s="346"/>
      <c r="AN26" s="346"/>
      <c r="AO26" s="346"/>
      <c r="AP26" s="39"/>
      <c r="AQ26" s="39"/>
      <c r="AR26" s="42"/>
      <c r="BE26" s="337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37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47" t="s">
        <v>39</v>
      </c>
      <c r="M28" s="347"/>
      <c r="N28" s="347"/>
      <c r="O28" s="347"/>
      <c r="P28" s="347"/>
      <c r="Q28" s="39"/>
      <c r="R28" s="39"/>
      <c r="S28" s="39"/>
      <c r="T28" s="39"/>
      <c r="U28" s="39"/>
      <c r="V28" s="39"/>
      <c r="W28" s="347" t="s">
        <v>40</v>
      </c>
      <c r="X28" s="347"/>
      <c r="Y28" s="347"/>
      <c r="Z28" s="347"/>
      <c r="AA28" s="347"/>
      <c r="AB28" s="347"/>
      <c r="AC28" s="347"/>
      <c r="AD28" s="347"/>
      <c r="AE28" s="347"/>
      <c r="AF28" s="39"/>
      <c r="AG28" s="39"/>
      <c r="AH28" s="39"/>
      <c r="AI28" s="39"/>
      <c r="AJ28" s="39"/>
      <c r="AK28" s="347" t="s">
        <v>41</v>
      </c>
      <c r="AL28" s="347"/>
      <c r="AM28" s="347"/>
      <c r="AN28" s="347"/>
      <c r="AO28" s="347"/>
      <c r="AP28" s="39"/>
      <c r="AQ28" s="39"/>
      <c r="AR28" s="42"/>
      <c r="BE28" s="337"/>
    </row>
    <row r="29" spans="2:57" s="3" customFormat="1" ht="14.45" customHeight="1">
      <c r="B29" s="43"/>
      <c r="C29" s="44"/>
      <c r="D29" s="31" t="s">
        <v>42</v>
      </c>
      <c r="E29" s="44"/>
      <c r="F29" s="31" t="s">
        <v>43</v>
      </c>
      <c r="G29" s="44"/>
      <c r="H29" s="44"/>
      <c r="I29" s="44"/>
      <c r="J29" s="44"/>
      <c r="K29" s="44"/>
      <c r="L29" s="350">
        <v>0.21</v>
      </c>
      <c r="M29" s="349"/>
      <c r="N29" s="349"/>
      <c r="O29" s="349"/>
      <c r="P29" s="349"/>
      <c r="Q29" s="44"/>
      <c r="R29" s="44"/>
      <c r="S29" s="44"/>
      <c r="T29" s="44"/>
      <c r="U29" s="44"/>
      <c r="V29" s="44"/>
      <c r="W29" s="348">
        <f>ROUND(AZ54,2)</f>
        <v>0</v>
      </c>
      <c r="X29" s="349"/>
      <c r="Y29" s="349"/>
      <c r="Z29" s="349"/>
      <c r="AA29" s="349"/>
      <c r="AB29" s="349"/>
      <c r="AC29" s="349"/>
      <c r="AD29" s="349"/>
      <c r="AE29" s="349"/>
      <c r="AF29" s="44"/>
      <c r="AG29" s="44"/>
      <c r="AH29" s="44"/>
      <c r="AI29" s="44"/>
      <c r="AJ29" s="44"/>
      <c r="AK29" s="348">
        <f>ROUND(AV54,2)</f>
        <v>0</v>
      </c>
      <c r="AL29" s="349"/>
      <c r="AM29" s="349"/>
      <c r="AN29" s="349"/>
      <c r="AO29" s="349"/>
      <c r="AP29" s="44"/>
      <c r="AQ29" s="44"/>
      <c r="AR29" s="45"/>
      <c r="BE29" s="338"/>
    </row>
    <row r="30" spans="2:57" s="3" customFormat="1" ht="14.45" customHeight="1">
      <c r="B30" s="43"/>
      <c r="C30" s="44"/>
      <c r="D30" s="44"/>
      <c r="E30" s="44"/>
      <c r="F30" s="31" t="s">
        <v>44</v>
      </c>
      <c r="G30" s="44"/>
      <c r="H30" s="44"/>
      <c r="I30" s="44"/>
      <c r="J30" s="44"/>
      <c r="K30" s="44"/>
      <c r="L30" s="350">
        <v>0.15</v>
      </c>
      <c r="M30" s="349"/>
      <c r="N30" s="349"/>
      <c r="O30" s="349"/>
      <c r="P30" s="349"/>
      <c r="Q30" s="44"/>
      <c r="R30" s="44"/>
      <c r="S30" s="44"/>
      <c r="T30" s="44"/>
      <c r="U30" s="44"/>
      <c r="V30" s="44"/>
      <c r="W30" s="348">
        <f>ROUND(BA54,2)</f>
        <v>0</v>
      </c>
      <c r="X30" s="349"/>
      <c r="Y30" s="349"/>
      <c r="Z30" s="349"/>
      <c r="AA30" s="349"/>
      <c r="AB30" s="349"/>
      <c r="AC30" s="349"/>
      <c r="AD30" s="349"/>
      <c r="AE30" s="349"/>
      <c r="AF30" s="44"/>
      <c r="AG30" s="44"/>
      <c r="AH30" s="44"/>
      <c r="AI30" s="44"/>
      <c r="AJ30" s="44"/>
      <c r="AK30" s="348">
        <f>ROUND(AW54,2)</f>
        <v>0</v>
      </c>
      <c r="AL30" s="349"/>
      <c r="AM30" s="349"/>
      <c r="AN30" s="349"/>
      <c r="AO30" s="349"/>
      <c r="AP30" s="44"/>
      <c r="AQ30" s="44"/>
      <c r="AR30" s="45"/>
      <c r="BE30" s="338"/>
    </row>
    <row r="31" spans="2:57" s="3" customFormat="1" ht="14.45" customHeight="1" hidden="1">
      <c r="B31" s="43"/>
      <c r="C31" s="44"/>
      <c r="D31" s="44"/>
      <c r="E31" s="44"/>
      <c r="F31" s="31" t="s">
        <v>45</v>
      </c>
      <c r="G31" s="44"/>
      <c r="H31" s="44"/>
      <c r="I31" s="44"/>
      <c r="J31" s="44"/>
      <c r="K31" s="44"/>
      <c r="L31" s="350">
        <v>0.21</v>
      </c>
      <c r="M31" s="349"/>
      <c r="N31" s="349"/>
      <c r="O31" s="349"/>
      <c r="P31" s="349"/>
      <c r="Q31" s="44"/>
      <c r="R31" s="44"/>
      <c r="S31" s="44"/>
      <c r="T31" s="44"/>
      <c r="U31" s="44"/>
      <c r="V31" s="44"/>
      <c r="W31" s="348">
        <f>ROUND(BB54,2)</f>
        <v>0</v>
      </c>
      <c r="X31" s="349"/>
      <c r="Y31" s="349"/>
      <c r="Z31" s="349"/>
      <c r="AA31" s="349"/>
      <c r="AB31" s="349"/>
      <c r="AC31" s="349"/>
      <c r="AD31" s="349"/>
      <c r="AE31" s="349"/>
      <c r="AF31" s="44"/>
      <c r="AG31" s="44"/>
      <c r="AH31" s="44"/>
      <c r="AI31" s="44"/>
      <c r="AJ31" s="44"/>
      <c r="AK31" s="348">
        <v>0</v>
      </c>
      <c r="AL31" s="349"/>
      <c r="AM31" s="349"/>
      <c r="AN31" s="349"/>
      <c r="AO31" s="349"/>
      <c r="AP31" s="44"/>
      <c r="AQ31" s="44"/>
      <c r="AR31" s="45"/>
      <c r="BE31" s="338"/>
    </row>
    <row r="32" spans="2:57" s="3" customFormat="1" ht="14.45" customHeight="1" hidden="1">
      <c r="B32" s="43"/>
      <c r="C32" s="44"/>
      <c r="D32" s="44"/>
      <c r="E32" s="44"/>
      <c r="F32" s="31" t="s">
        <v>46</v>
      </c>
      <c r="G32" s="44"/>
      <c r="H32" s="44"/>
      <c r="I32" s="44"/>
      <c r="J32" s="44"/>
      <c r="K32" s="44"/>
      <c r="L32" s="350">
        <v>0.15</v>
      </c>
      <c r="M32" s="349"/>
      <c r="N32" s="349"/>
      <c r="O32" s="349"/>
      <c r="P32" s="349"/>
      <c r="Q32" s="44"/>
      <c r="R32" s="44"/>
      <c r="S32" s="44"/>
      <c r="T32" s="44"/>
      <c r="U32" s="44"/>
      <c r="V32" s="44"/>
      <c r="W32" s="348">
        <f>ROUND(BC54,2)</f>
        <v>0</v>
      </c>
      <c r="X32" s="349"/>
      <c r="Y32" s="349"/>
      <c r="Z32" s="349"/>
      <c r="AA32" s="349"/>
      <c r="AB32" s="349"/>
      <c r="AC32" s="349"/>
      <c r="AD32" s="349"/>
      <c r="AE32" s="349"/>
      <c r="AF32" s="44"/>
      <c r="AG32" s="44"/>
      <c r="AH32" s="44"/>
      <c r="AI32" s="44"/>
      <c r="AJ32" s="44"/>
      <c r="AK32" s="348">
        <v>0</v>
      </c>
      <c r="AL32" s="349"/>
      <c r="AM32" s="349"/>
      <c r="AN32" s="349"/>
      <c r="AO32" s="349"/>
      <c r="AP32" s="44"/>
      <c r="AQ32" s="44"/>
      <c r="AR32" s="45"/>
      <c r="BE32" s="338"/>
    </row>
    <row r="33" spans="2:44" s="3" customFormat="1" ht="14.45" customHeight="1" hidden="1">
      <c r="B33" s="43"/>
      <c r="C33" s="44"/>
      <c r="D33" s="44"/>
      <c r="E33" s="44"/>
      <c r="F33" s="31" t="s">
        <v>47</v>
      </c>
      <c r="G33" s="44"/>
      <c r="H33" s="44"/>
      <c r="I33" s="44"/>
      <c r="J33" s="44"/>
      <c r="K33" s="44"/>
      <c r="L33" s="350">
        <v>0</v>
      </c>
      <c r="M33" s="349"/>
      <c r="N33" s="349"/>
      <c r="O33" s="349"/>
      <c r="P33" s="349"/>
      <c r="Q33" s="44"/>
      <c r="R33" s="44"/>
      <c r="S33" s="44"/>
      <c r="T33" s="44"/>
      <c r="U33" s="44"/>
      <c r="V33" s="44"/>
      <c r="W33" s="348">
        <f>ROUND(BD54,2)</f>
        <v>0</v>
      </c>
      <c r="X33" s="349"/>
      <c r="Y33" s="349"/>
      <c r="Z33" s="349"/>
      <c r="AA33" s="349"/>
      <c r="AB33" s="349"/>
      <c r="AC33" s="349"/>
      <c r="AD33" s="349"/>
      <c r="AE33" s="349"/>
      <c r="AF33" s="44"/>
      <c r="AG33" s="44"/>
      <c r="AH33" s="44"/>
      <c r="AI33" s="44"/>
      <c r="AJ33" s="44"/>
      <c r="AK33" s="348">
        <v>0</v>
      </c>
      <c r="AL33" s="349"/>
      <c r="AM33" s="349"/>
      <c r="AN33" s="349"/>
      <c r="AO33" s="349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351" t="s">
        <v>50</v>
      </c>
      <c r="Y35" s="352"/>
      <c r="Z35" s="352"/>
      <c r="AA35" s="352"/>
      <c r="AB35" s="352"/>
      <c r="AC35" s="48"/>
      <c r="AD35" s="48"/>
      <c r="AE35" s="48"/>
      <c r="AF35" s="48"/>
      <c r="AG35" s="48"/>
      <c r="AH35" s="48"/>
      <c r="AI35" s="48"/>
      <c r="AJ35" s="48"/>
      <c r="AK35" s="353">
        <f>SUM(AK26:AK33)</f>
        <v>0</v>
      </c>
      <c r="AL35" s="352"/>
      <c r="AM35" s="352"/>
      <c r="AN35" s="352"/>
      <c r="AO35" s="354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5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APS475-21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5" t="str">
        <f>K6</f>
        <v>Úpravy zázemí novinářů v 1NP objektu Strakovi akademie</v>
      </c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p.č. 680/4, k.ú. Malá Strana (místnosti č.96,97,98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357" t="str">
        <f>IF(AN8="","",AN8)</f>
        <v>Vyplň údaj</v>
      </c>
      <c r="AN47" s="357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1" t="s">
        <v>27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358" t="str">
        <f>IF(E17="","",E17)</f>
        <v xml:space="preserve"> </v>
      </c>
      <c r="AN49" s="359"/>
      <c r="AO49" s="359"/>
      <c r="AP49" s="359"/>
      <c r="AQ49" s="39"/>
      <c r="AR49" s="42"/>
      <c r="AS49" s="360" t="s">
        <v>52</v>
      </c>
      <c r="AT49" s="361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35</v>
      </c>
      <c r="AJ50" s="39"/>
      <c r="AK50" s="39"/>
      <c r="AL50" s="39"/>
      <c r="AM50" s="358" t="str">
        <f>IF(E20="","",E20)</f>
        <v xml:space="preserve"> </v>
      </c>
      <c r="AN50" s="359"/>
      <c r="AO50" s="359"/>
      <c r="AP50" s="359"/>
      <c r="AQ50" s="39"/>
      <c r="AR50" s="42"/>
      <c r="AS50" s="362"/>
      <c r="AT50" s="363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64"/>
      <c r="AT51" s="365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66" t="s">
        <v>53</v>
      </c>
      <c r="D52" s="367"/>
      <c r="E52" s="367"/>
      <c r="F52" s="367"/>
      <c r="G52" s="367"/>
      <c r="H52" s="69"/>
      <c r="I52" s="368" t="s">
        <v>54</v>
      </c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9" t="s">
        <v>55</v>
      </c>
      <c r="AH52" s="367"/>
      <c r="AI52" s="367"/>
      <c r="AJ52" s="367"/>
      <c r="AK52" s="367"/>
      <c r="AL52" s="367"/>
      <c r="AM52" s="367"/>
      <c r="AN52" s="368" t="s">
        <v>56</v>
      </c>
      <c r="AO52" s="367"/>
      <c r="AP52" s="367"/>
      <c r="AQ52" s="70" t="s">
        <v>57</v>
      </c>
      <c r="AR52" s="42"/>
      <c r="AS52" s="71" t="s">
        <v>58</v>
      </c>
      <c r="AT52" s="72" t="s">
        <v>59</v>
      </c>
      <c r="AU52" s="72" t="s">
        <v>60</v>
      </c>
      <c r="AV52" s="72" t="s">
        <v>61</v>
      </c>
      <c r="AW52" s="72" t="s">
        <v>62</v>
      </c>
      <c r="AX52" s="72" t="s">
        <v>63</v>
      </c>
      <c r="AY52" s="72" t="s">
        <v>64</v>
      </c>
      <c r="AZ52" s="72" t="s">
        <v>65</v>
      </c>
      <c r="BA52" s="72" t="s">
        <v>66</v>
      </c>
      <c r="BB52" s="72" t="s">
        <v>67</v>
      </c>
      <c r="BC52" s="72" t="s">
        <v>68</v>
      </c>
      <c r="BD52" s="73" t="s">
        <v>69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70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3">
        <f>ROUND(SUM(AG55:AG56),2)</f>
        <v>0</v>
      </c>
      <c r="AH54" s="373"/>
      <c r="AI54" s="373"/>
      <c r="AJ54" s="373"/>
      <c r="AK54" s="373"/>
      <c r="AL54" s="373"/>
      <c r="AM54" s="373"/>
      <c r="AN54" s="374">
        <f>SUM(AG54,AT54)</f>
        <v>0</v>
      </c>
      <c r="AO54" s="374"/>
      <c r="AP54" s="374"/>
      <c r="AQ54" s="81" t="s">
        <v>21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0</v>
      </c>
      <c r="BC54" s="84">
        <f>ROUND(SUM(BC55:BC56),2)</f>
        <v>0</v>
      </c>
      <c r="BD54" s="86">
        <f>ROUND(SUM(BD55:BD56),2)</f>
        <v>0</v>
      </c>
      <c r="BS54" s="87" t="s">
        <v>71</v>
      </c>
      <c r="BT54" s="87" t="s">
        <v>72</v>
      </c>
      <c r="BV54" s="87" t="s">
        <v>73</v>
      </c>
      <c r="BW54" s="87" t="s">
        <v>5</v>
      </c>
      <c r="BX54" s="87" t="s">
        <v>74</v>
      </c>
      <c r="CL54" s="87" t="s">
        <v>19</v>
      </c>
    </row>
    <row r="55" spans="1:90" s="7" customFormat="1" ht="24.75" customHeight="1">
      <c r="A55" s="88" t="s">
        <v>75</v>
      </c>
      <c r="B55" s="89"/>
      <c r="C55" s="90"/>
      <c r="D55" s="372" t="s">
        <v>14</v>
      </c>
      <c r="E55" s="372"/>
      <c r="F55" s="372"/>
      <c r="G55" s="372"/>
      <c r="H55" s="372"/>
      <c r="I55" s="91"/>
      <c r="J55" s="372" t="s">
        <v>17</v>
      </c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0">
        <f>'APS475-21 - Úpravy zázemí...'!J28</f>
        <v>0</v>
      </c>
      <c r="AH55" s="371"/>
      <c r="AI55" s="371"/>
      <c r="AJ55" s="371"/>
      <c r="AK55" s="371"/>
      <c r="AL55" s="371"/>
      <c r="AM55" s="371"/>
      <c r="AN55" s="370">
        <f>SUM(AG55,AT55)</f>
        <v>0</v>
      </c>
      <c r="AO55" s="371"/>
      <c r="AP55" s="371"/>
      <c r="AQ55" s="92" t="s">
        <v>76</v>
      </c>
      <c r="AR55" s="93"/>
      <c r="AS55" s="94">
        <v>0</v>
      </c>
      <c r="AT55" s="95">
        <f>ROUND(SUM(AV55:AW55),2)</f>
        <v>0</v>
      </c>
      <c r="AU55" s="96">
        <f>'APS475-21 - Úpravy zázemí...'!P115</f>
        <v>0</v>
      </c>
      <c r="AV55" s="95">
        <f>'APS475-21 - Úpravy zázemí...'!J31</f>
        <v>0</v>
      </c>
      <c r="AW55" s="95">
        <f>'APS475-21 - Úpravy zázemí...'!J32</f>
        <v>0</v>
      </c>
      <c r="AX55" s="95">
        <f>'APS475-21 - Úpravy zázemí...'!J33</f>
        <v>0</v>
      </c>
      <c r="AY55" s="95">
        <f>'APS475-21 - Úpravy zázemí...'!J34</f>
        <v>0</v>
      </c>
      <c r="AZ55" s="95">
        <f>'APS475-21 - Úpravy zázemí...'!F31</f>
        <v>0</v>
      </c>
      <c r="BA55" s="95">
        <f>'APS475-21 - Úpravy zázemí...'!F32</f>
        <v>0</v>
      </c>
      <c r="BB55" s="95">
        <f>'APS475-21 - Úpravy zázemí...'!F33</f>
        <v>0</v>
      </c>
      <c r="BC55" s="95">
        <f>'APS475-21 - Úpravy zázemí...'!F34</f>
        <v>0</v>
      </c>
      <c r="BD55" s="97">
        <f>'APS475-21 - Úpravy zázemí...'!F35</f>
        <v>0</v>
      </c>
      <c r="BT55" s="98" t="s">
        <v>77</v>
      </c>
      <c r="BU55" s="98" t="s">
        <v>78</v>
      </c>
      <c r="BV55" s="98" t="s">
        <v>73</v>
      </c>
      <c r="BW55" s="98" t="s">
        <v>5</v>
      </c>
      <c r="BX55" s="98" t="s">
        <v>74</v>
      </c>
      <c r="CL55" s="98" t="s">
        <v>19</v>
      </c>
    </row>
    <row r="56" spans="1:91" s="7" customFormat="1" ht="16.5" customHeight="1">
      <c r="A56" s="88" t="s">
        <v>75</v>
      </c>
      <c r="B56" s="89"/>
      <c r="C56" s="90"/>
      <c r="D56" s="372" t="s">
        <v>79</v>
      </c>
      <c r="E56" s="372"/>
      <c r="F56" s="372"/>
      <c r="G56" s="372"/>
      <c r="H56" s="372"/>
      <c r="I56" s="91"/>
      <c r="J56" s="372" t="s">
        <v>80</v>
      </c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0">
        <f>'VRN - Vedlejší rozpočtové...'!J30</f>
        <v>0</v>
      </c>
      <c r="AH56" s="371"/>
      <c r="AI56" s="371"/>
      <c r="AJ56" s="371"/>
      <c r="AK56" s="371"/>
      <c r="AL56" s="371"/>
      <c r="AM56" s="371"/>
      <c r="AN56" s="370">
        <f>SUM(AG56,AT56)</f>
        <v>0</v>
      </c>
      <c r="AO56" s="371"/>
      <c r="AP56" s="371"/>
      <c r="AQ56" s="92" t="s">
        <v>76</v>
      </c>
      <c r="AR56" s="93"/>
      <c r="AS56" s="99">
        <v>0</v>
      </c>
      <c r="AT56" s="100">
        <f>ROUND(SUM(AV56:AW56),2)</f>
        <v>0</v>
      </c>
      <c r="AU56" s="101">
        <f>'VRN - Vedlejší rozpočtové...'!P85</f>
        <v>0</v>
      </c>
      <c r="AV56" s="100">
        <f>'VRN - Vedlejší rozpočtové...'!J33</f>
        <v>0</v>
      </c>
      <c r="AW56" s="100">
        <f>'VRN - Vedlejší rozpočtové...'!J34</f>
        <v>0</v>
      </c>
      <c r="AX56" s="100">
        <f>'VRN - Vedlejší rozpočtové...'!J35</f>
        <v>0</v>
      </c>
      <c r="AY56" s="100">
        <f>'VRN - Vedlejší rozpočtové...'!J36</f>
        <v>0</v>
      </c>
      <c r="AZ56" s="100">
        <f>'VRN - Vedlejší rozpočtové...'!F33</f>
        <v>0</v>
      </c>
      <c r="BA56" s="100">
        <f>'VRN - Vedlejší rozpočtové...'!F34</f>
        <v>0</v>
      </c>
      <c r="BB56" s="100">
        <f>'VRN - Vedlejší rozpočtové...'!F35</f>
        <v>0</v>
      </c>
      <c r="BC56" s="100">
        <f>'VRN - Vedlejší rozpočtové...'!F36</f>
        <v>0</v>
      </c>
      <c r="BD56" s="102">
        <f>'VRN - Vedlejší rozpočtové...'!F37</f>
        <v>0</v>
      </c>
      <c r="BT56" s="98" t="s">
        <v>77</v>
      </c>
      <c r="BV56" s="98" t="s">
        <v>73</v>
      </c>
      <c r="BW56" s="98" t="s">
        <v>81</v>
      </c>
      <c r="BX56" s="98" t="s">
        <v>5</v>
      </c>
      <c r="CL56" s="98" t="s">
        <v>19</v>
      </c>
      <c r="CM56" s="98" t="s">
        <v>82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2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algorithmName="SHA-512" hashValue="T/BDi3IasVkjmLfchFDrCnRzxCdjbJT45pyK4qqlEkAkYVXWWqwpus5CO2MGRPzHIz8lFZ0ctPL1FM9YZjoSzQ==" saltValue="HjepCoIInf67O7kMfnU6ODc6Gmn4iwr6xsPCBfGX1Bn1xNe7d9Bo+ptI8HjD+MD3ebhC8jfMqPcRH3wjJ97D5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APS475-21 - Úpravy zázemí...'!C2" display="/"/>
    <hyperlink ref="A5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83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37"/>
      <c r="B6" s="42"/>
      <c r="C6" s="37"/>
      <c r="D6" s="107" t="s">
        <v>16</v>
      </c>
      <c r="E6" s="37"/>
      <c r="F6" s="37"/>
      <c r="G6" s="37"/>
      <c r="H6" s="37"/>
      <c r="I6" s="37"/>
      <c r="J6" s="37"/>
      <c r="K6" s="37"/>
      <c r="L6" s="10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2"/>
      <c r="C7" s="37"/>
      <c r="D7" s="37"/>
      <c r="E7" s="376" t="s">
        <v>17</v>
      </c>
      <c r="F7" s="377"/>
      <c r="G7" s="377"/>
      <c r="H7" s="377"/>
      <c r="I7" s="37"/>
      <c r="J7" s="37"/>
      <c r="K7" s="37"/>
      <c r="L7" s="10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1.25">
      <c r="A8" s="37"/>
      <c r="B8" s="42"/>
      <c r="C8" s="37"/>
      <c r="D8" s="37"/>
      <c r="E8" s="37"/>
      <c r="F8" s="37"/>
      <c r="G8" s="37"/>
      <c r="H8" s="37"/>
      <c r="I8" s="37"/>
      <c r="J8" s="37"/>
      <c r="K8" s="37"/>
      <c r="L8" s="10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2"/>
      <c r="C9" s="37"/>
      <c r="D9" s="107" t="s">
        <v>18</v>
      </c>
      <c r="E9" s="37"/>
      <c r="F9" s="109" t="s">
        <v>19</v>
      </c>
      <c r="G9" s="37"/>
      <c r="H9" s="37"/>
      <c r="I9" s="107" t="s">
        <v>20</v>
      </c>
      <c r="J9" s="109" t="s">
        <v>21</v>
      </c>
      <c r="K9" s="37"/>
      <c r="L9" s="10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07" t="s">
        <v>22</v>
      </c>
      <c r="E10" s="37"/>
      <c r="F10" s="109" t="s">
        <v>23</v>
      </c>
      <c r="G10" s="37"/>
      <c r="H10" s="37"/>
      <c r="I10" s="107" t="s">
        <v>24</v>
      </c>
      <c r="J10" s="110" t="str">
        <f>'Rekapitulace stavby'!AN8</f>
        <v>Vyplň údaj</v>
      </c>
      <c r="K10" s="37"/>
      <c r="L10" s="10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21.75" customHeight="1">
      <c r="A11" s="37"/>
      <c r="B11" s="42"/>
      <c r="C11" s="37"/>
      <c r="D11" s="111" t="s">
        <v>25</v>
      </c>
      <c r="E11" s="37"/>
      <c r="F11" s="112" t="s">
        <v>26</v>
      </c>
      <c r="G11" s="37"/>
      <c r="H11" s="37"/>
      <c r="I11" s="37"/>
      <c r="J11" s="37"/>
      <c r="K11" s="37"/>
      <c r="L11" s="10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7" t="s">
        <v>27</v>
      </c>
      <c r="E12" s="37"/>
      <c r="F12" s="37"/>
      <c r="G12" s="37"/>
      <c r="H12" s="37"/>
      <c r="I12" s="107" t="s">
        <v>28</v>
      </c>
      <c r="J12" s="109" t="str">
        <f>IF('Rekapitulace stavby'!AN10="","",'Rekapitulace stavby'!AN10)</f>
        <v/>
      </c>
      <c r="K12" s="37"/>
      <c r="L12" s="10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2"/>
      <c r="C13" s="37"/>
      <c r="D13" s="37"/>
      <c r="E13" s="109" t="str">
        <f>IF('Rekapitulace stavby'!E11="","",'Rekapitulace stavby'!E11)</f>
        <v xml:space="preserve"> </v>
      </c>
      <c r="F13" s="37"/>
      <c r="G13" s="37"/>
      <c r="H13" s="37"/>
      <c r="I13" s="107" t="s">
        <v>30</v>
      </c>
      <c r="J13" s="109" t="str">
        <f>IF('Rekapitulace stavby'!AN11="","",'Rekapitulace stavby'!AN11)</f>
        <v/>
      </c>
      <c r="K13" s="37"/>
      <c r="L13" s="10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0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07" t="s">
        <v>31</v>
      </c>
      <c r="E15" s="37"/>
      <c r="F15" s="37"/>
      <c r="G15" s="37"/>
      <c r="H15" s="37"/>
      <c r="I15" s="107" t="s">
        <v>28</v>
      </c>
      <c r="J15" s="32" t="str">
        <f>'Rekapitulace stavby'!AN13</f>
        <v>Vyplň údaj</v>
      </c>
      <c r="K15" s="37"/>
      <c r="L15" s="10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2"/>
      <c r="C16" s="37"/>
      <c r="D16" s="37"/>
      <c r="E16" s="378" t="str">
        <f>'Rekapitulace stavby'!E14</f>
        <v>Vyplň údaj</v>
      </c>
      <c r="F16" s="379"/>
      <c r="G16" s="379"/>
      <c r="H16" s="379"/>
      <c r="I16" s="107" t="s">
        <v>30</v>
      </c>
      <c r="J16" s="32" t="str">
        <f>'Rekapitulace stavby'!AN14</f>
        <v>Vyplň údaj</v>
      </c>
      <c r="K16" s="37"/>
      <c r="L16" s="10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0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07" t="s">
        <v>33</v>
      </c>
      <c r="E18" s="37"/>
      <c r="F18" s="37"/>
      <c r="G18" s="37"/>
      <c r="H18" s="37"/>
      <c r="I18" s="107" t="s">
        <v>28</v>
      </c>
      <c r="J18" s="109" t="str">
        <f>IF('Rekapitulace stavby'!AN16="","",'Rekapitulace stavby'!AN16)</f>
        <v/>
      </c>
      <c r="K18" s="37"/>
      <c r="L18" s="10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9" t="str">
        <f>IF('Rekapitulace stavby'!E17="","",'Rekapitulace stavby'!E17)</f>
        <v xml:space="preserve"> </v>
      </c>
      <c r="F19" s="37"/>
      <c r="G19" s="37"/>
      <c r="H19" s="37"/>
      <c r="I19" s="107" t="s">
        <v>30</v>
      </c>
      <c r="J19" s="109" t="str">
        <f>IF('Rekapitulace stavby'!AN17="","",'Rekapitulace stavby'!AN17)</f>
        <v/>
      </c>
      <c r="K19" s="37"/>
      <c r="L19" s="10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0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07" t="s">
        <v>35</v>
      </c>
      <c r="E21" s="37"/>
      <c r="F21" s="37"/>
      <c r="G21" s="37"/>
      <c r="H21" s="37"/>
      <c r="I21" s="107" t="s">
        <v>28</v>
      </c>
      <c r="J21" s="109" t="str">
        <f>IF('Rekapitulace stavby'!AN19="","",'Rekapitulace stavby'!AN19)</f>
        <v/>
      </c>
      <c r="K21" s="37"/>
      <c r="L21" s="10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109" t="str">
        <f>IF('Rekapitulace stavby'!E20="","",'Rekapitulace stavby'!E20)</f>
        <v xml:space="preserve"> </v>
      </c>
      <c r="F22" s="37"/>
      <c r="G22" s="37"/>
      <c r="H22" s="37"/>
      <c r="I22" s="107" t="s">
        <v>30</v>
      </c>
      <c r="J22" s="109" t="str">
        <f>IF('Rekapitulace stavby'!AN20="","",'Rekapitulace stavby'!AN20)</f>
        <v/>
      </c>
      <c r="K22" s="37"/>
      <c r="L22" s="10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0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07" t="s">
        <v>36</v>
      </c>
      <c r="E24" s="37"/>
      <c r="F24" s="37"/>
      <c r="G24" s="37"/>
      <c r="H24" s="37"/>
      <c r="I24" s="37"/>
      <c r="J24" s="37"/>
      <c r="K24" s="37"/>
      <c r="L24" s="10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71.25" customHeight="1">
      <c r="A25" s="113"/>
      <c r="B25" s="114"/>
      <c r="C25" s="113"/>
      <c r="D25" s="113"/>
      <c r="E25" s="380" t="s">
        <v>37</v>
      </c>
      <c r="F25" s="380"/>
      <c r="G25" s="380"/>
      <c r="H25" s="380"/>
      <c r="I25" s="113"/>
      <c r="J25" s="113"/>
      <c r="K25" s="113"/>
      <c r="L25" s="115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0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116"/>
      <c r="E27" s="116"/>
      <c r="F27" s="116"/>
      <c r="G27" s="116"/>
      <c r="H27" s="116"/>
      <c r="I27" s="116"/>
      <c r="J27" s="116"/>
      <c r="K27" s="116"/>
      <c r="L27" s="10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35" customHeight="1">
      <c r="A28" s="37"/>
      <c r="B28" s="42"/>
      <c r="C28" s="37"/>
      <c r="D28" s="117" t="s">
        <v>38</v>
      </c>
      <c r="E28" s="37"/>
      <c r="F28" s="37"/>
      <c r="G28" s="37"/>
      <c r="H28" s="37"/>
      <c r="I28" s="37"/>
      <c r="J28" s="118">
        <f>ROUND(J115,2)</f>
        <v>0</v>
      </c>
      <c r="K28" s="37"/>
      <c r="L28" s="10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6"/>
      <c r="E29" s="116"/>
      <c r="F29" s="116"/>
      <c r="G29" s="116"/>
      <c r="H29" s="116"/>
      <c r="I29" s="116"/>
      <c r="J29" s="116"/>
      <c r="K29" s="116"/>
      <c r="L29" s="10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5" customHeight="1">
      <c r="A30" s="37"/>
      <c r="B30" s="42"/>
      <c r="C30" s="37"/>
      <c r="D30" s="37"/>
      <c r="E30" s="37"/>
      <c r="F30" s="119" t="s">
        <v>40</v>
      </c>
      <c r="G30" s="37"/>
      <c r="H30" s="37"/>
      <c r="I30" s="119" t="s">
        <v>39</v>
      </c>
      <c r="J30" s="119" t="s">
        <v>41</v>
      </c>
      <c r="K30" s="37"/>
      <c r="L30" s="10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5" customHeight="1">
      <c r="A31" s="37"/>
      <c r="B31" s="42"/>
      <c r="C31" s="37"/>
      <c r="D31" s="120" t="s">
        <v>42</v>
      </c>
      <c r="E31" s="107" t="s">
        <v>43</v>
      </c>
      <c r="F31" s="121">
        <f>ROUND((SUM(BE115:BE1702)),2)</f>
        <v>0</v>
      </c>
      <c r="G31" s="37"/>
      <c r="H31" s="37"/>
      <c r="I31" s="122">
        <v>0.21</v>
      </c>
      <c r="J31" s="121">
        <f>ROUND(((SUM(BE115:BE1702))*I31),2)</f>
        <v>0</v>
      </c>
      <c r="K31" s="37"/>
      <c r="L31" s="10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107" t="s">
        <v>44</v>
      </c>
      <c r="F32" s="121">
        <f>ROUND((SUM(BF115:BF1702)),2)</f>
        <v>0</v>
      </c>
      <c r="G32" s="37"/>
      <c r="H32" s="37"/>
      <c r="I32" s="122">
        <v>0.15</v>
      </c>
      <c r="J32" s="121">
        <f>ROUND(((SUM(BF115:BF1702))*I32),2)</f>
        <v>0</v>
      </c>
      <c r="K32" s="37"/>
      <c r="L32" s="10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 hidden="1">
      <c r="A33" s="37"/>
      <c r="B33" s="42"/>
      <c r="C33" s="37"/>
      <c r="D33" s="37"/>
      <c r="E33" s="107" t="s">
        <v>45</v>
      </c>
      <c r="F33" s="121">
        <f>ROUND((SUM(BG115:BG1702)),2)</f>
        <v>0</v>
      </c>
      <c r="G33" s="37"/>
      <c r="H33" s="37"/>
      <c r="I33" s="122">
        <v>0.21</v>
      </c>
      <c r="J33" s="121">
        <f>0</f>
        <v>0</v>
      </c>
      <c r="K33" s="37"/>
      <c r="L33" s="10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 hidden="1">
      <c r="A34" s="37"/>
      <c r="B34" s="42"/>
      <c r="C34" s="37"/>
      <c r="D34" s="37"/>
      <c r="E34" s="107" t="s">
        <v>46</v>
      </c>
      <c r="F34" s="121">
        <f>ROUND((SUM(BH115:BH1702)),2)</f>
        <v>0</v>
      </c>
      <c r="G34" s="37"/>
      <c r="H34" s="37"/>
      <c r="I34" s="122">
        <v>0.15</v>
      </c>
      <c r="J34" s="121">
        <f>0</f>
        <v>0</v>
      </c>
      <c r="K34" s="37"/>
      <c r="L34" s="10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7" t="s">
        <v>47</v>
      </c>
      <c r="F35" s="121">
        <f>ROUND((SUM(BI115:BI1702)),2)</f>
        <v>0</v>
      </c>
      <c r="G35" s="37"/>
      <c r="H35" s="37"/>
      <c r="I35" s="122">
        <v>0</v>
      </c>
      <c r="J35" s="121">
        <f>0</f>
        <v>0</v>
      </c>
      <c r="K35" s="37"/>
      <c r="L35" s="10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2"/>
      <c r="C36" s="37"/>
      <c r="D36" s="37"/>
      <c r="E36" s="37"/>
      <c r="F36" s="37"/>
      <c r="G36" s="37"/>
      <c r="H36" s="37"/>
      <c r="I36" s="37"/>
      <c r="J36" s="37"/>
      <c r="K36" s="37"/>
      <c r="L36" s="10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35" customHeight="1">
      <c r="A37" s="37"/>
      <c r="B37" s="42"/>
      <c r="C37" s="123"/>
      <c r="D37" s="124" t="s">
        <v>48</v>
      </c>
      <c r="E37" s="125"/>
      <c r="F37" s="125"/>
      <c r="G37" s="126" t="s">
        <v>49</v>
      </c>
      <c r="H37" s="127" t="s">
        <v>50</v>
      </c>
      <c r="I37" s="125"/>
      <c r="J37" s="128">
        <f>SUM(J28:J35)</f>
        <v>0</v>
      </c>
      <c r="K37" s="129"/>
      <c r="L37" s="10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0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0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5" t="s">
        <v>84</v>
      </c>
      <c r="D43" s="39"/>
      <c r="E43" s="39"/>
      <c r="F43" s="39"/>
      <c r="G43" s="39"/>
      <c r="H43" s="39"/>
      <c r="I43" s="39"/>
      <c r="J43" s="39"/>
      <c r="K43" s="39"/>
      <c r="L43" s="10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0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0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>
      <c r="A46" s="37"/>
      <c r="B46" s="38"/>
      <c r="C46" s="39"/>
      <c r="D46" s="39"/>
      <c r="E46" s="355" t="str">
        <f>E7</f>
        <v>Úpravy zázemí novinářů v 1NP objektu Strakovi akademie</v>
      </c>
      <c r="F46" s="381"/>
      <c r="G46" s="381"/>
      <c r="H46" s="381"/>
      <c r="I46" s="39"/>
      <c r="J46" s="39"/>
      <c r="K46" s="39"/>
      <c r="L46" s="10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0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22</v>
      </c>
      <c r="D48" s="39"/>
      <c r="E48" s="39"/>
      <c r="F48" s="29" t="str">
        <f>F10</f>
        <v>p.č. 680/4, k.ú. Malá Strana (místnosti č.96,97,98</v>
      </c>
      <c r="G48" s="39"/>
      <c r="H48" s="39"/>
      <c r="I48" s="31" t="s">
        <v>24</v>
      </c>
      <c r="J48" s="62" t="str">
        <f>IF(J10="","",J10)</f>
        <v>Vyplň údaj</v>
      </c>
      <c r="K48" s="39"/>
      <c r="L48" s="10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0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2" customHeight="1">
      <c r="A50" s="37"/>
      <c r="B50" s="38"/>
      <c r="C50" s="31" t="s">
        <v>27</v>
      </c>
      <c r="D50" s="39"/>
      <c r="E50" s="39"/>
      <c r="F50" s="29" t="str">
        <f>E13</f>
        <v xml:space="preserve"> </v>
      </c>
      <c r="G50" s="39"/>
      <c r="H50" s="39"/>
      <c r="I50" s="31" t="s">
        <v>33</v>
      </c>
      <c r="J50" s="35" t="str">
        <f>E19</f>
        <v xml:space="preserve"> </v>
      </c>
      <c r="K50" s="39"/>
      <c r="L50" s="10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2" customHeight="1">
      <c r="A51" s="37"/>
      <c r="B51" s="38"/>
      <c r="C51" s="31" t="s">
        <v>31</v>
      </c>
      <c r="D51" s="39"/>
      <c r="E51" s="39"/>
      <c r="F51" s="29" t="str">
        <f>IF(E16="","",E16)</f>
        <v>Vyplň údaj</v>
      </c>
      <c r="G51" s="39"/>
      <c r="H51" s="39"/>
      <c r="I51" s="31" t="s">
        <v>35</v>
      </c>
      <c r="J51" s="35" t="str">
        <f>E22</f>
        <v xml:space="preserve"> </v>
      </c>
      <c r="K51" s="39"/>
      <c r="L51" s="10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5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0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34" t="s">
        <v>85</v>
      </c>
      <c r="D53" s="135"/>
      <c r="E53" s="135"/>
      <c r="F53" s="135"/>
      <c r="G53" s="135"/>
      <c r="H53" s="135"/>
      <c r="I53" s="135"/>
      <c r="J53" s="136" t="s">
        <v>86</v>
      </c>
      <c r="K53" s="135"/>
      <c r="L53" s="108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5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08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9" customHeight="1">
      <c r="A55" s="37"/>
      <c r="B55" s="38"/>
      <c r="C55" s="137" t="s">
        <v>70</v>
      </c>
      <c r="D55" s="39"/>
      <c r="E55" s="39"/>
      <c r="F55" s="39"/>
      <c r="G55" s="39"/>
      <c r="H55" s="39"/>
      <c r="I55" s="39"/>
      <c r="J55" s="80">
        <f>J115</f>
        <v>0</v>
      </c>
      <c r="K55" s="39"/>
      <c r="L55" s="108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9" t="s">
        <v>87</v>
      </c>
    </row>
    <row r="56" spans="2:12" s="9" customFormat="1" ht="24.95" customHeight="1">
      <c r="B56" s="138"/>
      <c r="C56" s="139"/>
      <c r="D56" s="140" t="s">
        <v>88</v>
      </c>
      <c r="E56" s="141"/>
      <c r="F56" s="141"/>
      <c r="G56" s="141"/>
      <c r="H56" s="141"/>
      <c r="I56" s="141"/>
      <c r="J56" s="142">
        <f>J116</f>
        <v>0</v>
      </c>
      <c r="K56" s="139"/>
      <c r="L56" s="143"/>
    </row>
    <row r="57" spans="2:12" s="10" customFormat="1" ht="19.9" customHeight="1">
      <c r="B57" s="144"/>
      <c r="C57" s="145"/>
      <c r="D57" s="146" t="s">
        <v>89</v>
      </c>
      <c r="E57" s="147"/>
      <c r="F57" s="147"/>
      <c r="G57" s="147"/>
      <c r="H57" s="147"/>
      <c r="I57" s="147"/>
      <c r="J57" s="148">
        <f>J117</f>
        <v>0</v>
      </c>
      <c r="K57" s="145"/>
      <c r="L57" s="149"/>
    </row>
    <row r="58" spans="2:12" s="10" customFormat="1" ht="19.9" customHeight="1">
      <c r="B58" s="144"/>
      <c r="C58" s="145"/>
      <c r="D58" s="146" t="s">
        <v>90</v>
      </c>
      <c r="E58" s="147"/>
      <c r="F58" s="147"/>
      <c r="G58" s="147"/>
      <c r="H58" s="147"/>
      <c r="I58" s="147"/>
      <c r="J58" s="148">
        <f>J187</f>
        <v>0</v>
      </c>
      <c r="K58" s="145"/>
      <c r="L58" s="149"/>
    </row>
    <row r="59" spans="2:12" s="10" customFormat="1" ht="19.9" customHeight="1">
      <c r="B59" s="144"/>
      <c r="C59" s="145"/>
      <c r="D59" s="146" t="s">
        <v>91</v>
      </c>
      <c r="E59" s="147"/>
      <c r="F59" s="147"/>
      <c r="G59" s="147"/>
      <c r="H59" s="147"/>
      <c r="I59" s="147"/>
      <c r="J59" s="148">
        <f>J212</f>
        <v>0</v>
      </c>
      <c r="K59" s="145"/>
      <c r="L59" s="149"/>
    </row>
    <row r="60" spans="2:12" s="10" customFormat="1" ht="19.9" customHeight="1">
      <c r="B60" s="144"/>
      <c r="C60" s="145"/>
      <c r="D60" s="146" t="s">
        <v>92</v>
      </c>
      <c r="E60" s="147"/>
      <c r="F60" s="147"/>
      <c r="G60" s="147"/>
      <c r="H60" s="147"/>
      <c r="I60" s="147"/>
      <c r="J60" s="148">
        <f>J445</f>
        <v>0</v>
      </c>
      <c r="K60" s="145"/>
      <c r="L60" s="149"/>
    </row>
    <row r="61" spans="2:12" s="10" customFormat="1" ht="19.9" customHeight="1">
      <c r="B61" s="144"/>
      <c r="C61" s="145"/>
      <c r="D61" s="146" t="s">
        <v>93</v>
      </c>
      <c r="E61" s="147"/>
      <c r="F61" s="147"/>
      <c r="G61" s="147"/>
      <c r="H61" s="147"/>
      <c r="I61" s="147"/>
      <c r="J61" s="148">
        <f>J707</f>
        <v>0</v>
      </c>
      <c r="K61" s="145"/>
      <c r="L61" s="149"/>
    </row>
    <row r="62" spans="2:12" s="10" customFormat="1" ht="19.9" customHeight="1">
      <c r="B62" s="144"/>
      <c r="C62" s="145"/>
      <c r="D62" s="146" t="s">
        <v>94</v>
      </c>
      <c r="E62" s="147"/>
      <c r="F62" s="147"/>
      <c r="G62" s="147"/>
      <c r="H62" s="147"/>
      <c r="I62" s="147"/>
      <c r="J62" s="148">
        <f>J739</f>
        <v>0</v>
      </c>
      <c r="K62" s="145"/>
      <c r="L62" s="149"/>
    </row>
    <row r="63" spans="2:12" s="9" customFormat="1" ht="24.95" customHeight="1">
      <c r="B63" s="138"/>
      <c r="C63" s="139"/>
      <c r="D63" s="140" t="s">
        <v>95</v>
      </c>
      <c r="E63" s="141"/>
      <c r="F63" s="141"/>
      <c r="G63" s="141"/>
      <c r="H63" s="141"/>
      <c r="I63" s="141"/>
      <c r="J63" s="142">
        <f>J743</f>
        <v>0</v>
      </c>
      <c r="K63" s="139"/>
      <c r="L63" s="143"/>
    </row>
    <row r="64" spans="2:12" s="10" customFormat="1" ht="19.9" customHeight="1">
      <c r="B64" s="144"/>
      <c r="C64" s="145"/>
      <c r="D64" s="146" t="s">
        <v>96</v>
      </c>
      <c r="E64" s="147"/>
      <c r="F64" s="147"/>
      <c r="G64" s="147"/>
      <c r="H64" s="147"/>
      <c r="I64" s="147"/>
      <c r="J64" s="148">
        <f>J744</f>
        <v>0</v>
      </c>
      <c r="K64" s="145"/>
      <c r="L64" s="149"/>
    </row>
    <row r="65" spans="2:12" s="10" customFormat="1" ht="19.9" customHeight="1">
      <c r="B65" s="144"/>
      <c r="C65" s="145"/>
      <c r="D65" s="146" t="s">
        <v>97</v>
      </c>
      <c r="E65" s="147"/>
      <c r="F65" s="147"/>
      <c r="G65" s="147"/>
      <c r="H65" s="147"/>
      <c r="I65" s="147"/>
      <c r="J65" s="148">
        <f>J780</f>
        <v>0</v>
      </c>
      <c r="K65" s="145"/>
      <c r="L65" s="149"/>
    </row>
    <row r="66" spans="2:12" s="10" customFormat="1" ht="19.9" customHeight="1">
      <c r="B66" s="144"/>
      <c r="C66" s="145"/>
      <c r="D66" s="146" t="s">
        <v>98</v>
      </c>
      <c r="E66" s="147"/>
      <c r="F66" s="147"/>
      <c r="G66" s="147"/>
      <c r="H66" s="147"/>
      <c r="I66" s="147"/>
      <c r="J66" s="148">
        <f>J847</f>
        <v>0</v>
      </c>
      <c r="K66" s="145"/>
      <c r="L66" s="149"/>
    </row>
    <row r="67" spans="2:12" s="10" customFormat="1" ht="19.9" customHeight="1">
      <c r="B67" s="144"/>
      <c r="C67" s="145"/>
      <c r="D67" s="146" t="s">
        <v>99</v>
      </c>
      <c r="E67" s="147"/>
      <c r="F67" s="147"/>
      <c r="G67" s="147"/>
      <c r="H67" s="147"/>
      <c r="I67" s="147"/>
      <c r="J67" s="148">
        <f>J910</f>
        <v>0</v>
      </c>
      <c r="K67" s="145"/>
      <c r="L67" s="149"/>
    </row>
    <row r="68" spans="2:12" s="10" customFormat="1" ht="19.9" customHeight="1">
      <c r="B68" s="144"/>
      <c r="C68" s="145"/>
      <c r="D68" s="146" t="s">
        <v>100</v>
      </c>
      <c r="E68" s="147"/>
      <c r="F68" s="147"/>
      <c r="G68" s="147"/>
      <c r="H68" s="147"/>
      <c r="I68" s="147"/>
      <c r="J68" s="148">
        <f>J922</f>
        <v>0</v>
      </c>
      <c r="K68" s="145"/>
      <c r="L68" s="149"/>
    </row>
    <row r="69" spans="2:12" s="10" customFormat="1" ht="19.9" customHeight="1">
      <c r="B69" s="144"/>
      <c r="C69" s="145"/>
      <c r="D69" s="146" t="s">
        <v>101</v>
      </c>
      <c r="E69" s="147"/>
      <c r="F69" s="147"/>
      <c r="G69" s="147"/>
      <c r="H69" s="147"/>
      <c r="I69" s="147"/>
      <c r="J69" s="148">
        <f>J929</f>
        <v>0</v>
      </c>
      <c r="K69" s="145"/>
      <c r="L69" s="149"/>
    </row>
    <row r="70" spans="2:12" s="10" customFormat="1" ht="19.9" customHeight="1">
      <c r="B70" s="144"/>
      <c r="C70" s="145"/>
      <c r="D70" s="146" t="s">
        <v>102</v>
      </c>
      <c r="E70" s="147"/>
      <c r="F70" s="147"/>
      <c r="G70" s="147"/>
      <c r="H70" s="147"/>
      <c r="I70" s="147"/>
      <c r="J70" s="148">
        <f>J946</f>
        <v>0</v>
      </c>
      <c r="K70" s="145"/>
      <c r="L70" s="149"/>
    </row>
    <row r="71" spans="2:12" s="10" customFormat="1" ht="19.9" customHeight="1">
      <c r="B71" s="144"/>
      <c r="C71" s="145"/>
      <c r="D71" s="146" t="s">
        <v>103</v>
      </c>
      <c r="E71" s="147"/>
      <c r="F71" s="147"/>
      <c r="G71" s="147"/>
      <c r="H71" s="147"/>
      <c r="I71" s="147"/>
      <c r="J71" s="148">
        <f>J955</f>
        <v>0</v>
      </c>
      <c r="K71" s="145"/>
      <c r="L71" s="149"/>
    </row>
    <row r="72" spans="2:12" s="10" customFormat="1" ht="19.9" customHeight="1">
      <c r="B72" s="144"/>
      <c r="C72" s="145"/>
      <c r="D72" s="146" t="s">
        <v>104</v>
      </c>
      <c r="E72" s="147"/>
      <c r="F72" s="147"/>
      <c r="G72" s="147"/>
      <c r="H72" s="147"/>
      <c r="I72" s="147"/>
      <c r="J72" s="148">
        <f>J980</f>
        <v>0</v>
      </c>
      <c r="K72" s="145"/>
      <c r="L72" s="149"/>
    </row>
    <row r="73" spans="2:12" s="10" customFormat="1" ht="14.85" customHeight="1">
      <c r="B73" s="144"/>
      <c r="C73" s="145"/>
      <c r="D73" s="146" t="s">
        <v>105</v>
      </c>
      <c r="E73" s="147"/>
      <c r="F73" s="147"/>
      <c r="G73" s="147"/>
      <c r="H73" s="147"/>
      <c r="I73" s="147"/>
      <c r="J73" s="148">
        <f>J999</f>
        <v>0</v>
      </c>
      <c r="K73" s="145"/>
      <c r="L73" s="149"/>
    </row>
    <row r="74" spans="2:12" s="10" customFormat="1" ht="14.85" customHeight="1">
      <c r="B74" s="144"/>
      <c r="C74" s="145"/>
      <c r="D74" s="146" t="s">
        <v>106</v>
      </c>
      <c r="E74" s="147"/>
      <c r="F74" s="147"/>
      <c r="G74" s="147"/>
      <c r="H74" s="147"/>
      <c r="I74" s="147"/>
      <c r="J74" s="148">
        <f>J1022</f>
        <v>0</v>
      </c>
      <c r="K74" s="145"/>
      <c r="L74" s="149"/>
    </row>
    <row r="75" spans="2:12" s="10" customFormat="1" ht="14.85" customHeight="1">
      <c r="B75" s="144"/>
      <c r="C75" s="145"/>
      <c r="D75" s="146" t="s">
        <v>107</v>
      </c>
      <c r="E75" s="147"/>
      <c r="F75" s="147"/>
      <c r="G75" s="147"/>
      <c r="H75" s="147"/>
      <c r="I75" s="147"/>
      <c r="J75" s="148">
        <f>J1049</f>
        <v>0</v>
      </c>
      <c r="K75" s="145"/>
      <c r="L75" s="149"/>
    </row>
    <row r="76" spans="2:12" s="10" customFormat="1" ht="14.85" customHeight="1">
      <c r="B76" s="144"/>
      <c r="C76" s="145"/>
      <c r="D76" s="146" t="s">
        <v>108</v>
      </c>
      <c r="E76" s="147"/>
      <c r="F76" s="147"/>
      <c r="G76" s="147"/>
      <c r="H76" s="147"/>
      <c r="I76" s="147"/>
      <c r="J76" s="148">
        <f>J1081</f>
        <v>0</v>
      </c>
      <c r="K76" s="145"/>
      <c r="L76" s="149"/>
    </row>
    <row r="77" spans="2:12" s="10" customFormat="1" ht="14.85" customHeight="1">
      <c r="B77" s="144"/>
      <c r="C77" s="145"/>
      <c r="D77" s="146" t="s">
        <v>109</v>
      </c>
      <c r="E77" s="147"/>
      <c r="F77" s="147"/>
      <c r="G77" s="147"/>
      <c r="H77" s="147"/>
      <c r="I77" s="147"/>
      <c r="J77" s="148">
        <f>J1100</f>
        <v>0</v>
      </c>
      <c r="K77" s="145"/>
      <c r="L77" s="149"/>
    </row>
    <row r="78" spans="2:12" s="10" customFormat="1" ht="14.85" customHeight="1">
      <c r="B78" s="144"/>
      <c r="C78" s="145"/>
      <c r="D78" s="146" t="s">
        <v>110</v>
      </c>
      <c r="E78" s="147"/>
      <c r="F78" s="147"/>
      <c r="G78" s="147"/>
      <c r="H78" s="147"/>
      <c r="I78" s="147"/>
      <c r="J78" s="148">
        <f>J1107</f>
        <v>0</v>
      </c>
      <c r="K78" s="145"/>
      <c r="L78" s="149"/>
    </row>
    <row r="79" spans="2:12" s="10" customFormat="1" ht="19.9" customHeight="1">
      <c r="B79" s="144"/>
      <c r="C79" s="145"/>
      <c r="D79" s="146" t="s">
        <v>111</v>
      </c>
      <c r="E79" s="147"/>
      <c r="F79" s="147"/>
      <c r="G79" s="147"/>
      <c r="H79" s="147"/>
      <c r="I79" s="147"/>
      <c r="J79" s="148">
        <f>J1118</f>
        <v>0</v>
      </c>
      <c r="K79" s="145"/>
      <c r="L79" s="149"/>
    </row>
    <row r="80" spans="2:12" s="10" customFormat="1" ht="14.85" customHeight="1">
      <c r="B80" s="144"/>
      <c r="C80" s="145"/>
      <c r="D80" s="146" t="s">
        <v>112</v>
      </c>
      <c r="E80" s="147"/>
      <c r="F80" s="147"/>
      <c r="G80" s="147"/>
      <c r="H80" s="147"/>
      <c r="I80" s="147"/>
      <c r="J80" s="148">
        <f>J1125</f>
        <v>0</v>
      </c>
      <c r="K80" s="145"/>
      <c r="L80" s="149"/>
    </row>
    <row r="81" spans="2:12" s="10" customFormat="1" ht="14.85" customHeight="1">
      <c r="B81" s="144"/>
      <c r="C81" s="145"/>
      <c r="D81" s="146" t="s">
        <v>113</v>
      </c>
      <c r="E81" s="147"/>
      <c r="F81" s="147"/>
      <c r="G81" s="147"/>
      <c r="H81" s="147"/>
      <c r="I81" s="147"/>
      <c r="J81" s="148">
        <f>J1157</f>
        <v>0</v>
      </c>
      <c r="K81" s="145"/>
      <c r="L81" s="149"/>
    </row>
    <row r="82" spans="2:12" s="10" customFormat="1" ht="14.85" customHeight="1">
      <c r="B82" s="144"/>
      <c r="C82" s="145"/>
      <c r="D82" s="146" t="s">
        <v>114</v>
      </c>
      <c r="E82" s="147"/>
      <c r="F82" s="147"/>
      <c r="G82" s="147"/>
      <c r="H82" s="147"/>
      <c r="I82" s="147"/>
      <c r="J82" s="148">
        <f>J1175</f>
        <v>0</v>
      </c>
      <c r="K82" s="145"/>
      <c r="L82" s="149"/>
    </row>
    <row r="83" spans="2:12" s="10" customFormat="1" ht="14.85" customHeight="1">
      <c r="B83" s="144"/>
      <c r="C83" s="145"/>
      <c r="D83" s="146" t="s">
        <v>115</v>
      </c>
      <c r="E83" s="147"/>
      <c r="F83" s="147"/>
      <c r="G83" s="147"/>
      <c r="H83" s="147"/>
      <c r="I83" s="147"/>
      <c r="J83" s="148">
        <f>J1186</f>
        <v>0</v>
      </c>
      <c r="K83" s="145"/>
      <c r="L83" s="149"/>
    </row>
    <row r="84" spans="2:12" s="10" customFormat="1" ht="14.85" customHeight="1">
      <c r="B84" s="144"/>
      <c r="C84" s="145"/>
      <c r="D84" s="146" t="s">
        <v>116</v>
      </c>
      <c r="E84" s="147"/>
      <c r="F84" s="147"/>
      <c r="G84" s="147"/>
      <c r="H84" s="147"/>
      <c r="I84" s="147"/>
      <c r="J84" s="148">
        <f>J1206</f>
        <v>0</v>
      </c>
      <c r="K84" s="145"/>
      <c r="L84" s="149"/>
    </row>
    <row r="85" spans="2:12" s="10" customFormat="1" ht="19.9" customHeight="1">
      <c r="B85" s="144"/>
      <c r="C85" s="145"/>
      <c r="D85" s="146" t="s">
        <v>117</v>
      </c>
      <c r="E85" s="147"/>
      <c r="F85" s="147"/>
      <c r="G85" s="147"/>
      <c r="H85" s="147"/>
      <c r="I85" s="147"/>
      <c r="J85" s="148">
        <f>J1211</f>
        <v>0</v>
      </c>
      <c r="K85" s="145"/>
      <c r="L85" s="149"/>
    </row>
    <row r="86" spans="2:12" s="10" customFormat="1" ht="19.9" customHeight="1">
      <c r="B86" s="144"/>
      <c r="C86" s="145"/>
      <c r="D86" s="146" t="s">
        <v>118</v>
      </c>
      <c r="E86" s="147"/>
      <c r="F86" s="147"/>
      <c r="G86" s="147"/>
      <c r="H86" s="147"/>
      <c r="I86" s="147"/>
      <c r="J86" s="148">
        <f>J1242</f>
        <v>0</v>
      </c>
      <c r="K86" s="145"/>
      <c r="L86" s="149"/>
    </row>
    <row r="87" spans="2:12" s="10" customFormat="1" ht="19.9" customHeight="1">
      <c r="B87" s="144"/>
      <c r="C87" s="145"/>
      <c r="D87" s="146" t="s">
        <v>119</v>
      </c>
      <c r="E87" s="147"/>
      <c r="F87" s="147"/>
      <c r="G87" s="147"/>
      <c r="H87" s="147"/>
      <c r="I87" s="147"/>
      <c r="J87" s="148">
        <f>J1330</f>
        <v>0</v>
      </c>
      <c r="K87" s="145"/>
      <c r="L87" s="149"/>
    </row>
    <row r="88" spans="2:12" s="10" customFormat="1" ht="19.9" customHeight="1">
      <c r="B88" s="144"/>
      <c r="C88" s="145"/>
      <c r="D88" s="146" t="s">
        <v>120</v>
      </c>
      <c r="E88" s="147"/>
      <c r="F88" s="147"/>
      <c r="G88" s="147"/>
      <c r="H88" s="147"/>
      <c r="I88" s="147"/>
      <c r="J88" s="148">
        <f>J1350</f>
        <v>0</v>
      </c>
      <c r="K88" s="145"/>
      <c r="L88" s="149"/>
    </row>
    <row r="89" spans="2:12" s="10" customFormat="1" ht="19.9" customHeight="1">
      <c r="B89" s="144"/>
      <c r="C89" s="145"/>
      <c r="D89" s="146" t="s">
        <v>121</v>
      </c>
      <c r="E89" s="147"/>
      <c r="F89" s="147"/>
      <c r="G89" s="147"/>
      <c r="H89" s="147"/>
      <c r="I89" s="147"/>
      <c r="J89" s="148">
        <f>J1375</f>
        <v>0</v>
      </c>
      <c r="K89" s="145"/>
      <c r="L89" s="149"/>
    </row>
    <row r="90" spans="2:12" s="10" customFormat="1" ht="19.9" customHeight="1">
      <c r="B90" s="144"/>
      <c r="C90" s="145"/>
      <c r="D90" s="146" t="s">
        <v>122</v>
      </c>
      <c r="E90" s="147"/>
      <c r="F90" s="147"/>
      <c r="G90" s="147"/>
      <c r="H90" s="147"/>
      <c r="I90" s="147"/>
      <c r="J90" s="148">
        <f>J1444</f>
        <v>0</v>
      </c>
      <c r="K90" s="145"/>
      <c r="L90" s="149"/>
    </row>
    <row r="91" spans="2:12" s="10" customFormat="1" ht="19.9" customHeight="1">
      <c r="B91" s="144"/>
      <c r="C91" s="145"/>
      <c r="D91" s="146" t="s">
        <v>123</v>
      </c>
      <c r="E91" s="147"/>
      <c r="F91" s="147"/>
      <c r="G91" s="147"/>
      <c r="H91" s="147"/>
      <c r="I91" s="147"/>
      <c r="J91" s="148">
        <f>J1463</f>
        <v>0</v>
      </c>
      <c r="K91" s="145"/>
      <c r="L91" s="149"/>
    </row>
    <row r="92" spans="2:12" s="10" customFormat="1" ht="19.9" customHeight="1">
      <c r="B92" s="144"/>
      <c r="C92" s="145"/>
      <c r="D92" s="146" t="s">
        <v>124</v>
      </c>
      <c r="E92" s="147"/>
      <c r="F92" s="147"/>
      <c r="G92" s="147"/>
      <c r="H92" s="147"/>
      <c r="I92" s="147"/>
      <c r="J92" s="148">
        <f>J1561</f>
        <v>0</v>
      </c>
      <c r="K92" s="145"/>
      <c r="L92" s="149"/>
    </row>
    <row r="93" spans="2:12" s="10" customFormat="1" ht="19.9" customHeight="1">
      <c r="B93" s="144"/>
      <c r="C93" s="145"/>
      <c r="D93" s="146" t="s">
        <v>125</v>
      </c>
      <c r="E93" s="147"/>
      <c r="F93" s="147"/>
      <c r="G93" s="147"/>
      <c r="H93" s="147"/>
      <c r="I93" s="147"/>
      <c r="J93" s="148">
        <f>J1566</f>
        <v>0</v>
      </c>
      <c r="K93" s="145"/>
      <c r="L93" s="149"/>
    </row>
    <row r="94" spans="2:12" s="9" customFormat="1" ht="24.95" customHeight="1">
      <c r="B94" s="138"/>
      <c r="C94" s="139"/>
      <c r="D94" s="140" t="s">
        <v>126</v>
      </c>
      <c r="E94" s="141"/>
      <c r="F94" s="141"/>
      <c r="G94" s="141"/>
      <c r="H94" s="141"/>
      <c r="I94" s="141"/>
      <c r="J94" s="142">
        <f>J1654</f>
        <v>0</v>
      </c>
      <c r="K94" s="139"/>
      <c r="L94" s="143"/>
    </row>
    <row r="95" spans="2:12" s="10" customFormat="1" ht="19.9" customHeight="1">
      <c r="B95" s="144"/>
      <c r="C95" s="145"/>
      <c r="D95" s="146" t="s">
        <v>127</v>
      </c>
      <c r="E95" s="147"/>
      <c r="F95" s="147"/>
      <c r="G95" s="147"/>
      <c r="H95" s="147"/>
      <c r="I95" s="147"/>
      <c r="J95" s="148">
        <f>J1655</f>
        <v>0</v>
      </c>
      <c r="K95" s="145"/>
      <c r="L95" s="149"/>
    </row>
    <row r="96" spans="2:12" s="9" customFormat="1" ht="24.95" customHeight="1">
      <c r="B96" s="138"/>
      <c r="C96" s="139"/>
      <c r="D96" s="140" t="s">
        <v>128</v>
      </c>
      <c r="E96" s="141"/>
      <c r="F96" s="141"/>
      <c r="G96" s="141"/>
      <c r="H96" s="141"/>
      <c r="I96" s="141"/>
      <c r="J96" s="142">
        <f>J1687</f>
        <v>0</v>
      </c>
      <c r="K96" s="139"/>
      <c r="L96" s="143"/>
    </row>
    <row r="97" spans="2:12" s="10" customFormat="1" ht="19.9" customHeight="1">
      <c r="B97" s="144"/>
      <c r="C97" s="145"/>
      <c r="D97" s="146" t="s">
        <v>129</v>
      </c>
      <c r="E97" s="147"/>
      <c r="F97" s="147"/>
      <c r="G97" s="147"/>
      <c r="H97" s="147"/>
      <c r="I97" s="147"/>
      <c r="J97" s="148">
        <f>J1688</f>
        <v>0</v>
      </c>
      <c r="K97" s="145"/>
      <c r="L97" s="149"/>
    </row>
    <row r="98" spans="1:31" s="2" customFormat="1" ht="21.75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108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108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108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5" t="s">
        <v>130</v>
      </c>
      <c r="D104" s="39"/>
      <c r="E104" s="39"/>
      <c r="F104" s="39"/>
      <c r="G104" s="39"/>
      <c r="H104" s="39"/>
      <c r="I104" s="39"/>
      <c r="J104" s="39"/>
      <c r="K104" s="39"/>
      <c r="L104" s="108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10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9"/>
      <c r="E106" s="39"/>
      <c r="F106" s="39"/>
      <c r="G106" s="39"/>
      <c r="H106" s="39"/>
      <c r="I106" s="39"/>
      <c r="J106" s="39"/>
      <c r="K106" s="39"/>
      <c r="L106" s="108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355" t="str">
        <f>E7</f>
        <v>Úpravy zázemí novinářů v 1NP objektu Strakovi akademie</v>
      </c>
      <c r="F107" s="381"/>
      <c r="G107" s="381"/>
      <c r="H107" s="381"/>
      <c r="I107" s="39"/>
      <c r="J107" s="39"/>
      <c r="K107" s="39"/>
      <c r="L107" s="10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10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22</v>
      </c>
      <c r="D109" s="39"/>
      <c r="E109" s="39"/>
      <c r="F109" s="29" t="str">
        <f>F10</f>
        <v>p.č. 680/4, k.ú. Malá Strana (místnosti č.96,97,98</v>
      </c>
      <c r="G109" s="39"/>
      <c r="H109" s="39"/>
      <c r="I109" s="31" t="s">
        <v>24</v>
      </c>
      <c r="J109" s="62" t="str">
        <f>IF(J10="","",J10)</f>
        <v>Vyplň údaj</v>
      </c>
      <c r="K109" s="39"/>
      <c r="L109" s="10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10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5.2" customHeight="1">
      <c r="A111" s="37"/>
      <c r="B111" s="38"/>
      <c r="C111" s="31" t="s">
        <v>27</v>
      </c>
      <c r="D111" s="39"/>
      <c r="E111" s="39"/>
      <c r="F111" s="29" t="str">
        <f>E13</f>
        <v xml:space="preserve"> </v>
      </c>
      <c r="G111" s="39"/>
      <c r="H111" s="39"/>
      <c r="I111" s="31" t="s">
        <v>33</v>
      </c>
      <c r="J111" s="35" t="str">
        <f>E19</f>
        <v xml:space="preserve"> </v>
      </c>
      <c r="K111" s="39"/>
      <c r="L111" s="10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2" customHeight="1">
      <c r="A112" s="37"/>
      <c r="B112" s="38"/>
      <c r="C112" s="31" t="s">
        <v>31</v>
      </c>
      <c r="D112" s="39"/>
      <c r="E112" s="39"/>
      <c r="F112" s="29" t="str">
        <f>IF(E16="","",E16)</f>
        <v>Vyplň údaj</v>
      </c>
      <c r="G112" s="39"/>
      <c r="H112" s="39"/>
      <c r="I112" s="31" t="s">
        <v>35</v>
      </c>
      <c r="J112" s="35" t="str">
        <f>E22</f>
        <v xml:space="preserve"> </v>
      </c>
      <c r="K112" s="39"/>
      <c r="L112" s="10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0.3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10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11" customFormat="1" ht="29.25" customHeight="1">
      <c r="A114" s="150"/>
      <c r="B114" s="151"/>
      <c r="C114" s="152" t="s">
        <v>131</v>
      </c>
      <c r="D114" s="153" t="s">
        <v>57</v>
      </c>
      <c r="E114" s="153" t="s">
        <v>53</v>
      </c>
      <c r="F114" s="153" t="s">
        <v>54</v>
      </c>
      <c r="G114" s="153" t="s">
        <v>132</v>
      </c>
      <c r="H114" s="153" t="s">
        <v>133</v>
      </c>
      <c r="I114" s="153" t="s">
        <v>134</v>
      </c>
      <c r="J114" s="153" t="s">
        <v>86</v>
      </c>
      <c r="K114" s="154" t="s">
        <v>135</v>
      </c>
      <c r="L114" s="155"/>
      <c r="M114" s="71" t="s">
        <v>21</v>
      </c>
      <c r="N114" s="72" t="s">
        <v>42</v>
      </c>
      <c r="O114" s="72" t="s">
        <v>136</v>
      </c>
      <c r="P114" s="72" t="s">
        <v>137</v>
      </c>
      <c r="Q114" s="72" t="s">
        <v>138</v>
      </c>
      <c r="R114" s="72" t="s">
        <v>139</v>
      </c>
      <c r="S114" s="72" t="s">
        <v>140</v>
      </c>
      <c r="T114" s="73" t="s">
        <v>141</v>
      </c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</row>
    <row r="115" spans="1:63" s="2" customFormat="1" ht="22.9" customHeight="1">
      <c r="A115" s="37"/>
      <c r="B115" s="38"/>
      <c r="C115" s="78" t="s">
        <v>142</v>
      </c>
      <c r="D115" s="39"/>
      <c r="E115" s="39"/>
      <c r="F115" s="39"/>
      <c r="G115" s="39"/>
      <c r="H115" s="39"/>
      <c r="I115" s="39"/>
      <c r="J115" s="156">
        <f>BK115</f>
        <v>0</v>
      </c>
      <c r="K115" s="39"/>
      <c r="L115" s="42"/>
      <c r="M115" s="74"/>
      <c r="N115" s="157"/>
      <c r="O115" s="75"/>
      <c r="P115" s="158">
        <f>P116+P743+P1654+P1687</f>
        <v>0</v>
      </c>
      <c r="Q115" s="75"/>
      <c r="R115" s="158">
        <f>R116+R743+R1654+R1687</f>
        <v>16.114122130000002</v>
      </c>
      <c r="S115" s="75"/>
      <c r="T115" s="159">
        <f>T116+T743+T1654+T1687</f>
        <v>25.171969190000002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9" t="s">
        <v>71</v>
      </c>
      <c r="AU115" s="19" t="s">
        <v>87</v>
      </c>
      <c r="BK115" s="160">
        <f>BK116+BK743+BK1654+BK1687</f>
        <v>0</v>
      </c>
    </row>
    <row r="116" spans="2:63" s="12" customFormat="1" ht="25.9" customHeight="1">
      <c r="B116" s="161"/>
      <c r="C116" s="162"/>
      <c r="D116" s="163" t="s">
        <v>71</v>
      </c>
      <c r="E116" s="164" t="s">
        <v>143</v>
      </c>
      <c r="F116" s="164" t="s">
        <v>144</v>
      </c>
      <c r="G116" s="162"/>
      <c r="H116" s="162"/>
      <c r="I116" s="165"/>
      <c r="J116" s="166">
        <f>BK116</f>
        <v>0</v>
      </c>
      <c r="K116" s="162"/>
      <c r="L116" s="167"/>
      <c r="M116" s="168"/>
      <c r="N116" s="169"/>
      <c r="O116" s="169"/>
      <c r="P116" s="170">
        <f>P117+P187+P212+P445+P707+P739</f>
        <v>0</v>
      </c>
      <c r="Q116" s="169"/>
      <c r="R116" s="170">
        <f>R117+R187+R212+R445+R707+R739</f>
        <v>12.07188549</v>
      </c>
      <c r="S116" s="169"/>
      <c r="T116" s="171">
        <f>T117+T187+T212+T445+T707+T739</f>
        <v>21.98010688</v>
      </c>
      <c r="AR116" s="172" t="s">
        <v>77</v>
      </c>
      <c r="AT116" s="173" t="s">
        <v>71</v>
      </c>
      <c r="AU116" s="173" t="s">
        <v>72</v>
      </c>
      <c r="AY116" s="172" t="s">
        <v>145</v>
      </c>
      <c r="BK116" s="174">
        <f>BK117+BK187+BK212+BK445+BK707+BK739</f>
        <v>0</v>
      </c>
    </row>
    <row r="117" spans="2:63" s="12" customFormat="1" ht="22.9" customHeight="1">
      <c r="B117" s="161"/>
      <c r="C117" s="162"/>
      <c r="D117" s="163" t="s">
        <v>71</v>
      </c>
      <c r="E117" s="175" t="s">
        <v>146</v>
      </c>
      <c r="F117" s="175" t="s">
        <v>147</v>
      </c>
      <c r="G117" s="162"/>
      <c r="H117" s="162"/>
      <c r="I117" s="165"/>
      <c r="J117" s="176">
        <f>BK117</f>
        <v>0</v>
      </c>
      <c r="K117" s="162"/>
      <c r="L117" s="167"/>
      <c r="M117" s="168"/>
      <c r="N117" s="169"/>
      <c r="O117" s="169"/>
      <c r="P117" s="170">
        <f>SUM(P118:P186)</f>
        <v>0</v>
      </c>
      <c r="Q117" s="169"/>
      <c r="R117" s="170">
        <f>SUM(R118:R186)</f>
        <v>4.237591</v>
      </c>
      <c r="S117" s="169"/>
      <c r="T117" s="171">
        <f>SUM(T118:T186)</f>
        <v>0</v>
      </c>
      <c r="AR117" s="172" t="s">
        <v>77</v>
      </c>
      <c r="AT117" s="173" t="s">
        <v>71</v>
      </c>
      <c r="AU117" s="173" t="s">
        <v>77</v>
      </c>
      <c r="AY117" s="172" t="s">
        <v>145</v>
      </c>
      <c r="BK117" s="174">
        <f>SUM(BK118:BK186)</f>
        <v>0</v>
      </c>
    </row>
    <row r="118" spans="1:65" s="2" customFormat="1" ht="37.9" customHeight="1">
      <c r="A118" s="37"/>
      <c r="B118" s="38"/>
      <c r="C118" s="177" t="s">
        <v>77</v>
      </c>
      <c r="D118" s="177" t="s">
        <v>148</v>
      </c>
      <c r="E118" s="178" t="s">
        <v>149</v>
      </c>
      <c r="F118" s="179" t="s">
        <v>150</v>
      </c>
      <c r="G118" s="180" t="s">
        <v>151</v>
      </c>
      <c r="H118" s="181">
        <v>1</v>
      </c>
      <c r="I118" s="182"/>
      <c r="J118" s="183">
        <f>ROUND(I118*H118,2)</f>
        <v>0</v>
      </c>
      <c r="K118" s="179" t="s">
        <v>152</v>
      </c>
      <c r="L118" s="42"/>
      <c r="M118" s="184" t="s">
        <v>21</v>
      </c>
      <c r="N118" s="185" t="s">
        <v>43</v>
      </c>
      <c r="O118" s="67"/>
      <c r="P118" s="186">
        <f>O118*H118</f>
        <v>0</v>
      </c>
      <c r="Q118" s="186">
        <v>0.09686</v>
      </c>
      <c r="R118" s="186">
        <f>Q118*H118</f>
        <v>0.09686</v>
      </c>
      <c r="S118" s="186">
        <v>0</v>
      </c>
      <c r="T118" s="187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8" t="s">
        <v>153</v>
      </c>
      <c r="AT118" s="188" t="s">
        <v>148</v>
      </c>
      <c r="AU118" s="188" t="s">
        <v>82</v>
      </c>
      <c r="AY118" s="19" t="s">
        <v>145</v>
      </c>
      <c r="BE118" s="189">
        <f>IF(N118="základní",J118,0)</f>
        <v>0</v>
      </c>
      <c r="BF118" s="189">
        <f>IF(N118="snížená",J118,0)</f>
        <v>0</v>
      </c>
      <c r="BG118" s="189">
        <f>IF(N118="zákl. přenesená",J118,0)</f>
        <v>0</v>
      </c>
      <c r="BH118" s="189">
        <f>IF(N118="sníž. přenesená",J118,0)</f>
        <v>0</v>
      </c>
      <c r="BI118" s="189">
        <f>IF(N118="nulová",J118,0)</f>
        <v>0</v>
      </c>
      <c r="BJ118" s="19" t="s">
        <v>77</v>
      </c>
      <c r="BK118" s="189">
        <f>ROUND(I118*H118,2)</f>
        <v>0</v>
      </c>
      <c r="BL118" s="19" t="s">
        <v>153</v>
      </c>
      <c r="BM118" s="188" t="s">
        <v>154</v>
      </c>
    </row>
    <row r="119" spans="1:47" s="2" customFormat="1" ht="19.5">
      <c r="A119" s="37"/>
      <c r="B119" s="38"/>
      <c r="C119" s="39"/>
      <c r="D119" s="190" t="s">
        <v>155</v>
      </c>
      <c r="E119" s="39"/>
      <c r="F119" s="191" t="s">
        <v>156</v>
      </c>
      <c r="G119" s="39"/>
      <c r="H119" s="39"/>
      <c r="I119" s="192"/>
      <c r="J119" s="39"/>
      <c r="K119" s="39"/>
      <c r="L119" s="42"/>
      <c r="M119" s="193"/>
      <c r="N119" s="194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9" t="s">
        <v>155</v>
      </c>
      <c r="AU119" s="19" t="s">
        <v>82</v>
      </c>
    </row>
    <row r="120" spans="1:47" s="2" customFormat="1" ht="11.25">
      <c r="A120" s="37"/>
      <c r="B120" s="38"/>
      <c r="C120" s="39"/>
      <c r="D120" s="195" t="s">
        <v>157</v>
      </c>
      <c r="E120" s="39"/>
      <c r="F120" s="196" t="s">
        <v>158</v>
      </c>
      <c r="G120" s="39"/>
      <c r="H120" s="39"/>
      <c r="I120" s="192"/>
      <c r="J120" s="39"/>
      <c r="K120" s="39"/>
      <c r="L120" s="42"/>
      <c r="M120" s="193"/>
      <c r="N120" s="194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9" t="s">
        <v>157</v>
      </c>
      <c r="AU120" s="19" t="s">
        <v>82</v>
      </c>
    </row>
    <row r="121" spans="2:51" s="13" customFormat="1" ht="11.25">
      <c r="B121" s="197"/>
      <c r="C121" s="198"/>
      <c r="D121" s="190" t="s">
        <v>159</v>
      </c>
      <c r="E121" s="199" t="s">
        <v>21</v>
      </c>
      <c r="F121" s="200" t="s">
        <v>160</v>
      </c>
      <c r="G121" s="198"/>
      <c r="H121" s="201">
        <v>1</v>
      </c>
      <c r="I121" s="202"/>
      <c r="J121" s="198"/>
      <c r="K121" s="198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159</v>
      </c>
      <c r="AU121" s="207" t="s">
        <v>82</v>
      </c>
      <c r="AV121" s="13" t="s">
        <v>82</v>
      </c>
      <c r="AW121" s="13" t="s">
        <v>34</v>
      </c>
      <c r="AX121" s="13" t="s">
        <v>77</v>
      </c>
      <c r="AY121" s="207" t="s">
        <v>145</v>
      </c>
    </row>
    <row r="122" spans="1:65" s="2" customFormat="1" ht="24.2" customHeight="1">
      <c r="A122" s="37"/>
      <c r="B122" s="38"/>
      <c r="C122" s="177" t="s">
        <v>82</v>
      </c>
      <c r="D122" s="177" t="s">
        <v>148</v>
      </c>
      <c r="E122" s="178" t="s">
        <v>161</v>
      </c>
      <c r="F122" s="179" t="s">
        <v>162</v>
      </c>
      <c r="G122" s="180" t="s">
        <v>163</v>
      </c>
      <c r="H122" s="181">
        <v>0.283</v>
      </c>
      <c r="I122" s="182"/>
      <c r="J122" s="183">
        <f>ROUND(I122*H122,2)</f>
        <v>0</v>
      </c>
      <c r="K122" s="179" t="s">
        <v>152</v>
      </c>
      <c r="L122" s="42"/>
      <c r="M122" s="184" t="s">
        <v>21</v>
      </c>
      <c r="N122" s="185" t="s">
        <v>43</v>
      </c>
      <c r="O122" s="67"/>
      <c r="P122" s="186">
        <f>O122*H122</f>
        <v>0</v>
      </c>
      <c r="Q122" s="186">
        <v>1.8775</v>
      </c>
      <c r="R122" s="186">
        <f>Q122*H122</f>
        <v>0.5313325</v>
      </c>
      <c r="S122" s="186">
        <v>0</v>
      </c>
      <c r="T122" s="18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8" t="s">
        <v>153</v>
      </c>
      <c r="AT122" s="188" t="s">
        <v>148</v>
      </c>
      <c r="AU122" s="188" t="s">
        <v>82</v>
      </c>
      <c r="AY122" s="19" t="s">
        <v>145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9" t="s">
        <v>77</v>
      </c>
      <c r="BK122" s="189">
        <f>ROUND(I122*H122,2)</f>
        <v>0</v>
      </c>
      <c r="BL122" s="19" t="s">
        <v>153</v>
      </c>
      <c r="BM122" s="188" t="s">
        <v>164</v>
      </c>
    </row>
    <row r="123" spans="1:47" s="2" customFormat="1" ht="19.5">
      <c r="A123" s="37"/>
      <c r="B123" s="38"/>
      <c r="C123" s="39"/>
      <c r="D123" s="190" t="s">
        <v>155</v>
      </c>
      <c r="E123" s="39"/>
      <c r="F123" s="191" t="s">
        <v>165</v>
      </c>
      <c r="G123" s="39"/>
      <c r="H123" s="39"/>
      <c r="I123" s="192"/>
      <c r="J123" s="39"/>
      <c r="K123" s="39"/>
      <c r="L123" s="42"/>
      <c r="M123" s="193"/>
      <c r="N123" s="194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9" t="s">
        <v>155</v>
      </c>
      <c r="AU123" s="19" t="s">
        <v>82</v>
      </c>
    </row>
    <row r="124" spans="1:47" s="2" customFormat="1" ht="11.25">
      <c r="A124" s="37"/>
      <c r="B124" s="38"/>
      <c r="C124" s="39"/>
      <c r="D124" s="195" t="s">
        <v>157</v>
      </c>
      <c r="E124" s="39"/>
      <c r="F124" s="196" t="s">
        <v>166</v>
      </c>
      <c r="G124" s="39"/>
      <c r="H124" s="39"/>
      <c r="I124" s="192"/>
      <c r="J124" s="39"/>
      <c r="K124" s="39"/>
      <c r="L124" s="42"/>
      <c r="M124" s="193"/>
      <c r="N124" s="194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9" t="s">
        <v>157</v>
      </c>
      <c r="AU124" s="19" t="s">
        <v>82</v>
      </c>
    </row>
    <row r="125" spans="2:51" s="13" customFormat="1" ht="11.25">
      <c r="B125" s="197"/>
      <c r="C125" s="198"/>
      <c r="D125" s="190" t="s">
        <v>159</v>
      </c>
      <c r="E125" s="199" t="s">
        <v>21</v>
      </c>
      <c r="F125" s="200" t="s">
        <v>167</v>
      </c>
      <c r="G125" s="198"/>
      <c r="H125" s="201">
        <v>0.283</v>
      </c>
      <c r="I125" s="202"/>
      <c r="J125" s="198"/>
      <c r="K125" s="198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159</v>
      </c>
      <c r="AU125" s="207" t="s">
        <v>82</v>
      </c>
      <c r="AV125" s="13" t="s">
        <v>82</v>
      </c>
      <c r="AW125" s="13" t="s">
        <v>34</v>
      </c>
      <c r="AX125" s="13" t="s">
        <v>77</v>
      </c>
      <c r="AY125" s="207" t="s">
        <v>145</v>
      </c>
    </row>
    <row r="126" spans="1:65" s="2" customFormat="1" ht="16.5" customHeight="1">
      <c r="A126" s="37"/>
      <c r="B126" s="38"/>
      <c r="C126" s="177" t="s">
        <v>146</v>
      </c>
      <c r="D126" s="177" t="s">
        <v>148</v>
      </c>
      <c r="E126" s="178" t="s">
        <v>168</v>
      </c>
      <c r="F126" s="179" t="s">
        <v>169</v>
      </c>
      <c r="G126" s="180" t="s">
        <v>163</v>
      </c>
      <c r="H126" s="181">
        <v>0.079</v>
      </c>
      <c r="I126" s="182"/>
      <c r="J126" s="183">
        <f>ROUND(I126*H126,2)</f>
        <v>0</v>
      </c>
      <c r="K126" s="179" t="s">
        <v>152</v>
      </c>
      <c r="L126" s="42"/>
      <c r="M126" s="184" t="s">
        <v>21</v>
      </c>
      <c r="N126" s="185" t="s">
        <v>43</v>
      </c>
      <c r="O126" s="67"/>
      <c r="P126" s="186">
        <f>O126*H126</f>
        <v>0</v>
      </c>
      <c r="Q126" s="186">
        <v>1.94302</v>
      </c>
      <c r="R126" s="186">
        <f>Q126*H126</f>
        <v>0.15349858</v>
      </c>
      <c r="S126" s="186">
        <v>0</v>
      </c>
      <c r="T126" s="18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8" t="s">
        <v>153</v>
      </c>
      <c r="AT126" s="188" t="s">
        <v>148</v>
      </c>
      <c r="AU126" s="188" t="s">
        <v>82</v>
      </c>
      <c r="AY126" s="19" t="s">
        <v>145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9" t="s">
        <v>77</v>
      </c>
      <c r="BK126" s="189">
        <f>ROUND(I126*H126,2)</f>
        <v>0</v>
      </c>
      <c r="BL126" s="19" t="s">
        <v>153</v>
      </c>
      <c r="BM126" s="188" t="s">
        <v>170</v>
      </c>
    </row>
    <row r="127" spans="1:47" s="2" customFormat="1" ht="11.25">
      <c r="A127" s="37"/>
      <c r="B127" s="38"/>
      <c r="C127" s="39"/>
      <c r="D127" s="190" t="s">
        <v>155</v>
      </c>
      <c r="E127" s="39"/>
      <c r="F127" s="191" t="s">
        <v>171</v>
      </c>
      <c r="G127" s="39"/>
      <c r="H127" s="39"/>
      <c r="I127" s="192"/>
      <c r="J127" s="39"/>
      <c r="K127" s="39"/>
      <c r="L127" s="42"/>
      <c r="M127" s="193"/>
      <c r="N127" s="194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9" t="s">
        <v>155</v>
      </c>
      <c r="AU127" s="19" t="s">
        <v>82</v>
      </c>
    </row>
    <row r="128" spans="1:47" s="2" customFormat="1" ht="11.25">
      <c r="A128" s="37"/>
      <c r="B128" s="38"/>
      <c r="C128" s="39"/>
      <c r="D128" s="195" t="s">
        <v>157</v>
      </c>
      <c r="E128" s="39"/>
      <c r="F128" s="196" t="s">
        <v>172</v>
      </c>
      <c r="G128" s="39"/>
      <c r="H128" s="39"/>
      <c r="I128" s="192"/>
      <c r="J128" s="39"/>
      <c r="K128" s="39"/>
      <c r="L128" s="42"/>
      <c r="M128" s="193"/>
      <c r="N128" s="194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9" t="s">
        <v>157</v>
      </c>
      <c r="AU128" s="19" t="s">
        <v>82</v>
      </c>
    </row>
    <row r="129" spans="2:51" s="13" customFormat="1" ht="11.25">
      <c r="B129" s="197"/>
      <c r="C129" s="198"/>
      <c r="D129" s="190" t="s">
        <v>159</v>
      </c>
      <c r="E129" s="199" t="s">
        <v>21</v>
      </c>
      <c r="F129" s="200" t="s">
        <v>173</v>
      </c>
      <c r="G129" s="198"/>
      <c r="H129" s="201">
        <v>0.079</v>
      </c>
      <c r="I129" s="202"/>
      <c r="J129" s="198"/>
      <c r="K129" s="198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159</v>
      </c>
      <c r="AU129" s="207" t="s">
        <v>82</v>
      </c>
      <c r="AV129" s="13" t="s">
        <v>82</v>
      </c>
      <c r="AW129" s="13" t="s">
        <v>34</v>
      </c>
      <c r="AX129" s="13" t="s">
        <v>77</v>
      </c>
      <c r="AY129" s="207" t="s">
        <v>145</v>
      </c>
    </row>
    <row r="130" spans="1:65" s="2" customFormat="1" ht="21.75" customHeight="1">
      <c r="A130" s="37"/>
      <c r="B130" s="38"/>
      <c r="C130" s="177" t="s">
        <v>153</v>
      </c>
      <c r="D130" s="177" t="s">
        <v>148</v>
      </c>
      <c r="E130" s="178" t="s">
        <v>174</v>
      </c>
      <c r="F130" s="179" t="s">
        <v>175</v>
      </c>
      <c r="G130" s="180" t="s">
        <v>151</v>
      </c>
      <c r="H130" s="181">
        <v>4</v>
      </c>
      <c r="I130" s="182"/>
      <c r="J130" s="183">
        <f>ROUND(I130*H130,2)</f>
        <v>0</v>
      </c>
      <c r="K130" s="179" t="s">
        <v>21</v>
      </c>
      <c r="L130" s="42"/>
      <c r="M130" s="184" t="s">
        <v>21</v>
      </c>
      <c r="N130" s="185" t="s">
        <v>43</v>
      </c>
      <c r="O130" s="67"/>
      <c r="P130" s="186">
        <f>O130*H130</f>
        <v>0</v>
      </c>
      <c r="Q130" s="186">
        <v>0.00525</v>
      </c>
      <c r="R130" s="186">
        <f>Q130*H130</f>
        <v>0.021</v>
      </c>
      <c r="S130" s="186">
        <v>0</v>
      </c>
      <c r="T130" s="18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8" t="s">
        <v>153</v>
      </c>
      <c r="AT130" s="188" t="s">
        <v>148</v>
      </c>
      <c r="AU130" s="188" t="s">
        <v>82</v>
      </c>
      <c r="AY130" s="19" t="s">
        <v>145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9" t="s">
        <v>77</v>
      </c>
      <c r="BK130" s="189">
        <f>ROUND(I130*H130,2)</f>
        <v>0</v>
      </c>
      <c r="BL130" s="19" t="s">
        <v>153</v>
      </c>
      <c r="BM130" s="188" t="s">
        <v>176</v>
      </c>
    </row>
    <row r="131" spans="1:47" s="2" customFormat="1" ht="11.25">
      <c r="A131" s="37"/>
      <c r="B131" s="38"/>
      <c r="C131" s="39"/>
      <c r="D131" s="190" t="s">
        <v>155</v>
      </c>
      <c r="E131" s="39"/>
      <c r="F131" s="191" t="s">
        <v>175</v>
      </c>
      <c r="G131" s="39"/>
      <c r="H131" s="39"/>
      <c r="I131" s="192"/>
      <c r="J131" s="39"/>
      <c r="K131" s="39"/>
      <c r="L131" s="42"/>
      <c r="M131" s="193"/>
      <c r="N131" s="194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9" t="s">
        <v>155</v>
      </c>
      <c r="AU131" s="19" t="s">
        <v>82</v>
      </c>
    </row>
    <row r="132" spans="2:51" s="13" customFormat="1" ht="11.25">
      <c r="B132" s="197"/>
      <c r="C132" s="198"/>
      <c r="D132" s="190" t="s">
        <v>159</v>
      </c>
      <c r="E132" s="199" t="s">
        <v>21</v>
      </c>
      <c r="F132" s="200" t="s">
        <v>177</v>
      </c>
      <c r="G132" s="198"/>
      <c r="H132" s="201">
        <v>4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159</v>
      </c>
      <c r="AU132" s="207" t="s">
        <v>82</v>
      </c>
      <c r="AV132" s="13" t="s">
        <v>82</v>
      </c>
      <c r="AW132" s="13" t="s">
        <v>34</v>
      </c>
      <c r="AX132" s="13" t="s">
        <v>77</v>
      </c>
      <c r="AY132" s="207" t="s">
        <v>145</v>
      </c>
    </row>
    <row r="133" spans="1:65" s="2" customFormat="1" ht="16.5" customHeight="1">
      <c r="A133" s="37"/>
      <c r="B133" s="38"/>
      <c r="C133" s="177" t="s">
        <v>178</v>
      </c>
      <c r="D133" s="177" t="s">
        <v>148</v>
      </c>
      <c r="E133" s="178" t="s">
        <v>179</v>
      </c>
      <c r="F133" s="179" t="s">
        <v>180</v>
      </c>
      <c r="G133" s="180" t="s">
        <v>181</v>
      </c>
      <c r="H133" s="181">
        <v>0.323</v>
      </c>
      <c r="I133" s="182"/>
      <c r="J133" s="183">
        <f>ROUND(I133*H133,2)</f>
        <v>0</v>
      </c>
      <c r="K133" s="179" t="s">
        <v>152</v>
      </c>
      <c r="L133" s="42"/>
      <c r="M133" s="184" t="s">
        <v>21</v>
      </c>
      <c r="N133" s="185" t="s">
        <v>43</v>
      </c>
      <c r="O133" s="67"/>
      <c r="P133" s="186">
        <f>O133*H133</f>
        <v>0</v>
      </c>
      <c r="Q133" s="186">
        <v>0.01052</v>
      </c>
      <c r="R133" s="186">
        <f>Q133*H133</f>
        <v>0.00339796</v>
      </c>
      <c r="S133" s="186">
        <v>0</v>
      </c>
      <c r="T133" s="18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8" t="s">
        <v>153</v>
      </c>
      <c r="AT133" s="188" t="s">
        <v>148</v>
      </c>
      <c r="AU133" s="188" t="s">
        <v>82</v>
      </c>
      <c r="AY133" s="19" t="s">
        <v>145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9" t="s">
        <v>77</v>
      </c>
      <c r="BK133" s="189">
        <f>ROUND(I133*H133,2)</f>
        <v>0</v>
      </c>
      <c r="BL133" s="19" t="s">
        <v>153</v>
      </c>
      <c r="BM133" s="188" t="s">
        <v>182</v>
      </c>
    </row>
    <row r="134" spans="1:47" s="2" customFormat="1" ht="39">
      <c r="A134" s="37"/>
      <c r="B134" s="38"/>
      <c r="C134" s="39"/>
      <c r="D134" s="190" t="s">
        <v>155</v>
      </c>
      <c r="E134" s="39"/>
      <c r="F134" s="191" t="s">
        <v>183</v>
      </c>
      <c r="G134" s="39"/>
      <c r="H134" s="39"/>
      <c r="I134" s="192"/>
      <c r="J134" s="39"/>
      <c r="K134" s="39"/>
      <c r="L134" s="42"/>
      <c r="M134" s="193"/>
      <c r="N134" s="194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9" t="s">
        <v>155</v>
      </c>
      <c r="AU134" s="19" t="s">
        <v>82</v>
      </c>
    </row>
    <row r="135" spans="1:47" s="2" customFormat="1" ht="11.25">
      <c r="A135" s="37"/>
      <c r="B135" s="38"/>
      <c r="C135" s="39"/>
      <c r="D135" s="195" t="s">
        <v>157</v>
      </c>
      <c r="E135" s="39"/>
      <c r="F135" s="196" t="s">
        <v>184</v>
      </c>
      <c r="G135" s="39"/>
      <c r="H135" s="39"/>
      <c r="I135" s="192"/>
      <c r="J135" s="39"/>
      <c r="K135" s="39"/>
      <c r="L135" s="42"/>
      <c r="M135" s="193"/>
      <c r="N135" s="194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9" t="s">
        <v>157</v>
      </c>
      <c r="AU135" s="19" t="s">
        <v>82</v>
      </c>
    </row>
    <row r="136" spans="2:51" s="13" customFormat="1" ht="11.25">
      <c r="B136" s="197"/>
      <c r="C136" s="198"/>
      <c r="D136" s="190" t="s">
        <v>159</v>
      </c>
      <c r="E136" s="199" t="s">
        <v>21</v>
      </c>
      <c r="F136" s="200" t="s">
        <v>185</v>
      </c>
      <c r="G136" s="198"/>
      <c r="H136" s="201">
        <v>0.323</v>
      </c>
      <c r="I136" s="202"/>
      <c r="J136" s="198"/>
      <c r="K136" s="198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159</v>
      </c>
      <c r="AU136" s="207" t="s">
        <v>82</v>
      </c>
      <c r="AV136" s="13" t="s">
        <v>82</v>
      </c>
      <c r="AW136" s="13" t="s">
        <v>34</v>
      </c>
      <c r="AX136" s="13" t="s">
        <v>77</v>
      </c>
      <c r="AY136" s="207" t="s">
        <v>145</v>
      </c>
    </row>
    <row r="137" spans="1:65" s="2" customFormat="1" ht="16.5" customHeight="1">
      <c r="A137" s="37"/>
      <c r="B137" s="38"/>
      <c r="C137" s="177" t="s">
        <v>186</v>
      </c>
      <c r="D137" s="177" t="s">
        <v>148</v>
      </c>
      <c r="E137" s="178" t="s">
        <v>187</v>
      </c>
      <c r="F137" s="179" t="s">
        <v>188</v>
      </c>
      <c r="G137" s="180" t="s">
        <v>181</v>
      </c>
      <c r="H137" s="181">
        <v>0.323</v>
      </c>
      <c r="I137" s="182"/>
      <c r="J137" s="183">
        <f>ROUND(I137*H137,2)</f>
        <v>0</v>
      </c>
      <c r="K137" s="179" t="s">
        <v>152</v>
      </c>
      <c r="L137" s="42"/>
      <c r="M137" s="184" t="s">
        <v>21</v>
      </c>
      <c r="N137" s="185" t="s">
        <v>43</v>
      </c>
      <c r="O137" s="67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8" t="s">
        <v>153</v>
      </c>
      <c r="AT137" s="188" t="s">
        <v>148</v>
      </c>
      <c r="AU137" s="188" t="s">
        <v>82</v>
      </c>
      <c r="AY137" s="19" t="s">
        <v>145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9" t="s">
        <v>77</v>
      </c>
      <c r="BK137" s="189">
        <f>ROUND(I137*H137,2)</f>
        <v>0</v>
      </c>
      <c r="BL137" s="19" t="s">
        <v>153</v>
      </c>
      <c r="BM137" s="188" t="s">
        <v>189</v>
      </c>
    </row>
    <row r="138" spans="1:47" s="2" customFormat="1" ht="39">
      <c r="A138" s="37"/>
      <c r="B138" s="38"/>
      <c r="C138" s="39"/>
      <c r="D138" s="190" t="s">
        <v>155</v>
      </c>
      <c r="E138" s="39"/>
      <c r="F138" s="191" t="s">
        <v>190</v>
      </c>
      <c r="G138" s="39"/>
      <c r="H138" s="39"/>
      <c r="I138" s="192"/>
      <c r="J138" s="39"/>
      <c r="K138" s="39"/>
      <c r="L138" s="42"/>
      <c r="M138" s="193"/>
      <c r="N138" s="194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9" t="s">
        <v>155</v>
      </c>
      <c r="AU138" s="19" t="s">
        <v>82</v>
      </c>
    </row>
    <row r="139" spans="1:47" s="2" customFormat="1" ht="11.25">
      <c r="A139" s="37"/>
      <c r="B139" s="38"/>
      <c r="C139" s="39"/>
      <c r="D139" s="195" t="s">
        <v>157</v>
      </c>
      <c r="E139" s="39"/>
      <c r="F139" s="196" t="s">
        <v>191</v>
      </c>
      <c r="G139" s="39"/>
      <c r="H139" s="39"/>
      <c r="I139" s="192"/>
      <c r="J139" s="39"/>
      <c r="K139" s="39"/>
      <c r="L139" s="42"/>
      <c r="M139" s="193"/>
      <c r="N139" s="194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9" t="s">
        <v>157</v>
      </c>
      <c r="AU139" s="19" t="s">
        <v>82</v>
      </c>
    </row>
    <row r="140" spans="2:51" s="13" customFormat="1" ht="11.25">
      <c r="B140" s="197"/>
      <c r="C140" s="198"/>
      <c r="D140" s="190" t="s">
        <v>159</v>
      </c>
      <c r="E140" s="199" t="s">
        <v>21</v>
      </c>
      <c r="F140" s="200" t="s">
        <v>192</v>
      </c>
      <c r="G140" s="198"/>
      <c r="H140" s="201">
        <v>0.323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159</v>
      </c>
      <c r="AU140" s="207" t="s">
        <v>82</v>
      </c>
      <c r="AV140" s="13" t="s">
        <v>82</v>
      </c>
      <c r="AW140" s="13" t="s">
        <v>34</v>
      </c>
      <c r="AX140" s="13" t="s">
        <v>77</v>
      </c>
      <c r="AY140" s="207" t="s">
        <v>145</v>
      </c>
    </row>
    <row r="141" spans="1:65" s="2" customFormat="1" ht="24.2" customHeight="1">
      <c r="A141" s="37"/>
      <c r="B141" s="38"/>
      <c r="C141" s="177" t="s">
        <v>193</v>
      </c>
      <c r="D141" s="177" t="s">
        <v>148</v>
      </c>
      <c r="E141" s="178" t="s">
        <v>194</v>
      </c>
      <c r="F141" s="179" t="s">
        <v>195</v>
      </c>
      <c r="G141" s="180" t="s">
        <v>196</v>
      </c>
      <c r="H141" s="181">
        <v>0.062</v>
      </c>
      <c r="I141" s="182"/>
      <c r="J141" s="183">
        <f>ROUND(I141*H141,2)</f>
        <v>0</v>
      </c>
      <c r="K141" s="179" t="s">
        <v>152</v>
      </c>
      <c r="L141" s="42"/>
      <c r="M141" s="184" t="s">
        <v>21</v>
      </c>
      <c r="N141" s="185" t="s">
        <v>43</v>
      </c>
      <c r="O141" s="67"/>
      <c r="P141" s="186">
        <f>O141*H141</f>
        <v>0</v>
      </c>
      <c r="Q141" s="186">
        <v>1.09</v>
      </c>
      <c r="R141" s="186">
        <f>Q141*H141</f>
        <v>0.06758</v>
      </c>
      <c r="S141" s="186">
        <v>0</v>
      </c>
      <c r="T141" s="18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8" t="s">
        <v>153</v>
      </c>
      <c r="AT141" s="188" t="s">
        <v>148</v>
      </c>
      <c r="AU141" s="188" t="s">
        <v>82</v>
      </c>
      <c r="AY141" s="19" t="s">
        <v>145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9" t="s">
        <v>77</v>
      </c>
      <c r="BK141" s="189">
        <f>ROUND(I141*H141,2)</f>
        <v>0</v>
      </c>
      <c r="BL141" s="19" t="s">
        <v>153</v>
      </c>
      <c r="BM141" s="188" t="s">
        <v>197</v>
      </c>
    </row>
    <row r="142" spans="1:47" s="2" customFormat="1" ht="19.5">
      <c r="A142" s="37"/>
      <c r="B142" s="38"/>
      <c r="C142" s="39"/>
      <c r="D142" s="190" t="s">
        <v>155</v>
      </c>
      <c r="E142" s="39"/>
      <c r="F142" s="191" t="s">
        <v>198</v>
      </c>
      <c r="G142" s="39"/>
      <c r="H142" s="39"/>
      <c r="I142" s="192"/>
      <c r="J142" s="39"/>
      <c r="K142" s="39"/>
      <c r="L142" s="42"/>
      <c r="M142" s="193"/>
      <c r="N142" s="194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9" t="s">
        <v>155</v>
      </c>
      <c r="AU142" s="19" t="s">
        <v>82</v>
      </c>
    </row>
    <row r="143" spans="1:47" s="2" customFormat="1" ht="11.25">
      <c r="A143" s="37"/>
      <c r="B143" s="38"/>
      <c r="C143" s="39"/>
      <c r="D143" s="195" t="s">
        <v>157</v>
      </c>
      <c r="E143" s="39"/>
      <c r="F143" s="196" t="s">
        <v>199</v>
      </c>
      <c r="G143" s="39"/>
      <c r="H143" s="39"/>
      <c r="I143" s="192"/>
      <c r="J143" s="39"/>
      <c r="K143" s="39"/>
      <c r="L143" s="42"/>
      <c r="M143" s="193"/>
      <c r="N143" s="194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9" t="s">
        <v>157</v>
      </c>
      <c r="AU143" s="19" t="s">
        <v>82</v>
      </c>
    </row>
    <row r="144" spans="2:51" s="13" customFormat="1" ht="11.25">
      <c r="B144" s="197"/>
      <c r="C144" s="198"/>
      <c r="D144" s="190" t="s">
        <v>159</v>
      </c>
      <c r="E144" s="199" t="s">
        <v>21</v>
      </c>
      <c r="F144" s="200" t="s">
        <v>200</v>
      </c>
      <c r="G144" s="198"/>
      <c r="H144" s="201">
        <v>0.062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159</v>
      </c>
      <c r="AU144" s="207" t="s">
        <v>82</v>
      </c>
      <c r="AV144" s="13" t="s">
        <v>82</v>
      </c>
      <c r="AW144" s="13" t="s">
        <v>34</v>
      </c>
      <c r="AX144" s="13" t="s">
        <v>77</v>
      </c>
      <c r="AY144" s="207" t="s">
        <v>145</v>
      </c>
    </row>
    <row r="145" spans="1:65" s="2" customFormat="1" ht="33" customHeight="1">
      <c r="A145" s="37"/>
      <c r="B145" s="38"/>
      <c r="C145" s="177" t="s">
        <v>201</v>
      </c>
      <c r="D145" s="177" t="s">
        <v>148</v>
      </c>
      <c r="E145" s="178" t="s">
        <v>202</v>
      </c>
      <c r="F145" s="179" t="s">
        <v>203</v>
      </c>
      <c r="G145" s="180" t="s">
        <v>151</v>
      </c>
      <c r="H145" s="181">
        <v>1</v>
      </c>
      <c r="I145" s="182"/>
      <c r="J145" s="183">
        <f>ROUND(I145*H145,2)</f>
        <v>0</v>
      </c>
      <c r="K145" s="179" t="s">
        <v>152</v>
      </c>
      <c r="L145" s="42"/>
      <c r="M145" s="184" t="s">
        <v>21</v>
      </c>
      <c r="N145" s="185" t="s">
        <v>43</v>
      </c>
      <c r="O145" s="67"/>
      <c r="P145" s="186">
        <f>O145*H145</f>
        <v>0</v>
      </c>
      <c r="Q145" s="186">
        <v>0.01218</v>
      </c>
      <c r="R145" s="186">
        <f>Q145*H145</f>
        <v>0.01218</v>
      </c>
      <c r="S145" s="186">
        <v>0</v>
      </c>
      <c r="T145" s="18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8" t="s">
        <v>153</v>
      </c>
      <c r="AT145" s="188" t="s">
        <v>148</v>
      </c>
      <c r="AU145" s="188" t="s">
        <v>82</v>
      </c>
      <c r="AY145" s="19" t="s">
        <v>145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9" t="s">
        <v>77</v>
      </c>
      <c r="BK145" s="189">
        <f>ROUND(I145*H145,2)</f>
        <v>0</v>
      </c>
      <c r="BL145" s="19" t="s">
        <v>153</v>
      </c>
      <c r="BM145" s="188" t="s">
        <v>204</v>
      </c>
    </row>
    <row r="146" spans="1:47" s="2" customFormat="1" ht="19.5">
      <c r="A146" s="37"/>
      <c r="B146" s="38"/>
      <c r="C146" s="39"/>
      <c r="D146" s="190" t="s">
        <v>155</v>
      </c>
      <c r="E146" s="39"/>
      <c r="F146" s="191" t="s">
        <v>205</v>
      </c>
      <c r="G146" s="39"/>
      <c r="H146" s="39"/>
      <c r="I146" s="192"/>
      <c r="J146" s="39"/>
      <c r="K146" s="39"/>
      <c r="L146" s="42"/>
      <c r="M146" s="193"/>
      <c r="N146" s="194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9" t="s">
        <v>155</v>
      </c>
      <c r="AU146" s="19" t="s">
        <v>82</v>
      </c>
    </row>
    <row r="147" spans="1:47" s="2" customFormat="1" ht="11.25">
      <c r="A147" s="37"/>
      <c r="B147" s="38"/>
      <c r="C147" s="39"/>
      <c r="D147" s="195" t="s">
        <v>157</v>
      </c>
      <c r="E147" s="39"/>
      <c r="F147" s="196" t="s">
        <v>206</v>
      </c>
      <c r="G147" s="39"/>
      <c r="H147" s="39"/>
      <c r="I147" s="192"/>
      <c r="J147" s="39"/>
      <c r="K147" s="39"/>
      <c r="L147" s="42"/>
      <c r="M147" s="193"/>
      <c r="N147" s="194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9" t="s">
        <v>157</v>
      </c>
      <c r="AU147" s="19" t="s">
        <v>82</v>
      </c>
    </row>
    <row r="148" spans="2:51" s="13" customFormat="1" ht="11.25">
      <c r="B148" s="197"/>
      <c r="C148" s="198"/>
      <c r="D148" s="190" t="s">
        <v>159</v>
      </c>
      <c r="E148" s="199" t="s">
        <v>21</v>
      </c>
      <c r="F148" s="200" t="s">
        <v>207</v>
      </c>
      <c r="G148" s="198"/>
      <c r="H148" s="201">
        <v>1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159</v>
      </c>
      <c r="AU148" s="207" t="s">
        <v>82</v>
      </c>
      <c r="AV148" s="13" t="s">
        <v>82</v>
      </c>
      <c r="AW148" s="13" t="s">
        <v>34</v>
      </c>
      <c r="AX148" s="13" t="s">
        <v>77</v>
      </c>
      <c r="AY148" s="207" t="s">
        <v>145</v>
      </c>
    </row>
    <row r="149" spans="1:65" s="2" customFormat="1" ht="24.2" customHeight="1">
      <c r="A149" s="37"/>
      <c r="B149" s="38"/>
      <c r="C149" s="177" t="s">
        <v>208</v>
      </c>
      <c r="D149" s="177" t="s">
        <v>148</v>
      </c>
      <c r="E149" s="178" t="s">
        <v>209</v>
      </c>
      <c r="F149" s="179" t="s">
        <v>210</v>
      </c>
      <c r="G149" s="180" t="s">
        <v>181</v>
      </c>
      <c r="H149" s="181">
        <v>13.019</v>
      </c>
      <c r="I149" s="182"/>
      <c r="J149" s="183">
        <f>ROUND(I149*H149,2)</f>
        <v>0</v>
      </c>
      <c r="K149" s="179" t="s">
        <v>152</v>
      </c>
      <c r="L149" s="42"/>
      <c r="M149" s="184" t="s">
        <v>21</v>
      </c>
      <c r="N149" s="185" t="s">
        <v>43</v>
      </c>
      <c r="O149" s="67"/>
      <c r="P149" s="186">
        <f>O149*H149</f>
        <v>0</v>
      </c>
      <c r="Q149" s="186">
        <v>0.05015</v>
      </c>
      <c r="R149" s="186">
        <f>Q149*H149</f>
        <v>0.65290285</v>
      </c>
      <c r="S149" s="186">
        <v>0</v>
      </c>
      <c r="T149" s="18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8" t="s">
        <v>153</v>
      </c>
      <c r="AT149" s="188" t="s">
        <v>148</v>
      </c>
      <c r="AU149" s="188" t="s">
        <v>82</v>
      </c>
      <c r="AY149" s="19" t="s">
        <v>145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9" t="s">
        <v>77</v>
      </c>
      <c r="BK149" s="189">
        <f>ROUND(I149*H149,2)</f>
        <v>0</v>
      </c>
      <c r="BL149" s="19" t="s">
        <v>153</v>
      </c>
      <c r="BM149" s="188" t="s">
        <v>211</v>
      </c>
    </row>
    <row r="150" spans="1:47" s="2" customFormat="1" ht="19.5">
      <c r="A150" s="37"/>
      <c r="B150" s="38"/>
      <c r="C150" s="39"/>
      <c r="D150" s="190" t="s">
        <v>155</v>
      </c>
      <c r="E150" s="39"/>
      <c r="F150" s="191" t="s">
        <v>212</v>
      </c>
      <c r="G150" s="39"/>
      <c r="H150" s="39"/>
      <c r="I150" s="192"/>
      <c r="J150" s="39"/>
      <c r="K150" s="39"/>
      <c r="L150" s="42"/>
      <c r="M150" s="193"/>
      <c r="N150" s="194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9" t="s">
        <v>155</v>
      </c>
      <c r="AU150" s="19" t="s">
        <v>82</v>
      </c>
    </row>
    <row r="151" spans="1:47" s="2" customFormat="1" ht="11.25">
      <c r="A151" s="37"/>
      <c r="B151" s="38"/>
      <c r="C151" s="39"/>
      <c r="D151" s="195" t="s">
        <v>157</v>
      </c>
      <c r="E151" s="39"/>
      <c r="F151" s="196" t="s">
        <v>213</v>
      </c>
      <c r="G151" s="39"/>
      <c r="H151" s="39"/>
      <c r="I151" s="192"/>
      <c r="J151" s="39"/>
      <c r="K151" s="39"/>
      <c r="L151" s="42"/>
      <c r="M151" s="193"/>
      <c r="N151" s="194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9" t="s">
        <v>157</v>
      </c>
      <c r="AU151" s="19" t="s">
        <v>82</v>
      </c>
    </row>
    <row r="152" spans="2:51" s="14" customFormat="1" ht="11.25">
      <c r="B152" s="208"/>
      <c r="C152" s="209"/>
      <c r="D152" s="190" t="s">
        <v>159</v>
      </c>
      <c r="E152" s="210" t="s">
        <v>21</v>
      </c>
      <c r="F152" s="211" t="s">
        <v>214</v>
      </c>
      <c r="G152" s="209"/>
      <c r="H152" s="210" t="s">
        <v>21</v>
      </c>
      <c r="I152" s="212"/>
      <c r="J152" s="209"/>
      <c r="K152" s="209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159</v>
      </c>
      <c r="AU152" s="217" t="s">
        <v>82</v>
      </c>
      <c r="AV152" s="14" t="s">
        <v>77</v>
      </c>
      <c r="AW152" s="14" t="s">
        <v>34</v>
      </c>
      <c r="AX152" s="14" t="s">
        <v>72</v>
      </c>
      <c r="AY152" s="217" t="s">
        <v>145</v>
      </c>
    </row>
    <row r="153" spans="2:51" s="13" customFormat="1" ht="11.25">
      <c r="B153" s="197"/>
      <c r="C153" s="198"/>
      <c r="D153" s="190" t="s">
        <v>159</v>
      </c>
      <c r="E153" s="199" t="s">
        <v>21</v>
      </c>
      <c r="F153" s="200" t="s">
        <v>215</v>
      </c>
      <c r="G153" s="198"/>
      <c r="H153" s="201">
        <v>13.019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159</v>
      </c>
      <c r="AU153" s="207" t="s">
        <v>82</v>
      </c>
      <c r="AV153" s="13" t="s">
        <v>82</v>
      </c>
      <c r="AW153" s="13" t="s">
        <v>34</v>
      </c>
      <c r="AX153" s="13" t="s">
        <v>77</v>
      </c>
      <c r="AY153" s="207" t="s">
        <v>145</v>
      </c>
    </row>
    <row r="154" spans="1:65" s="2" customFormat="1" ht="24.2" customHeight="1">
      <c r="A154" s="37"/>
      <c r="B154" s="38"/>
      <c r="C154" s="177" t="s">
        <v>216</v>
      </c>
      <c r="D154" s="177" t="s">
        <v>148</v>
      </c>
      <c r="E154" s="178" t="s">
        <v>217</v>
      </c>
      <c r="F154" s="179" t="s">
        <v>218</v>
      </c>
      <c r="G154" s="180" t="s">
        <v>181</v>
      </c>
      <c r="H154" s="181">
        <v>28.802</v>
      </c>
      <c r="I154" s="182"/>
      <c r="J154" s="183">
        <f>ROUND(I154*H154,2)</f>
        <v>0</v>
      </c>
      <c r="K154" s="179" t="s">
        <v>152</v>
      </c>
      <c r="L154" s="42"/>
      <c r="M154" s="184" t="s">
        <v>21</v>
      </c>
      <c r="N154" s="185" t="s">
        <v>43</v>
      </c>
      <c r="O154" s="67"/>
      <c r="P154" s="186">
        <f>O154*H154</f>
        <v>0</v>
      </c>
      <c r="Q154" s="186">
        <v>0.06688</v>
      </c>
      <c r="R154" s="186">
        <f>Q154*H154</f>
        <v>1.9262777599999998</v>
      </c>
      <c r="S154" s="186">
        <v>0</v>
      </c>
      <c r="T154" s="18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8" t="s">
        <v>153</v>
      </c>
      <c r="AT154" s="188" t="s">
        <v>148</v>
      </c>
      <c r="AU154" s="188" t="s">
        <v>82</v>
      </c>
      <c r="AY154" s="19" t="s">
        <v>145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9" t="s">
        <v>77</v>
      </c>
      <c r="BK154" s="189">
        <f>ROUND(I154*H154,2)</f>
        <v>0</v>
      </c>
      <c r="BL154" s="19" t="s">
        <v>153</v>
      </c>
      <c r="BM154" s="188" t="s">
        <v>219</v>
      </c>
    </row>
    <row r="155" spans="1:47" s="2" customFormat="1" ht="19.5">
      <c r="A155" s="37"/>
      <c r="B155" s="38"/>
      <c r="C155" s="39"/>
      <c r="D155" s="190" t="s">
        <v>155</v>
      </c>
      <c r="E155" s="39"/>
      <c r="F155" s="191" t="s">
        <v>220</v>
      </c>
      <c r="G155" s="39"/>
      <c r="H155" s="39"/>
      <c r="I155" s="192"/>
      <c r="J155" s="39"/>
      <c r="K155" s="39"/>
      <c r="L155" s="42"/>
      <c r="M155" s="193"/>
      <c r="N155" s="194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9" t="s">
        <v>155</v>
      </c>
      <c r="AU155" s="19" t="s">
        <v>82</v>
      </c>
    </row>
    <row r="156" spans="1:47" s="2" customFormat="1" ht="11.25">
      <c r="A156" s="37"/>
      <c r="B156" s="38"/>
      <c r="C156" s="39"/>
      <c r="D156" s="195" t="s">
        <v>157</v>
      </c>
      <c r="E156" s="39"/>
      <c r="F156" s="196" t="s">
        <v>221</v>
      </c>
      <c r="G156" s="39"/>
      <c r="H156" s="39"/>
      <c r="I156" s="192"/>
      <c r="J156" s="39"/>
      <c r="K156" s="39"/>
      <c r="L156" s="42"/>
      <c r="M156" s="193"/>
      <c r="N156" s="194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9" t="s">
        <v>157</v>
      </c>
      <c r="AU156" s="19" t="s">
        <v>82</v>
      </c>
    </row>
    <row r="157" spans="2:51" s="13" customFormat="1" ht="22.5">
      <c r="B157" s="197"/>
      <c r="C157" s="198"/>
      <c r="D157" s="190" t="s">
        <v>159</v>
      </c>
      <c r="E157" s="199" t="s">
        <v>21</v>
      </c>
      <c r="F157" s="200" t="s">
        <v>222</v>
      </c>
      <c r="G157" s="198"/>
      <c r="H157" s="201">
        <v>28.802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159</v>
      </c>
      <c r="AU157" s="207" t="s">
        <v>82</v>
      </c>
      <c r="AV157" s="13" t="s">
        <v>82</v>
      </c>
      <c r="AW157" s="13" t="s">
        <v>34</v>
      </c>
      <c r="AX157" s="13" t="s">
        <v>77</v>
      </c>
      <c r="AY157" s="207" t="s">
        <v>145</v>
      </c>
    </row>
    <row r="158" spans="1:65" s="2" customFormat="1" ht="24.2" customHeight="1">
      <c r="A158" s="37"/>
      <c r="B158" s="38"/>
      <c r="C158" s="177" t="s">
        <v>223</v>
      </c>
      <c r="D158" s="177" t="s">
        <v>148</v>
      </c>
      <c r="E158" s="178" t="s">
        <v>224</v>
      </c>
      <c r="F158" s="179" t="s">
        <v>225</v>
      </c>
      <c r="G158" s="180" t="s">
        <v>226</v>
      </c>
      <c r="H158" s="181">
        <v>29.59</v>
      </c>
      <c r="I158" s="182"/>
      <c r="J158" s="183">
        <f>ROUND(I158*H158,2)</f>
        <v>0</v>
      </c>
      <c r="K158" s="179" t="s">
        <v>152</v>
      </c>
      <c r="L158" s="42"/>
      <c r="M158" s="184" t="s">
        <v>21</v>
      </c>
      <c r="N158" s="185" t="s">
        <v>43</v>
      </c>
      <c r="O158" s="67"/>
      <c r="P158" s="186">
        <f>O158*H158</f>
        <v>0</v>
      </c>
      <c r="Q158" s="186">
        <v>0.00013</v>
      </c>
      <c r="R158" s="186">
        <f>Q158*H158</f>
        <v>0.0038466999999999998</v>
      </c>
      <c r="S158" s="186">
        <v>0</v>
      </c>
      <c r="T158" s="18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8" t="s">
        <v>153</v>
      </c>
      <c r="AT158" s="188" t="s">
        <v>148</v>
      </c>
      <c r="AU158" s="188" t="s">
        <v>82</v>
      </c>
      <c r="AY158" s="19" t="s">
        <v>145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9" t="s">
        <v>77</v>
      </c>
      <c r="BK158" s="189">
        <f>ROUND(I158*H158,2)</f>
        <v>0</v>
      </c>
      <c r="BL158" s="19" t="s">
        <v>153</v>
      </c>
      <c r="BM158" s="188" t="s">
        <v>227</v>
      </c>
    </row>
    <row r="159" spans="1:47" s="2" customFormat="1" ht="11.25">
      <c r="A159" s="37"/>
      <c r="B159" s="38"/>
      <c r="C159" s="39"/>
      <c r="D159" s="190" t="s">
        <v>155</v>
      </c>
      <c r="E159" s="39"/>
      <c r="F159" s="191" t="s">
        <v>228</v>
      </c>
      <c r="G159" s="39"/>
      <c r="H159" s="39"/>
      <c r="I159" s="192"/>
      <c r="J159" s="39"/>
      <c r="K159" s="39"/>
      <c r="L159" s="42"/>
      <c r="M159" s="193"/>
      <c r="N159" s="194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9" t="s">
        <v>155</v>
      </c>
      <c r="AU159" s="19" t="s">
        <v>82</v>
      </c>
    </row>
    <row r="160" spans="1:47" s="2" customFormat="1" ht="11.25">
      <c r="A160" s="37"/>
      <c r="B160" s="38"/>
      <c r="C160" s="39"/>
      <c r="D160" s="195" t="s">
        <v>157</v>
      </c>
      <c r="E160" s="39"/>
      <c r="F160" s="196" t="s">
        <v>229</v>
      </c>
      <c r="G160" s="39"/>
      <c r="H160" s="39"/>
      <c r="I160" s="192"/>
      <c r="J160" s="39"/>
      <c r="K160" s="39"/>
      <c r="L160" s="42"/>
      <c r="M160" s="193"/>
      <c r="N160" s="194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9" t="s">
        <v>157</v>
      </c>
      <c r="AU160" s="19" t="s">
        <v>82</v>
      </c>
    </row>
    <row r="161" spans="2:51" s="13" customFormat="1" ht="11.25">
      <c r="B161" s="197"/>
      <c r="C161" s="198"/>
      <c r="D161" s="190" t="s">
        <v>159</v>
      </c>
      <c r="E161" s="199" t="s">
        <v>21</v>
      </c>
      <c r="F161" s="200" t="s">
        <v>230</v>
      </c>
      <c r="G161" s="198"/>
      <c r="H161" s="201">
        <v>11.6</v>
      </c>
      <c r="I161" s="202"/>
      <c r="J161" s="198"/>
      <c r="K161" s="198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159</v>
      </c>
      <c r="AU161" s="207" t="s">
        <v>82</v>
      </c>
      <c r="AV161" s="13" t="s">
        <v>82</v>
      </c>
      <c r="AW161" s="13" t="s">
        <v>34</v>
      </c>
      <c r="AX161" s="13" t="s">
        <v>72</v>
      </c>
      <c r="AY161" s="207" t="s">
        <v>145</v>
      </c>
    </row>
    <row r="162" spans="2:51" s="13" customFormat="1" ht="11.25">
      <c r="B162" s="197"/>
      <c r="C162" s="198"/>
      <c r="D162" s="190" t="s">
        <v>159</v>
      </c>
      <c r="E162" s="199" t="s">
        <v>21</v>
      </c>
      <c r="F162" s="200" t="s">
        <v>231</v>
      </c>
      <c r="G162" s="198"/>
      <c r="H162" s="201">
        <v>12.15</v>
      </c>
      <c r="I162" s="202"/>
      <c r="J162" s="198"/>
      <c r="K162" s="198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159</v>
      </c>
      <c r="AU162" s="207" t="s">
        <v>82</v>
      </c>
      <c r="AV162" s="13" t="s">
        <v>82</v>
      </c>
      <c r="AW162" s="13" t="s">
        <v>34</v>
      </c>
      <c r="AX162" s="13" t="s">
        <v>72</v>
      </c>
      <c r="AY162" s="207" t="s">
        <v>145</v>
      </c>
    </row>
    <row r="163" spans="2:51" s="13" customFormat="1" ht="11.25">
      <c r="B163" s="197"/>
      <c r="C163" s="198"/>
      <c r="D163" s="190" t="s">
        <v>159</v>
      </c>
      <c r="E163" s="199" t="s">
        <v>21</v>
      </c>
      <c r="F163" s="200" t="s">
        <v>232</v>
      </c>
      <c r="G163" s="198"/>
      <c r="H163" s="201">
        <v>5.84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159</v>
      </c>
      <c r="AU163" s="207" t="s">
        <v>82</v>
      </c>
      <c r="AV163" s="13" t="s">
        <v>82</v>
      </c>
      <c r="AW163" s="13" t="s">
        <v>34</v>
      </c>
      <c r="AX163" s="13" t="s">
        <v>72</v>
      </c>
      <c r="AY163" s="207" t="s">
        <v>145</v>
      </c>
    </row>
    <row r="164" spans="2:51" s="15" customFormat="1" ht="11.25">
      <c r="B164" s="218"/>
      <c r="C164" s="219"/>
      <c r="D164" s="190" t="s">
        <v>159</v>
      </c>
      <c r="E164" s="220" t="s">
        <v>21</v>
      </c>
      <c r="F164" s="221" t="s">
        <v>233</v>
      </c>
      <c r="G164" s="219"/>
      <c r="H164" s="222">
        <v>29.59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159</v>
      </c>
      <c r="AU164" s="228" t="s">
        <v>82</v>
      </c>
      <c r="AV164" s="15" t="s">
        <v>153</v>
      </c>
      <c r="AW164" s="15" t="s">
        <v>34</v>
      </c>
      <c r="AX164" s="15" t="s">
        <v>77</v>
      </c>
      <c r="AY164" s="228" t="s">
        <v>145</v>
      </c>
    </row>
    <row r="165" spans="1:65" s="2" customFormat="1" ht="24.2" customHeight="1">
      <c r="A165" s="37"/>
      <c r="B165" s="38"/>
      <c r="C165" s="177" t="s">
        <v>234</v>
      </c>
      <c r="D165" s="177" t="s">
        <v>148</v>
      </c>
      <c r="E165" s="178" t="s">
        <v>235</v>
      </c>
      <c r="F165" s="179" t="s">
        <v>236</v>
      </c>
      <c r="G165" s="180" t="s">
        <v>181</v>
      </c>
      <c r="H165" s="181">
        <v>1.81</v>
      </c>
      <c r="I165" s="182"/>
      <c r="J165" s="183">
        <f>ROUND(I165*H165,2)</f>
        <v>0</v>
      </c>
      <c r="K165" s="179" t="s">
        <v>152</v>
      </c>
      <c r="L165" s="42"/>
      <c r="M165" s="184" t="s">
        <v>21</v>
      </c>
      <c r="N165" s="185" t="s">
        <v>43</v>
      </c>
      <c r="O165" s="67"/>
      <c r="P165" s="186">
        <f>O165*H165</f>
        <v>0</v>
      </c>
      <c r="Q165" s="186">
        <v>0.12335</v>
      </c>
      <c r="R165" s="186">
        <f>Q165*H165</f>
        <v>0.2232635</v>
      </c>
      <c r="S165" s="186">
        <v>0</v>
      </c>
      <c r="T165" s="18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8" t="s">
        <v>153</v>
      </c>
      <c r="AT165" s="188" t="s">
        <v>148</v>
      </c>
      <c r="AU165" s="188" t="s">
        <v>82</v>
      </c>
      <c r="AY165" s="19" t="s">
        <v>145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9" t="s">
        <v>77</v>
      </c>
      <c r="BK165" s="189">
        <f>ROUND(I165*H165,2)</f>
        <v>0</v>
      </c>
      <c r="BL165" s="19" t="s">
        <v>153</v>
      </c>
      <c r="BM165" s="188" t="s">
        <v>237</v>
      </c>
    </row>
    <row r="166" spans="1:47" s="2" customFormat="1" ht="19.5">
      <c r="A166" s="37"/>
      <c r="B166" s="38"/>
      <c r="C166" s="39"/>
      <c r="D166" s="190" t="s">
        <v>155</v>
      </c>
      <c r="E166" s="39"/>
      <c r="F166" s="191" t="s">
        <v>238</v>
      </c>
      <c r="G166" s="39"/>
      <c r="H166" s="39"/>
      <c r="I166" s="192"/>
      <c r="J166" s="39"/>
      <c r="K166" s="39"/>
      <c r="L166" s="42"/>
      <c r="M166" s="193"/>
      <c r="N166" s="194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9" t="s">
        <v>155</v>
      </c>
      <c r="AU166" s="19" t="s">
        <v>82</v>
      </c>
    </row>
    <row r="167" spans="1:47" s="2" customFormat="1" ht="11.25">
      <c r="A167" s="37"/>
      <c r="B167" s="38"/>
      <c r="C167" s="39"/>
      <c r="D167" s="195" t="s">
        <v>157</v>
      </c>
      <c r="E167" s="39"/>
      <c r="F167" s="196" t="s">
        <v>239</v>
      </c>
      <c r="G167" s="39"/>
      <c r="H167" s="39"/>
      <c r="I167" s="192"/>
      <c r="J167" s="39"/>
      <c r="K167" s="39"/>
      <c r="L167" s="42"/>
      <c r="M167" s="193"/>
      <c r="N167" s="194"/>
      <c r="O167" s="67"/>
      <c r="P167" s="67"/>
      <c r="Q167" s="67"/>
      <c r="R167" s="67"/>
      <c r="S167" s="67"/>
      <c r="T167" s="68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9" t="s">
        <v>157</v>
      </c>
      <c r="AU167" s="19" t="s">
        <v>82</v>
      </c>
    </row>
    <row r="168" spans="2:51" s="13" customFormat="1" ht="11.25">
      <c r="B168" s="197"/>
      <c r="C168" s="198"/>
      <c r="D168" s="190" t="s">
        <v>159</v>
      </c>
      <c r="E168" s="199" t="s">
        <v>21</v>
      </c>
      <c r="F168" s="200" t="s">
        <v>240</v>
      </c>
      <c r="G168" s="198"/>
      <c r="H168" s="201">
        <v>1.5</v>
      </c>
      <c r="I168" s="202"/>
      <c r="J168" s="198"/>
      <c r="K168" s="198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159</v>
      </c>
      <c r="AU168" s="207" t="s">
        <v>82</v>
      </c>
      <c r="AV168" s="13" t="s">
        <v>82</v>
      </c>
      <c r="AW168" s="13" t="s">
        <v>34</v>
      </c>
      <c r="AX168" s="13" t="s">
        <v>72</v>
      </c>
      <c r="AY168" s="207" t="s">
        <v>145</v>
      </c>
    </row>
    <row r="169" spans="2:51" s="13" customFormat="1" ht="11.25">
      <c r="B169" s="197"/>
      <c r="C169" s="198"/>
      <c r="D169" s="190" t="s">
        <v>159</v>
      </c>
      <c r="E169" s="199" t="s">
        <v>21</v>
      </c>
      <c r="F169" s="200" t="s">
        <v>241</v>
      </c>
      <c r="G169" s="198"/>
      <c r="H169" s="201">
        <v>0.06</v>
      </c>
      <c r="I169" s="202"/>
      <c r="J169" s="198"/>
      <c r="K169" s="198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159</v>
      </c>
      <c r="AU169" s="207" t="s">
        <v>82</v>
      </c>
      <c r="AV169" s="13" t="s">
        <v>82</v>
      </c>
      <c r="AW169" s="13" t="s">
        <v>34</v>
      </c>
      <c r="AX169" s="13" t="s">
        <v>72</v>
      </c>
      <c r="AY169" s="207" t="s">
        <v>145</v>
      </c>
    </row>
    <row r="170" spans="2:51" s="13" customFormat="1" ht="11.25">
      <c r="B170" s="197"/>
      <c r="C170" s="198"/>
      <c r="D170" s="190" t="s">
        <v>159</v>
      </c>
      <c r="E170" s="199" t="s">
        <v>21</v>
      </c>
      <c r="F170" s="200" t="s">
        <v>242</v>
      </c>
      <c r="G170" s="198"/>
      <c r="H170" s="201">
        <v>0.05</v>
      </c>
      <c r="I170" s="202"/>
      <c r="J170" s="198"/>
      <c r="K170" s="198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159</v>
      </c>
      <c r="AU170" s="207" t="s">
        <v>82</v>
      </c>
      <c r="AV170" s="13" t="s">
        <v>82</v>
      </c>
      <c r="AW170" s="13" t="s">
        <v>34</v>
      </c>
      <c r="AX170" s="13" t="s">
        <v>72</v>
      </c>
      <c r="AY170" s="207" t="s">
        <v>145</v>
      </c>
    </row>
    <row r="171" spans="2:51" s="13" customFormat="1" ht="11.25">
      <c r="B171" s="197"/>
      <c r="C171" s="198"/>
      <c r="D171" s="190" t="s">
        <v>159</v>
      </c>
      <c r="E171" s="199" t="s">
        <v>21</v>
      </c>
      <c r="F171" s="200" t="s">
        <v>243</v>
      </c>
      <c r="G171" s="198"/>
      <c r="H171" s="201">
        <v>0.2</v>
      </c>
      <c r="I171" s="202"/>
      <c r="J171" s="198"/>
      <c r="K171" s="198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159</v>
      </c>
      <c r="AU171" s="207" t="s">
        <v>82</v>
      </c>
      <c r="AV171" s="13" t="s">
        <v>82</v>
      </c>
      <c r="AW171" s="13" t="s">
        <v>34</v>
      </c>
      <c r="AX171" s="13" t="s">
        <v>72</v>
      </c>
      <c r="AY171" s="207" t="s">
        <v>145</v>
      </c>
    </row>
    <row r="172" spans="2:51" s="15" customFormat="1" ht="11.25">
      <c r="B172" s="218"/>
      <c r="C172" s="219"/>
      <c r="D172" s="190" t="s">
        <v>159</v>
      </c>
      <c r="E172" s="220" t="s">
        <v>21</v>
      </c>
      <c r="F172" s="221" t="s">
        <v>233</v>
      </c>
      <c r="G172" s="219"/>
      <c r="H172" s="222">
        <v>1.81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159</v>
      </c>
      <c r="AU172" s="228" t="s">
        <v>82</v>
      </c>
      <c r="AV172" s="15" t="s">
        <v>153</v>
      </c>
      <c r="AW172" s="15" t="s">
        <v>34</v>
      </c>
      <c r="AX172" s="15" t="s">
        <v>77</v>
      </c>
      <c r="AY172" s="228" t="s">
        <v>145</v>
      </c>
    </row>
    <row r="173" spans="1:65" s="2" customFormat="1" ht="24.2" customHeight="1">
      <c r="A173" s="37"/>
      <c r="B173" s="38"/>
      <c r="C173" s="177" t="s">
        <v>244</v>
      </c>
      <c r="D173" s="177" t="s">
        <v>148</v>
      </c>
      <c r="E173" s="178" t="s">
        <v>245</v>
      </c>
      <c r="F173" s="179" t="s">
        <v>246</v>
      </c>
      <c r="G173" s="180" t="s">
        <v>181</v>
      </c>
      <c r="H173" s="181">
        <v>0.136</v>
      </c>
      <c r="I173" s="182"/>
      <c r="J173" s="183">
        <f>ROUND(I173*H173,2)</f>
        <v>0</v>
      </c>
      <c r="K173" s="179" t="s">
        <v>152</v>
      </c>
      <c r="L173" s="42"/>
      <c r="M173" s="184" t="s">
        <v>21</v>
      </c>
      <c r="N173" s="185" t="s">
        <v>43</v>
      </c>
      <c r="O173" s="67"/>
      <c r="P173" s="186">
        <f>O173*H173</f>
        <v>0</v>
      </c>
      <c r="Q173" s="186">
        <v>0.25365</v>
      </c>
      <c r="R173" s="186">
        <f>Q173*H173</f>
        <v>0.0344964</v>
      </c>
      <c r="S173" s="186">
        <v>0</v>
      </c>
      <c r="T173" s="18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8" t="s">
        <v>153</v>
      </c>
      <c r="AT173" s="188" t="s">
        <v>148</v>
      </c>
      <c r="AU173" s="188" t="s">
        <v>82</v>
      </c>
      <c r="AY173" s="19" t="s">
        <v>145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9" t="s">
        <v>77</v>
      </c>
      <c r="BK173" s="189">
        <f>ROUND(I173*H173,2)</f>
        <v>0</v>
      </c>
      <c r="BL173" s="19" t="s">
        <v>153</v>
      </c>
      <c r="BM173" s="188" t="s">
        <v>247</v>
      </c>
    </row>
    <row r="174" spans="1:47" s="2" customFormat="1" ht="19.5">
      <c r="A174" s="37"/>
      <c r="B174" s="38"/>
      <c r="C174" s="39"/>
      <c r="D174" s="190" t="s">
        <v>155</v>
      </c>
      <c r="E174" s="39"/>
      <c r="F174" s="191" t="s">
        <v>248</v>
      </c>
      <c r="G174" s="39"/>
      <c r="H174" s="39"/>
      <c r="I174" s="192"/>
      <c r="J174" s="39"/>
      <c r="K174" s="39"/>
      <c r="L174" s="42"/>
      <c r="M174" s="193"/>
      <c r="N174" s="194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9" t="s">
        <v>155</v>
      </c>
      <c r="AU174" s="19" t="s">
        <v>82</v>
      </c>
    </row>
    <row r="175" spans="1:47" s="2" customFormat="1" ht="11.25">
      <c r="A175" s="37"/>
      <c r="B175" s="38"/>
      <c r="C175" s="39"/>
      <c r="D175" s="195" t="s">
        <v>157</v>
      </c>
      <c r="E175" s="39"/>
      <c r="F175" s="196" t="s">
        <v>249</v>
      </c>
      <c r="G175" s="39"/>
      <c r="H175" s="39"/>
      <c r="I175" s="192"/>
      <c r="J175" s="39"/>
      <c r="K175" s="39"/>
      <c r="L175" s="42"/>
      <c r="M175" s="193"/>
      <c r="N175" s="194"/>
      <c r="O175" s="67"/>
      <c r="P175" s="67"/>
      <c r="Q175" s="67"/>
      <c r="R175" s="67"/>
      <c r="S175" s="67"/>
      <c r="T175" s="68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9" t="s">
        <v>157</v>
      </c>
      <c r="AU175" s="19" t="s">
        <v>82</v>
      </c>
    </row>
    <row r="176" spans="2:51" s="13" customFormat="1" ht="11.25">
      <c r="B176" s="197"/>
      <c r="C176" s="198"/>
      <c r="D176" s="190" t="s">
        <v>159</v>
      </c>
      <c r="E176" s="199" t="s">
        <v>21</v>
      </c>
      <c r="F176" s="200" t="s">
        <v>250</v>
      </c>
      <c r="G176" s="198"/>
      <c r="H176" s="201">
        <v>0.136</v>
      </c>
      <c r="I176" s="202"/>
      <c r="J176" s="198"/>
      <c r="K176" s="198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159</v>
      </c>
      <c r="AU176" s="207" t="s">
        <v>82</v>
      </c>
      <c r="AV176" s="13" t="s">
        <v>82</v>
      </c>
      <c r="AW176" s="13" t="s">
        <v>34</v>
      </c>
      <c r="AX176" s="13" t="s">
        <v>77</v>
      </c>
      <c r="AY176" s="207" t="s">
        <v>145</v>
      </c>
    </row>
    <row r="177" spans="1:65" s="2" customFormat="1" ht="24.2" customHeight="1">
      <c r="A177" s="37"/>
      <c r="B177" s="38"/>
      <c r="C177" s="177" t="s">
        <v>251</v>
      </c>
      <c r="D177" s="177" t="s">
        <v>148</v>
      </c>
      <c r="E177" s="178" t="s">
        <v>252</v>
      </c>
      <c r="F177" s="179" t="s">
        <v>253</v>
      </c>
      <c r="G177" s="180" t="s">
        <v>181</v>
      </c>
      <c r="H177" s="181">
        <v>0.72</v>
      </c>
      <c r="I177" s="182"/>
      <c r="J177" s="183">
        <f>ROUND(I177*H177,2)</f>
        <v>0</v>
      </c>
      <c r="K177" s="179" t="s">
        <v>152</v>
      </c>
      <c r="L177" s="42"/>
      <c r="M177" s="184" t="s">
        <v>21</v>
      </c>
      <c r="N177" s="185" t="s">
        <v>43</v>
      </c>
      <c r="O177" s="67"/>
      <c r="P177" s="186">
        <f>O177*H177</f>
        <v>0</v>
      </c>
      <c r="Q177" s="186">
        <v>0.17818</v>
      </c>
      <c r="R177" s="186">
        <f>Q177*H177</f>
        <v>0.1282896</v>
      </c>
      <c r="S177" s="186">
        <v>0</v>
      </c>
      <c r="T177" s="18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8" t="s">
        <v>153</v>
      </c>
      <c r="AT177" s="188" t="s">
        <v>148</v>
      </c>
      <c r="AU177" s="188" t="s">
        <v>82</v>
      </c>
      <c r="AY177" s="19" t="s">
        <v>145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9" t="s">
        <v>77</v>
      </c>
      <c r="BK177" s="189">
        <f>ROUND(I177*H177,2)</f>
        <v>0</v>
      </c>
      <c r="BL177" s="19" t="s">
        <v>153</v>
      </c>
      <c r="BM177" s="188" t="s">
        <v>254</v>
      </c>
    </row>
    <row r="178" spans="1:47" s="2" customFormat="1" ht="19.5">
      <c r="A178" s="37"/>
      <c r="B178" s="38"/>
      <c r="C178" s="39"/>
      <c r="D178" s="190" t="s">
        <v>155</v>
      </c>
      <c r="E178" s="39"/>
      <c r="F178" s="191" t="s">
        <v>255</v>
      </c>
      <c r="G178" s="39"/>
      <c r="H178" s="39"/>
      <c r="I178" s="192"/>
      <c r="J178" s="39"/>
      <c r="K178" s="39"/>
      <c r="L178" s="42"/>
      <c r="M178" s="193"/>
      <c r="N178" s="194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9" t="s">
        <v>155</v>
      </c>
      <c r="AU178" s="19" t="s">
        <v>82</v>
      </c>
    </row>
    <row r="179" spans="1:47" s="2" customFormat="1" ht="11.25">
      <c r="A179" s="37"/>
      <c r="B179" s="38"/>
      <c r="C179" s="39"/>
      <c r="D179" s="195" t="s">
        <v>157</v>
      </c>
      <c r="E179" s="39"/>
      <c r="F179" s="196" t="s">
        <v>256</v>
      </c>
      <c r="G179" s="39"/>
      <c r="H179" s="39"/>
      <c r="I179" s="192"/>
      <c r="J179" s="39"/>
      <c r="K179" s="39"/>
      <c r="L179" s="42"/>
      <c r="M179" s="193"/>
      <c r="N179" s="194"/>
      <c r="O179" s="67"/>
      <c r="P179" s="67"/>
      <c r="Q179" s="67"/>
      <c r="R179" s="67"/>
      <c r="S179" s="67"/>
      <c r="T179" s="68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9" t="s">
        <v>157</v>
      </c>
      <c r="AU179" s="19" t="s">
        <v>82</v>
      </c>
    </row>
    <row r="180" spans="2:51" s="13" customFormat="1" ht="11.25">
      <c r="B180" s="197"/>
      <c r="C180" s="198"/>
      <c r="D180" s="190" t="s">
        <v>159</v>
      </c>
      <c r="E180" s="199" t="s">
        <v>21</v>
      </c>
      <c r="F180" s="200" t="s">
        <v>257</v>
      </c>
      <c r="G180" s="198"/>
      <c r="H180" s="201">
        <v>0.72</v>
      </c>
      <c r="I180" s="202"/>
      <c r="J180" s="198"/>
      <c r="K180" s="198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159</v>
      </c>
      <c r="AU180" s="207" t="s">
        <v>82</v>
      </c>
      <c r="AV180" s="13" t="s">
        <v>82</v>
      </c>
      <c r="AW180" s="13" t="s">
        <v>34</v>
      </c>
      <c r="AX180" s="13" t="s">
        <v>77</v>
      </c>
      <c r="AY180" s="207" t="s">
        <v>145</v>
      </c>
    </row>
    <row r="181" spans="1:65" s="2" customFormat="1" ht="16.5" customHeight="1">
      <c r="A181" s="37"/>
      <c r="B181" s="38"/>
      <c r="C181" s="177" t="s">
        <v>8</v>
      </c>
      <c r="D181" s="177" t="s">
        <v>148</v>
      </c>
      <c r="E181" s="178" t="s">
        <v>258</v>
      </c>
      <c r="F181" s="179" t="s">
        <v>259</v>
      </c>
      <c r="G181" s="180" t="s">
        <v>181</v>
      </c>
      <c r="H181" s="181">
        <v>6.195</v>
      </c>
      <c r="I181" s="182"/>
      <c r="J181" s="183">
        <f>ROUND(I181*H181,2)</f>
        <v>0</v>
      </c>
      <c r="K181" s="179" t="s">
        <v>152</v>
      </c>
      <c r="L181" s="42"/>
      <c r="M181" s="184" t="s">
        <v>21</v>
      </c>
      <c r="N181" s="185" t="s">
        <v>43</v>
      </c>
      <c r="O181" s="67"/>
      <c r="P181" s="186">
        <f>O181*H181</f>
        <v>0</v>
      </c>
      <c r="Q181" s="186">
        <v>0.06177</v>
      </c>
      <c r="R181" s="186">
        <f>Q181*H181</f>
        <v>0.38266515</v>
      </c>
      <c r="S181" s="186">
        <v>0</v>
      </c>
      <c r="T181" s="18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8" t="s">
        <v>153</v>
      </c>
      <c r="AT181" s="188" t="s">
        <v>148</v>
      </c>
      <c r="AU181" s="188" t="s">
        <v>82</v>
      </c>
      <c r="AY181" s="19" t="s">
        <v>145</v>
      </c>
      <c r="BE181" s="189">
        <f>IF(N181="základní",J181,0)</f>
        <v>0</v>
      </c>
      <c r="BF181" s="189">
        <f>IF(N181="snížená",J181,0)</f>
        <v>0</v>
      </c>
      <c r="BG181" s="189">
        <f>IF(N181="zákl. přenesená",J181,0)</f>
        <v>0</v>
      </c>
      <c r="BH181" s="189">
        <f>IF(N181="sníž. přenesená",J181,0)</f>
        <v>0</v>
      </c>
      <c r="BI181" s="189">
        <f>IF(N181="nulová",J181,0)</f>
        <v>0</v>
      </c>
      <c r="BJ181" s="19" t="s">
        <v>77</v>
      </c>
      <c r="BK181" s="189">
        <f>ROUND(I181*H181,2)</f>
        <v>0</v>
      </c>
      <c r="BL181" s="19" t="s">
        <v>153</v>
      </c>
      <c r="BM181" s="188" t="s">
        <v>260</v>
      </c>
    </row>
    <row r="182" spans="1:47" s="2" customFormat="1" ht="19.5">
      <c r="A182" s="37"/>
      <c r="B182" s="38"/>
      <c r="C182" s="39"/>
      <c r="D182" s="190" t="s">
        <v>155</v>
      </c>
      <c r="E182" s="39"/>
      <c r="F182" s="191" t="s">
        <v>261</v>
      </c>
      <c r="G182" s="39"/>
      <c r="H182" s="39"/>
      <c r="I182" s="192"/>
      <c r="J182" s="39"/>
      <c r="K182" s="39"/>
      <c r="L182" s="42"/>
      <c r="M182" s="193"/>
      <c r="N182" s="194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9" t="s">
        <v>155</v>
      </c>
      <c r="AU182" s="19" t="s">
        <v>82</v>
      </c>
    </row>
    <row r="183" spans="1:47" s="2" customFormat="1" ht="11.25">
      <c r="A183" s="37"/>
      <c r="B183" s="38"/>
      <c r="C183" s="39"/>
      <c r="D183" s="195" t="s">
        <v>157</v>
      </c>
      <c r="E183" s="39"/>
      <c r="F183" s="196" t="s">
        <v>262</v>
      </c>
      <c r="G183" s="39"/>
      <c r="H183" s="39"/>
      <c r="I183" s="192"/>
      <c r="J183" s="39"/>
      <c r="K183" s="39"/>
      <c r="L183" s="42"/>
      <c r="M183" s="193"/>
      <c r="N183" s="194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9" t="s">
        <v>157</v>
      </c>
      <c r="AU183" s="19" t="s">
        <v>82</v>
      </c>
    </row>
    <row r="184" spans="2:51" s="13" customFormat="1" ht="11.25">
      <c r="B184" s="197"/>
      <c r="C184" s="198"/>
      <c r="D184" s="190" t="s">
        <v>159</v>
      </c>
      <c r="E184" s="199" t="s">
        <v>21</v>
      </c>
      <c r="F184" s="200" t="s">
        <v>263</v>
      </c>
      <c r="G184" s="198"/>
      <c r="H184" s="201">
        <v>2.112</v>
      </c>
      <c r="I184" s="202"/>
      <c r="J184" s="198"/>
      <c r="K184" s="198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159</v>
      </c>
      <c r="AU184" s="207" t="s">
        <v>82</v>
      </c>
      <c r="AV184" s="13" t="s">
        <v>82</v>
      </c>
      <c r="AW184" s="13" t="s">
        <v>34</v>
      </c>
      <c r="AX184" s="13" t="s">
        <v>72</v>
      </c>
      <c r="AY184" s="207" t="s">
        <v>145</v>
      </c>
    </row>
    <row r="185" spans="2:51" s="13" customFormat="1" ht="11.25">
      <c r="B185" s="197"/>
      <c r="C185" s="198"/>
      <c r="D185" s="190" t="s">
        <v>159</v>
      </c>
      <c r="E185" s="199" t="s">
        <v>21</v>
      </c>
      <c r="F185" s="200" t="s">
        <v>264</v>
      </c>
      <c r="G185" s="198"/>
      <c r="H185" s="201">
        <v>4.083</v>
      </c>
      <c r="I185" s="202"/>
      <c r="J185" s="198"/>
      <c r="K185" s="198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159</v>
      </c>
      <c r="AU185" s="207" t="s">
        <v>82</v>
      </c>
      <c r="AV185" s="13" t="s">
        <v>82</v>
      </c>
      <c r="AW185" s="13" t="s">
        <v>34</v>
      </c>
      <c r="AX185" s="13" t="s">
        <v>72</v>
      </c>
      <c r="AY185" s="207" t="s">
        <v>145</v>
      </c>
    </row>
    <row r="186" spans="2:51" s="15" customFormat="1" ht="11.25">
      <c r="B186" s="218"/>
      <c r="C186" s="219"/>
      <c r="D186" s="190" t="s">
        <v>159</v>
      </c>
      <c r="E186" s="220" t="s">
        <v>21</v>
      </c>
      <c r="F186" s="221" t="s">
        <v>233</v>
      </c>
      <c r="G186" s="219"/>
      <c r="H186" s="222">
        <v>6.195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159</v>
      </c>
      <c r="AU186" s="228" t="s">
        <v>82</v>
      </c>
      <c r="AV186" s="15" t="s">
        <v>153</v>
      </c>
      <c r="AW186" s="15" t="s">
        <v>34</v>
      </c>
      <c r="AX186" s="15" t="s">
        <v>77</v>
      </c>
      <c r="AY186" s="228" t="s">
        <v>145</v>
      </c>
    </row>
    <row r="187" spans="2:63" s="12" customFormat="1" ht="22.9" customHeight="1">
      <c r="B187" s="161"/>
      <c r="C187" s="162"/>
      <c r="D187" s="163" t="s">
        <v>71</v>
      </c>
      <c r="E187" s="175" t="s">
        <v>153</v>
      </c>
      <c r="F187" s="175" t="s">
        <v>265</v>
      </c>
      <c r="G187" s="162"/>
      <c r="H187" s="162"/>
      <c r="I187" s="165"/>
      <c r="J187" s="176">
        <f>BK187</f>
        <v>0</v>
      </c>
      <c r="K187" s="162"/>
      <c r="L187" s="167"/>
      <c r="M187" s="168"/>
      <c r="N187" s="169"/>
      <c r="O187" s="169"/>
      <c r="P187" s="170">
        <f>SUM(P188:P211)</f>
        <v>0</v>
      </c>
      <c r="Q187" s="169"/>
      <c r="R187" s="170">
        <f>SUM(R188:R211)</f>
        <v>0.54808272</v>
      </c>
      <c r="S187" s="169"/>
      <c r="T187" s="171">
        <f>SUM(T188:T211)</f>
        <v>0</v>
      </c>
      <c r="AR187" s="172" t="s">
        <v>77</v>
      </c>
      <c r="AT187" s="173" t="s">
        <v>71</v>
      </c>
      <c r="AU187" s="173" t="s">
        <v>77</v>
      </c>
      <c r="AY187" s="172" t="s">
        <v>145</v>
      </c>
      <c r="BK187" s="174">
        <f>SUM(BK188:BK211)</f>
        <v>0</v>
      </c>
    </row>
    <row r="188" spans="1:65" s="2" customFormat="1" ht="16.5" customHeight="1">
      <c r="A188" s="37"/>
      <c r="B188" s="38"/>
      <c r="C188" s="177" t="s">
        <v>266</v>
      </c>
      <c r="D188" s="177" t="s">
        <v>148</v>
      </c>
      <c r="E188" s="178" t="s">
        <v>267</v>
      </c>
      <c r="F188" s="179" t="s">
        <v>268</v>
      </c>
      <c r="G188" s="180" t="s">
        <v>163</v>
      </c>
      <c r="H188" s="181">
        <v>0.21</v>
      </c>
      <c r="I188" s="182"/>
      <c r="J188" s="183">
        <f>ROUND(I188*H188,2)</f>
        <v>0</v>
      </c>
      <c r="K188" s="179" t="s">
        <v>152</v>
      </c>
      <c r="L188" s="42"/>
      <c r="M188" s="184" t="s">
        <v>21</v>
      </c>
      <c r="N188" s="185" t="s">
        <v>43</v>
      </c>
      <c r="O188" s="67"/>
      <c r="P188" s="186">
        <f>O188*H188</f>
        <v>0</v>
      </c>
      <c r="Q188" s="186">
        <v>2.4534</v>
      </c>
      <c r="R188" s="186">
        <f>Q188*H188</f>
        <v>0.515214</v>
      </c>
      <c r="S188" s="186">
        <v>0</v>
      </c>
      <c r="T188" s="18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8" t="s">
        <v>153</v>
      </c>
      <c r="AT188" s="188" t="s">
        <v>148</v>
      </c>
      <c r="AU188" s="188" t="s">
        <v>82</v>
      </c>
      <c r="AY188" s="19" t="s">
        <v>145</v>
      </c>
      <c r="BE188" s="189">
        <f>IF(N188="základní",J188,0)</f>
        <v>0</v>
      </c>
      <c r="BF188" s="189">
        <f>IF(N188="snížená",J188,0)</f>
        <v>0</v>
      </c>
      <c r="BG188" s="189">
        <f>IF(N188="zákl. přenesená",J188,0)</f>
        <v>0</v>
      </c>
      <c r="BH188" s="189">
        <f>IF(N188="sníž. přenesená",J188,0)</f>
        <v>0</v>
      </c>
      <c r="BI188" s="189">
        <f>IF(N188="nulová",J188,0)</f>
        <v>0</v>
      </c>
      <c r="BJ188" s="19" t="s">
        <v>77</v>
      </c>
      <c r="BK188" s="189">
        <f>ROUND(I188*H188,2)</f>
        <v>0</v>
      </c>
      <c r="BL188" s="19" t="s">
        <v>153</v>
      </c>
      <c r="BM188" s="188" t="s">
        <v>269</v>
      </c>
    </row>
    <row r="189" spans="1:47" s="2" customFormat="1" ht="19.5">
      <c r="A189" s="37"/>
      <c r="B189" s="38"/>
      <c r="C189" s="39"/>
      <c r="D189" s="190" t="s">
        <v>155</v>
      </c>
      <c r="E189" s="39"/>
      <c r="F189" s="191" t="s">
        <v>270</v>
      </c>
      <c r="G189" s="39"/>
      <c r="H189" s="39"/>
      <c r="I189" s="192"/>
      <c r="J189" s="39"/>
      <c r="K189" s="39"/>
      <c r="L189" s="42"/>
      <c r="M189" s="193"/>
      <c r="N189" s="194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9" t="s">
        <v>155</v>
      </c>
      <c r="AU189" s="19" t="s">
        <v>82</v>
      </c>
    </row>
    <row r="190" spans="1:47" s="2" customFormat="1" ht="11.25">
      <c r="A190" s="37"/>
      <c r="B190" s="38"/>
      <c r="C190" s="39"/>
      <c r="D190" s="195" t="s">
        <v>157</v>
      </c>
      <c r="E190" s="39"/>
      <c r="F190" s="196" t="s">
        <v>271</v>
      </c>
      <c r="G190" s="39"/>
      <c r="H190" s="39"/>
      <c r="I190" s="192"/>
      <c r="J190" s="39"/>
      <c r="K190" s="39"/>
      <c r="L190" s="42"/>
      <c r="M190" s="193"/>
      <c r="N190" s="194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9" t="s">
        <v>157</v>
      </c>
      <c r="AU190" s="19" t="s">
        <v>82</v>
      </c>
    </row>
    <row r="191" spans="2:51" s="14" customFormat="1" ht="11.25">
      <c r="B191" s="208"/>
      <c r="C191" s="209"/>
      <c r="D191" s="190" t="s">
        <v>159</v>
      </c>
      <c r="E191" s="210" t="s">
        <v>21</v>
      </c>
      <c r="F191" s="211" t="s">
        <v>214</v>
      </c>
      <c r="G191" s="209"/>
      <c r="H191" s="210" t="s">
        <v>21</v>
      </c>
      <c r="I191" s="212"/>
      <c r="J191" s="209"/>
      <c r="K191" s="209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159</v>
      </c>
      <c r="AU191" s="217" t="s">
        <v>82</v>
      </c>
      <c r="AV191" s="14" t="s">
        <v>77</v>
      </c>
      <c r="AW191" s="14" t="s">
        <v>34</v>
      </c>
      <c r="AX191" s="14" t="s">
        <v>72</v>
      </c>
      <c r="AY191" s="217" t="s">
        <v>145</v>
      </c>
    </row>
    <row r="192" spans="2:51" s="13" customFormat="1" ht="11.25">
      <c r="B192" s="197"/>
      <c r="C192" s="198"/>
      <c r="D192" s="190" t="s">
        <v>159</v>
      </c>
      <c r="E192" s="199" t="s">
        <v>21</v>
      </c>
      <c r="F192" s="200" t="s">
        <v>272</v>
      </c>
      <c r="G192" s="198"/>
      <c r="H192" s="201">
        <v>0.082</v>
      </c>
      <c r="I192" s="202"/>
      <c r="J192" s="198"/>
      <c r="K192" s="198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159</v>
      </c>
      <c r="AU192" s="207" t="s">
        <v>82</v>
      </c>
      <c r="AV192" s="13" t="s">
        <v>82</v>
      </c>
      <c r="AW192" s="13" t="s">
        <v>34</v>
      </c>
      <c r="AX192" s="13" t="s">
        <v>72</v>
      </c>
      <c r="AY192" s="207" t="s">
        <v>145</v>
      </c>
    </row>
    <row r="193" spans="2:51" s="14" customFormat="1" ht="11.25">
      <c r="B193" s="208"/>
      <c r="C193" s="209"/>
      <c r="D193" s="190" t="s">
        <v>159</v>
      </c>
      <c r="E193" s="210" t="s">
        <v>21</v>
      </c>
      <c r="F193" s="211" t="s">
        <v>273</v>
      </c>
      <c r="G193" s="209"/>
      <c r="H193" s="210" t="s">
        <v>21</v>
      </c>
      <c r="I193" s="212"/>
      <c r="J193" s="209"/>
      <c r="K193" s="209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159</v>
      </c>
      <c r="AU193" s="217" t="s">
        <v>82</v>
      </c>
      <c r="AV193" s="14" t="s">
        <v>77</v>
      </c>
      <c r="AW193" s="14" t="s">
        <v>34</v>
      </c>
      <c r="AX193" s="14" t="s">
        <v>72</v>
      </c>
      <c r="AY193" s="217" t="s">
        <v>145</v>
      </c>
    </row>
    <row r="194" spans="2:51" s="13" customFormat="1" ht="11.25">
      <c r="B194" s="197"/>
      <c r="C194" s="198"/>
      <c r="D194" s="190" t="s">
        <v>159</v>
      </c>
      <c r="E194" s="199" t="s">
        <v>21</v>
      </c>
      <c r="F194" s="200" t="s">
        <v>274</v>
      </c>
      <c r="G194" s="198"/>
      <c r="H194" s="201">
        <v>0.128</v>
      </c>
      <c r="I194" s="202"/>
      <c r="J194" s="198"/>
      <c r="K194" s="198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159</v>
      </c>
      <c r="AU194" s="207" t="s">
        <v>82</v>
      </c>
      <c r="AV194" s="13" t="s">
        <v>82</v>
      </c>
      <c r="AW194" s="13" t="s">
        <v>34</v>
      </c>
      <c r="AX194" s="13" t="s">
        <v>72</v>
      </c>
      <c r="AY194" s="207" t="s">
        <v>145</v>
      </c>
    </row>
    <row r="195" spans="2:51" s="15" customFormat="1" ht="11.25">
      <c r="B195" s="218"/>
      <c r="C195" s="219"/>
      <c r="D195" s="190" t="s">
        <v>159</v>
      </c>
      <c r="E195" s="220" t="s">
        <v>21</v>
      </c>
      <c r="F195" s="221" t="s">
        <v>233</v>
      </c>
      <c r="G195" s="219"/>
      <c r="H195" s="222">
        <v>0.21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159</v>
      </c>
      <c r="AU195" s="228" t="s">
        <v>82</v>
      </c>
      <c r="AV195" s="15" t="s">
        <v>153</v>
      </c>
      <c r="AW195" s="15" t="s">
        <v>34</v>
      </c>
      <c r="AX195" s="15" t="s">
        <v>77</v>
      </c>
      <c r="AY195" s="228" t="s">
        <v>145</v>
      </c>
    </row>
    <row r="196" spans="1:65" s="2" customFormat="1" ht="16.5" customHeight="1">
      <c r="A196" s="37"/>
      <c r="B196" s="38"/>
      <c r="C196" s="177" t="s">
        <v>275</v>
      </c>
      <c r="D196" s="177" t="s">
        <v>148</v>
      </c>
      <c r="E196" s="178" t="s">
        <v>276</v>
      </c>
      <c r="F196" s="179" t="s">
        <v>277</v>
      </c>
      <c r="G196" s="180" t="s">
        <v>181</v>
      </c>
      <c r="H196" s="181">
        <v>4.244</v>
      </c>
      <c r="I196" s="182"/>
      <c r="J196" s="183">
        <f>ROUND(I196*H196,2)</f>
        <v>0</v>
      </c>
      <c r="K196" s="179" t="s">
        <v>152</v>
      </c>
      <c r="L196" s="42"/>
      <c r="M196" s="184" t="s">
        <v>21</v>
      </c>
      <c r="N196" s="185" t="s">
        <v>43</v>
      </c>
      <c r="O196" s="67"/>
      <c r="P196" s="186">
        <f>O196*H196</f>
        <v>0</v>
      </c>
      <c r="Q196" s="186">
        <v>0.00576</v>
      </c>
      <c r="R196" s="186">
        <f>Q196*H196</f>
        <v>0.02444544</v>
      </c>
      <c r="S196" s="186">
        <v>0</v>
      </c>
      <c r="T196" s="18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8" t="s">
        <v>153</v>
      </c>
      <c r="AT196" s="188" t="s">
        <v>148</v>
      </c>
      <c r="AU196" s="188" t="s">
        <v>82</v>
      </c>
      <c r="AY196" s="19" t="s">
        <v>145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9" t="s">
        <v>77</v>
      </c>
      <c r="BK196" s="189">
        <f>ROUND(I196*H196,2)</f>
        <v>0</v>
      </c>
      <c r="BL196" s="19" t="s">
        <v>153</v>
      </c>
      <c r="BM196" s="188" t="s">
        <v>278</v>
      </c>
    </row>
    <row r="197" spans="1:47" s="2" customFormat="1" ht="11.25">
      <c r="A197" s="37"/>
      <c r="B197" s="38"/>
      <c r="C197" s="39"/>
      <c r="D197" s="190" t="s">
        <v>155</v>
      </c>
      <c r="E197" s="39"/>
      <c r="F197" s="191" t="s">
        <v>279</v>
      </c>
      <c r="G197" s="39"/>
      <c r="H197" s="39"/>
      <c r="I197" s="192"/>
      <c r="J197" s="39"/>
      <c r="K197" s="39"/>
      <c r="L197" s="42"/>
      <c r="M197" s="193"/>
      <c r="N197" s="194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9" t="s">
        <v>155</v>
      </c>
      <c r="AU197" s="19" t="s">
        <v>82</v>
      </c>
    </row>
    <row r="198" spans="1:47" s="2" customFormat="1" ht="11.25">
      <c r="A198" s="37"/>
      <c r="B198" s="38"/>
      <c r="C198" s="39"/>
      <c r="D198" s="195" t="s">
        <v>157</v>
      </c>
      <c r="E198" s="39"/>
      <c r="F198" s="196" t="s">
        <v>280</v>
      </c>
      <c r="G198" s="39"/>
      <c r="H198" s="39"/>
      <c r="I198" s="192"/>
      <c r="J198" s="39"/>
      <c r="K198" s="39"/>
      <c r="L198" s="42"/>
      <c r="M198" s="193"/>
      <c r="N198" s="194"/>
      <c r="O198" s="67"/>
      <c r="P198" s="67"/>
      <c r="Q198" s="67"/>
      <c r="R198" s="67"/>
      <c r="S198" s="67"/>
      <c r="T198" s="68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9" t="s">
        <v>157</v>
      </c>
      <c r="AU198" s="19" t="s">
        <v>82</v>
      </c>
    </row>
    <row r="199" spans="2:51" s="14" customFormat="1" ht="11.25">
      <c r="B199" s="208"/>
      <c r="C199" s="209"/>
      <c r="D199" s="190" t="s">
        <v>159</v>
      </c>
      <c r="E199" s="210" t="s">
        <v>21</v>
      </c>
      <c r="F199" s="211" t="s">
        <v>214</v>
      </c>
      <c r="G199" s="209"/>
      <c r="H199" s="210" t="s">
        <v>21</v>
      </c>
      <c r="I199" s="212"/>
      <c r="J199" s="209"/>
      <c r="K199" s="209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159</v>
      </c>
      <c r="AU199" s="217" t="s">
        <v>82</v>
      </c>
      <c r="AV199" s="14" t="s">
        <v>77</v>
      </c>
      <c r="AW199" s="14" t="s">
        <v>34</v>
      </c>
      <c r="AX199" s="14" t="s">
        <v>72</v>
      </c>
      <c r="AY199" s="217" t="s">
        <v>145</v>
      </c>
    </row>
    <row r="200" spans="2:51" s="13" customFormat="1" ht="11.25">
      <c r="B200" s="197"/>
      <c r="C200" s="198"/>
      <c r="D200" s="190" t="s">
        <v>159</v>
      </c>
      <c r="E200" s="199" t="s">
        <v>21</v>
      </c>
      <c r="F200" s="200" t="s">
        <v>281</v>
      </c>
      <c r="G200" s="198"/>
      <c r="H200" s="201">
        <v>2.2</v>
      </c>
      <c r="I200" s="202"/>
      <c r="J200" s="198"/>
      <c r="K200" s="198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159</v>
      </c>
      <c r="AU200" s="207" t="s">
        <v>82</v>
      </c>
      <c r="AV200" s="13" t="s">
        <v>82</v>
      </c>
      <c r="AW200" s="13" t="s">
        <v>34</v>
      </c>
      <c r="AX200" s="13" t="s">
        <v>72</v>
      </c>
      <c r="AY200" s="207" t="s">
        <v>145</v>
      </c>
    </row>
    <row r="201" spans="2:51" s="14" customFormat="1" ht="11.25">
      <c r="B201" s="208"/>
      <c r="C201" s="209"/>
      <c r="D201" s="190" t="s">
        <v>159</v>
      </c>
      <c r="E201" s="210" t="s">
        <v>21</v>
      </c>
      <c r="F201" s="211" t="s">
        <v>273</v>
      </c>
      <c r="G201" s="209"/>
      <c r="H201" s="210" t="s">
        <v>21</v>
      </c>
      <c r="I201" s="212"/>
      <c r="J201" s="209"/>
      <c r="K201" s="209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159</v>
      </c>
      <c r="AU201" s="217" t="s">
        <v>82</v>
      </c>
      <c r="AV201" s="14" t="s">
        <v>77</v>
      </c>
      <c r="AW201" s="14" t="s">
        <v>34</v>
      </c>
      <c r="AX201" s="14" t="s">
        <v>72</v>
      </c>
      <c r="AY201" s="217" t="s">
        <v>145</v>
      </c>
    </row>
    <row r="202" spans="2:51" s="13" customFormat="1" ht="11.25">
      <c r="B202" s="197"/>
      <c r="C202" s="198"/>
      <c r="D202" s="190" t="s">
        <v>159</v>
      </c>
      <c r="E202" s="199" t="s">
        <v>21</v>
      </c>
      <c r="F202" s="200" t="s">
        <v>282</v>
      </c>
      <c r="G202" s="198"/>
      <c r="H202" s="201">
        <v>2.044</v>
      </c>
      <c r="I202" s="202"/>
      <c r="J202" s="198"/>
      <c r="K202" s="198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159</v>
      </c>
      <c r="AU202" s="207" t="s">
        <v>82</v>
      </c>
      <c r="AV202" s="13" t="s">
        <v>82</v>
      </c>
      <c r="AW202" s="13" t="s">
        <v>34</v>
      </c>
      <c r="AX202" s="13" t="s">
        <v>72</v>
      </c>
      <c r="AY202" s="207" t="s">
        <v>145</v>
      </c>
    </row>
    <row r="203" spans="2:51" s="15" customFormat="1" ht="11.25">
      <c r="B203" s="218"/>
      <c r="C203" s="219"/>
      <c r="D203" s="190" t="s">
        <v>159</v>
      </c>
      <c r="E203" s="220" t="s">
        <v>21</v>
      </c>
      <c r="F203" s="221" t="s">
        <v>233</v>
      </c>
      <c r="G203" s="219"/>
      <c r="H203" s="222">
        <v>4.244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159</v>
      </c>
      <c r="AU203" s="228" t="s">
        <v>82</v>
      </c>
      <c r="AV203" s="15" t="s">
        <v>153</v>
      </c>
      <c r="AW203" s="15" t="s">
        <v>34</v>
      </c>
      <c r="AX203" s="15" t="s">
        <v>77</v>
      </c>
      <c r="AY203" s="228" t="s">
        <v>145</v>
      </c>
    </row>
    <row r="204" spans="1:65" s="2" customFormat="1" ht="16.5" customHeight="1">
      <c r="A204" s="37"/>
      <c r="B204" s="38"/>
      <c r="C204" s="177" t="s">
        <v>283</v>
      </c>
      <c r="D204" s="177" t="s">
        <v>148</v>
      </c>
      <c r="E204" s="178" t="s">
        <v>284</v>
      </c>
      <c r="F204" s="179" t="s">
        <v>285</v>
      </c>
      <c r="G204" s="180" t="s">
        <v>181</v>
      </c>
      <c r="H204" s="181">
        <v>4.244</v>
      </c>
      <c r="I204" s="182"/>
      <c r="J204" s="183">
        <f>ROUND(I204*H204,2)</f>
        <v>0</v>
      </c>
      <c r="K204" s="179" t="s">
        <v>152</v>
      </c>
      <c r="L204" s="42"/>
      <c r="M204" s="184" t="s">
        <v>21</v>
      </c>
      <c r="N204" s="185" t="s">
        <v>43</v>
      </c>
      <c r="O204" s="67"/>
      <c r="P204" s="186">
        <f>O204*H204</f>
        <v>0</v>
      </c>
      <c r="Q204" s="186">
        <v>0</v>
      </c>
      <c r="R204" s="186">
        <f>Q204*H204</f>
        <v>0</v>
      </c>
      <c r="S204" s="186">
        <v>0</v>
      </c>
      <c r="T204" s="18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8" t="s">
        <v>153</v>
      </c>
      <c r="AT204" s="188" t="s">
        <v>148</v>
      </c>
      <c r="AU204" s="188" t="s">
        <v>82</v>
      </c>
      <c r="AY204" s="19" t="s">
        <v>145</v>
      </c>
      <c r="BE204" s="189">
        <f>IF(N204="základní",J204,0)</f>
        <v>0</v>
      </c>
      <c r="BF204" s="189">
        <f>IF(N204="snížená",J204,0)</f>
        <v>0</v>
      </c>
      <c r="BG204" s="189">
        <f>IF(N204="zákl. přenesená",J204,0)</f>
        <v>0</v>
      </c>
      <c r="BH204" s="189">
        <f>IF(N204="sníž. přenesená",J204,0)</f>
        <v>0</v>
      </c>
      <c r="BI204" s="189">
        <f>IF(N204="nulová",J204,0)</f>
        <v>0</v>
      </c>
      <c r="BJ204" s="19" t="s">
        <v>77</v>
      </c>
      <c r="BK204" s="189">
        <f>ROUND(I204*H204,2)</f>
        <v>0</v>
      </c>
      <c r="BL204" s="19" t="s">
        <v>153</v>
      </c>
      <c r="BM204" s="188" t="s">
        <v>286</v>
      </c>
    </row>
    <row r="205" spans="1:47" s="2" customFormat="1" ht="11.25">
      <c r="A205" s="37"/>
      <c r="B205" s="38"/>
      <c r="C205" s="39"/>
      <c r="D205" s="190" t="s">
        <v>155</v>
      </c>
      <c r="E205" s="39"/>
      <c r="F205" s="191" t="s">
        <v>287</v>
      </c>
      <c r="G205" s="39"/>
      <c r="H205" s="39"/>
      <c r="I205" s="192"/>
      <c r="J205" s="39"/>
      <c r="K205" s="39"/>
      <c r="L205" s="42"/>
      <c r="M205" s="193"/>
      <c r="N205" s="194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9" t="s">
        <v>155</v>
      </c>
      <c r="AU205" s="19" t="s">
        <v>82</v>
      </c>
    </row>
    <row r="206" spans="1:47" s="2" customFormat="1" ht="11.25">
      <c r="A206" s="37"/>
      <c r="B206" s="38"/>
      <c r="C206" s="39"/>
      <c r="D206" s="195" t="s">
        <v>157</v>
      </c>
      <c r="E206" s="39"/>
      <c r="F206" s="196" t="s">
        <v>288</v>
      </c>
      <c r="G206" s="39"/>
      <c r="H206" s="39"/>
      <c r="I206" s="192"/>
      <c r="J206" s="39"/>
      <c r="K206" s="39"/>
      <c r="L206" s="42"/>
      <c r="M206" s="193"/>
      <c r="N206" s="194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9" t="s">
        <v>157</v>
      </c>
      <c r="AU206" s="19" t="s">
        <v>82</v>
      </c>
    </row>
    <row r="207" spans="2:51" s="13" customFormat="1" ht="11.25">
      <c r="B207" s="197"/>
      <c r="C207" s="198"/>
      <c r="D207" s="190" t="s">
        <v>159</v>
      </c>
      <c r="E207" s="199" t="s">
        <v>21</v>
      </c>
      <c r="F207" s="200" t="s">
        <v>289</v>
      </c>
      <c r="G207" s="198"/>
      <c r="H207" s="201">
        <v>4.244</v>
      </c>
      <c r="I207" s="202"/>
      <c r="J207" s="198"/>
      <c r="K207" s="198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159</v>
      </c>
      <c r="AU207" s="207" t="s">
        <v>82</v>
      </c>
      <c r="AV207" s="13" t="s">
        <v>82</v>
      </c>
      <c r="AW207" s="13" t="s">
        <v>34</v>
      </c>
      <c r="AX207" s="13" t="s">
        <v>77</v>
      </c>
      <c r="AY207" s="207" t="s">
        <v>145</v>
      </c>
    </row>
    <row r="208" spans="1:65" s="2" customFormat="1" ht="24.2" customHeight="1">
      <c r="A208" s="37"/>
      <c r="B208" s="38"/>
      <c r="C208" s="177" t="s">
        <v>290</v>
      </c>
      <c r="D208" s="177" t="s">
        <v>148</v>
      </c>
      <c r="E208" s="178" t="s">
        <v>291</v>
      </c>
      <c r="F208" s="179" t="s">
        <v>292</v>
      </c>
      <c r="G208" s="180" t="s">
        <v>196</v>
      </c>
      <c r="H208" s="181">
        <v>0.008</v>
      </c>
      <c r="I208" s="182"/>
      <c r="J208" s="183">
        <f>ROUND(I208*H208,2)</f>
        <v>0</v>
      </c>
      <c r="K208" s="179" t="s">
        <v>152</v>
      </c>
      <c r="L208" s="42"/>
      <c r="M208" s="184" t="s">
        <v>21</v>
      </c>
      <c r="N208" s="185" t="s">
        <v>43</v>
      </c>
      <c r="O208" s="67"/>
      <c r="P208" s="186">
        <f>O208*H208</f>
        <v>0</v>
      </c>
      <c r="Q208" s="186">
        <v>1.05291</v>
      </c>
      <c r="R208" s="186">
        <f>Q208*H208</f>
        <v>0.00842328</v>
      </c>
      <c r="S208" s="186">
        <v>0</v>
      </c>
      <c r="T208" s="18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8" t="s">
        <v>153</v>
      </c>
      <c r="AT208" s="188" t="s">
        <v>148</v>
      </c>
      <c r="AU208" s="188" t="s">
        <v>82</v>
      </c>
      <c r="AY208" s="19" t="s">
        <v>145</v>
      </c>
      <c r="BE208" s="189">
        <f>IF(N208="základní",J208,0)</f>
        <v>0</v>
      </c>
      <c r="BF208" s="189">
        <f>IF(N208="snížená",J208,0)</f>
        <v>0</v>
      </c>
      <c r="BG208" s="189">
        <f>IF(N208="zákl. přenesená",J208,0)</f>
        <v>0</v>
      </c>
      <c r="BH208" s="189">
        <f>IF(N208="sníž. přenesená",J208,0)</f>
        <v>0</v>
      </c>
      <c r="BI208" s="189">
        <f>IF(N208="nulová",J208,0)</f>
        <v>0</v>
      </c>
      <c r="BJ208" s="19" t="s">
        <v>77</v>
      </c>
      <c r="BK208" s="189">
        <f>ROUND(I208*H208,2)</f>
        <v>0</v>
      </c>
      <c r="BL208" s="19" t="s">
        <v>153</v>
      </c>
      <c r="BM208" s="188" t="s">
        <v>293</v>
      </c>
    </row>
    <row r="209" spans="1:47" s="2" customFormat="1" ht="19.5">
      <c r="A209" s="37"/>
      <c r="B209" s="38"/>
      <c r="C209" s="39"/>
      <c r="D209" s="190" t="s">
        <v>155</v>
      </c>
      <c r="E209" s="39"/>
      <c r="F209" s="191" t="s">
        <v>294</v>
      </c>
      <c r="G209" s="39"/>
      <c r="H209" s="39"/>
      <c r="I209" s="192"/>
      <c r="J209" s="39"/>
      <c r="K209" s="39"/>
      <c r="L209" s="42"/>
      <c r="M209" s="193"/>
      <c r="N209" s="194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9" t="s">
        <v>155</v>
      </c>
      <c r="AU209" s="19" t="s">
        <v>82</v>
      </c>
    </row>
    <row r="210" spans="1:47" s="2" customFormat="1" ht="11.25">
      <c r="A210" s="37"/>
      <c r="B210" s="38"/>
      <c r="C210" s="39"/>
      <c r="D210" s="195" t="s">
        <v>157</v>
      </c>
      <c r="E210" s="39"/>
      <c r="F210" s="196" t="s">
        <v>295</v>
      </c>
      <c r="G210" s="39"/>
      <c r="H210" s="39"/>
      <c r="I210" s="192"/>
      <c r="J210" s="39"/>
      <c r="K210" s="39"/>
      <c r="L210" s="42"/>
      <c r="M210" s="193"/>
      <c r="N210" s="194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9" t="s">
        <v>157</v>
      </c>
      <c r="AU210" s="19" t="s">
        <v>82</v>
      </c>
    </row>
    <row r="211" spans="2:51" s="13" customFormat="1" ht="11.25">
      <c r="B211" s="197"/>
      <c r="C211" s="198"/>
      <c r="D211" s="190" t="s">
        <v>159</v>
      </c>
      <c r="E211" s="199" t="s">
        <v>21</v>
      </c>
      <c r="F211" s="200" t="s">
        <v>296</v>
      </c>
      <c r="G211" s="198"/>
      <c r="H211" s="201">
        <v>0.008</v>
      </c>
      <c r="I211" s="202"/>
      <c r="J211" s="198"/>
      <c r="K211" s="198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159</v>
      </c>
      <c r="AU211" s="207" t="s">
        <v>82</v>
      </c>
      <c r="AV211" s="13" t="s">
        <v>82</v>
      </c>
      <c r="AW211" s="13" t="s">
        <v>34</v>
      </c>
      <c r="AX211" s="13" t="s">
        <v>77</v>
      </c>
      <c r="AY211" s="207" t="s">
        <v>145</v>
      </c>
    </row>
    <row r="212" spans="2:63" s="12" customFormat="1" ht="22.9" customHeight="1">
      <c r="B212" s="161"/>
      <c r="C212" s="162"/>
      <c r="D212" s="163" t="s">
        <v>71</v>
      </c>
      <c r="E212" s="175" t="s">
        <v>186</v>
      </c>
      <c r="F212" s="175" t="s">
        <v>297</v>
      </c>
      <c r="G212" s="162"/>
      <c r="H212" s="162"/>
      <c r="I212" s="165"/>
      <c r="J212" s="176">
        <f>BK212</f>
        <v>0</v>
      </c>
      <c r="K212" s="162"/>
      <c r="L212" s="167"/>
      <c r="M212" s="168"/>
      <c r="N212" s="169"/>
      <c r="O212" s="169"/>
      <c r="P212" s="170">
        <f>SUM(P213:P444)</f>
        <v>0</v>
      </c>
      <c r="Q212" s="169"/>
      <c r="R212" s="170">
        <f>SUM(R213:R444)</f>
        <v>7.1761300100000005</v>
      </c>
      <c r="S212" s="169"/>
      <c r="T212" s="171">
        <f>SUM(T213:T444)</f>
        <v>0.6080868799999999</v>
      </c>
      <c r="AR212" s="172" t="s">
        <v>77</v>
      </c>
      <c r="AT212" s="173" t="s">
        <v>71</v>
      </c>
      <c r="AU212" s="173" t="s">
        <v>77</v>
      </c>
      <c r="AY212" s="172" t="s">
        <v>145</v>
      </c>
      <c r="BK212" s="174">
        <f>SUM(BK213:BK444)</f>
        <v>0</v>
      </c>
    </row>
    <row r="213" spans="1:65" s="2" customFormat="1" ht="24.2" customHeight="1">
      <c r="A213" s="37"/>
      <c r="B213" s="38"/>
      <c r="C213" s="177" t="s">
        <v>298</v>
      </c>
      <c r="D213" s="177" t="s">
        <v>148</v>
      </c>
      <c r="E213" s="178" t="s">
        <v>299</v>
      </c>
      <c r="F213" s="179" t="s">
        <v>300</v>
      </c>
      <c r="G213" s="180" t="s">
        <v>151</v>
      </c>
      <c r="H213" s="181">
        <v>2</v>
      </c>
      <c r="I213" s="182"/>
      <c r="J213" s="183">
        <f>ROUND(I213*H213,2)</f>
        <v>0</v>
      </c>
      <c r="K213" s="179" t="s">
        <v>152</v>
      </c>
      <c r="L213" s="42"/>
      <c r="M213" s="184" t="s">
        <v>21</v>
      </c>
      <c r="N213" s="185" t="s">
        <v>43</v>
      </c>
      <c r="O213" s="67"/>
      <c r="P213" s="186">
        <f>O213*H213</f>
        <v>0</v>
      </c>
      <c r="Q213" s="186">
        <v>0.0036</v>
      </c>
      <c r="R213" s="186">
        <f>Q213*H213</f>
        <v>0.0072</v>
      </c>
      <c r="S213" s="186">
        <v>0</v>
      </c>
      <c r="T213" s="18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8" t="s">
        <v>153</v>
      </c>
      <c r="AT213" s="188" t="s">
        <v>148</v>
      </c>
      <c r="AU213" s="188" t="s">
        <v>82</v>
      </c>
      <c r="AY213" s="19" t="s">
        <v>145</v>
      </c>
      <c r="BE213" s="189">
        <f>IF(N213="základní",J213,0)</f>
        <v>0</v>
      </c>
      <c r="BF213" s="189">
        <f>IF(N213="snížená",J213,0)</f>
        <v>0</v>
      </c>
      <c r="BG213" s="189">
        <f>IF(N213="zákl. přenesená",J213,0)</f>
        <v>0</v>
      </c>
      <c r="BH213" s="189">
        <f>IF(N213="sníž. přenesená",J213,0)</f>
        <v>0</v>
      </c>
      <c r="BI213" s="189">
        <f>IF(N213="nulová",J213,0)</f>
        <v>0</v>
      </c>
      <c r="BJ213" s="19" t="s">
        <v>77</v>
      </c>
      <c r="BK213" s="189">
        <f>ROUND(I213*H213,2)</f>
        <v>0</v>
      </c>
      <c r="BL213" s="19" t="s">
        <v>153</v>
      </c>
      <c r="BM213" s="188" t="s">
        <v>301</v>
      </c>
    </row>
    <row r="214" spans="1:47" s="2" customFormat="1" ht="19.5">
      <c r="A214" s="37"/>
      <c r="B214" s="38"/>
      <c r="C214" s="39"/>
      <c r="D214" s="190" t="s">
        <v>155</v>
      </c>
      <c r="E214" s="39"/>
      <c r="F214" s="191" t="s">
        <v>302</v>
      </c>
      <c r="G214" s="39"/>
      <c r="H214" s="39"/>
      <c r="I214" s="192"/>
      <c r="J214" s="39"/>
      <c r="K214" s="39"/>
      <c r="L214" s="42"/>
      <c r="M214" s="193"/>
      <c r="N214" s="194"/>
      <c r="O214" s="67"/>
      <c r="P214" s="67"/>
      <c r="Q214" s="67"/>
      <c r="R214" s="67"/>
      <c r="S214" s="67"/>
      <c r="T214" s="68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9" t="s">
        <v>155</v>
      </c>
      <c r="AU214" s="19" t="s">
        <v>82</v>
      </c>
    </row>
    <row r="215" spans="1:47" s="2" customFormat="1" ht="11.25">
      <c r="A215" s="37"/>
      <c r="B215" s="38"/>
      <c r="C215" s="39"/>
      <c r="D215" s="195" t="s">
        <v>157</v>
      </c>
      <c r="E215" s="39"/>
      <c r="F215" s="196" t="s">
        <v>303</v>
      </c>
      <c r="G215" s="39"/>
      <c r="H215" s="39"/>
      <c r="I215" s="192"/>
      <c r="J215" s="39"/>
      <c r="K215" s="39"/>
      <c r="L215" s="42"/>
      <c r="M215" s="193"/>
      <c r="N215" s="194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9" t="s">
        <v>157</v>
      </c>
      <c r="AU215" s="19" t="s">
        <v>82</v>
      </c>
    </row>
    <row r="216" spans="2:51" s="14" customFormat="1" ht="11.25">
      <c r="B216" s="208"/>
      <c r="C216" s="209"/>
      <c r="D216" s="190" t="s">
        <v>159</v>
      </c>
      <c r="E216" s="210" t="s">
        <v>21</v>
      </c>
      <c r="F216" s="211" t="s">
        <v>304</v>
      </c>
      <c r="G216" s="209"/>
      <c r="H216" s="210" t="s">
        <v>21</v>
      </c>
      <c r="I216" s="212"/>
      <c r="J216" s="209"/>
      <c r="K216" s="209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159</v>
      </c>
      <c r="AU216" s="217" t="s">
        <v>82</v>
      </c>
      <c r="AV216" s="14" t="s">
        <v>77</v>
      </c>
      <c r="AW216" s="14" t="s">
        <v>34</v>
      </c>
      <c r="AX216" s="14" t="s">
        <v>72</v>
      </c>
      <c r="AY216" s="217" t="s">
        <v>145</v>
      </c>
    </row>
    <row r="217" spans="2:51" s="13" customFormat="1" ht="11.25">
      <c r="B217" s="197"/>
      <c r="C217" s="198"/>
      <c r="D217" s="190" t="s">
        <v>159</v>
      </c>
      <c r="E217" s="199" t="s">
        <v>21</v>
      </c>
      <c r="F217" s="200" t="s">
        <v>305</v>
      </c>
      <c r="G217" s="198"/>
      <c r="H217" s="201">
        <v>2</v>
      </c>
      <c r="I217" s="202"/>
      <c r="J217" s="198"/>
      <c r="K217" s="198"/>
      <c r="L217" s="203"/>
      <c r="M217" s="204"/>
      <c r="N217" s="205"/>
      <c r="O217" s="205"/>
      <c r="P217" s="205"/>
      <c r="Q217" s="205"/>
      <c r="R217" s="205"/>
      <c r="S217" s="205"/>
      <c r="T217" s="206"/>
      <c r="AT217" s="207" t="s">
        <v>159</v>
      </c>
      <c r="AU217" s="207" t="s">
        <v>82</v>
      </c>
      <c r="AV217" s="13" t="s">
        <v>82</v>
      </c>
      <c r="AW217" s="13" t="s">
        <v>34</v>
      </c>
      <c r="AX217" s="13" t="s">
        <v>77</v>
      </c>
      <c r="AY217" s="207" t="s">
        <v>145</v>
      </c>
    </row>
    <row r="218" spans="1:65" s="2" customFormat="1" ht="24.2" customHeight="1">
      <c r="A218" s="37"/>
      <c r="B218" s="38"/>
      <c r="C218" s="177" t="s">
        <v>7</v>
      </c>
      <c r="D218" s="177" t="s">
        <v>148</v>
      </c>
      <c r="E218" s="178" t="s">
        <v>306</v>
      </c>
      <c r="F218" s="179" t="s">
        <v>307</v>
      </c>
      <c r="G218" s="180" t="s">
        <v>181</v>
      </c>
      <c r="H218" s="181">
        <v>49.61</v>
      </c>
      <c r="I218" s="182"/>
      <c r="J218" s="183">
        <f>ROUND(I218*H218,2)</f>
        <v>0</v>
      </c>
      <c r="K218" s="179" t="s">
        <v>152</v>
      </c>
      <c r="L218" s="42"/>
      <c r="M218" s="184" t="s">
        <v>21</v>
      </c>
      <c r="N218" s="185" t="s">
        <v>43</v>
      </c>
      <c r="O218" s="67"/>
      <c r="P218" s="186">
        <f>O218*H218</f>
        <v>0</v>
      </c>
      <c r="Q218" s="186">
        <v>0.0058</v>
      </c>
      <c r="R218" s="186">
        <f>Q218*H218</f>
        <v>0.287738</v>
      </c>
      <c r="S218" s="186">
        <v>0</v>
      </c>
      <c r="T218" s="18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8" t="s">
        <v>153</v>
      </c>
      <c r="AT218" s="188" t="s">
        <v>148</v>
      </c>
      <c r="AU218" s="188" t="s">
        <v>82</v>
      </c>
      <c r="AY218" s="19" t="s">
        <v>145</v>
      </c>
      <c r="BE218" s="189">
        <f>IF(N218="základní",J218,0)</f>
        <v>0</v>
      </c>
      <c r="BF218" s="189">
        <f>IF(N218="snížená",J218,0)</f>
        <v>0</v>
      </c>
      <c r="BG218" s="189">
        <f>IF(N218="zákl. přenesená",J218,0)</f>
        <v>0</v>
      </c>
      <c r="BH218" s="189">
        <f>IF(N218="sníž. přenesená",J218,0)</f>
        <v>0</v>
      </c>
      <c r="BI218" s="189">
        <f>IF(N218="nulová",J218,0)</f>
        <v>0</v>
      </c>
      <c r="BJ218" s="19" t="s">
        <v>77</v>
      </c>
      <c r="BK218" s="189">
        <f>ROUND(I218*H218,2)</f>
        <v>0</v>
      </c>
      <c r="BL218" s="19" t="s">
        <v>153</v>
      </c>
      <c r="BM218" s="188" t="s">
        <v>308</v>
      </c>
    </row>
    <row r="219" spans="1:47" s="2" customFormat="1" ht="29.25">
      <c r="A219" s="37"/>
      <c r="B219" s="38"/>
      <c r="C219" s="39"/>
      <c r="D219" s="190" t="s">
        <v>155</v>
      </c>
      <c r="E219" s="39"/>
      <c r="F219" s="191" t="s">
        <v>309</v>
      </c>
      <c r="G219" s="39"/>
      <c r="H219" s="39"/>
      <c r="I219" s="192"/>
      <c r="J219" s="39"/>
      <c r="K219" s="39"/>
      <c r="L219" s="42"/>
      <c r="M219" s="193"/>
      <c r="N219" s="194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9" t="s">
        <v>155</v>
      </c>
      <c r="AU219" s="19" t="s">
        <v>82</v>
      </c>
    </row>
    <row r="220" spans="1:47" s="2" customFormat="1" ht="11.25">
      <c r="A220" s="37"/>
      <c r="B220" s="38"/>
      <c r="C220" s="39"/>
      <c r="D220" s="195" t="s">
        <v>157</v>
      </c>
      <c r="E220" s="39"/>
      <c r="F220" s="196" t="s">
        <v>310</v>
      </c>
      <c r="G220" s="39"/>
      <c r="H220" s="39"/>
      <c r="I220" s="192"/>
      <c r="J220" s="39"/>
      <c r="K220" s="39"/>
      <c r="L220" s="42"/>
      <c r="M220" s="193"/>
      <c r="N220" s="194"/>
      <c r="O220" s="67"/>
      <c r="P220" s="67"/>
      <c r="Q220" s="67"/>
      <c r="R220" s="67"/>
      <c r="S220" s="67"/>
      <c r="T220" s="68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9" t="s">
        <v>157</v>
      </c>
      <c r="AU220" s="19" t="s">
        <v>82</v>
      </c>
    </row>
    <row r="221" spans="2:51" s="13" customFormat="1" ht="11.25">
      <c r="B221" s="197"/>
      <c r="C221" s="198"/>
      <c r="D221" s="190" t="s">
        <v>159</v>
      </c>
      <c r="E221" s="199" t="s">
        <v>21</v>
      </c>
      <c r="F221" s="200" t="s">
        <v>311</v>
      </c>
      <c r="G221" s="198"/>
      <c r="H221" s="201">
        <v>12.9</v>
      </c>
      <c r="I221" s="202"/>
      <c r="J221" s="198"/>
      <c r="K221" s="198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159</v>
      </c>
      <c r="AU221" s="207" t="s">
        <v>82</v>
      </c>
      <c r="AV221" s="13" t="s">
        <v>82</v>
      </c>
      <c r="AW221" s="13" t="s">
        <v>34</v>
      </c>
      <c r="AX221" s="13" t="s">
        <v>72</v>
      </c>
      <c r="AY221" s="207" t="s">
        <v>145</v>
      </c>
    </row>
    <row r="222" spans="2:51" s="13" customFormat="1" ht="11.25">
      <c r="B222" s="197"/>
      <c r="C222" s="198"/>
      <c r="D222" s="190" t="s">
        <v>159</v>
      </c>
      <c r="E222" s="199" t="s">
        <v>21</v>
      </c>
      <c r="F222" s="200" t="s">
        <v>312</v>
      </c>
      <c r="G222" s="198"/>
      <c r="H222" s="201">
        <v>6.39</v>
      </c>
      <c r="I222" s="202"/>
      <c r="J222" s="198"/>
      <c r="K222" s="198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159</v>
      </c>
      <c r="AU222" s="207" t="s">
        <v>82</v>
      </c>
      <c r="AV222" s="13" t="s">
        <v>82</v>
      </c>
      <c r="AW222" s="13" t="s">
        <v>34</v>
      </c>
      <c r="AX222" s="13" t="s">
        <v>72</v>
      </c>
      <c r="AY222" s="207" t="s">
        <v>145</v>
      </c>
    </row>
    <row r="223" spans="2:51" s="13" customFormat="1" ht="11.25">
      <c r="B223" s="197"/>
      <c r="C223" s="198"/>
      <c r="D223" s="190" t="s">
        <v>159</v>
      </c>
      <c r="E223" s="199" t="s">
        <v>21</v>
      </c>
      <c r="F223" s="200" t="s">
        <v>313</v>
      </c>
      <c r="G223" s="198"/>
      <c r="H223" s="201">
        <v>15.1</v>
      </c>
      <c r="I223" s="202"/>
      <c r="J223" s="198"/>
      <c r="K223" s="198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159</v>
      </c>
      <c r="AU223" s="207" t="s">
        <v>82</v>
      </c>
      <c r="AV223" s="13" t="s">
        <v>82</v>
      </c>
      <c r="AW223" s="13" t="s">
        <v>34</v>
      </c>
      <c r="AX223" s="13" t="s">
        <v>72</v>
      </c>
      <c r="AY223" s="207" t="s">
        <v>145</v>
      </c>
    </row>
    <row r="224" spans="2:51" s="13" customFormat="1" ht="11.25">
      <c r="B224" s="197"/>
      <c r="C224" s="198"/>
      <c r="D224" s="190" t="s">
        <v>159</v>
      </c>
      <c r="E224" s="199" t="s">
        <v>21</v>
      </c>
      <c r="F224" s="200" t="s">
        <v>314</v>
      </c>
      <c r="G224" s="198"/>
      <c r="H224" s="201">
        <v>12.1</v>
      </c>
      <c r="I224" s="202"/>
      <c r="J224" s="198"/>
      <c r="K224" s="198"/>
      <c r="L224" s="203"/>
      <c r="M224" s="204"/>
      <c r="N224" s="205"/>
      <c r="O224" s="205"/>
      <c r="P224" s="205"/>
      <c r="Q224" s="205"/>
      <c r="R224" s="205"/>
      <c r="S224" s="205"/>
      <c r="T224" s="206"/>
      <c r="AT224" s="207" t="s">
        <v>159</v>
      </c>
      <c r="AU224" s="207" t="s">
        <v>82</v>
      </c>
      <c r="AV224" s="13" t="s">
        <v>82</v>
      </c>
      <c r="AW224" s="13" t="s">
        <v>34</v>
      </c>
      <c r="AX224" s="13" t="s">
        <v>72</v>
      </c>
      <c r="AY224" s="207" t="s">
        <v>145</v>
      </c>
    </row>
    <row r="225" spans="2:51" s="13" customFormat="1" ht="11.25">
      <c r="B225" s="197"/>
      <c r="C225" s="198"/>
      <c r="D225" s="190" t="s">
        <v>159</v>
      </c>
      <c r="E225" s="199" t="s">
        <v>21</v>
      </c>
      <c r="F225" s="200" t="s">
        <v>315</v>
      </c>
      <c r="G225" s="198"/>
      <c r="H225" s="201">
        <v>3.12</v>
      </c>
      <c r="I225" s="202"/>
      <c r="J225" s="198"/>
      <c r="K225" s="198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159</v>
      </c>
      <c r="AU225" s="207" t="s">
        <v>82</v>
      </c>
      <c r="AV225" s="13" t="s">
        <v>82</v>
      </c>
      <c r="AW225" s="13" t="s">
        <v>34</v>
      </c>
      <c r="AX225" s="13" t="s">
        <v>72</v>
      </c>
      <c r="AY225" s="207" t="s">
        <v>145</v>
      </c>
    </row>
    <row r="226" spans="2:51" s="15" customFormat="1" ht="11.25">
      <c r="B226" s="218"/>
      <c r="C226" s="219"/>
      <c r="D226" s="190" t="s">
        <v>159</v>
      </c>
      <c r="E226" s="220" t="s">
        <v>21</v>
      </c>
      <c r="F226" s="221" t="s">
        <v>233</v>
      </c>
      <c r="G226" s="219"/>
      <c r="H226" s="222">
        <v>49.61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159</v>
      </c>
      <c r="AU226" s="228" t="s">
        <v>82</v>
      </c>
      <c r="AV226" s="15" t="s">
        <v>153</v>
      </c>
      <c r="AW226" s="15" t="s">
        <v>34</v>
      </c>
      <c r="AX226" s="15" t="s">
        <v>77</v>
      </c>
      <c r="AY226" s="228" t="s">
        <v>145</v>
      </c>
    </row>
    <row r="227" spans="1:65" s="2" customFormat="1" ht="16.5" customHeight="1">
      <c r="A227" s="37"/>
      <c r="B227" s="38"/>
      <c r="C227" s="177" t="s">
        <v>316</v>
      </c>
      <c r="D227" s="177" t="s">
        <v>148</v>
      </c>
      <c r="E227" s="178" t="s">
        <v>317</v>
      </c>
      <c r="F227" s="179" t="s">
        <v>318</v>
      </c>
      <c r="G227" s="180" t="s">
        <v>181</v>
      </c>
      <c r="H227" s="181">
        <v>30.672</v>
      </c>
      <c r="I227" s="182"/>
      <c r="J227" s="183">
        <f>ROUND(I227*H227,2)</f>
        <v>0</v>
      </c>
      <c r="K227" s="179" t="s">
        <v>152</v>
      </c>
      <c r="L227" s="42"/>
      <c r="M227" s="184" t="s">
        <v>21</v>
      </c>
      <c r="N227" s="185" t="s">
        <v>43</v>
      </c>
      <c r="O227" s="67"/>
      <c r="P227" s="186">
        <f>O227*H227</f>
        <v>0</v>
      </c>
      <c r="Q227" s="186">
        <v>0.0065</v>
      </c>
      <c r="R227" s="186">
        <f>Q227*H227</f>
        <v>0.199368</v>
      </c>
      <c r="S227" s="186">
        <v>0</v>
      </c>
      <c r="T227" s="18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8" t="s">
        <v>153</v>
      </c>
      <c r="AT227" s="188" t="s">
        <v>148</v>
      </c>
      <c r="AU227" s="188" t="s">
        <v>82</v>
      </c>
      <c r="AY227" s="19" t="s">
        <v>145</v>
      </c>
      <c r="BE227" s="189">
        <f>IF(N227="základní",J227,0)</f>
        <v>0</v>
      </c>
      <c r="BF227" s="189">
        <f>IF(N227="snížená",J227,0)</f>
        <v>0</v>
      </c>
      <c r="BG227" s="189">
        <f>IF(N227="zákl. přenesená",J227,0)</f>
        <v>0</v>
      </c>
      <c r="BH227" s="189">
        <f>IF(N227="sníž. přenesená",J227,0)</f>
        <v>0</v>
      </c>
      <c r="BI227" s="189">
        <f>IF(N227="nulová",J227,0)</f>
        <v>0</v>
      </c>
      <c r="BJ227" s="19" t="s">
        <v>77</v>
      </c>
      <c r="BK227" s="189">
        <f>ROUND(I227*H227,2)</f>
        <v>0</v>
      </c>
      <c r="BL227" s="19" t="s">
        <v>153</v>
      </c>
      <c r="BM227" s="188" t="s">
        <v>319</v>
      </c>
    </row>
    <row r="228" spans="1:47" s="2" customFormat="1" ht="19.5">
      <c r="A228" s="37"/>
      <c r="B228" s="38"/>
      <c r="C228" s="39"/>
      <c r="D228" s="190" t="s">
        <v>155</v>
      </c>
      <c r="E228" s="39"/>
      <c r="F228" s="191" t="s">
        <v>320</v>
      </c>
      <c r="G228" s="39"/>
      <c r="H228" s="39"/>
      <c r="I228" s="192"/>
      <c r="J228" s="39"/>
      <c r="K228" s="39"/>
      <c r="L228" s="42"/>
      <c r="M228" s="193"/>
      <c r="N228" s="194"/>
      <c r="O228" s="67"/>
      <c r="P228" s="67"/>
      <c r="Q228" s="67"/>
      <c r="R228" s="67"/>
      <c r="S228" s="67"/>
      <c r="T228" s="68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9" t="s">
        <v>155</v>
      </c>
      <c r="AU228" s="19" t="s">
        <v>82</v>
      </c>
    </row>
    <row r="229" spans="1:47" s="2" customFormat="1" ht="11.25">
      <c r="A229" s="37"/>
      <c r="B229" s="38"/>
      <c r="C229" s="39"/>
      <c r="D229" s="195" t="s">
        <v>157</v>
      </c>
      <c r="E229" s="39"/>
      <c r="F229" s="196" t="s">
        <v>321</v>
      </c>
      <c r="G229" s="39"/>
      <c r="H229" s="39"/>
      <c r="I229" s="192"/>
      <c r="J229" s="39"/>
      <c r="K229" s="39"/>
      <c r="L229" s="42"/>
      <c r="M229" s="193"/>
      <c r="N229" s="194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9" t="s">
        <v>157</v>
      </c>
      <c r="AU229" s="19" t="s">
        <v>82</v>
      </c>
    </row>
    <row r="230" spans="2:51" s="14" customFormat="1" ht="11.25">
      <c r="B230" s="208"/>
      <c r="C230" s="209"/>
      <c r="D230" s="190" t="s">
        <v>159</v>
      </c>
      <c r="E230" s="210" t="s">
        <v>21</v>
      </c>
      <c r="F230" s="211" t="s">
        <v>322</v>
      </c>
      <c r="G230" s="209"/>
      <c r="H230" s="210" t="s">
        <v>21</v>
      </c>
      <c r="I230" s="212"/>
      <c r="J230" s="209"/>
      <c r="K230" s="209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159</v>
      </c>
      <c r="AU230" s="217" t="s">
        <v>82</v>
      </c>
      <c r="AV230" s="14" t="s">
        <v>77</v>
      </c>
      <c r="AW230" s="14" t="s">
        <v>34</v>
      </c>
      <c r="AX230" s="14" t="s">
        <v>72</v>
      </c>
      <c r="AY230" s="217" t="s">
        <v>145</v>
      </c>
    </row>
    <row r="231" spans="2:51" s="14" customFormat="1" ht="11.25">
      <c r="B231" s="208"/>
      <c r="C231" s="209"/>
      <c r="D231" s="190" t="s">
        <v>159</v>
      </c>
      <c r="E231" s="210" t="s">
        <v>21</v>
      </c>
      <c r="F231" s="211" t="s">
        <v>323</v>
      </c>
      <c r="G231" s="209"/>
      <c r="H231" s="210" t="s">
        <v>21</v>
      </c>
      <c r="I231" s="212"/>
      <c r="J231" s="209"/>
      <c r="K231" s="209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159</v>
      </c>
      <c r="AU231" s="217" t="s">
        <v>82</v>
      </c>
      <c r="AV231" s="14" t="s">
        <v>77</v>
      </c>
      <c r="AW231" s="14" t="s">
        <v>34</v>
      </c>
      <c r="AX231" s="14" t="s">
        <v>72</v>
      </c>
      <c r="AY231" s="217" t="s">
        <v>145</v>
      </c>
    </row>
    <row r="232" spans="2:51" s="13" customFormat="1" ht="22.5">
      <c r="B232" s="197"/>
      <c r="C232" s="198"/>
      <c r="D232" s="190" t="s">
        <v>159</v>
      </c>
      <c r="E232" s="199" t="s">
        <v>21</v>
      </c>
      <c r="F232" s="200" t="s">
        <v>324</v>
      </c>
      <c r="G232" s="198"/>
      <c r="H232" s="201">
        <v>17.959</v>
      </c>
      <c r="I232" s="202"/>
      <c r="J232" s="198"/>
      <c r="K232" s="198"/>
      <c r="L232" s="203"/>
      <c r="M232" s="204"/>
      <c r="N232" s="205"/>
      <c r="O232" s="205"/>
      <c r="P232" s="205"/>
      <c r="Q232" s="205"/>
      <c r="R232" s="205"/>
      <c r="S232" s="205"/>
      <c r="T232" s="206"/>
      <c r="AT232" s="207" t="s">
        <v>159</v>
      </c>
      <c r="AU232" s="207" t="s">
        <v>82</v>
      </c>
      <c r="AV232" s="13" t="s">
        <v>82</v>
      </c>
      <c r="AW232" s="13" t="s">
        <v>34</v>
      </c>
      <c r="AX232" s="13" t="s">
        <v>72</v>
      </c>
      <c r="AY232" s="207" t="s">
        <v>145</v>
      </c>
    </row>
    <row r="233" spans="2:51" s="14" customFormat="1" ht="11.25">
      <c r="B233" s="208"/>
      <c r="C233" s="209"/>
      <c r="D233" s="190" t="s">
        <v>159</v>
      </c>
      <c r="E233" s="210" t="s">
        <v>21</v>
      </c>
      <c r="F233" s="211" t="s">
        <v>325</v>
      </c>
      <c r="G233" s="209"/>
      <c r="H233" s="210" t="s">
        <v>21</v>
      </c>
      <c r="I233" s="212"/>
      <c r="J233" s="209"/>
      <c r="K233" s="209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159</v>
      </c>
      <c r="AU233" s="217" t="s">
        <v>82</v>
      </c>
      <c r="AV233" s="14" t="s">
        <v>77</v>
      </c>
      <c r="AW233" s="14" t="s">
        <v>34</v>
      </c>
      <c r="AX233" s="14" t="s">
        <v>72</v>
      </c>
      <c r="AY233" s="217" t="s">
        <v>145</v>
      </c>
    </row>
    <row r="234" spans="2:51" s="13" customFormat="1" ht="22.5">
      <c r="B234" s="197"/>
      <c r="C234" s="198"/>
      <c r="D234" s="190" t="s">
        <v>159</v>
      </c>
      <c r="E234" s="199" t="s">
        <v>21</v>
      </c>
      <c r="F234" s="200" t="s">
        <v>326</v>
      </c>
      <c r="G234" s="198"/>
      <c r="H234" s="201">
        <v>9.246</v>
      </c>
      <c r="I234" s="202"/>
      <c r="J234" s="198"/>
      <c r="K234" s="198"/>
      <c r="L234" s="203"/>
      <c r="M234" s="204"/>
      <c r="N234" s="205"/>
      <c r="O234" s="205"/>
      <c r="P234" s="205"/>
      <c r="Q234" s="205"/>
      <c r="R234" s="205"/>
      <c r="S234" s="205"/>
      <c r="T234" s="206"/>
      <c r="AT234" s="207" t="s">
        <v>159</v>
      </c>
      <c r="AU234" s="207" t="s">
        <v>82</v>
      </c>
      <c r="AV234" s="13" t="s">
        <v>82</v>
      </c>
      <c r="AW234" s="13" t="s">
        <v>34</v>
      </c>
      <c r="AX234" s="13" t="s">
        <v>72</v>
      </c>
      <c r="AY234" s="207" t="s">
        <v>145</v>
      </c>
    </row>
    <row r="235" spans="2:51" s="16" customFormat="1" ht="11.25">
      <c r="B235" s="229"/>
      <c r="C235" s="230"/>
      <c r="D235" s="190" t="s">
        <v>159</v>
      </c>
      <c r="E235" s="231" t="s">
        <v>21</v>
      </c>
      <c r="F235" s="232" t="s">
        <v>327</v>
      </c>
      <c r="G235" s="230"/>
      <c r="H235" s="233">
        <v>27.205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159</v>
      </c>
      <c r="AU235" s="239" t="s">
        <v>82</v>
      </c>
      <c r="AV235" s="16" t="s">
        <v>146</v>
      </c>
      <c r="AW235" s="16" t="s">
        <v>34</v>
      </c>
      <c r="AX235" s="16" t="s">
        <v>72</v>
      </c>
      <c r="AY235" s="239" t="s">
        <v>145</v>
      </c>
    </row>
    <row r="236" spans="2:51" s="14" customFormat="1" ht="11.25">
      <c r="B236" s="208"/>
      <c r="C236" s="209"/>
      <c r="D236" s="190" t="s">
        <v>159</v>
      </c>
      <c r="E236" s="210" t="s">
        <v>21</v>
      </c>
      <c r="F236" s="211" t="s">
        <v>328</v>
      </c>
      <c r="G236" s="209"/>
      <c r="H236" s="210" t="s">
        <v>21</v>
      </c>
      <c r="I236" s="212"/>
      <c r="J236" s="209"/>
      <c r="K236" s="209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159</v>
      </c>
      <c r="AU236" s="217" t="s">
        <v>82</v>
      </c>
      <c r="AV236" s="14" t="s">
        <v>77</v>
      </c>
      <c r="AW236" s="14" t="s">
        <v>34</v>
      </c>
      <c r="AX236" s="14" t="s">
        <v>72</v>
      </c>
      <c r="AY236" s="217" t="s">
        <v>145</v>
      </c>
    </row>
    <row r="237" spans="2:51" s="13" customFormat="1" ht="11.25">
      <c r="B237" s="197"/>
      <c r="C237" s="198"/>
      <c r="D237" s="190" t="s">
        <v>159</v>
      </c>
      <c r="E237" s="199" t="s">
        <v>21</v>
      </c>
      <c r="F237" s="200" t="s">
        <v>329</v>
      </c>
      <c r="G237" s="198"/>
      <c r="H237" s="201">
        <v>2.057</v>
      </c>
      <c r="I237" s="202"/>
      <c r="J237" s="198"/>
      <c r="K237" s="198"/>
      <c r="L237" s="203"/>
      <c r="M237" s="204"/>
      <c r="N237" s="205"/>
      <c r="O237" s="205"/>
      <c r="P237" s="205"/>
      <c r="Q237" s="205"/>
      <c r="R237" s="205"/>
      <c r="S237" s="205"/>
      <c r="T237" s="206"/>
      <c r="AT237" s="207" t="s">
        <v>159</v>
      </c>
      <c r="AU237" s="207" t="s">
        <v>82</v>
      </c>
      <c r="AV237" s="13" t="s">
        <v>82</v>
      </c>
      <c r="AW237" s="13" t="s">
        <v>34</v>
      </c>
      <c r="AX237" s="13" t="s">
        <v>72</v>
      </c>
      <c r="AY237" s="207" t="s">
        <v>145</v>
      </c>
    </row>
    <row r="238" spans="2:51" s="13" customFormat="1" ht="11.25">
      <c r="B238" s="197"/>
      <c r="C238" s="198"/>
      <c r="D238" s="190" t="s">
        <v>159</v>
      </c>
      <c r="E238" s="199" t="s">
        <v>21</v>
      </c>
      <c r="F238" s="200" t="s">
        <v>330</v>
      </c>
      <c r="G238" s="198"/>
      <c r="H238" s="201">
        <v>1.41</v>
      </c>
      <c r="I238" s="202"/>
      <c r="J238" s="198"/>
      <c r="K238" s="198"/>
      <c r="L238" s="203"/>
      <c r="M238" s="204"/>
      <c r="N238" s="205"/>
      <c r="O238" s="205"/>
      <c r="P238" s="205"/>
      <c r="Q238" s="205"/>
      <c r="R238" s="205"/>
      <c r="S238" s="205"/>
      <c r="T238" s="206"/>
      <c r="AT238" s="207" t="s">
        <v>159</v>
      </c>
      <c r="AU238" s="207" t="s">
        <v>82</v>
      </c>
      <c r="AV238" s="13" t="s">
        <v>82</v>
      </c>
      <c r="AW238" s="13" t="s">
        <v>34</v>
      </c>
      <c r="AX238" s="13" t="s">
        <v>72</v>
      </c>
      <c r="AY238" s="207" t="s">
        <v>145</v>
      </c>
    </row>
    <row r="239" spans="2:51" s="16" customFormat="1" ht="11.25">
      <c r="B239" s="229"/>
      <c r="C239" s="230"/>
      <c r="D239" s="190" t="s">
        <v>159</v>
      </c>
      <c r="E239" s="231" t="s">
        <v>21</v>
      </c>
      <c r="F239" s="232" t="s">
        <v>327</v>
      </c>
      <c r="G239" s="230"/>
      <c r="H239" s="233">
        <v>3.4669999999999996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159</v>
      </c>
      <c r="AU239" s="239" t="s">
        <v>82</v>
      </c>
      <c r="AV239" s="16" t="s">
        <v>146</v>
      </c>
      <c r="AW239" s="16" t="s">
        <v>34</v>
      </c>
      <c r="AX239" s="16" t="s">
        <v>72</v>
      </c>
      <c r="AY239" s="239" t="s">
        <v>145</v>
      </c>
    </row>
    <row r="240" spans="2:51" s="15" customFormat="1" ht="11.25">
      <c r="B240" s="218"/>
      <c r="C240" s="219"/>
      <c r="D240" s="190" t="s">
        <v>159</v>
      </c>
      <c r="E240" s="220" t="s">
        <v>21</v>
      </c>
      <c r="F240" s="221" t="s">
        <v>233</v>
      </c>
      <c r="G240" s="219"/>
      <c r="H240" s="222">
        <v>30.671999999999997</v>
      </c>
      <c r="I240" s="223"/>
      <c r="J240" s="219"/>
      <c r="K240" s="219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159</v>
      </c>
      <c r="AU240" s="228" t="s">
        <v>82</v>
      </c>
      <c r="AV240" s="15" t="s">
        <v>153</v>
      </c>
      <c r="AW240" s="15" t="s">
        <v>34</v>
      </c>
      <c r="AX240" s="15" t="s">
        <v>77</v>
      </c>
      <c r="AY240" s="228" t="s">
        <v>145</v>
      </c>
    </row>
    <row r="241" spans="1:65" s="2" customFormat="1" ht="21.75" customHeight="1">
      <c r="A241" s="37"/>
      <c r="B241" s="38"/>
      <c r="C241" s="177" t="s">
        <v>331</v>
      </c>
      <c r="D241" s="177" t="s">
        <v>148</v>
      </c>
      <c r="E241" s="178" t="s">
        <v>332</v>
      </c>
      <c r="F241" s="179" t="s">
        <v>333</v>
      </c>
      <c r="G241" s="180" t="s">
        <v>181</v>
      </c>
      <c r="H241" s="181">
        <v>3.915</v>
      </c>
      <c r="I241" s="182"/>
      <c r="J241" s="183">
        <f>ROUND(I241*H241,2)</f>
        <v>0</v>
      </c>
      <c r="K241" s="179" t="s">
        <v>152</v>
      </c>
      <c r="L241" s="42"/>
      <c r="M241" s="184" t="s">
        <v>21</v>
      </c>
      <c r="N241" s="185" t="s">
        <v>43</v>
      </c>
      <c r="O241" s="67"/>
      <c r="P241" s="186">
        <f>O241*H241</f>
        <v>0</v>
      </c>
      <c r="Q241" s="186">
        <v>0.04</v>
      </c>
      <c r="R241" s="186">
        <f>Q241*H241</f>
        <v>0.15660000000000002</v>
      </c>
      <c r="S241" s="186">
        <v>0</v>
      </c>
      <c r="T241" s="18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8" t="s">
        <v>153</v>
      </c>
      <c r="AT241" s="188" t="s">
        <v>148</v>
      </c>
      <c r="AU241" s="188" t="s">
        <v>82</v>
      </c>
      <c r="AY241" s="19" t="s">
        <v>145</v>
      </c>
      <c r="BE241" s="189">
        <f>IF(N241="základní",J241,0)</f>
        <v>0</v>
      </c>
      <c r="BF241" s="189">
        <f>IF(N241="snížená",J241,0)</f>
        <v>0</v>
      </c>
      <c r="BG241" s="189">
        <f>IF(N241="zákl. přenesená",J241,0)</f>
        <v>0</v>
      </c>
      <c r="BH241" s="189">
        <f>IF(N241="sníž. přenesená",J241,0)</f>
        <v>0</v>
      </c>
      <c r="BI241" s="189">
        <f>IF(N241="nulová",J241,0)</f>
        <v>0</v>
      </c>
      <c r="BJ241" s="19" t="s">
        <v>77</v>
      </c>
      <c r="BK241" s="189">
        <f>ROUND(I241*H241,2)</f>
        <v>0</v>
      </c>
      <c r="BL241" s="19" t="s">
        <v>153</v>
      </c>
      <c r="BM241" s="188" t="s">
        <v>334</v>
      </c>
    </row>
    <row r="242" spans="1:47" s="2" customFormat="1" ht="11.25">
      <c r="A242" s="37"/>
      <c r="B242" s="38"/>
      <c r="C242" s="39"/>
      <c r="D242" s="190" t="s">
        <v>155</v>
      </c>
      <c r="E242" s="39"/>
      <c r="F242" s="191" t="s">
        <v>335</v>
      </c>
      <c r="G242" s="39"/>
      <c r="H242" s="39"/>
      <c r="I242" s="192"/>
      <c r="J242" s="39"/>
      <c r="K242" s="39"/>
      <c r="L242" s="42"/>
      <c r="M242" s="193"/>
      <c r="N242" s="194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9" t="s">
        <v>155</v>
      </c>
      <c r="AU242" s="19" t="s">
        <v>82</v>
      </c>
    </row>
    <row r="243" spans="1:47" s="2" customFormat="1" ht="11.25">
      <c r="A243" s="37"/>
      <c r="B243" s="38"/>
      <c r="C243" s="39"/>
      <c r="D243" s="195" t="s">
        <v>157</v>
      </c>
      <c r="E243" s="39"/>
      <c r="F243" s="196" t="s">
        <v>336</v>
      </c>
      <c r="G243" s="39"/>
      <c r="H243" s="39"/>
      <c r="I243" s="192"/>
      <c r="J243" s="39"/>
      <c r="K243" s="39"/>
      <c r="L243" s="42"/>
      <c r="M243" s="193"/>
      <c r="N243" s="194"/>
      <c r="O243" s="67"/>
      <c r="P243" s="67"/>
      <c r="Q243" s="67"/>
      <c r="R243" s="67"/>
      <c r="S243" s="67"/>
      <c r="T243" s="68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9" t="s">
        <v>157</v>
      </c>
      <c r="AU243" s="19" t="s">
        <v>82</v>
      </c>
    </row>
    <row r="244" spans="2:51" s="13" customFormat="1" ht="11.25">
      <c r="B244" s="197"/>
      <c r="C244" s="198"/>
      <c r="D244" s="190" t="s">
        <v>159</v>
      </c>
      <c r="E244" s="199" t="s">
        <v>21</v>
      </c>
      <c r="F244" s="200" t="s">
        <v>337</v>
      </c>
      <c r="G244" s="198"/>
      <c r="H244" s="201">
        <v>1.19</v>
      </c>
      <c r="I244" s="202"/>
      <c r="J244" s="198"/>
      <c r="K244" s="198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159</v>
      </c>
      <c r="AU244" s="207" t="s">
        <v>82</v>
      </c>
      <c r="AV244" s="13" t="s">
        <v>82</v>
      </c>
      <c r="AW244" s="13" t="s">
        <v>34</v>
      </c>
      <c r="AX244" s="13" t="s">
        <v>72</v>
      </c>
      <c r="AY244" s="207" t="s">
        <v>145</v>
      </c>
    </row>
    <row r="245" spans="2:51" s="13" customFormat="1" ht="11.25">
      <c r="B245" s="197"/>
      <c r="C245" s="198"/>
      <c r="D245" s="190" t="s">
        <v>159</v>
      </c>
      <c r="E245" s="199" t="s">
        <v>21</v>
      </c>
      <c r="F245" s="200" t="s">
        <v>338</v>
      </c>
      <c r="G245" s="198"/>
      <c r="H245" s="201">
        <v>1.025</v>
      </c>
      <c r="I245" s="202"/>
      <c r="J245" s="198"/>
      <c r="K245" s="198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159</v>
      </c>
      <c r="AU245" s="207" t="s">
        <v>82</v>
      </c>
      <c r="AV245" s="13" t="s">
        <v>82</v>
      </c>
      <c r="AW245" s="13" t="s">
        <v>34</v>
      </c>
      <c r="AX245" s="13" t="s">
        <v>72</v>
      </c>
      <c r="AY245" s="207" t="s">
        <v>145</v>
      </c>
    </row>
    <row r="246" spans="2:51" s="13" customFormat="1" ht="11.25">
      <c r="B246" s="197"/>
      <c r="C246" s="198"/>
      <c r="D246" s="190" t="s">
        <v>159</v>
      </c>
      <c r="E246" s="199" t="s">
        <v>21</v>
      </c>
      <c r="F246" s="200" t="s">
        <v>339</v>
      </c>
      <c r="G246" s="198"/>
      <c r="H246" s="201">
        <v>1.4</v>
      </c>
      <c r="I246" s="202"/>
      <c r="J246" s="198"/>
      <c r="K246" s="198"/>
      <c r="L246" s="203"/>
      <c r="M246" s="204"/>
      <c r="N246" s="205"/>
      <c r="O246" s="205"/>
      <c r="P246" s="205"/>
      <c r="Q246" s="205"/>
      <c r="R246" s="205"/>
      <c r="S246" s="205"/>
      <c r="T246" s="206"/>
      <c r="AT246" s="207" t="s">
        <v>159</v>
      </c>
      <c r="AU246" s="207" t="s">
        <v>82</v>
      </c>
      <c r="AV246" s="13" t="s">
        <v>82</v>
      </c>
      <c r="AW246" s="13" t="s">
        <v>34</v>
      </c>
      <c r="AX246" s="13" t="s">
        <v>72</v>
      </c>
      <c r="AY246" s="207" t="s">
        <v>145</v>
      </c>
    </row>
    <row r="247" spans="2:51" s="13" customFormat="1" ht="11.25">
      <c r="B247" s="197"/>
      <c r="C247" s="198"/>
      <c r="D247" s="190" t="s">
        <v>159</v>
      </c>
      <c r="E247" s="199" t="s">
        <v>21</v>
      </c>
      <c r="F247" s="200" t="s">
        <v>340</v>
      </c>
      <c r="G247" s="198"/>
      <c r="H247" s="201">
        <v>0.05</v>
      </c>
      <c r="I247" s="202"/>
      <c r="J247" s="198"/>
      <c r="K247" s="198"/>
      <c r="L247" s="203"/>
      <c r="M247" s="204"/>
      <c r="N247" s="205"/>
      <c r="O247" s="205"/>
      <c r="P247" s="205"/>
      <c r="Q247" s="205"/>
      <c r="R247" s="205"/>
      <c r="S247" s="205"/>
      <c r="T247" s="206"/>
      <c r="AT247" s="207" t="s">
        <v>159</v>
      </c>
      <c r="AU247" s="207" t="s">
        <v>82</v>
      </c>
      <c r="AV247" s="13" t="s">
        <v>82</v>
      </c>
      <c r="AW247" s="13" t="s">
        <v>34</v>
      </c>
      <c r="AX247" s="13" t="s">
        <v>72</v>
      </c>
      <c r="AY247" s="207" t="s">
        <v>145</v>
      </c>
    </row>
    <row r="248" spans="2:51" s="13" customFormat="1" ht="11.25">
      <c r="B248" s="197"/>
      <c r="C248" s="198"/>
      <c r="D248" s="190" t="s">
        <v>159</v>
      </c>
      <c r="E248" s="199" t="s">
        <v>21</v>
      </c>
      <c r="F248" s="200" t="s">
        <v>341</v>
      </c>
      <c r="G248" s="198"/>
      <c r="H248" s="201">
        <v>0.25</v>
      </c>
      <c r="I248" s="202"/>
      <c r="J248" s="198"/>
      <c r="K248" s="198"/>
      <c r="L248" s="203"/>
      <c r="M248" s="204"/>
      <c r="N248" s="205"/>
      <c r="O248" s="205"/>
      <c r="P248" s="205"/>
      <c r="Q248" s="205"/>
      <c r="R248" s="205"/>
      <c r="S248" s="205"/>
      <c r="T248" s="206"/>
      <c r="AT248" s="207" t="s">
        <v>159</v>
      </c>
      <c r="AU248" s="207" t="s">
        <v>82</v>
      </c>
      <c r="AV248" s="13" t="s">
        <v>82</v>
      </c>
      <c r="AW248" s="13" t="s">
        <v>34</v>
      </c>
      <c r="AX248" s="13" t="s">
        <v>72</v>
      </c>
      <c r="AY248" s="207" t="s">
        <v>145</v>
      </c>
    </row>
    <row r="249" spans="2:51" s="15" customFormat="1" ht="11.25">
      <c r="B249" s="218"/>
      <c r="C249" s="219"/>
      <c r="D249" s="190" t="s">
        <v>159</v>
      </c>
      <c r="E249" s="220" t="s">
        <v>21</v>
      </c>
      <c r="F249" s="221" t="s">
        <v>233</v>
      </c>
      <c r="G249" s="219"/>
      <c r="H249" s="222">
        <v>3.9149999999999996</v>
      </c>
      <c r="I249" s="223"/>
      <c r="J249" s="219"/>
      <c r="K249" s="219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159</v>
      </c>
      <c r="AU249" s="228" t="s">
        <v>82</v>
      </c>
      <c r="AV249" s="15" t="s">
        <v>153</v>
      </c>
      <c r="AW249" s="15" t="s">
        <v>34</v>
      </c>
      <c r="AX249" s="15" t="s">
        <v>77</v>
      </c>
      <c r="AY249" s="228" t="s">
        <v>145</v>
      </c>
    </row>
    <row r="250" spans="1:65" s="2" customFormat="1" ht="24.2" customHeight="1">
      <c r="A250" s="37"/>
      <c r="B250" s="38"/>
      <c r="C250" s="177" t="s">
        <v>342</v>
      </c>
      <c r="D250" s="177" t="s">
        <v>148</v>
      </c>
      <c r="E250" s="178" t="s">
        <v>343</v>
      </c>
      <c r="F250" s="179" t="s">
        <v>344</v>
      </c>
      <c r="G250" s="180" t="s">
        <v>181</v>
      </c>
      <c r="H250" s="181">
        <v>88.736</v>
      </c>
      <c r="I250" s="182"/>
      <c r="J250" s="183">
        <f>ROUND(I250*H250,2)</f>
        <v>0</v>
      </c>
      <c r="K250" s="179" t="s">
        <v>152</v>
      </c>
      <c r="L250" s="42"/>
      <c r="M250" s="184" t="s">
        <v>21</v>
      </c>
      <c r="N250" s="185" t="s">
        <v>43</v>
      </c>
      <c r="O250" s="67"/>
      <c r="P250" s="186">
        <f>O250*H250</f>
        <v>0</v>
      </c>
      <c r="Q250" s="186">
        <v>0.00438</v>
      </c>
      <c r="R250" s="186">
        <f>Q250*H250</f>
        <v>0.38866368</v>
      </c>
      <c r="S250" s="186">
        <v>0</v>
      </c>
      <c r="T250" s="18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8" t="s">
        <v>153</v>
      </c>
      <c r="AT250" s="188" t="s">
        <v>148</v>
      </c>
      <c r="AU250" s="188" t="s">
        <v>82</v>
      </c>
      <c r="AY250" s="19" t="s">
        <v>145</v>
      </c>
      <c r="BE250" s="189">
        <f>IF(N250="základní",J250,0)</f>
        <v>0</v>
      </c>
      <c r="BF250" s="189">
        <f>IF(N250="snížená",J250,0)</f>
        <v>0</v>
      </c>
      <c r="BG250" s="189">
        <f>IF(N250="zákl. přenesená",J250,0)</f>
        <v>0</v>
      </c>
      <c r="BH250" s="189">
        <f>IF(N250="sníž. přenesená",J250,0)</f>
        <v>0</v>
      </c>
      <c r="BI250" s="189">
        <f>IF(N250="nulová",J250,0)</f>
        <v>0</v>
      </c>
      <c r="BJ250" s="19" t="s">
        <v>77</v>
      </c>
      <c r="BK250" s="189">
        <f>ROUND(I250*H250,2)</f>
        <v>0</v>
      </c>
      <c r="BL250" s="19" t="s">
        <v>153</v>
      </c>
      <c r="BM250" s="188" t="s">
        <v>345</v>
      </c>
    </row>
    <row r="251" spans="1:47" s="2" customFormat="1" ht="19.5">
      <c r="A251" s="37"/>
      <c r="B251" s="38"/>
      <c r="C251" s="39"/>
      <c r="D251" s="190" t="s">
        <v>155</v>
      </c>
      <c r="E251" s="39"/>
      <c r="F251" s="191" t="s">
        <v>346</v>
      </c>
      <c r="G251" s="39"/>
      <c r="H251" s="39"/>
      <c r="I251" s="192"/>
      <c r="J251" s="39"/>
      <c r="K251" s="39"/>
      <c r="L251" s="42"/>
      <c r="M251" s="193"/>
      <c r="N251" s="194"/>
      <c r="O251" s="67"/>
      <c r="P251" s="67"/>
      <c r="Q251" s="67"/>
      <c r="R251" s="67"/>
      <c r="S251" s="67"/>
      <c r="T251" s="68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9" t="s">
        <v>155</v>
      </c>
      <c r="AU251" s="19" t="s">
        <v>82</v>
      </c>
    </row>
    <row r="252" spans="1:47" s="2" customFormat="1" ht="11.25">
      <c r="A252" s="37"/>
      <c r="B252" s="38"/>
      <c r="C252" s="39"/>
      <c r="D252" s="195" t="s">
        <v>157</v>
      </c>
      <c r="E252" s="39"/>
      <c r="F252" s="196" t="s">
        <v>347</v>
      </c>
      <c r="G252" s="39"/>
      <c r="H252" s="39"/>
      <c r="I252" s="192"/>
      <c r="J252" s="39"/>
      <c r="K252" s="39"/>
      <c r="L252" s="42"/>
      <c r="M252" s="193"/>
      <c r="N252" s="194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9" t="s">
        <v>157</v>
      </c>
      <c r="AU252" s="19" t="s">
        <v>82</v>
      </c>
    </row>
    <row r="253" spans="2:51" s="14" customFormat="1" ht="11.25">
      <c r="B253" s="208"/>
      <c r="C253" s="209"/>
      <c r="D253" s="190" t="s">
        <v>159</v>
      </c>
      <c r="E253" s="210" t="s">
        <v>21</v>
      </c>
      <c r="F253" s="211" t="s">
        <v>348</v>
      </c>
      <c r="G253" s="209"/>
      <c r="H253" s="210" t="s">
        <v>21</v>
      </c>
      <c r="I253" s="212"/>
      <c r="J253" s="209"/>
      <c r="K253" s="209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159</v>
      </c>
      <c r="AU253" s="217" t="s">
        <v>82</v>
      </c>
      <c r="AV253" s="14" t="s">
        <v>77</v>
      </c>
      <c r="AW253" s="14" t="s">
        <v>34</v>
      </c>
      <c r="AX253" s="14" t="s">
        <v>72</v>
      </c>
      <c r="AY253" s="217" t="s">
        <v>145</v>
      </c>
    </row>
    <row r="254" spans="2:51" s="14" customFormat="1" ht="11.25">
      <c r="B254" s="208"/>
      <c r="C254" s="209"/>
      <c r="D254" s="190" t="s">
        <v>159</v>
      </c>
      <c r="E254" s="210" t="s">
        <v>21</v>
      </c>
      <c r="F254" s="211" t="s">
        <v>323</v>
      </c>
      <c r="G254" s="209"/>
      <c r="H254" s="210" t="s">
        <v>21</v>
      </c>
      <c r="I254" s="212"/>
      <c r="J254" s="209"/>
      <c r="K254" s="209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159</v>
      </c>
      <c r="AU254" s="217" t="s">
        <v>82</v>
      </c>
      <c r="AV254" s="14" t="s">
        <v>77</v>
      </c>
      <c r="AW254" s="14" t="s">
        <v>34</v>
      </c>
      <c r="AX254" s="14" t="s">
        <v>72</v>
      </c>
      <c r="AY254" s="217" t="s">
        <v>145</v>
      </c>
    </row>
    <row r="255" spans="2:51" s="13" customFormat="1" ht="11.25">
      <c r="B255" s="197"/>
      <c r="C255" s="198"/>
      <c r="D255" s="190" t="s">
        <v>159</v>
      </c>
      <c r="E255" s="199" t="s">
        <v>21</v>
      </c>
      <c r="F255" s="200" t="s">
        <v>349</v>
      </c>
      <c r="G255" s="198"/>
      <c r="H255" s="201">
        <v>25.285</v>
      </c>
      <c r="I255" s="202"/>
      <c r="J255" s="198"/>
      <c r="K255" s="198"/>
      <c r="L255" s="203"/>
      <c r="M255" s="204"/>
      <c r="N255" s="205"/>
      <c r="O255" s="205"/>
      <c r="P255" s="205"/>
      <c r="Q255" s="205"/>
      <c r="R255" s="205"/>
      <c r="S255" s="205"/>
      <c r="T255" s="206"/>
      <c r="AT255" s="207" t="s">
        <v>159</v>
      </c>
      <c r="AU255" s="207" t="s">
        <v>82</v>
      </c>
      <c r="AV255" s="13" t="s">
        <v>82</v>
      </c>
      <c r="AW255" s="13" t="s">
        <v>34</v>
      </c>
      <c r="AX255" s="13" t="s">
        <v>72</v>
      </c>
      <c r="AY255" s="207" t="s">
        <v>145</v>
      </c>
    </row>
    <row r="256" spans="2:51" s="13" customFormat="1" ht="11.25">
      <c r="B256" s="197"/>
      <c r="C256" s="198"/>
      <c r="D256" s="190" t="s">
        <v>159</v>
      </c>
      <c r="E256" s="199" t="s">
        <v>21</v>
      </c>
      <c r="F256" s="200" t="s">
        <v>350</v>
      </c>
      <c r="G256" s="198"/>
      <c r="H256" s="201">
        <v>9.558</v>
      </c>
      <c r="I256" s="202"/>
      <c r="J256" s="198"/>
      <c r="K256" s="198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159</v>
      </c>
      <c r="AU256" s="207" t="s">
        <v>82</v>
      </c>
      <c r="AV256" s="13" t="s">
        <v>82</v>
      </c>
      <c r="AW256" s="13" t="s">
        <v>34</v>
      </c>
      <c r="AX256" s="13" t="s">
        <v>72</v>
      </c>
      <c r="AY256" s="207" t="s">
        <v>145</v>
      </c>
    </row>
    <row r="257" spans="2:51" s="13" customFormat="1" ht="11.25">
      <c r="B257" s="197"/>
      <c r="C257" s="198"/>
      <c r="D257" s="190" t="s">
        <v>159</v>
      </c>
      <c r="E257" s="199" t="s">
        <v>21</v>
      </c>
      <c r="F257" s="200" t="s">
        <v>351</v>
      </c>
      <c r="G257" s="198"/>
      <c r="H257" s="201">
        <v>4.106</v>
      </c>
      <c r="I257" s="202"/>
      <c r="J257" s="198"/>
      <c r="K257" s="198"/>
      <c r="L257" s="203"/>
      <c r="M257" s="204"/>
      <c r="N257" s="205"/>
      <c r="O257" s="205"/>
      <c r="P257" s="205"/>
      <c r="Q257" s="205"/>
      <c r="R257" s="205"/>
      <c r="S257" s="205"/>
      <c r="T257" s="206"/>
      <c r="AT257" s="207" t="s">
        <v>159</v>
      </c>
      <c r="AU257" s="207" t="s">
        <v>82</v>
      </c>
      <c r="AV257" s="13" t="s">
        <v>82</v>
      </c>
      <c r="AW257" s="13" t="s">
        <v>34</v>
      </c>
      <c r="AX257" s="13" t="s">
        <v>72</v>
      </c>
      <c r="AY257" s="207" t="s">
        <v>145</v>
      </c>
    </row>
    <row r="258" spans="2:51" s="13" customFormat="1" ht="11.25">
      <c r="B258" s="197"/>
      <c r="C258" s="198"/>
      <c r="D258" s="190" t="s">
        <v>159</v>
      </c>
      <c r="E258" s="199" t="s">
        <v>21</v>
      </c>
      <c r="F258" s="200" t="s">
        <v>352</v>
      </c>
      <c r="G258" s="198"/>
      <c r="H258" s="201">
        <v>6.201</v>
      </c>
      <c r="I258" s="202"/>
      <c r="J258" s="198"/>
      <c r="K258" s="198"/>
      <c r="L258" s="203"/>
      <c r="M258" s="204"/>
      <c r="N258" s="205"/>
      <c r="O258" s="205"/>
      <c r="P258" s="205"/>
      <c r="Q258" s="205"/>
      <c r="R258" s="205"/>
      <c r="S258" s="205"/>
      <c r="T258" s="206"/>
      <c r="AT258" s="207" t="s">
        <v>159</v>
      </c>
      <c r="AU258" s="207" t="s">
        <v>82</v>
      </c>
      <c r="AV258" s="13" t="s">
        <v>82</v>
      </c>
      <c r="AW258" s="13" t="s">
        <v>34</v>
      </c>
      <c r="AX258" s="13" t="s">
        <v>72</v>
      </c>
      <c r="AY258" s="207" t="s">
        <v>145</v>
      </c>
    </row>
    <row r="259" spans="2:51" s="13" customFormat="1" ht="11.25">
      <c r="B259" s="197"/>
      <c r="C259" s="198"/>
      <c r="D259" s="190" t="s">
        <v>159</v>
      </c>
      <c r="E259" s="199" t="s">
        <v>21</v>
      </c>
      <c r="F259" s="200" t="s">
        <v>353</v>
      </c>
      <c r="G259" s="198"/>
      <c r="H259" s="201">
        <v>2.25</v>
      </c>
      <c r="I259" s="202"/>
      <c r="J259" s="198"/>
      <c r="K259" s="198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159</v>
      </c>
      <c r="AU259" s="207" t="s">
        <v>82</v>
      </c>
      <c r="AV259" s="13" t="s">
        <v>82</v>
      </c>
      <c r="AW259" s="13" t="s">
        <v>34</v>
      </c>
      <c r="AX259" s="13" t="s">
        <v>72</v>
      </c>
      <c r="AY259" s="207" t="s">
        <v>145</v>
      </c>
    </row>
    <row r="260" spans="2:51" s="13" customFormat="1" ht="11.25">
      <c r="B260" s="197"/>
      <c r="C260" s="198"/>
      <c r="D260" s="190" t="s">
        <v>159</v>
      </c>
      <c r="E260" s="199" t="s">
        <v>21</v>
      </c>
      <c r="F260" s="200" t="s">
        <v>354</v>
      </c>
      <c r="G260" s="198"/>
      <c r="H260" s="201">
        <v>1.32</v>
      </c>
      <c r="I260" s="202"/>
      <c r="J260" s="198"/>
      <c r="K260" s="198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159</v>
      </c>
      <c r="AU260" s="207" t="s">
        <v>82</v>
      </c>
      <c r="AV260" s="13" t="s">
        <v>82</v>
      </c>
      <c r="AW260" s="13" t="s">
        <v>34</v>
      </c>
      <c r="AX260" s="13" t="s">
        <v>72</v>
      </c>
      <c r="AY260" s="207" t="s">
        <v>145</v>
      </c>
    </row>
    <row r="261" spans="2:51" s="13" customFormat="1" ht="11.25">
      <c r="B261" s="197"/>
      <c r="C261" s="198"/>
      <c r="D261" s="190" t="s">
        <v>159</v>
      </c>
      <c r="E261" s="199" t="s">
        <v>21</v>
      </c>
      <c r="F261" s="200" t="s">
        <v>355</v>
      </c>
      <c r="G261" s="198"/>
      <c r="H261" s="201">
        <v>0.656</v>
      </c>
      <c r="I261" s="202"/>
      <c r="J261" s="198"/>
      <c r="K261" s="198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159</v>
      </c>
      <c r="AU261" s="207" t="s">
        <v>82</v>
      </c>
      <c r="AV261" s="13" t="s">
        <v>82</v>
      </c>
      <c r="AW261" s="13" t="s">
        <v>34</v>
      </c>
      <c r="AX261" s="13" t="s">
        <v>72</v>
      </c>
      <c r="AY261" s="207" t="s">
        <v>145</v>
      </c>
    </row>
    <row r="262" spans="2:51" s="16" customFormat="1" ht="11.25">
      <c r="B262" s="229"/>
      <c r="C262" s="230"/>
      <c r="D262" s="190" t="s">
        <v>159</v>
      </c>
      <c r="E262" s="231" t="s">
        <v>21</v>
      </c>
      <c r="F262" s="232" t="s">
        <v>327</v>
      </c>
      <c r="G262" s="230"/>
      <c r="H262" s="233">
        <v>49.376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159</v>
      </c>
      <c r="AU262" s="239" t="s">
        <v>82</v>
      </c>
      <c r="AV262" s="16" t="s">
        <v>146</v>
      </c>
      <c r="AW262" s="16" t="s">
        <v>34</v>
      </c>
      <c r="AX262" s="16" t="s">
        <v>72</v>
      </c>
      <c r="AY262" s="239" t="s">
        <v>145</v>
      </c>
    </row>
    <row r="263" spans="2:51" s="14" customFormat="1" ht="11.25">
      <c r="B263" s="208"/>
      <c r="C263" s="209"/>
      <c r="D263" s="190" t="s">
        <v>159</v>
      </c>
      <c r="E263" s="210" t="s">
        <v>21</v>
      </c>
      <c r="F263" s="211" t="s">
        <v>325</v>
      </c>
      <c r="G263" s="209"/>
      <c r="H263" s="210" t="s">
        <v>21</v>
      </c>
      <c r="I263" s="212"/>
      <c r="J263" s="209"/>
      <c r="K263" s="209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159</v>
      </c>
      <c r="AU263" s="217" t="s">
        <v>82</v>
      </c>
      <c r="AV263" s="14" t="s">
        <v>77</v>
      </c>
      <c r="AW263" s="14" t="s">
        <v>34</v>
      </c>
      <c r="AX263" s="14" t="s">
        <v>72</v>
      </c>
      <c r="AY263" s="217" t="s">
        <v>145</v>
      </c>
    </row>
    <row r="264" spans="2:51" s="13" customFormat="1" ht="11.25">
      <c r="B264" s="197"/>
      <c r="C264" s="198"/>
      <c r="D264" s="190" t="s">
        <v>159</v>
      </c>
      <c r="E264" s="199" t="s">
        <v>21</v>
      </c>
      <c r="F264" s="200" t="s">
        <v>356</v>
      </c>
      <c r="G264" s="198"/>
      <c r="H264" s="201">
        <v>10.385</v>
      </c>
      <c r="I264" s="202"/>
      <c r="J264" s="198"/>
      <c r="K264" s="198"/>
      <c r="L264" s="203"/>
      <c r="M264" s="204"/>
      <c r="N264" s="205"/>
      <c r="O264" s="205"/>
      <c r="P264" s="205"/>
      <c r="Q264" s="205"/>
      <c r="R264" s="205"/>
      <c r="S264" s="205"/>
      <c r="T264" s="206"/>
      <c r="AT264" s="207" t="s">
        <v>159</v>
      </c>
      <c r="AU264" s="207" t="s">
        <v>82</v>
      </c>
      <c r="AV264" s="13" t="s">
        <v>82</v>
      </c>
      <c r="AW264" s="13" t="s">
        <v>34</v>
      </c>
      <c r="AX264" s="13" t="s">
        <v>72</v>
      </c>
      <c r="AY264" s="207" t="s">
        <v>145</v>
      </c>
    </row>
    <row r="265" spans="2:51" s="13" customFormat="1" ht="11.25">
      <c r="B265" s="197"/>
      <c r="C265" s="198"/>
      <c r="D265" s="190" t="s">
        <v>159</v>
      </c>
      <c r="E265" s="199" t="s">
        <v>21</v>
      </c>
      <c r="F265" s="200" t="s">
        <v>357</v>
      </c>
      <c r="G265" s="198"/>
      <c r="H265" s="201">
        <v>21.861</v>
      </c>
      <c r="I265" s="202"/>
      <c r="J265" s="198"/>
      <c r="K265" s="198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159</v>
      </c>
      <c r="AU265" s="207" t="s">
        <v>82</v>
      </c>
      <c r="AV265" s="13" t="s">
        <v>82</v>
      </c>
      <c r="AW265" s="13" t="s">
        <v>34</v>
      </c>
      <c r="AX265" s="13" t="s">
        <v>72</v>
      </c>
      <c r="AY265" s="207" t="s">
        <v>145</v>
      </c>
    </row>
    <row r="266" spans="2:51" s="13" customFormat="1" ht="11.25">
      <c r="B266" s="197"/>
      <c r="C266" s="198"/>
      <c r="D266" s="190" t="s">
        <v>159</v>
      </c>
      <c r="E266" s="199" t="s">
        <v>21</v>
      </c>
      <c r="F266" s="200" t="s">
        <v>358</v>
      </c>
      <c r="G266" s="198"/>
      <c r="H266" s="201">
        <v>5.82</v>
      </c>
      <c r="I266" s="202"/>
      <c r="J266" s="198"/>
      <c r="K266" s="198"/>
      <c r="L266" s="203"/>
      <c r="M266" s="204"/>
      <c r="N266" s="205"/>
      <c r="O266" s="205"/>
      <c r="P266" s="205"/>
      <c r="Q266" s="205"/>
      <c r="R266" s="205"/>
      <c r="S266" s="205"/>
      <c r="T266" s="206"/>
      <c r="AT266" s="207" t="s">
        <v>159</v>
      </c>
      <c r="AU266" s="207" t="s">
        <v>82</v>
      </c>
      <c r="AV266" s="13" t="s">
        <v>82</v>
      </c>
      <c r="AW266" s="13" t="s">
        <v>34</v>
      </c>
      <c r="AX266" s="13" t="s">
        <v>72</v>
      </c>
      <c r="AY266" s="207" t="s">
        <v>145</v>
      </c>
    </row>
    <row r="267" spans="2:51" s="13" customFormat="1" ht="11.25">
      <c r="B267" s="197"/>
      <c r="C267" s="198"/>
      <c r="D267" s="190" t="s">
        <v>159</v>
      </c>
      <c r="E267" s="199" t="s">
        <v>21</v>
      </c>
      <c r="F267" s="200" t="s">
        <v>359</v>
      </c>
      <c r="G267" s="198"/>
      <c r="H267" s="201">
        <v>1.144</v>
      </c>
      <c r="I267" s="202"/>
      <c r="J267" s="198"/>
      <c r="K267" s="198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159</v>
      </c>
      <c r="AU267" s="207" t="s">
        <v>82</v>
      </c>
      <c r="AV267" s="13" t="s">
        <v>82</v>
      </c>
      <c r="AW267" s="13" t="s">
        <v>34</v>
      </c>
      <c r="AX267" s="13" t="s">
        <v>72</v>
      </c>
      <c r="AY267" s="207" t="s">
        <v>145</v>
      </c>
    </row>
    <row r="268" spans="2:51" s="13" customFormat="1" ht="11.25">
      <c r="B268" s="197"/>
      <c r="C268" s="198"/>
      <c r="D268" s="190" t="s">
        <v>159</v>
      </c>
      <c r="E268" s="199" t="s">
        <v>21</v>
      </c>
      <c r="F268" s="200" t="s">
        <v>360</v>
      </c>
      <c r="G268" s="198"/>
      <c r="H268" s="201">
        <v>0.15</v>
      </c>
      <c r="I268" s="202"/>
      <c r="J268" s="198"/>
      <c r="K268" s="198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159</v>
      </c>
      <c r="AU268" s="207" t="s">
        <v>82</v>
      </c>
      <c r="AV268" s="13" t="s">
        <v>82</v>
      </c>
      <c r="AW268" s="13" t="s">
        <v>34</v>
      </c>
      <c r="AX268" s="13" t="s">
        <v>72</v>
      </c>
      <c r="AY268" s="207" t="s">
        <v>145</v>
      </c>
    </row>
    <row r="269" spans="2:51" s="16" customFormat="1" ht="11.25">
      <c r="B269" s="229"/>
      <c r="C269" s="230"/>
      <c r="D269" s="190" t="s">
        <v>159</v>
      </c>
      <c r="E269" s="231" t="s">
        <v>21</v>
      </c>
      <c r="F269" s="232" t="s">
        <v>327</v>
      </c>
      <c r="G269" s="230"/>
      <c r="H269" s="233">
        <v>39.36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159</v>
      </c>
      <c r="AU269" s="239" t="s">
        <v>82</v>
      </c>
      <c r="AV269" s="16" t="s">
        <v>146</v>
      </c>
      <c r="AW269" s="16" t="s">
        <v>34</v>
      </c>
      <c r="AX269" s="16" t="s">
        <v>72</v>
      </c>
      <c r="AY269" s="239" t="s">
        <v>145</v>
      </c>
    </row>
    <row r="270" spans="2:51" s="15" customFormat="1" ht="11.25">
      <c r="B270" s="218"/>
      <c r="C270" s="219"/>
      <c r="D270" s="190" t="s">
        <v>159</v>
      </c>
      <c r="E270" s="220" t="s">
        <v>21</v>
      </c>
      <c r="F270" s="221" t="s">
        <v>233</v>
      </c>
      <c r="G270" s="219"/>
      <c r="H270" s="222">
        <v>88.736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159</v>
      </c>
      <c r="AU270" s="228" t="s">
        <v>82</v>
      </c>
      <c r="AV270" s="15" t="s">
        <v>153</v>
      </c>
      <c r="AW270" s="15" t="s">
        <v>34</v>
      </c>
      <c r="AX270" s="15" t="s">
        <v>77</v>
      </c>
      <c r="AY270" s="228" t="s">
        <v>145</v>
      </c>
    </row>
    <row r="271" spans="1:65" s="2" customFormat="1" ht="24.2" customHeight="1">
      <c r="A271" s="37"/>
      <c r="B271" s="38"/>
      <c r="C271" s="177" t="s">
        <v>361</v>
      </c>
      <c r="D271" s="177" t="s">
        <v>148</v>
      </c>
      <c r="E271" s="178" t="s">
        <v>362</v>
      </c>
      <c r="F271" s="179" t="s">
        <v>363</v>
      </c>
      <c r="G271" s="180" t="s">
        <v>181</v>
      </c>
      <c r="H271" s="181">
        <v>61.579</v>
      </c>
      <c r="I271" s="182"/>
      <c r="J271" s="183">
        <f>ROUND(I271*H271,2)</f>
        <v>0</v>
      </c>
      <c r="K271" s="179" t="s">
        <v>21</v>
      </c>
      <c r="L271" s="42"/>
      <c r="M271" s="184" t="s">
        <v>21</v>
      </c>
      <c r="N271" s="185" t="s">
        <v>43</v>
      </c>
      <c r="O271" s="67"/>
      <c r="P271" s="186">
        <f>O271*H271</f>
        <v>0</v>
      </c>
      <c r="Q271" s="186">
        <v>1E-05</v>
      </c>
      <c r="R271" s="186">
        <f>Q271*H271</f>
        <v>0.0006157900000000001</v>
      </c>
      <c r="S271" s="186">
        <v>0.00012</v>
      </c>
      <c r="T271" s="187">
        <f>S271*H271</f>
        <v>0.00738948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8" t="s">
        <v>266</v>
      </c>
      <c r="AT271" s="188" t="s">
        <v>148</v>
      </c>
      <c r="AU271" s="188" t="s">
        <v>82</v>
      </c>
      <c r="AY271" s="19" t="s">
        <v>145</v>
      </c>
      <c r="BE271" s="189">
        <f>IF(N271="základní",J271,0)</f>
        <v>0</v>
      </c>
      <c r="BF271" s="189">
        <f>IF(N271="snížená",J271,0)</f>
        <v>0</v>
      </c>
      <c r="BG271" s="189">
        <f>IF(N271="zákl. přenesená",J271,0)</f>
        <v>0</v>
      </c>
      <c r="BH271" s="189">
        <f>IF(N271="sníž. přenesená",J271,0)</f>
        <v>0</v>
      </c>
      <c r="BI271" s="189">
        <f>IF(N271="nulová",J271,0)</f>
        <v>0</v>
      </c>
      <c r="BJ271" s="19" t="s">
        <v>77</v>
      </c>
      <c r="BK271" s="189">
        <f>ROUND(I271*H271,2)</f>
        <v>0</v>
      </c>
      <c r="BL271" s="19" t="s">
        <v>266</v>
      </c>
      <c r="BM271" s="188" t="s">
        <v>364</v>
      </c>
    </row>
    <row r="272" spans="1:47" s="2" customFormat="1" ht="19.5">
      <c r="A272" s="37"/>
      <c r="B272" s="38"/>
      <c r="C272" s="39"/>
      <c r="D272" s="190" t="s">
        <v>155</v>
      </c>
      <c r="E272" s="39"/>
      <c r="F272" s="191" t="s">
        <v>365</v>
      </c>
      <c r="G272" s="39"/>
      <c r="H272" s="39"/>
      <c r="I272" s="192"/>
      <c r="J272" s="39"/>
      <c r="K272" s="39"/>
      <c r="L272" s="42"/>
      <c r="M272" s="193"/>
      <c r="N272" s="194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9" t="s">
        <v>155</v>
      </c>
      <c r="AU272" s="19" t="s">
        <v>82</v>
      </c>
    </row>
    <row r="273" spans="2:51" s="14" customFormat="1" ht="11.25">
      <c r="B273" s="208"/>
      <c r="C273" s="209"/>
      <c r="D273" s="190" t="s">
        <v>159</v>
      </c>
      <c r="E273" s="210" t="s">
        <v>21</v>
      </c>
      <c r="F273" s="211" t="s">
        <v>366</v>
      </c>
      <c r="G273" s="209"/>
      <c r="H273" s="210" t="s">
        <v>21</v>
      </c>
      <c r="I273" s="212"/>
      <c r="J273" s="209"/>
      <c r="K273" s="209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159</v>
      </c>
      <c r="AU273" s="217" t="s">
        <v>82</v>
      </c>
      <c r="AV273" s="14" t="s">
        <v>77</v>
      </c>
      <c r="AW273" s="14" t="s">
        <v>34</v>
      </c>
      <c r="AX273" s="14" t="s">
        <v>72</v>
      </c>
      <c r="AY273" s="217" t="s">
        <v>145</v>
      </c>
    </row>
    <row r="274" spans="2:51" s="14" customFormat="1" ht="11.25">
      <c r="B274" s="208"/>
      <c r="C274" s="209"/>
      <c r="D274" s="190" t="s">
        <v>159</v>
      </c>
      <c r="E274" s="210" t="s">
        <v>21</v>
      </c>
      <c r="F274" s="211" t="s">
        <v>323</v>
      </c>
      <c r="G274" s="209"/>
      <c r="H274" s="210" t="s">
        <v>21</v>
      </c>
      <c r="I274" s="212"/>
      <c r="J274" s="209"/>
      <c r="K274" s="209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159</v>
      </c>
      <c r="AU274" s="217" t="s">
        <v>82</v>
      </c>
      <c r="AV274" s="14" t="s">
        <v>77</v>
      </c>
      <c r="AW274" s="14" t="s">
        <v>34</v>
      </c>
      <c r="AX274" s="14" t="s">
        <v>72</v>
      </c>
      <c r="AY274" s="217" t="s">
        <v>145</v>
      </c>
    </row>
    <row r="275" spans="2:51" s="13" customFormat="1" ht="11.25">
      <c r="B275" s="197"/>
      <c r="C275" s="198"/>
      <c r="D275" s="190" t="s">
        <v>159</v>
      </c>
      <c r="E275" s="199" t="s">
        <v>21</v>
      </c>
      <c r="F275" s="200" t="s">
        <v>367</v>
      </c>
      <c r="G275" s="198"/>
      <c r="H275" s="201">
        <v>21.495</v>
      </c>
      <c r="I275" s="202"/>
      <c r="J275" s="198"/>
      <c r="K275" s="198"/>
      <c r="L275" s="203"/>
      <c r="M275" s="204"/>
      <c r="N275" s="205"/>
      <c r="O275" s="205"/>
      <c r="P275" s="205"/>
      <c r="Q275" s="205"/>
      <c r="R275" s="205"/>
      <c r="S275" s="205"/>
      <c r="T275" s="206"/>
      <c r="AT275" s="207" t="s">
        <v>159</v>
      </c>
      <c r="AU275" s="207" t="s">
        <v>82</v>
      </c>
      <c r="AV275" s="13" t="s">
        <v>82</v>
      </c>
      <c r="AW275" s="13" t="s">
        <v>34</v>
      </c>
      <c r="AX275" s="13" t="s">
        <v>72</v>
      </c>
      <c r="AY275" s="207" t="s">
        <v>145</v>
      </c>
    </row>
    <row r="276" spans="2:51" s="13" customFormat="1" ht="11.25">
      <c r="B276" s="197"/>
      <c r="C276" s="198"/>
      <c r="D276" s="190" t="s">
        <v>159</v>
      </c>
      <c r="E276" s="199" t="s">
        <v>21</v>
      </c>
      <c r="F276" s="200" t="s">
        <v>350</v>
      </c>
      <c r="G276" s="198"/>
      <c r="H276" s="201">
        <v>9.558</v>
      </c>
      <c r="I276" s="202"/>
      <c r="J276" s="198"/>
      <c r="K276" s="198"/>
      <c r="L276" s="203"/>
      <c r="M276" s="204"/>
      <c r="N276" s="205"/>
      <c r="O276" s="205"/>
      <c r="P276" s="205"/>
      <c r="Q276" s="205"/>
      <c r="R276" s="205"/>
      <c r="S276" s="205"/>
      <c r="T276" s="206"/>
      <c r="AT276" s="207" t="s">
        <v>159</v>
      </c>
      <c r="AU276" s="207" t="s">
        <v>82</v>
      </c>
      <c r="AV276" s="13" t="s">
        <v>82</v>
      </c>
      <c r="AW276" s="13" t="s">
        <v>34</v>
      </c>
      <c r="AX276" s="13" t="s">
        <v>72</v>
      </c>
      <c r="AY276" s="207" t="s">
        <v>145</v>
      </c>
    </row>
    <row r="277" spans="2:51" s="13" customFormat="1" ht="11.25">
      <c r="B277" s="197"/>
      <c r="C277" s="198"/>
      <c r="D277" s="190" t="s">
        <v>159</v>
      </c>
      <c r="E277" s="199" t="s">
        <v>21</v>
      </c>
      <c r="F277" s="200" t="s">
        <v>368</v>
      </c>
      <c r="G277" s="198"/>
      <c r="H277" s="201">
        <v>1.695</v>
      </c>
      <c r="I277" s="202"/>
      <c r="J277" s="198"/>
      <c r="K277" s="198"/>
      <c r="L277" s="203"/>
      <c r="M277" s="204"/>
      <c r="N277" s="205"/>
      <c r="O277" s="205"/>
      <c r="P277" s="205"/>
      <c r="Q277" s="205"/>
      <c r="R277" s="205"/>
      <c r="S277" s="205"/>
      <c r="T277" s="206"/>
      <c r="AT277" s="207" t="s">
        <v>159</v>
      </c>
      <c r="AU277" s="207" t="s">
        <v>82</v>
      </c>
      <c r="AV277" s="13" t="s">
        <v>82</v>
      </c>
      <c r="AW277" s="13" t="s">
        <v>34</v>
      </c>
      <c r="AX277" s="13" t="s">
        <v>72</v>
      </c>
      <c r="AY277" s="207" t="s">
        <v>145</v>
      </c>
    </row>
    <row r="278" spans="2:51" s="16" customFormat="1" ht="11.25">
      <c r="B278" s="229"/>
      <c r="C278" s="230"/>
      <c r="D278" s="190" t="s">
        <v>159</v>
      </c>
      <c r="E278" s="231" t="s">
        <v>21</v>
      </c>
      <c r="F278" s="232" t="s">
        <v>327</v>
      </c>
      <c r="G278" s="230"/>
      <c r="H278" s="233">
        <v>32.748</v>
      </c>
      <c r="I278" s="234"/>
      <c r="J278" s="230"/>
      <c r="K278" s="230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159</v>
      </c>
      <c r="AU278" s="239" t="s">
        <v>82</v>
      </c>
      <c r="AV278" s="16" t="s">
        <v>146</v>
      </c>
      <c r="AW278" s="16" t="s">
        <v>34</v>
      </c>
      <c r="AX278" s="16" t="s">
        <v>72</v>
      </c>
      <c r="AY278" s="239" t="s">
        <v>145</v>
      </c>
    </row>
    <row r="279" spans="2:51" s="14" customFormat="1" ht="11.25">
      <c r="B279" s="208"/>
      <c r="C279" s="209"/>
      <c r="D279" s="190" t="s">
        <v>159</v>
      </c>
      <c r="E279" s="210" t="s">
        <v>21</v>
      </c>
      <c r="F279" s="211" t="s">
        <v>325</v>
      </c>
      <c r="G279" s="209"/>
      <c r="H279" s="210" t="s">
        <v>21</v>
      </c>
      <c r="I279" s="212"/>
      <c r="J279" s="209"/>
      <c r="K279" s="209"/>
      <c r="L279" s="213"/>
      <c r="M279" s="214"/>
      <c r="N279" s="215"/>
      <c r="O279" s="215"/>
      <c r="P279" s="215"/>
      <c r="Q279" s="215"/>
      <c r="R279" s="215"/>
      <c r="S279" s="215"/>
      <c r="T279" s="216"/>
      <c r="AT279" s="217" t="s">
        <v>159</v>
      </c>
      <c r="AU279" s="217" t="s">
        <v>82</v>
      </c>
      <c r="AV279" s="14" t="s">
        <v>77</v>
      </c>
      <c r="AW279" s="14" t="s">
        <v>34</v>
      </c>
      <c r="AX279" s="14" t="s">
        <v>72</v>
      </c>
      <c r="AY279" s="217" t="s">
        <v>145</v>
      </c>
    </row>
    <row r="280" spans="2:51" s="13" customFormat="1" ht="11.25">
      <c r="B280" s="197"/>
      <c r="C280" s="198"/>
      <c r="D280" s="190" t="s">
        <v>159</v>
      </c>
      <c r="E280" s="199" t="s">
        <v>21</v>
      </c>
      <c r="F280" s="200" t="s">
        <v>356</v>
      </c>
      <c r="G280" s="198"/>
      <c r="H280" s="201">
        <v>10.385</v>
      </c>
      <c r="I280" s="202"/>
      <c r="J280" s="198"/>
      <c r="K280" s="198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159</v>
      </c>
      <c r="AU280" s="207" t="s">
        <v>82</v>
      </c>
      <c r="AV280" s="13" t="s">
        <v>82</v>
      </c>
      <c r="AW280" s="13" t="s">
        <v>34</v>
      </c>
      <c r="AX280" s="13" t="s">
        <v>72</v>
      </c>
      <c r="AY280" s="207" t="s">
        <v>145</v>
      </c>
    </row>
    <row r="281" spans="2:51" s="13" customFormat="1" ht="22.5">
      <c r="B281" s="197"/>
      <c r="C281" s="198"/>
      <c r="D281" s="190" t="s">
        <v>159</v>
      </c>
      <c r="E281" s="199" t="s">
        <v>21</v>
      </c>
      <c r="F281" s="200" t="s">
        <v>369</v>
      </c>
      <c r="G281" s="198"/>
      <c r="H281" s="201">
        <v>16.196</v>
      </c>
      <c r="I281" s="202"/>
      <c r="J281" s="198"/>
      <c r="K281" s="198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159</v>
      </c>
      <c r="AU281" s="207" t="s">
        <v>82</v>
      </c>
      <c r="AV281" s="13" t="s">
        <v>82</v>
      </c>
      <c r="AW281" s="13" t="s">
        <v>34</v>
      </c>
      <c r="AX281" s="13" t="s">
        <v>72</v>
      </c>
      <c r="AY281" s="207" t="s">
        <v>145</v>
      </c>
    </row>
    <row r="282" spans="2:51" s="13" customFormat="1" ht="11.25">
      <c r="B282" s="197"/>
      <c r="C282" s="198"/>
      <c r="D282" s="190" t="s">
        <v>159</v>
      </c>
      <c r="E282" s="199" t="s">
        <v>21</v>
      </c>
      <c r="F282" s="200" t="s">
        <v>353</v>
      </c>
      <c r="G282" s="198"/>
      <c r="H282" s="201">
        <v>2.25</v>
      </c>
      <c r="I282" s="202"/>
      <c r="J282" s="198"/>
      <c r="K282" s="198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159</v>
      </c>
      <c r="AU282" s="207" t="s">
        <v>82</v>
      </c>
      <c r="AV282" s="13" t="s">
        <v>82</v>
      </c>
      <c r="AW282" s="13" t="s">
        <v>34</v>
      </c>
      <c r="AX282" s="13" t="s">
        <v>72</v>
      </c>
      <c r="AY282" s="207" t="s">
        <v>145</v>
      </c>
    </row>
    <row r="283" spans="2:51" s="16" customFormat="1" ht="11.25">
      <c r="B283" s="229"/>
      <c r="C283" s="230"/>
      <c r="D283" s="190" t="s">
        <v>159</v>
      </c>
      <c r="E283" s="231" t="s">
        <v>21</v>
      </c>
      <c r="F283" s="232" t="s">
        <v>327</v>
      </c>
      <c r="G283" s="230"/>
      <c r="H283" s="233">
        <v>28.831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159</v>
      </c>
      <c r="AU283" s="239" t="s">
        <v>82</v>
      </c>
      <c r="AV283" s="16" t="s">
        <v>146</v>
      </c>
      <c r="AW283" s="16" t="s">
        <v>34</v>
      </c>
      <c r="AX283" s="16" t="s">
        <v>72</v>
      </c>
      <c r="AY283" s="239" t="s">
        <v>145</v>
      </c>
    </row>
    <row r="284" spans="2:51" s="15" customFormat="1" ht="11.25">
      <c r="B284" s="218"/>
      <c r="C284" s="219"/>
      <c r="D284" s="190" t="s">
        <v>159</v>
      </c>
      <c r="E284" s="220" t="s">
        <v>21</v>
      </c>
      <c r="F284" s="221" t="s">
        <v>233</v>
      </c>
      <c r="G284" s="219"/>
      <c r="H284" s="222">
        <v>61.579</v>
      </c>
      <c r="I284" s="223"/>
      <c r="J284" s="219"/>
      <c r="K284" s="219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159</v>
      </c>
      <c r="AU284" s="228" t="s">
        <v>82</v>
      </c>
      <c r="AV284" s="15" t="s">
        <v>153</v>
      </c>
      <c r="AW284" s="15" t="s">
        <v>34</v>
      </c>
      <c r="AX284" s="15" t="s">
        <v>77</v>
      </c>
      <c r="AY284" s="228" t="s">
        <v>145</v>
      </c>
    </row>
    <row r="285" spans="1:65" s="2" customFormat="1" ht="24.2" customHeight="1">
      <c r="A285" s="37"/>
      <c r="B285" s="38"/>
      <c r="C285" s="177" t="s">
        <v>370</v>
      </c>
      <c r="D285" s="177" t="s">
        <v>148</v>
      </c>
      <c r="E285" s="178" t="s">
        <v>371</v>
      </c>
      <c r="F285" s="179" t="s">
        <v>372</v>
      </c>
      <c r="G285" s="180" t="s">
        <v>181</v>
      </c>
      <c r="H285" s="181">
        <v>30.672</v>
      </c>
      <c r="I285" s="182"/>
      <c r="J285" s="183">
        <f>ROUND(I285*H285,2)</f>
        <v>0</v>
      </c>
      <c r="K285" s="179" t="s">
        <v>152</v>
      </c>
      <c r="L285" s="42"/>
      <c r="M285" s="184" t="s">
        <v>21</v>
      </c>
      <c r="N285" s="185" t="s">
        <v>43</v>
      </c>
      <c r="O285" s="67"/>
      <c r="P285" s="186">
        <f>O285*H285</f>
        <v>0</v>
      </c>
      <c r="Q285" s="186">
        <v>0.0147</v>
      </c>
      <c r="R285" s="186">
        <f>Q285*H285</f>
        <v>0.4508784</v>
      </c>
      <c r="S285" s="186">
        <v>0</v>
      </c>
      <c r="T285" s="187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8" t="s">
        <v>153</v>
      </c>
      <c r="AT285" s="188" t="s">
        <v>148</v>
      </c>
      <c r="AU285" s="188" t="s">
        <v>82</v>
      </c>
      <c r="AY285" s="19" t="s">
        <v>145</v>
      </c>
      <c r="BE285" s="189">
        <f>IF(N285="základní",J285,0)</f>
        <v>0</v>
      </c>
      <c r="BF285" s="189">
        <f>IF(N285="snížená",J285,0)</f>
        <v>0</v>
      </c>
      <c r="BG285" s="189">
        <f>IF(N285="zákl. přenesená",J285,0)</f>
        <v>0</v>
      </c>
      <c r="BH285" s="189">
        <f>IF(N285="sníž. přenesená",J285,0)</f>
        <v>0</v>
      </c>
      <c r="BI285" s="189">
        <f>IF(N285="nulová",J285,0)</f>
        <v>0</v>
      </c>
      <c r="BJ285" s="19" t="s">
        <v>77</v>
      </c>
      <c r="BK285" s="189">
        <f>ROUND(I285*H285,2)</f>
        <v>0</v>
      </c>
      <c r="BL285" s="19" t="s">
        <v>153</v>
      </c>
      <c r="BM285" s="188" t="s">
        <v>373</v>
      </c>
    </row>
    <row r="286" spans="1:47" s="2" customFormat="1" ht="19.5">
      <c r="A286" s="37"/>
      <c r="B286" s="38"/>
      <c r="C286" s="39"/>
      <c r="D286" s="190" t="s">
        <v>155</v>
      </c>
      <c r="E286" s="39"/>
      <c r="F286" s="191" t="s">
        <v>374</v>
      </c>
      <c r="G286" s="39"/>
      <c r="H286" s="39"/>
      <c r="I286" s="192"/>
      <c r="J286" s="39"/>
      <c r="K286" s="39"/>
      <c r="L286" s="42"/>
      <c r="M286" s="193"/>
      <c r="N286" s="194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9" t="s">
        <v>155</v>
      </c>
      <c r="AU286" s="19" t="s">
        <v>82</v>
      </c>
    </row>
    <row r="287" spans="1:47" s="2" customFormat="1" ht="11.25">
      <c r="A287" s="37"/>
      <c r="B287" s="38"/>
      <c r="C287" s="39"/>
      <c r="D287" s="195" t="s">
        <v>157</v>
      </c>
      <c r="E287" s="39"/>
      <c r="F287" s="196" t="s">
        <v>375</v>
      </c>
      <c r="G287" s="39"/>
      <c r="H287" s="39"/>
      <c r="I287" s="192"/>
      <c r="J287" s="39"/>
      <c r="K287" s="39"/>
      <c r="L287" s="42"/>
      <c r="M287" s="193"/>
      <c r="N287" s="194"/>
      <c r="O287" s="67"/>
      <c r="P287" s="67"/>
      <c r="Q287" s="67"/>
      <c r="R287" s="67"/>
      <c r="S287" s="67"/>
      <c r="T287" s="68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9" t="s">
        <v>157</v>
      </c>
      <c r="AU287" s="19" t="s">
        <v>82</v>
      </c>
    </row>
    <row r="288" spans="2:51" s="14" customFormat="1" ht="11.25">
      <c r="B288" s="208"/>
      <c r="C288" s="209"/>
      <c r="D288" s="190" t="s">
        <v>159</v>
      </c>
      <c r="E288" s="210" t="s">
        <v>21</v>
      </c>
      <c r="F288" s="211" t="s">
        <v>322</v>
      </c>
      <c r="G288" s="209"/>
      <c r="H288" s="210" t="s">
        <v>21</v>
      </c>
      <c r="I288" s="212"/>
      <c r="J288" s="209"/>
      <c r="K288" s="209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159</v>
      </c>
      <c r="AU288" s="217" t="s">
        <v>82</v>
      </c>
      <c r="AV288" s="14" t="s">
        <v>77</v>
      </c>
      <c r="AW288" s="14" t="s">
        <v>34</v>
      </c>
      <c r="AX288" s="14" t="s">
        <v>72</v>
      </c>
      <c r="AY288" s="217" t="s">
        <v>145</v>
      </c>
    </row>
    <row r="289" spans="2:51" s="14" customFormat="1" ht="11.25">
      <c r="B289" s="208"/>
      <c r="C289" s="209"/>
      <c r="D289" s="190" t="s">
        <v>159</v>
      </c>
      <c r="E289" s="210" t="s">
        <v>21</v>
      </c>
      <c r="F289" s="211" t="s">
        <v>323</v>
      </c>
      <c r="G289" s="209"/>
      <c r="H289" s="210" t="s">
        <v>21</v>
      </c>
      <c r="I289" s="212"/>
      <c r="J289" s="209"/>
      <c r="K289" s="209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159</v>
      </c>
      <c r="AU289" s="217" t="s">
        <v>82</v>
      </c>
      <c r="AV289" s="14" t="s">
        <v>77</v>
      </c>
      <c r="AW289" s="14" t="s">
        <v>34</v>
      </c>
      <c r="AX289" s="14" t="s">
        <v>72</v>
      </c>
      <c r="AY289" s="217" t="s">
        <v>145</v>
      </c>
    </row>
    <row r="290" spans="2:51" s="13" customFormat="1" ht="22.5">
      <c r="B290" s="197"/>
      <c r="C290" s="198"/>
      <c r="D290" s="190" t="s">
        <v>159</v>
      </c>
      <c r="E290" s="199" t="s">
        <v>21</v>
      </c>
      <c r="F290" s="200" t="s">
        <v>324</v>
      </c>
      <c r="G290" s="198"/>
      <c r="H290" s="201">
        <v>17.959</v>
      </c>
      <c r="I290" s="202"/>
      <c r="J290" s="198"/>
      <c r="K290" s="198"/>
      <c r="L290" s="203"/>
      <c r="M290" s="204"/>
      <c r="N290" s="205"/>
      <c r="O290" s="205"/>
      <c r="P290" s="205"/>
      <c r="Q290" s="205"/>
      <c r="R290" s="205"/>
      <c r="S290" s="205"/>
      <c r="T290" s="206"/>
      <c r="AT290" s="207" t="s">
        <v>159</v>
      </c>
      <c r="AU290" s="207" t="s">
        <v>82</v>
      </c>
      <c r="AV290" s="13" t="s">
        <v>82</v>
      </c>
      <c r="AW290" s="13" t="s">
        <v>34</v>
      </c>
      <c r="AX290" s="13" t="s">
        <v>72</v>
      </c>
      <c r="AY290" s="207" t="s">
        <v>145</v>
      </c>
    </row>
    <row r="291" spans="2:51" s="14" customFormat="1" ht="11.25">
      <c r="B291" s="208"/>
      <c r="C291" s="209"/>
      <c r="D291" s="190" t="s">
        <v>159</v>
      </c>
      <c r="E291" s="210" t="s">
        <v>21</v>
      </c>
      <c r="F291" s="211" t="s">
        <v>325</v>
      </c>
      <c r="G291" s="209"/>
      <c r="H291" s="210" t="s">
        <v>21</v>
      </c>
      <c r="I291" s="212"/>
      <c r="J291" s="209"/>
      <c r="K291" s="209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159</v>
      </c>
      <c r="AU291" s="217" t="s">
        <v>82</v>
      </c>
      <c r="AV291" s="14" t="s">
        <v>77</v>
      </c>
      <c r="AW291" s="14" t="s">
        <v>34</v>
      </c>
      <c r="AX291" s="14" t="s">
        <v>72</v>
      </c>
      <c r="AY291" s="217" t="s">
        <v>145</v>
      </c>
    </row>
    <row r="292" spans="2:51" s="13" customFormat="1" ht="22.5">
      <c r="B292" s="197"/>
      <c r="C292" s="198"/>
      <c r="D292" s="190" t="s">
        <v>159</v>
      </c>
      <c r="E292" s="199" t="s">
        <v>21</v>
      </c>
      <c r="F292" s="200" t="s">
        <v>326</v>
      </c>
      <c r="G292" s="198"/>
      <c r="H292" s="201">
        <v>9.246</v>
      </c>
      <c r="I292" s="202"/>
      <c r="J292" s="198"/>
      <c r="K292" s="198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159</v>
      </c>
      <c r="AU292" s="207" t="s">
        <v>82</v>
      </c>
      <c r="AV292" s="13" t="s">
        <v>82</v>
      </c>
      <c r="AW292" s="13" t="s">
        <v>34</v>
      </c>
      <c r="AX292" s="13" t="s">
        <v>72</v>
      </c>
      <c r="AY292" s="207" t="s">
        <v>145</v>
      </c>
    </row>
    <row r="293" spans="2:51" s="16" customFormat="1" ht="11.25">
      <c r="B293" s="229"/>
      <c r="C293" s="230"/>
      <c r="D293" s="190" t="s">
        <v>159</v>
      </c>
      <c r="E293" s="231" t="s">
        <v>21</v>
      </c>
      <c r="F293" s="232" t="s">
        <v>327</v>
      </c>
      <c r="G293" s="230"/>
      <c r="H293" s="233">
        <v>27.205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159</v>
      </c>
      <c r="AU293" s="239" t="s">
        <v>82</v>
      </c>
      <c r="AV293" s="16" t="s">
        <v>146</v>
      </c>
      <c r="AW293" s="16" t="s">
        <v>34</v>
      </c>
      <c r="AX293" s="16" t="s">
        <v>72</v>
      </c>
      <c r="AY293" s="239" t="s">
        <v>145</v>
      </c>
    </row>
    <row r="294" spans="2:51" s="14" customFormat="1" ht="11.25">
      <c r="B294" s="208"/>
      <c r="C294" s="209"/>
      <c r="D294" s="190" t="s">
        <v>159</v>
      </c>
      <c r="E294" s="210" t="s">
        <v>21</v>
      </c>
      <c r="F294" s="211" t="s">
        <v>328</v>
      </c>
      <c r="G294" s="209"/>
      <c r="H294" s="210" t="s">
        <v>21</v>
      </c>
      <c r="I294" s="212"/>
      <c r="J294" s="209"/>
      <c r="K294" s="209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159</v>
      </c>
      <c r="AU294" s="217" t="s">
        <v>82</v>
      </c>
      <c r="AV294" s="14" t="s">
        <v>77</v>
      </c>
      <c r="AW294" s="14" t="s">
        <v>34</v>
      </c>
      <c r="AX294" s="14" t="s">
        <v>72</v>
      </c>
      <c r="AY294" s="217" t="s">
        <v>145</v>
      </c>
    </row>
    <row r="295" spans="2:51" s="13" customFormat="1" ht="11.25">
      <c r="B295" s="197"/>
      <c r="C295" s="198"/>
      <c r="D295" s="190" t="s">
        <v>159</v>
      </c>
      <c r="E295" s="199" t="s">
        <v>21</v>
      </c>
      <c r="F295" s="200" t="s">
        <v>329</v>
      </c>
      <c r="G295" s="198"/>
      <c r="H295" s="201">
        <v>2.057</v>
      </c>
      <c r="I295" s="202"/>
      <c r="J295" s="198"/>
      <c r="K295" s="198"/>
      <c r="L295" s="203"/>
      <c r="M295" s="204"/>
      <c r="N295" s="205"/>
      <c r="O295" s="205"/>
      <c r="P295" s="205"/>
      <c r="Q295" s="205"/>
      <c r="R295" s="205"/>
      <c r="S295" s="205"/>
      <c r="T295" s="206"/>
      <c r="AT295" s="207" t="s">
        <v>159</v>
      </c>
      <c r="AU295" s="207" t="s">
        <v>82</v>
      </c>
      <c r="AV295" s="13" t="s">
        <v>82</v>
      </c>
      <c r="AW295" s="13" t="s">
        <v>34</v>
      </c>
      <c r="AX295" s="13" t="s">
        <v>72</v>
      </c>
      <c r="AY295" s="207" t="s">
        <v>145</v>
      </c>
    </row>
    <row r="296" spans="2:51" s="13" customFormat="1" ht="11.25">
      <c r="B296" s="197"/>
      <c r="C296" s="198"/>
      <c r="D296" s="190" t="s">
        <v>159</v>
      </c>
      <c r="E296" s="199" t="s">
        <v>21</v>
      </c>
      <c r="F296" s="200" t="s">
        <v>330</v>
      </c>
      <c r="G296" s="198"/>
      <c r="H296" s="201">
        <v>1.41</v>
      </c>
      <c r="I296" s="202"/>
      <c r="J296" s="198"/>
      <c r="K296" s="198"/>
      <c r="L296" s="203"/>
      <c r="M296" s="204"/>
      <c r="N296" s="205"/>
      <c r="O296" s="205"/>
      <c r="P296" s="205"/>
      <c r="Q296" s="205"/>
      <c r="R296" s="205"/>
      <c r="S296" s="205"/>
      <c r="T296" s="206"/>
      <c r="AT296" s="207" t="s">
        <v>159</v>
      </c>
      <c r="AU296" s="207" t="s">
        <v>82</v>
      </c>
      <c r="AV296" s="13" t="s">
        <v>82</v>
      </c>
      <c r="AW296" s="13" t="s">
        <v>34</v>
      </c>
      <c r="AX296" s="13" t="s">
        <v>72</v>
      </c>
      <c r="AY296" s="207" t="s">
        <v>145</v>
      </c>
    </row>
    <row r="297" spans="2:51" s="16" customFormat="1" ht="11.25">
      <c r="B297" s="229"/>
      <c r="C297" s="230"/>
      <c r="D297" s="190" t="s">
        <v>159</v>
      </c>
      <c r="E297" s="231" t="s">
        <v>21</v>
      </c>
      <c r="F297" s="232" t="s">
        <v>327</v>
      </c>
      <c r="G297" s="230"/>
      <c r="H297" s="233">
        <v>3.467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159</v>
      </c>
      <c r="AU297" s="239" t="s">
        <v>82</v>
      </c>
      <c r="AV297" s="16" t="s">
        <v>146</v>
      </c>
      <c r="AW297" s="16" t="s">
        <v>34</v>
      </c>
      <c r="AX297" s="16" t="s">
        <v>72</v>
      </c>
      <c r="AY297" s="239" t="s">
        <v>145</v>
      </c>
    </row>
    <row r="298" spans="2:51" s="15" customFormat="1" ht="11.25">
      <c r="B298" s="218"/>
      <c r="C298" s="219"/>
      <c r="D298" s="190" t="s">
        <v>159</v>
      </c>
      <c r="E298" s="220" t="s">
        <v>21</v>
      </c>
      <c r="F298" s="221" t="s">
        <v>233</v>
      </c>
      <c r="G298" s="219"/>
      <c r="H298" s="222">
        <v>30.672</v>
      </c>
      <c r="I298" s="223"/>
      <c r="J298" s="219"/>
      <c r="K298" s="219"/>
      <c r="L298" s="224"/>
      <c r="M298" s="225"/>
      <c r="N298" s="226"/>
      <c r="O298" s="226"/>
      <c r="P298" s="226"/>
      <c r="Q298" s="226"/>
      <c r="R298" s="226"/>
      <c r="S298" s="226"/>
      <c r="T298" s="227"/>
      <c r="AT298" s="228" t="s">
        <v>159</v>
      </c>
      <c r="AU298" s="228" t="s">
        <v>82</v>
      </c>
      <c r="AV298" s="15" t="s">
        <v>153</v>
      </c>
      <c r="AW298" s="15" t="s">
        <v>34</v>
      </c>
      <c r="AX298" s="15" t="s">
        <v>77</v>
      </c>
      <c r="AY298" s="228" t="s">
        <v>145</v>
      </c>
    </row>
    <row r="299" spans="1:65" s="2" customFormat="1" ht="24.2" customHeight="1">
      <c r="A299" s="37"/>
      <c r="B299" s="38"/>
      <c r="C299" s="177" t="s">
        <v>376</v>
      </c>
      <c r="D299" s="177" t="s">
        <v>148</v>
      </c>
      <c r="E299" s="178" t="s">
        <v>377</v>
      </c>
      <c r="F299" s="179" t="s">
        <v>378</v>
      </c>
      <c r="G299" s="180" t="s">
        <v>181</v>
      </c>
      <c r="H299" s="181">
        <v>65.046</v>
      </c>
      <c r="I299" s="182"/>
      <c r="J299" s="183">
        <f>ROUND(I299*H299,2)</f>
        <v>0</v>
      </c>
      <c r="K299" s="179" t="s">
        <v>152</v>
      </c>
      <c r="L299" s="42"/>
      <c r="M299" s="184" t="s">
        <v>21</v>
      </c>
      <c r="N299" s="185" t="s">
        <v>43</v>
      </c>
      <c r="O299" s="67"/>
      <c r="P299" s="186">
        <f>O299*H299</f>
        <v>0</v>
      </c>
      <c r="Q299" s="186">
        <v>0.004</v>
      </c>
      <c r="R299" s="186">
        <f>Q299*H299</f>
        <v>0.260184</v>
      </c>
      <c r="S299" s="186">
        <v>0</v>
      </c>
      <c r="T299" s="187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8" t="s">
        <v>153</v>
      </c>
      <c r="AT299" s="188" t="s">
        <v>148</v>
      </c>
      <c r="AU299" s="188" t="s">
        <v>82</v>
      </c>
      <c r="AY299" s="19" t="s">
        <v>145</v>
      </c>
      <c r="BE299" s="189">
        <f>IF(N299="základní",J299,0)</f>
        <v>0</v>
      </c>
      <c r="BF299" s="189">
        <f>IF(N299="snížená",J299,0)</f>
        <v>0</v>
      </c>
      <c r="BG299" s="189">
        <f>IF(N299="zákl. přenesená",J299,0)</f>
        <v>0</v>
      </c>
      <c r="BH299" s="189">
        <f>IF(N299="sníž. přenesená",J299,0)</f>
        <v>0</v>
      </c>
      <c r="BI299" s="189">
        <f>IF(N299="nulová",J299,0)</f>
        <v>0</v>
      </c>
      <c r="BJ299" s="19" t="s">
        <v>77</v>
      </c>
      <c r="BK299" s="189">
        <f>ROUND(I299*H299,2)</f>
        <v>0</v>
      </c>
      <c r="BL299" s="19" t="s">
        <v>153</v>
      </c>
      <c r="BM299" s="188" t="s">
        <v>379</v>
      </c>
    </row>
    <row r="300" spans="1:47" s="2" customFormat="1" ht="19.5">
      <c r="A300" s="37"/>
      <c r="B300" s="38"/>
      <c r="C300" s="39"/>
      <c r="D300" s="190" t="s">
        <v>155</v>
      </c>
      <c r="E300" s="39"/>
      <c r="F300" s="191" t="s">
        <v>380</v>
      </c>
      <c r="G300" s="39"/>
      <c r="H300" s="39"/>
      <c r="I300" s="192"/>
      <c r="J300" s="39"/>
      <c r="K300" s="39"/>
      <c r="L300" s="42"/>
      <c r="M300" s="193"/>
      <c r="N300" s="194"/>
      <c r="O300" s="67"/>
      <c r="P300" s="67"/>
      <c r="Q300" s="67"/>
      <c r="R300" s="67"/>
      <c r="S300" s="67"/>
      <c r="T300" s="68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9" t="s">
        <v>155</v>
      </c>
      <c r="AU300" s="19" t="s">
        <v>82</v>
      </c>
    </row>
    <row r="301" spans="1:47" s="2" customFormat="1" ht="11.25">
      <c r="A301" s="37"/>
      <c r="B301" s="38"/>
      <c r="C301" s="39"/>
      <c r="D301" s="195" t="s">
        <v>157</v>
      </c>
      <c r="E301" s="39"/>
      <c r="F301" s="196" t="s">
        <v>381</v>
      </c>
      <c r="G301" s="39"/>
      <c r="H301" s="39"/>
      <c r="I301" s="192"/>
      <c r="J301" s="39"/>
      <c r="K301" s="39"/>
      <c r="L301" s="42"/>
      <c r="M301" s="193"/>
      <c r="N301" s="194"/>
      <c r="O301" s="67"/>
      <c r="P301" s="67"/>
      <c r="Q301" s="67"/>
      <c r="R301" s="67"/>
      <c r="S301" s="67"/>
      <c r="T301" s="68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9" t="s">
        <v>157</v>
      </c>
      <c r="AU301" s="19" t="s">
        <v>82</v>
      </c>
    </row>
    <row r="302" spans="2:51" s="14" customFormat="1" ht="11.25">
      <c r="B302" s="208"/>
      <c r="C302" s="209"/>
      <c r="D302" s="190" t="s">
        <v>159</v>
      </c>
      <c r="E302" s="210" t="s">
        <v>21</v>
      </c>
      <c r="F302" s="211" t="s">
        <v>366</v>
      </c>
      <c r="G302" s="209"/>
      <c r="H302" s="210" t="s">
        <v>21</v>
      </c>
      <c r="I302" s="212"/>
      <c r="J302" s="209"/>
      <c r="K302" s="209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159</v>
      </c>
      <c r="AU302" s="217" t="s">
        <v>82</v>
      </c>
      <c r="AV302" s="14" t="s">
        <v>77</v>
      </c>
      <c r="AW302" s="14" t="s">
        <v>34</v>
      </c>
      <c r="AX302" s="14" t="s">
        <v>72</v>
      </c>
      <c r="AY302" s="217" t="s">
        <v>145</v>
      </c>
    </row>
    <row r="303" spans="2:51" s="14" customFormat="1" ht="11.25">
      <c r="B303" s="208"/>
      <c r="C303" s="209"/>
      <c r="D303" s="190" t="s">
        <v>159</v>
      </c>
      <c r="E303" s="210" t="s">
        <v>21</v>
      </c>
      <c r="F303" s="211" t="s">
        <v>323</v>
      </c>
      <c r="G303" s="209"/>
      <c r="H303" s="210" t="s">
        <v>21</v>
      </c>
      <c r="I303" s="212"/>
      <c r="J303" s="209"/>
      <c r="K303" s="209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159</v>
      </c>
      <c r="AU303" s="217" t="s">
        <v>82</v>
      </c>
      <c r="AV303" s="14" t="s">
        <v>77</v>
      </c>
      <c r="AW303" s="14" t="s">
        <v>34</v>
      </c>
      <c r="AX303" s="14" t="s">
        <v>72</v>
      </c>
      <c r="AY303" s="217" t="s">
        <v>145</v>
      </c>
    </row>
    <row r="304" spans="2:51" s="13" customFormat="1" ht="11.25">
      <c r="B304" s="197"/>
      <c r="C304" s="198"/>
      <c r="D304" s="190" t="s">
        <v>159</v>
      </c>
      <c r="E304" s="199" t="s">
        <v>21</v>
      </c>
      <c r="F304" s="200" t="s">
        <v>367</v>
      </c>
      <c r="G304" s="198"/>
      <c r="H304" s="201">
        <v>21.495</v>
      </c>
      <c r="I304" s="202"/>
      <c r="J304" s="198"/>
      <c r="K304" s="198"/>
      <c r="L304" s="203"/>
      <c r="M304" s="204"/>
      <c r="N304" s="205"/>
      <c r="O304" s="205"/>
      <c r="P304" s="205"/>
      <c r="Q304" s="205"/>
      <c r="R304" s="205"/>
      <c r="S304" s="205"/>
      <c r="T304" s="206"/>
      <c r="AT304" s="207" t="s">
        <v>159</v>
      </c>
      <c r="AU304" s="207" t="s">
        <v>82</v>
      </c>
      <c r="AV304" s="13" t="s">
        <v>82</v>
      </c>
      <c r="AW304" s="13" t="s">
        <v>34</v>
      </c>
      <c r="AX304" s="13" t="s">
        <v>72</v>
      </c>
      <c r="AY304" s="207" t="s">
        <v>145</v>
      </c>
    </row>
    <row r="305" spans="2:51" s="13" customFormat="1" ht="11.25">
      <c r="B305" s="197"/>
      <c r="C305" s="198"/>
      <c r="D305" s="190" t="s">
        <v>159</v>
      </c>
      <c r="E305" s="199" t="s">
        <v>21</v>
      </c>
      <c r="F305" s="200" t="s">
        <v>350</v>
      </c>
      <c r="G305" s="198"/>
      <c r="H305" s="201">
        <v>9.558</v>
      </c>
      <c r="I305" s="202"/>
      <c r="J305" s="198"/>
      <c r="K305" s="198"/>
      <c r="L305" s="203"/>
      <c r="M305" s="204"/>
      <c r="N305" s="205"/>
      <c r="O305" s="205"/>
      <c r="P305" s="205"/>
      <c r="Q305" s="205"/>
      <c r="R305" s="205"/>
      <c r="S305" s="205"/>
      <c r="T305" s="206"/>
      <c r="AT305" s="207" t="s">
        <v>159</v>
      </c>
      <c r="AU305" s="207" t="s">
        <v>82</v>
      </c>
      <c r="AV305" s="13" t="s">
        <v>82</v>
      </c>
      <c r="AW305" s="13" t="s">
        <v>34</v>
      </c>
      <c r="AX305" s="13" t="s">
        <v>72</v>
      </c>
      <c r="AY305" s="207" t="s">
        <v>145</v>
      </c>
    </row>
    <row r="306" spans="2:51" s="13" customFormat="1" ht="11.25">
      <c r="B306" s="197"/>
      <c r="C306" s="198"/>
      <c r="D306" s="190" t="s">
        <v>159</v>
      </c>
      <c r="E306" s="199" t="s">
        <v>21</v>
      </c>
      <c r="F306" s="200" t="s">
        <v>368</v>
      </c>
      <c r="G306" s="198"/>
      <c r="H306" s="201">
        <v>1.695</v>
      </c>
      <c r="I306" s="202"/>
      <c r="J306" s="198"/>
      <c r="K306" s="198"/>
      <c r="L306" s="203"/>
      <c r="M306" s="204"/>
      <c r="N306" s="205"/>
      <c r="O306" s="205"/>
      <c r="P306" s="205"/>
      <c r="Q306" s="205"/>
      <c r="R306" s="205"/>
      <c r="S306" s="205"/>
      <c r="T306" s="206"/>
      <c r="AT306" s="207" t="s">
        <v>159</v>
      </c>
      <c r="AU306" s="207" t="s">
        <v>82</v>
      </c>
      <c r="AV306" s="13" t="s">
        <v>82</v>
      </c>
      <c r="AW306" s="13" t="s">
        <v>34</v>
      </c>
      <c r="AX306" s="13" t="s">
        <v>72</v>
      </c>
      <c r="AY306" s="207" t="s">
        <v>145</v>
      </c>
    </row>
    <row r="307" spans="2:51" s="16" customFormat="1" ht="11.25">
      <c r="B307" s="229"/>
      <c r="C307" s="230"/>
      <c r="D307" s="190" t="s">
        <v>159</v>
      </c>
      <c r="E307" s="231" t="s">
        <v>21</v>
      </c>
      <c r="F307" s="232" t="s">
        <v>327</v>
      </c>
      <c r="G307" s="230"/>
      <c r="H307" s="233">
        <v>32.748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159</v>
      </c>
      <c r="AU307" s="239" t="s">
        <v>82</v>
      </c>
      <c r="AV307" s="16" t="s">
        <v>146</v>
      </c>
      <c r="AW307" s="16" t="s">
        <v>34</v>
      </c>
      <c r="AX307" s="16" t="s">
        <v>72</v>
      </c>
      <c r="AY307" s="239" t="s">
        <v>145</v>
      </c>
    </row>
    <row r="308" spans="2:51" s="14" customFormat="1" ht="11.25">
      <c r="B308" s="208"/>
      <c r="C308" s="209"/>
      <c r="D308" s="190" t="s">
        <v>159</v>
      </c>
      <c r="E308" s="210" t="s">
        <v>21</v>
      </c>
      <c r="F308" s="211" t="s">
        <v>325</v>
      </c>
      <c r="G308" s="209"/>
      <c r="H308" s="210" t="s">
        <v>21</v>
      </c>
      <c r="I308" s="212"/>
      <c r="J308" s="209"/>
      <c r="K308" s="209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159</v>
      </c>
      <c r="AU308" s="217" t="s">
        <v>82</v>
      </c>
      <c r="AV308" s="14" t="s">
        <v>77</v>
      </c>
      <c r="AW308" s="14" t="s">
        <v>34</v>
      </c>
      <c r="AX308" s="14" t="s">
        <v>72</v>
      </c>
      <c r="AY308" s="217" t="s">
        <v>145</v>
      </c>
    </row>
    <row r="309" spans="2:51" s="13" customFormat="1" ht="11.25">
      <c r="B309" s="197"/>
      <c r="C309" s="198"/>
      <c r="D309" s="190" t="s">
        <v>159</v>
      </c>
      <c r="E309" s="199" t="s">
        <v>21</v>
      </c>
      <c r="F309" s="200" t="s">
        <v>356</v>
      </c>
      <c r="G309" s="198"/>
      <c r="H309" s="201">
        <v>10.385</v>
      </c>
      <c r="I309" s="202"/>
      <c r="J309" s="198"/>
      <c r="K309" s="198"/>
      <c r="L309" s="203"/>
      <c r="M309" s="204"/>
      <c r="N309" s="205"/>
      <c r="O309" s="205"/>
      <c r="P309" s="205"/>
      <c r="Q309" s="205"/>
      <c r="R309" s="205"/>
      <c r="S309" s="205"/>
      <c r="T309" s="206"/>
      <c r="AT309" s="207" t="s">
        <v>159</v>
      </c>
      <c r="AU309" s="207" t="s">
        <v>82</v>
      </c>
      <c r="AV309" s="13" t="s">
        <v>82</v>
      </c>
      <c r="AW309" s="13" t="s">
        <v>34</v>
      </c>
      <c r="AX309" s="13" t="s">
        <v>72</v>
      </c>
      <c r="AY309" s="207" t="s">
        <v>145</v>
      </c>
    </row>
    <row r="310" spans="2:51" s="13" customFormat="1" ht="22.5">
      <c r="B310" s="197"/>
      <c r="C310" s="198"/>
      <c r="D310" s="190" t="s">
        <v>159</v>
      </c>
      <c r="E310" s="199" t="s">
        <v>21</v>
      </c>
      <c r="F310" s="200" t="s">
        <v>369</v>
      </c>
      <c r="G310" s="198"/>
      <c r="H310" s="201">
        <v>16.196</v>
      </c>
      <c r="I310" s="202"/>
      <c r="J310" s="198"/>
      <c r="K310" s="198"/>
      <c r="L310" s="203"/>
      <c r="M310" s="204"/>
      <c r="N310" s="205"/>
      <c r="O310" s="205"/>
      <c r="P310" s="205"/>
      <c r="Q310" s="205"/>
      <c r="R310" s="205"/>
      <c r="S310" s="205"/>
      <c r="T310" s="206"/>
      <c r="AT310" s="207" t="s">
        <v>159</v>
      </c>
      <c r="AU310" s="207" t="s">
        <v>82</v>
      </c>
      <c r="AV310" s="13" t="s">
        <v>82</v>
      </c>
      <c r="AW310" s="13" t="s">
        <v>34</v>
      </c>
      <c r="AX310" s="13" t="s">
        <v>72</v>
      </c>
      <c r="AY310" s="207" t="s">
        <v>145</v>
      </c>
    </row>
    <row r="311" spans="2:51" s="13" customFormat="1" ht="11.25">
      <c r="B311" s="197"/>
      <c r="C311" s="198"/>
      <c r="D311" s="190" t="s">
        <v>159</v>
      </c>
      <c r="E311" s="199" t="s">
        <v>21</v>
      </c>
      <c r="F311" s="200" t="s">
        <v>353</v>
      </c>
      <c r="G311" s="198"/>
      <c r="H311" s="201">
        <v>2.25</v>
      </c>
      <c r="I311" s="202"/>
      <c r="J311" s="198"/>
      <c r="K311" s="198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159</v>
      </c>
      <c r="AU311" s="207" t="s">
        <v>82</v>
      </c>
      <c r="AV311" s="13" t="s">
        <v>82</v>
      </c>
      <c r="AW311" s="13" t="s">
        <v>34</v>
      </c>
      <c r="AX311" s="13" t="s">
        <v>72</v>
      </c>
      <c r="AY311" s="207" t="s">
        <v>145</v>
      </c>
    </row>
    <row r="312" spans="2:51" s="16" customFormat="1" ht="11.25">
      <c r="B312" s="229"/>
      <c r="C312" s="230"/>
      <c r="D312" s="190" t="s">
        <v>159</v>
      </c>
      <c r="E312" s="231" t="s">
        <v>21</v>
      </c>
      <c r="F312" s="232" t="s">
        <v>327</v>
      </c>
      <c r="G312" s="230"/>
      <c r="H312" s="233">
        <v>28.831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159</v>
      </c>
      <c r="AU312" s="239" t="s">
        <v>82</v>
      </c>
      <c r="AV312" s="16" t="s">
        <v>146</v>
      </c>
      <c r="AW312" s="16" t="s">
        <v>34</v>
      </c>
      <c r="AX312" s="16" t="s">
        <v>72</v>
      </c>
      <c r="AY312" s="239" t="s">
        <v>145</v>
      </c>
    </row>
    <row r="313" spans="2:51" s="14" customFormat="1" ht="11.25">
      <c r="B313" s="208"/>
      <c r="C313" s="209"/>
      <c r="D313" s="190" t="s">
        <v>159</v>
      </c>
      <c r="E313" s="210" t="s">
        <v>21</v>
      </c>
      <c r="F313" s="211" t="s">
        <v>328</v>
      </c>
      <c r="G313" s="209"/>
      <c r="H313" s="210" t="s">
        <v>21</v>
      </c>
      <c r="I313" s="212"/>
      <c r="J313" s="209"/>
      <c r="K313" s="209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159</v>
      </c>
      <c r="AU313" s="217" t="s">
        <v>82</v>
      </c>
      <c r="AV313" s="14" t="s">
        <v>77</v>
      </c>
      <c r="AW313" s="14" t="s">
        <v>34</v>
      </c>
      <c r="AX313" s="14" t="s">
        <v>72</v>
      </c>
      <c r="AY313" s="217" t="s">
        <v>145</v>
      </c>
    </row>
    <row r="314" spans="2:51" s="13" customFormat="1" ht="11.25">
      <c r="B314" s="197"/>
      <c r="C314" s="198"/>
      <c r="D314" s="190" t="s">
        <v>159</v>
      </c>
      <c r="E314" s="199" t="s">
        <v>21</v>
      </c>
      <c r="F314" s="200" t="s">
        <v>329</v>
      </c>
      <c r="G314" s="198"/>
      <c r="H314" s="201">
        <v>2.057</v>
      </c>
      <c r="I314" s="202"/>
      <c r="J314" s="198"/>
      <c r="K314" s="198"/>
      <c r="L314" s="203"/>
      <c r="M314" s="204"/>
      <c r="N314" s="205"/>
      <c r="O314" s="205"/>
      <c r="P314" s="205"/>
      <c r="Q314" s="205"/>
      <c r="R314" s="205"/>
      <c r="S314" s="205"/>
      <c r="T314" s="206"/>
      <c r="AT314" s="207" t="s">
        <v>159</v>
      </c>
      <c r="AU314" s="207" t="s">
        <v>82</v>
      </c>
      <c r="AV314" s="13" t="s">
        <v>82</v>
      </c>
      <c r="AW314" s="13" t="s">
        <v>34</v>
      </c>
      <c r="AX314" s="13" t="s">
        <v>72</v>
      </c>
      <c r="AY314" s="207" t="s">
        <v>145</v>
      </c>
    </row>
    <row r="315" spans="2:51" s="13" customFormat="1" ht="11.25">
      <c r="B315" s="197"/>
      <c r="C315" s="198"/>
      <c r="D315" s="190" t="s">
        <v>159</v>
      </c>
      <c r="E315" s="199" t="s">
        <v>21</v>
      </c>
      <c r="F315" s="200" t="s">
        <v>330</v>
      </c>
      <c r="G315" s="198"/>
      <c r="H315" s="201">
        <v>1.41</v>
      </c>
      <c r="I315" s="202"/>
      <c r="J315" s="198"/>
      <c r="K315" s="198"/>
      <c r="L315" s="203"/>
      <c r="M315" s="204"/>
      <c r="N315" s="205"/>
      <c r="O315" s="205"/>
      <c r="P315" s="205"/>
      <c r="Q315" s="205"/>
      <c r="R315" s="205"/>
      <c r="S315" s="205"/>
      <c r="T315" s="206"/>
      <c r="AT315" s="207" t="s">
        <v>159</v>
      </c>
      <c r="AU315" s="207" t="s">
        <v>82</v>
      </c>
      <c r="AV315" s="13" t="s">
        <v>82</v>
      </c>
      <c r="AW315" s="13" t="s">
        <v>34</v>
      </c>
      <c r="AX315" s="13" t="s">
        <v>72</v>
      </c>
      <c r="AY315" s="207" t="s">
        <v>145</v>
      </c>
    </row>
    <row r="316" spans="2:51" s="16" customFormat="1" ht="11.25">
      <c r="B316" s="229"/>
      <c r="C316" s="230"/>
      <c r="D316" s="190" t="s">
        <v>159</v>
      </c>
      <c r="E316" s="231" t="s">
        <v>21</v>
      </c>
      <c r="F316" s="232" t="s">
        <v>327</v>
      </c>
      <c r="G316" s="230"/>
      <c r="H316" s="233">
        <v>3.467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159</v>
      </c>
      <c r="AU316" s="239" t="s">
        <v>82</v>
      </c>
      <c r="AV316" s="16" t="s">
        <v>146</v>
      </c>
      <c r="AW316" s="16" t="s">
        <v>34</v>
      </c>
      <c r="AX316" s="16" t="s">
        <v>72</v>
      </c>
      <c r="AY316" s="239" t="s">
        <v>145</v>
      </c>
    </row>
    <row r="317" spans="2:51" s="15" customFormat="1" ht="11.25">
      <c r="B317" s="218"/>
      <c r="C317" s="219"/>
      <c r="D317" s="190" t="s">
        <v>159</v>
      </c>
      <c r="E317" s="220" t="s">
        <v>21</v>
      </c>
      <c r="F317" s="221" t="s">
        <v>233</v>
      </c>
      <c r="G317" s="219"/>
      <c r="H317" s="222">
        <v>65.046</v>
      </c>
      <c r="I317" s="223"/>
      <c r="J317" s="219"/>
      <c r="K317" s="219"/>
      <c r="L317" s="224"/>
      <c r="M317" s="225"/>
      <c r="N317" s="226"/>
      <c r="O317" s="226"/>
      <c r="P317" s="226"/>
      <c r="Q317" s="226"/>
      <c r="R317" s="226"/>
      <c r="S317" s="226"/>
      <c r="T317" s="227"/>
      <c r="AT317" s="228" t="s">
        <v>159</v>
      </c>
      <c r="AU317" s="228" t="s">
        <v>82</v>
      </c>
      <c r="AV317" s="15" t="s">
        <v>153</v>
      </c>
      <c r="AW317" s="15" t="s">
        <v>34</v>
      </c>
      <c r="AX317" s="15" t="s">
        <v>77</v>
      </c>
      <c r="AY317" s="228" t="s">
        <v>145</v>
      </c>
    </row>
    <row r="318" spans="1:65" s="2" customFormat="1" ht="24.2" customHeight="1">
      <c r="A318" s="37"/>
      <c r="B318" s="38"/>
      <c r="C318" s="177" t="s">
        <v>382</v>
      </c>
      <c r="D318" s="177" t="s">
        <v>148</v>
      </c>
      <c r="E318" s="178" t="s">
        <v>383</v>
      </c>
      <c r="F318" s="179" t="s">
        <v>384</v>
      </c>
      <c r="G318" s="180" t="s">
        <v>181</v>
      </c>
      <c r="H318" s="181">
        <v>122.688</v>
      </c>
      <c r="I318" s="182"/>
      <c r="J318" s="183">
        <f>ROUND(I318*H318,2)</f>
        <v>0</v>
      </c>
      <c r="K318" s="179" t="s">
        <v>152</v>
      </c>
      <c r="L318" s="42"/>
      <c r="M318" s="184" t="s">
        <v>21</v>
      </c>
      <c r="N318" s="185" t="s">
        <v>43</v>
      </c>
      <c r="O318" s="67"/>
      <c r="P318" s="186">
        <f>O318*H318</f>
        <v>0</v>
      </c>
      <c r="Q318" s="186">
        <v>0.00735</v>
      </c>
      <c r="R318" s="186">
        <f>Q318*H318</f>
        <v>0.9017568</v>
      </c>
      <c r="S318" s="186">
        <v>0</v>
      </c>
      <c r="T318" s="187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88" t="s">
        <v>153</v>
      </c>
      <c r="AT318" s="188" t="s">
        <v>148</v>
      </c>
      <c r="AU318" s="188" t="s">
        <v>82</v>
      </c>
      <c r="AY318" s="19" t="s">
        <v>145</v>
      </c>
      <c r="BE318" s="189">
        <f>IF(N318="základní",J318,0)</f>
        <v>0</v>
      </c>
      <c r="BF318" s="189">
        <f>IF(N318="snížená",J318,0)</f>
        <v>0</v>
      </c>
      <c r="BG318" s="189">
        <f>IF(N318="zákl. přenesená",J318,0)</f>
        <v>0</v>
      </c>
      <c r="BH318" s="189">
        <f>IF(N318="sníž. přenesená",J318,0)</f>
        <v>0</v>
      </c>
      <c r="BI318" s="189">
        <f>IF(N318="nulová",J318,0)</f>
        <v>0</v>
      </c>
      <c r="BJ318" s="19" t="s">
        <v>77</v>
      </c>
      <c r="BK318" s="189">
        <f>ROUND(I318*H318,2)</f>
        <v>0</v>
      </c>
      <c r="BL318" s="19" t="s">
        <v>153</v>
      </c>
      <c r="BM318" s="188" t="s">
        <v>385</v>
      </c>
    </row>
    <row r="319" spans="1:47" s="2" customFormat="1" ht="29.25">
      <c r="A319" s="37"/>
      <c r="B319" s="38"/>
      <c r="C319" s="39"/>
      <c r="D319" s="190" t="s">
        <v>155</v>
      </c>
      <c r="E319" s="39"/>
      <c r="F319" s="191" t="s">
        <v>386</v>
      </c>
      <c r="G319" s="39"/>
      <c r="H319" s="39"/>
      <c r="I319" s="192"/>
      <c r="J319" s="39"/>
      <c r="K319" s="39"/>
      <c r="L319" s="42"/>
      <c r="M319" s="193"/>
      <c r="N319" s="194"/>
      <c r="O319" s="67"/>
      <c r="P319" s="67"/>
      <c r="Q319" s="67"/>
      <c r="R319" s="67"/>
      <c r="S319" s="67"/>
      <c r="T319" s="68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9" t="s">
        <v>155</v>
      </c>
      <c r="AU319" s="19" t="s">
        <v>82</v>
      </c>
    </row>
    <row r="320" spans="1:47" s="2" customFormat="1" ht="11.25">
      <c r="A320" s="37"/>
      <c r="B320" s="38"/>
      <c r="C320" s="39"/>
      <c r="D320" s="195" t="s">
        <v>157</v>
      </c>
      <c r="E320" s="39"/>
      <c r="F320" s="196" t="s">
        <v>387</v>
      </c>
      <c r="G320" s="39"/>
      <c r="H320" s="39"/>
      <c r="I320" s="192"/>
      <c r="J320" s="39"/>
      <c r="K320" s="39"/>
      <c r="L320" s="42"/>
      <c r="M320" s="193"/>
      <c r="N320" s="194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9" t="s">
        <v>157</v>
      </c>
      <c r="AU320" s="19" t="s">
        <v>82</v>
      </c>
    </row>
    <row r="321" spans="2:51" s="13" customFormat="1" ht="11.25">
      <c r="B321" s="197"/>
      <c r="C321" s="198"/>
      <c r="D321" s="190" t="s">
        <v>159</v>
      </c>
      <c r="E321" s="199" t="s">
        <v>21</v>
      </c>
      <c r="F321" s="200" t="s">
        <v>388</v>
      </c>
      <c r="G321" s="198"/>
      <c r="H321" s="201">
        <v>108.82</v>
      </c>
      <c r="I321" s="202"/>
      <c r="J321" s="198"/>
      <c r="K321" s="198"/>
      <c r="L321" s="203"/>
      <c r="M321" s="204"/>
      <c r="N321" s="205"/>
      <c r="O321" s="205"/>
      <c r="P321" s="205"/>
      <c r="Q321" s="205"/>
      <c r="R321" s="205"/>
      <c r="S321" s="205"/>
      <c r="T321" s="206"/>
      <c r="AT321" s="207" t="s">
        <v>159</v>
      </c>
      <c r="AU321" s="207" t="s">
        <v>82</v>
      </c>
      <c r="AV321" s="13" t="s">
        <v>82</v>
      </c>
      <c r="AW321" s="13" t="s">
        <v>34</v>
      </c>
      <c r="AX321" s="13" t="s">
        <v>72</v>
      </c>
      <c r="AY321" s="207" t="s">
        <v>145</v>
      </c>
    </row>
    <row r="322" spans="2:51" s="13" customFormat="1" ht="11.25">
      <c r="B322" s="197"/>
      <c r="C322" s="198"/>
      <c r="D322" s="190" t="s">
        <v>159</v>
      </c>
      <c r="E322" s="199" t="s">
        <v>21</v>
      </c>
      <c r="F322" s="200" t="s">
        <v>389</v>
      </c>
      <c r="G322" s="198"/>
      <c r="H322" s="201">
        <v>13.868</v>
      </c>
      <c r="I322" s="202"/>
      <c r="J322" s="198"/>
      <c r="K322" s="198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159</v>
      </c>
      <c r="AU322" s="207" t="s">
        <v>82</v>
      </c>
      <c r="AV322" s="13" t="s">
        <v>82</v>
      </c>
      <c r="AW322" s="13" t="s">
        <v>34</v>
      </c>
      <c r="AX322" s="13" t="s">
        <v>72</v>
      </c>
      <c r="AY322" s="207" t="s">
        <v>145</v>
      </c>
    </row>
    <row r="323" spans="2:51" s="15" customFormat="1" ht="11.25">
      <c r="B323" s="218"/>
      <c r="C323" s="219"/>
      <c r="D323" s="190" t="s">
        <v>159</v>
      </c>
      <c r="E323" s="220" t="s">
        <v>21</v>
      </c>
      <c r="F323" s="221" t="s">
        <v>233</v>
      </c>
      <c r="G323" s="219"/>
      <c r="H323" s="222">
        <v>122.688</v>
      </c>
      <c r="I323" s="223"/>
      <c r="J323" s="219"/>
      <c r="K323" s="219"/>
      <c r="L323" s="224"/>
      <c r="M323" s="225"/>
      <c r="N323" s="226"/>
      <c r="O323" s="226"/>
      <c r="P323" s="226"/>
      <c r="Q323" s="226"/>
      <c r="R323" s="226"/>
      <c r="S323" s="226"/>
      <c r="T323" s="227"/>
      <c r="AT323" s="228" t="s">
        <v>159</v>
      </c>
      <c r="AU323" s="228" t="s">
        <v>82</v>
      </c>
      <c r="AV323" s="15" t="s">
        <v>153</v>
      </c>
      <c r="AW323" s="15" t="s">
        <v>34</v>
      </c>
      <c r="AX323" s="15" t="s">
        <v>77</v>
      </c>
      <c r="AY323" s="228" t="s">
        <v>145</v>
      </c>
    </row>
    <row r="324" spans="1:65" s="2" customFormat="1" ht="24.2" customHeight="1">
      <c r="A324" s="37"/>
      <c r="B324" s="38"/>
      <c r="C324" s="177" t="s">
        <v>390</v>
      </c>
      <c r="D324" s="177" t="s">
        <v>148</v>
      </c>
      <c r="E324" s="178" t="s">
        <v>391</v>
      </c>
      <c r="F324" s="179" t="s">
        <v>392</v>
      </c>
      <c r="G324" s="180" t="s">
        <v>151</v>
      </c>
      <c r="H324" s="181">
        <v>6</v>
      </c>
      <c r="I324" s="182"/>
      <c r="J324" s="183">
        <f>ROUND(I324*H324,2)</f>
        <v>0</v>
      </c>
      <c r="K324" s="179" t="s">
        <v>152</v>
      </c>
      <c r="L324" s="42"/>
      <c r="M324" s="184" t="s">
        <v>21</v>
      </c>
      <c r="N324" s="185" t="s">
        <v>43</v>
      </c>
      <c r="O324" s="67"/>
      <c r="P324" s="186">
        <f>O324*H324</f>
        <v>0</v>
      </c>
      <c r="Q324" s="186">
        <v>0.00366</v>
      </c>
      <c r="R324" s="186">
        <f>Q324*H324</f>
        <v>0.02196</v>
      </c>
      <c r="S324" s="186">
        <v>0</v>
      </c>
      <c r="T324" s="187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88" t="s">
        <v>153</v>
      </c>
      <c r="AT324" s="188" t="s">
        <v>148</v>
      </c>
      <c r="AU324" s="188" t="s">
        <v>82</v>
      </c>
      <c r="AY324" s="19" t="s">
        <v>145</v>
      </c>
      <c r="BE324" s="189">
        <f>IF(N324="základní",J324,0)</f>
        <v>0</v>
      </c>
      <c r="BF324" s="189">
        <f>IF(N324="snížená",J324,0)</f>
        <v>0</v>
      </c>
      <c r="BG324" s="189">
        <f>IF(N324="zákl. přenesená",J324,0)</f>
        <v>0</v>
      </c>
      <c r="BH324" s="189">
        <f>IF(N324="sníž. přenesená",J324,0)</f>
        <v>0</v>
      </c>
      <c r="BI324" s="189">
        <f>IF(N324="nulová",J324,0)</f>
        <v>0</v>
      </c>
      <c r="BJ324" s="19" t="s">
        <v>77</v>
      </c>
      <c r="BK324" s="189">
        <f>ROUND(I324*H324,2)</f>
        <v>0</v>
      </c>
      <c r="BL324" s="19" t="s">
        <v>153</v>
      </c>
      <c r="BM324" s="188" t="s">
        <v>393</v>
      </c>
    </row>
    <row r="325" spans="1:47" s="2" customFormat="1" ht="19.5">
      <c r="A325" s="37"/>
      <c r="B325" s="38"/>
      <c r="C325" s="39"/>
      <c r="D325" s="190" t="s">
        <v>155</v>
      </c>
      <c r="E325" s="39"/>
      <c r="F325" s="191" t="s">
        <v>394</v>
      </c>
      <c r="G325" s="39"/>
      <c r="H325" s="39"/>
      <c r="I325" s="192"/>
      <c r="J325" s="39"/>
      <c r="K325" s="39"/>
      <c r="L325" s="42"/>
      <c r="M325" s="193"/>
      <c r="N325" s="194"/>
      <c r="O325" s="67"/>
      <c r="P325" s="67"/>
      <c r="Q325" s="67"/>
      <c r="R325" s="67"/>
      <c r="S325" s="67"/>
      <c r="T325" s="68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9" t="s">
        <v>155</v>
      </c>
      <c r="AU325" s="19" t="s">
        <v>82</v>
      </c>
    </row>
    <row r="326" spans="1:47" s="2" customFormat="1" ht="11.25">
      <c r="A326" s="37"/>
      <c r="B326" s="38"/>
      <c r="C326" s="39"/>
      <c r="D326" s="195" t="s">
        <v>157</v>
      </c>
      <c r="E326" s="39"/>
      <c r="F326" s="196" t="s">
        <v>395</v>
      </c>
      <c r="G326" s="39"/>
      <c r="H326" s="39"/>
      <c r="I326" s="192"/>
      <c r="J326" s="39"/>
      <c r="K326" s="39"/>
      <c r="L326" s="42"/>
      <c r="M326" s="193"/>
      <c r="N326" s="194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9" t="s">
        <v>157</v>
      </c>
      <c r="AU326" s="19" t="s">
        <v>82</v>
      </c>
    </row>
    <row r="327" spans="2:51" s="14" customFormat="1" ht="11.25">
      <c r="B327" s="208"/>
      <c r="C327" s="209"/>
      <c r="D327" s="190" t="s">
        <v>159</v>
      </c>
      <c r="E327" s="210" t="s">
        <v>21</v>
      </c>
      <c r="F327" s="211" t="s">
        <v>304</v>
      </c>
      <c r="G327" s="209"/>
      <c r="H327" s="210" t="s">
        <v>21</v>
      </c>
      <c r="I327" s="212"/>
      <c r="J327" s="209"/>
      <c r="K327" s="209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159</v>
      </c>
      <c r="AU327" s="217" t="s">
        <v>82</v>
      </c>
      <c r="AV327" s="14" t="s">
        <v>77</v>
      </c>
      <c r="AW327" s="14" t="s">
        <v>34</v>
      </c>
      <c r="AX327" s="14" t="s">
        <v>72</v>
      </c>
      <c r="AY327" s="217" t="s">
        <v>145</v>
      </c>
    </row>
    <row r="328" spans="2:51" s="13" customFormat="1" ht="11.25">
      <c r="B328" s="197"/>
      <c r="C328" s="198"/>
      <c r="D328" s="190" t="s">
        <v>159</v>
      </c>
      <c r="E328" s="199" t="s">
        <v>21</v>
      </c>
      <c r="F328" s="200" t="s">
        <v>396</v>
      </c>
      <c r="G328" s="198"/>
      <c r="H328" s="201">
        <v>4</v>
      </c>
      <c r="I328" s="202"/>
      <c r="J328" s="198"/>
      <c r="K328" s="198"/>
      <c r="L328" s="203"/>
      <c r="M328" s="204"/>
      <c r="N328" s="205"/>
      <c r="O328" s="205"/>
      <c r="P328" s="205"/>
      <c r="Q328" s="205"/>
      <c r="R328" s="205"/>
      <c r="S328" s="205"/>
      <c r="T328" s="206"/>
      <c r="AT328" s="207" t="s">
        <v>159</v>
      </c>
      <c r="AU328" s="207" t="s">
        <v>82</v>
      </c>
      <c r="AV328" s="13" t="s">
        <v>82</v>
      </c>
      <c r="AW328" s="13" t="s">
        <v>34</v>
      </c>
      <c r="AX328" s="13" t="s">
        <v>72</v>
      </c>
      <c r="AY328" s="207" t="s">
        <v>145</v>
      </c>
    </row>
    <row r="329" spans="2:51" s="14" customFormat="1" ht="11.25">
      <c r="B329" s="208"/>
      <c r="C329" s="209"/>
      <c r="D329" s="190" t="s">
        <v>159</v>
      </c>
      <c r="E329" s="210" t="s">
        <v>21</v>
      </c>
      <c r="F329" s="211" t="s">
        <v>397</v>
      </c>
      <c r="G329" s="209"/>
      <c r="H329" s="210" t="s">
        <v>21</v>
      </c>
      <c r="I329" s="212"/>
      <c r="J329" s="209"/>
      <c r="K329" s="209"/>
      <c r="L329" s="213"/>
      <c r="M329" s="214"/>
      <c r="N329" s="215"/>
      <c r="O329" s="215"/>
      <c r="P329" s="215"/>
      <c r="Q329" s="215"/>
      <c r="R329" s="215"/>
      <c r="S329" s="215"/>
      <c r="T329" s="216"/>
      <c r="AT329" s="217" t="s">
        <v>159</v>
      </c>
      <c r="AU329" s="217" t="s">
        <v>82</v>
      </c>
      <c r="AV329" s="14" t="s">
        <v>77</v>
      </c>
      <c r="AW329" s="14" t="s">
        <v>34</v>
      </c>
      <c r="AX329" s="14" t="s">
        <v>72</v>
      </c>
      <c r="AY329" s="217" t="s">
        <v>145</v>
      </c>
    </row>
    <row r="330" spans="2:51" s="13" customFormat="1" ht="11.25">
      <c r="B330" s="197"/>
      <c r="C330" s="198"/>
      <c r="D330" s="190" t="s">
        <v>159</v>
      </c>
      <c r="E330" s="199" t="s">
        <v>21</v>
      </c>
      <c r="F330" s="200" t="s">
        <v>398</v>
      </c>
      <c r="G330" s="198"/>
      <c r="H330" s="201">
        <v>1</v>
      </c>
      <c r="I330" s="202"/>
      <c r="J330" s="198"/>
      <c r="K330" s="198"/>
      <c r="L330" s="203"/>
      <c r="M330" s="204"/>
      <c r="N330" s="205"/>
      <c r="O330" s="205"/>
      <c r="P330" s="205"/>
      <c r="Q330" s="205"/>
      <c r="R330" s="205"/>
      <c r="S330" s="205"/>
      <c r="T330" s="206"/>
      <c r="AT330" s="207" t="s">
        <v>159</v>
      </c>
      <c r="AU330" s="207" t="s">
        <v>82</v>
      </c>
      <c r="AV330" s="13" t="s">
        <v>82</v>
      </c>
      <c r="AW330" s="13" t="s">
        <v>34</v>
      </c>
      <c r="AX330" s="13" t="s">
        <v>72</v>
      </c>
      <c r="AY330" s="207" t="s">
        <v>145</v>
      </c>
    </row>
    <row r="331" spans="2:51" s="13" customFormat="1" ht="11.25">
      <c r="B331" s="197"/>
      <c r="C331" s="198"/>
      <c r="D331" s="190" t="s">
        <v>159</v>
      </c>
      <c r="E331" s="199" t="s">
        <v>21</v>
      </c>
      <c r="F331" s="200" t="s">
        <v>399</v>
      </c>
      <c r="G331" s="198"/>
      <c r="H331" s="201">
        <v>1</v>
      </c>
      <c r="I331" s="202"/>
      <c r="J331" s="198"/>
      <c r="K331" s="198"/>
      <c r="L331" s="203"/>
      <c r="M331" s="204"/>
      <c r="N331" s="205"/>
      <c r="O331" s="205"/>
      <c r="P331" s="205"/>
      <c r="Q331" s="205"/>
      <c r="R331" s="205"/>
      <c r="S331" s="205"/>
      <c r="T331" s="206"/>
      <c r="AT331" s="207" t="s">
        <v>159</v>
      </c>
      <c r="AU331" s="207" t="s">
        <v>82</v>
      </c>
      <c r="AV331" s="13" t="s">
        <v>82</v>
      </c>
      <c r="AW331" s="13" t="s">
        <v>34</v>
      </c>
      <c r="AX331" s="13" t="s">
        <v>72</v>
      </c>
      <c r="AY331" s="207" t="s">
        <v>145</v>
      </c>
    </row>
    <row r="332" spans="2:51" s="15" customFormat="1" ht="11.25">
      <c r="B332" s="218"/>
      <c r="C332" s="219"/>
      <c r="D332" s="190" t="s">
        <v>159</v>
      </c>
      <c r="E332" s="220" t="s">
        <v>21</v>
      </c>
      <c r="F332" s="221" t="s">
        <v>233</v>
      </c>
      <c r="G332" s="219"/>
      <c r="H332" s="222">
        <v>6</v>
      </c>
      <c r="I332" s="223"/>
      <c r="J332" s="219"/>
      <c r="K332" s="219"/>
      <c r="L332" s="224"/>
      <c r="M332" s="225"/>
      <c r="N332" s="226"/>
      <c r="O332" s="226"/>
      <c r="P332" s="226"/>
      <c r="Q332" s="226"/>
      <c r="R332" s="226"/>
      <c r="S332" s="226"/>
      <c r="T332" s="227"/>
      <c r="AT332" s="228" t="s">
        <v>159</v>
      </c>
      <c r="AU332" s="228" t="s">
        <v>82</v>
      </c>
      <c r="AV332" s="15" t="s">
        <v>153</v>
      </c>
      <c r="AW332" s="15" t="s">
        <v>34</v>
      </c>
      <c r="AX332" s="15" t="s">
        <v>77</v>
      </c>
      <c r="AY332" s="228" t="s">
        <v>145</v>
      </c>
    </row>
    <row r="333" spans="1:65" s="2" customFormat="1" ht="24.2" customHeight="1">
      <c r="A333" s="37"/>
      <c r="B333" s="38"/>
      <c r="C333" s="177" t="s">
        <v>400</v>
      </c>
      <c r="D333" s="177" t="s">
        <v>148</v>
      </c>
      <c r="E333" s="178" t="s">
        <v>401</v>
      </c>
      <c r="F333" s="179" t="s">
        <v>402</v>
      </c>
      <c r="G333" s="180" t="s">
        <v>181</v>
      </c>
      <c r="H333" s="181">
        <v>123.013</v>
      </c>
      <c r="I333" s="182"/>
      <c r="J333" s="183">
        <f>ROUND(I333*H333,2)</f>
        <v>0</v>
      </c>
      <c r="K333" s="179" t="s">
        <v>152</v>
      </c>
      <c r="L333" s="42"/>
      <c r="M333" s="184" t="s">
        <v>21</v>
      </c>
      <c r="N333" s="185" t="s">
        <v>43</v>
      </c>
      <c r="O333" s="67"/>
      <c r="P333" s="186">
        <f>O333*H333</f>
        <v>0</v>
      </c>
      <c r="Q333" s="186">
        <v>0.0058</v>
      </c>
      <c r="R333" s="186">
        <f>Q333*H333</f>
        <v>0.7134754</v>
      </c>
      <c r="S333" s="186">
        <v>0</v>
      </c>
      <c r="T333" s="187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88" t="s">
        <v>153</v>
      </c>
      <c r="AT333" s="188" t="s">
        <v>148</v>
      </c>
      <c r="AU333" s="188" t="s">
        <v>82</v>
      </c>
      <c r="AY333" s="19" t="s">
        <v>145</v>
      </c>
      <c r="BE333" s="189">
        <f>IF(N333="základní",J333,0)</f>
        <v>0</v>
      </c>
      <c r="BF333" s="189">
        <f>IF(N333="snížená",J333,0)</f>
        <v>0</v>
      </c>
      <c r="BG333" s="189">
        <f>IF(N333="zákl. přenesená",J333,0)</f>
        <v>0</v>
      </c>
      <c r="BH333" s="189">
        <f>IF(N333="sníž. přenesená",J333,0)</f>
        <v>0</v>
      </c>
      <c r="BI333" s="189">
        <f>IF(N333="nulová",J333,0)</f>
        <v>0</v>
      </c>
      <c r="BJ333" s="19" t="s">
        <v>77</v>
      </c>
      <c r="BK333" s="189">
        <f>ROUND(I333*H333,2)</f>
        <v>0</v>
      </c>
      <c r="BL333" s="19" t="s">
        <v>153</v>
      </c>
      <c r="BM333" s="188" t="s">
        <v>403</v>
      </c>
    </row>
    <row r="334" spans="1:47" s="2" customFormat="1" ht="29.25">
      <c r="A334" s="37"/>
      <c r="B334" s="38"/>
      <c r="C334" s="39"/>
      <c r="D334" s="190" t="s">
        <v>155</v>
      </c>
      <c r="E334" s="39"/>
      <c r="F334" s="191" t="s">
        <v>404</v>
      </c>
      <c r="G334" s="39"/>
      <c r="H334" s="39"/>
      <c r="I334" s="192"/>
      <c r="J334" s="39"/>
      <c r="K334" s="39"/>
      <c r="L334" s="42"/>
      <c r="M334" s="193"/>
      <c r="N334" s="194"/>
      <c r="O334" s="67"/>
      <c r="P334" s="67"/>
      <c r="Q334" s="67"/>
      <c r="R334" s="67"/>
      <c r="S334" s="67"/>
      <c r="T334" s="68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9" t="s">
        <v>155</v>
      </c>
      <c r="AU334" s="19" t="s">
        <v>82</v>
      </c>
    </row>
    <row r="335" spans="1:47" s="2" customFormat="1" ht="11.25">
      <c r="A335" s="37"/>
      <c r="B335" s="38"/>
      <c r="C335" s="39"/>
      <c r="D335" s="195" t="s">
        <v>157</v>
      </c>
      <c r="E335" s="39"/>
      <c r="F335" s="196" t="s">
        <v>405</v>
      </c>
      <c r="G335" s="39"/>
      <c r="H335" s="39"/>
      <c r="I335" s="192"/>
      <c r="J335" s="39"/>
      <c r="K335" s="39"/>
      <c r="L335" s="42"/>
      <c r="M335" s="193"/>
      <c r="N335" s="194"/>
      <c r="O335" s="67"/>
      <c r="P335" s="67"/>
      <c r="Q335" s="67"/>
      <c r="R335" s="67"/>
      <c r="S335" s="67"/>
      <c r="T335" s="68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9" t="s">
        <v>157</v>
      </c>
      <c r="AU335" s="19" t="s">
        <v>82</v>
      </c>
    </row>
    <row r="336" spans="2:51" s="14" customFormat="1" ht="11.25">
      <c r="B336" s="208"/>
      <c r="C336" s="209"/>
      <c r="D336" s="190" t="s">
        <v>159</v>
      </c>
      <c r="E336" s="210" t="s">
        <v>21</v>
      </c>
      <c r="F336" s="211" t="s">
        <v>406</v>
      </c>
      <c r="G336" s="209"/>
      <c r="H336" s="210" t="s">
        <v>21</v>
      </c>
      <c r="I336" s="212"/>
      <c r="J336" s="209"/>
      <c r="K336" s="209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159</v>
      </c>
      <c r="AU336" s="217" t="s">
        <v>82</v>
      </c>
      <c r="AV336" s="14" t="s">
        <v>77</v>
      </c>
      <c r="AW336" s="14" t="s">
        <v>34</v>
      </c>
      <c r="AX336" s="14" t="s">
        <v>72</v>
      </c>
      <c r="AY336" s="217" t="s">
        <v>145</v>
      </c>
    </row>
    <row r="337" spans="2:51" s="13" customFormat="1" ht="22.5">
      <c r="B337" s="197"/>
      <c r="C337" s="198"/>
      <c r="D337" s="190" t="s">
        <v>159</v>
      </c>
      <c r="E337" s="199" t="s">
        <v>21</v>
      </c>
      <c r="F337" s="200" t="s">
        <v>407</v>
      </c>
      <c r="G337" s="198"/>
      <c r="H337" s="201">
        <v>65.88</v>
      </c>
      <c r="I337" s="202"/>
      <c r="J337" s="198"/>
      <c r="K337" s="198"/>
      <c r="L337" s="203"/>
      <c r="M337" s="204"/>
      <c r="N337" s="205"/>
      <c r="O337" s="205"/>
      <c r="P337" s="205"/>
      <c r="Q337" s="205"/>
      <c r="R337" s="205"/>
      <c r="S337" s="205"/>
      <c r="T337" s="206"/>
      <c r="AT337" s="207" t="s">
        <v>159</v>
      </c>
      <c r="AU337" s="207" t="s">
        <v>82</v>
      </c>
      <c r="AV337" s="13" t="s">
        <v>82</v>
      </c>
      <c r="AW337" s="13" t="s">
        <v>34</v>
      </c>
      <c r="AX337" s="13" t="s">
        <v>72</v>
      </c>
      <c r="AY337" s="207" t="s">
        <v>145</v>
      </c>
    </row>
    <row r="338" spans="2:51" s="13" customFormat="1" ht="22.5">
      <c r="B338" s="197"/>
      <c r="C338" s="198"/>
      <c r="D338" s="190" t="s">
        <v>159</v>
      </c>
      <c r="E338" s="199" t="s">
        <v>21</v>
      </c>
      <c r="F338" s="200" t="s">
        <v>408</v>
      </c>
      <c r="G338" s="198"/>
      <c r="H338" s="201">
        <v>41.003</v>
      </c>
      <c r="I338" s="202"/>
      <c r="J338" s="198"/>
      <c r="K338" s="198"/>
      <c r="L338" s="203"/>
      <c r="M338" s="204"/>
      <c r="N338" s="205"/>
      <c r="O338" s="205"/>
      <c r="P338" s="205"/>
      <c r="Q338" s="205"/>
      <c r="R338" s="205"/>
      <c r="S338" s="205"/>
      <c r="T338" s="206"/>
      <c r="AT338" s="207" t="s">
        <v>159</v>
      </c>
      <c r="AU338" s="207" t="s">
        <v>82</v>
      </c>
      <c r="AV338" s="13" t="s">
        <v>82</v>
      </c>
      <c r="AW338" s="13" t="s">
        <v>34</v>
      </c>
      <c r="AX338" s="13" t="s">
        <v>72</v>
      </c>
      <c r="AY338" s="207" t="s">
        <v>145</v>
      </c>
    </row>
    <row r="339" spans="2:51" s="13" customFormat="1" ht="11.25">
      <c r="B339" s="197"/>
      <c r="C339" s="198"/>
      <c r="D339" s="190" t="s">
        <v>159</v>
      </c>
      <c r="E339" s="199" t="s">
        <v>21</v>
      </c>
      <c r="F339" s="200" t="s">
        <v>409</v>
      </c>
      <c r="G339" s="198"/>
      <c r="H339" s="201">
        <v>16.13</v>
      </c>
      <c r="I339" s="202"/>
      <c r="J339" s="198"/>
      <c r="K339" s="198"/>
      <c r="L339" s="203"/>
      <c r="M339" s="204"/>
      <c r="N339" s="205"/>
      <c r="O339" s="205"/>
      <c r="P339" s="205"/>
      <c r="Q339" s="205"/>
      <c r="R339" s="205"/>
      <c r="S339" s="205"/>
      <c r="T339" s="206"/>
      <c r="AT339" s="207" t="s">
        <v>159</v>
      </c>
      <c r="AU339" s="207" t="s">
        <v>82</v>
      </c>
      <c r="AV339" s="13" t="s">
        <v>82</v>
      </c>
      <c r="AW339" s="13" t="s">
        <v>34</v>
      </c>
      <c r="AX339" s="13" t="s">
        <v>72</v>
      </c>
      <c r="AY339" s="207" t="s">
        <v>145</v>
      </c>
    </row>
    <row r="340" spans="2:51" s="15" customFormat="1" ht="11.25">
      <c r="B340" s="218"/>
      <c r="C340" s="219"/>
      <c r="D340" s="190" t="s">
        <v>159</v>
      </c>
      <c r="E340" s="220" t="s">
        <v>21</v>
      </c>
      <c r="F340" s="221" t="s">
        <v>233</v>
      </c>
      <c r="G340" s="219"/>
      <c r="H340" s="222">
        <v>123.013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159</v>
      </c>
      <c r="AU340" s="228" t="s">
        <v>82</v>
      </c>
      <c r="AV340" s="15" t="s">
        <v>153</v>
      </c>
      <c r="AW340" s="15" t="s">
        <v>34</v>
      </c>
      <c r="AX340" s="15" t="s">
        <v>77</v>
      </c>
      <c r="AY340" s="228" t="s">
        <v>145</v>
      </c>
    </row>
    <row r="341" spans="1:65" s="2" customFormat="1" ht="24.2" customHeight="1">
      <c r="A341" s="37"/>
      <c r="B341" s="38"/>
      <c r="C341" s="177" t="s">
        <v>410</v>
      </c>
      <c r="D341" s="177" t="s">
        <v>148</v>
      </c>
      <c r="E341" s="178" t="s">
        <v>411</v>
      </c>
      <c r="F341" s="179" t="s">
        <v>412</v>
      </c>
      <c r="G341" s="180" t="s">
        <v>181</v>
      </c>
      <c r="H341" s="181">
        <v>43.713</v>
      </c>
      <c r="I341" s="182"/>
      <c r="J341" s="183">
        <f>ROUND(I341*H341,2)</f>
        <v>0</v>
      </c>
      <c r="K341" s="179" t="s">
        <v>152</v>
      </c>
      <c r="L341" s="42"/>
      <c r="M341" s="184" t="s">
        <v>21</v>
      </c>
      <c r="N341" s="185" t="s">
        <v>43</v>
      </c>
      <c r="O341" s="67"/>
      <c r="P341" s="186">
        <f>O341*H341</f>
        <v>0</v>
      </c>
      <c r="Q341" s="186">
        <v>0.0174</v>
      </c>
      <c r="R341" s="186">
        <f>Q341*H341</f>
        <v>0.7606062</v>
      </c>
      <c r="S341" s="186">
        <v>0</v>
      </c>
      <c r="T341" s="187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88" t="s">
        <v>153</v>
      </c>
      <c r="AT341" s="188" t="s">
        <v>148</v>
      </c>
      <c r="AU341" s="188" t="s">
        <v>82</v>
      </c>
      <c r="AY341" s="19" t="s">
        <v>145</v>
      </c>
      <c r="BE341" s="189">
        <f>IF(N341="základní",J341,0)</f>
        <v>0</v>
      </c>
      <c r="BF341" s="189">
        <f>IF(N341="snížená",J341,0)</f>
        <v>0</v>
      </c>
      <c r="BG341" s="189">
        <f>IF(N341="zákl. přenesená",J341,0)</f>
        <v>0</v>
      </c>
      <c r="BH341" s="189">
        <f>IF(N341="sníž. přenesená",J341,0)</f>
        <v>0</v>
      </c>
      <c r="BI341" s="189">
        <f>IF(N341="nulová",J341,0)</f>
        <v>0</v>
      </c>
      <c r="BJ341" s="19" t="s">
        <v>77</v>
      </c>
      <c r="BK341" s="189">
        <f>ROUND(I341*H341,2)</f>
        <v>0</v>
      </c>
      <c r="BL341" s="19" t="s">
        <v>153</v>
      </c>
      <c r="BM341" s="188" t="s">
        <v>413</v>
      </c>
    </row>
    <row r="342" spans="1:47" s="2" customFormat="1" ht="29.25">
      <c r="A342" s="37"/>
      <c r="B342" s="38"/>
      <c r="C342" s="39"/>
      <c r="D342" s="190" t="s">
        <v>155</v>
      </c>
      <c r="E342" s="39"/>
      <c r="F342" s="191" t="s">
        <v>414</v>
      </c>
      <c r="G342" s="39"/>
      <c r="H342" s="39"/>
      <c r="I342" s="192"/>
      <c r="J342" s="39"/>
      <c r="K342" s="39"/>
      <c r="L342" s="42"/>
      <c r="M342" s="193"/>
      <c r="N342" s="194"/>
      <c r="O342" s="67"/>
      <c r="P342" s="67"/>
      <c r="Q342" s="67"/>
      <c r="R342" s="67"/>
      <c r="S342" s="67"/>
      <c r="T342" s="68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9" t="s">
        <v>155</v>
      </c>
      <c r="AU342" s="19" t="s">
        <v>82</v>
      </c>
    </row>
    <row r="343" spans="1:47" s="2" customFormat="1" ht="11.25">
      <c r="A343" s="37"/>
      <c r="B343" s="38"/>
      <c r="C343" s="39"/>
      <c r="D343" s="195" t="s">
        <v>157</v>
      </c>
      <c r="E343" s="39"/>
      <c r="F343" s="196" t="s">
        <v>415</v>
      </c>
      <c r="G343" s="39"/>
      <c r="H343" s="39"/>
      <c r="I343" s="192"/>
      <c r="J343" s="39"/>
      <c r="K343" s="39"/>
      <c r="L343" s="42"/>
      <c r="M343" s="193"/>
      <c r="N343" s="194"/>
      <c r="O343" s="67"/>
      <c r="P343" s="67"/>
      <c r="Q343" s="67"/>
      <c r="R343" s="67"/>
      <c r="S343" s="67"/>
      <c r="T343" s="68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9" t="s">
        <v>157</v>
      </c>
      <c r="AU343" s="19" t="s">
        <v>82</v>
      </c>
    </row>
    <row r="344" spans="2:51" s="14" customFormat="1" ht="11.25">
      <c r="B344" s="208"/>
      <c r="C344" s="209"/>
      <c r="D344" s="190" t="s">
        <v>159</v>
      </c>
      <c r="E344" s="210" t="s">
        <v>21</v>
      </c>
      <c r="F344" s="211" t="s">
        <v>323</v>
      </c>
      <c r="G344" s="209"/>
      <c r="H344" s="210" t="s">
        <v>21</v>
      </c>
      <c r="I344" s="212"/>
      <c r="J344" s="209"/>
      <c r="K344" s="209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159</v>
      </c>
      <c r="AU344" s="217" t="s">
        <v>82</v>
      </c>
      <c r="AV344" s="14" t="s">
        <v>77</v>
      </c>
      <c r="AW344" s="14" t="s">
        <v>34</v>
      </c>
      <c r="AX344" s="14" t="s">
        <v>72</v>
      </c>
      <c r="AY344" s="217" t="s">
        <v>145</v>
      </c>
    </row>
    <row r="345" spans="2:51" s="13" customFormat="1" ht="11.25">
      <c r="B345" s="197"/>
      <c r="C345" s="198"/>
      <c r="D345" s="190" t="s">
        <v>159</v>
      </c>
      <c r="E345" s="199" t="s">
        <v>21</v>
      </c>
      <c r="F345" s="200" t="s">
        <v>416</v>
      </c>
      <c r="G345" s="198"/>
      <c r="H345" s="201">
        <v>4.894</v>
      </c>
      <c r="I345" s="202"/>
      <c r="J345" s="198"/>
      <c r="K345" s="198"/>
      <c r="L345" s="203"/>
      <c r="M345" s="204"/>
      <c r="N345" s="205"/>
      <c r="O345" s="205"/>
      <c r="P345" s="205"/>
      <c r="Q345" s="205"/>
      <c r="R345" s="205"/>
      <c r="S345" s="205"/>
      <c r="T345" s="206"/>
      <c r="AT345" s="207" t="s">
        <v>159</v>
      </c>
      <c r="AU345" s="207" t="s">
        <v>82</v>
      </c>
      <c r="AV345" s="13" t="s">
        <v>82</v>
      </c>
      <c r="AW345" s="13" t="s">
        <v>34</v>
      </c>
      <c r="AX345" s="13" t="s">
        <v>72</v>
      </c>
      <c r="AY345" s="207" t="s">
        <v>145</v>
      </c>
    </row>
    <row r="346" spans="2:51" s="13" customFormat="1" ht="11.25">
      <c r="B346" s="197"/>
      <c r="C346" s="198"/>
      <c r="D346" s="190" t="s">
        <v>159</v>
      </c>
      <c r="E346" s="199" t="s">
        <v>21</v>
      </c>
      <c r="F346" s="200" t="s">
        <v>417</v>
      </c>
      <c r="G346" s="198"/>
      <c r="H346" s="201">
        <v>4.455</v>
      </c>
      <c r="I346" s="202"/>
      <c r="J346" s="198"/>
      <c r="K346" s="198"/>
      <c r="L346" s="203"/>
      <c r="M346" s="204"/>
      <c r="N346" s="205"/>
      <c r="O346" s="205"/>
      <c r="P346" s="205"/>
      <c r="Q346" s="205"/>
      <c r="R346" s="205"/>
      <c r="S346" s="205"/>
      <c r="T346" s="206"/>
      <c r="AT346" s="207" t="s">
        <v>159</v>
      </c>
      <c r="AU346" s="207" t="s">
        <v>82</v>
      </c>
      <c r="AV346" s="13" t="s">
        <v>82</v>
      </c>
      <c r="AW346" s="13" t="s">
        <v>34</v>
      </c>
      <c r="AX346" s="13" t="s">
        <v>72</v>
      </c>
      <c r="AY346" s="207" t="s">
        <v>145</v>
      </c>
    </row>
    <row r="347" spans="2:51" s="13" customFormat="1" ht="11.25">
      <c r="B347" s="197"/>
      <c r="C347" s="198"/>
      <c r="D347" s="190" t="s">
        <v>159</v>
      </c>
      <c r="E347" s="199" t="s">
        <v>21</v>
      </c>
      <c r="F347" s="200" t="s">
        <v>418</v>
      </c>
      <c r="G347" s="198"/>
      <c r="H347" s="201">
        <v>15.432</v>
      </c>
      <c r="I347" s="202"/>
      <c r="J347" s="198"/>
      <c r="K347" s="198"/>
      <c r="L347" s="203"/>
      <c r="M347" s="204"/>
      <c r="N347" s="205"/>
      <c r="O347" s="205"/>
      <c r="P347" s="205"/>
      <c r="Q347" s="205"/>
      <c r="R347" s="205"/>
      <c r="S347" s="205"/>
      <c r="T347" s="206"/>
      <c r="AT347" s="207" t="s">
        <v>159</v>
      </c>
      <c r="AU347" s="207" t="s">
        <v>82</v>
      </c>
      <c r="AV347" s="13" t="s">
        <v>82</v>
      </c>
      <c r="AW347" s="13" t="s">
        <v>34</v>
      </c>
      <c r="AX347" s="13" t="s">
        <v>72</v>
      </c>
      <c r="AY347" s="207" t="s">
        <v>145</v>
      </c>
    </row>
    <row r="348" spans="2:51" s="13" customFormat="1" ht="11.25">
      <c r="B348" s="197"/>
      <c r="C348" s="198"/>
      <c r="D348" s="190" t="s">
        <v>159</v>
      </c>
      <c r="E348" s="199" t="s">
        <v>21</v>
      </c>
      <c r="F348" s="200" t="s">
        <v>419</v>
      </c>
      <c r="G348" s="198"/>
      <c r="H348" s="201">
        <v>1.038</v>
      </c>
      <c r="I348" s="202"/>
      <c r="J348" s="198"/>
      <c r="K348" s="198"/>
      <c r="L348" s="203"/>
      <c r="M348" s="204"/>
      <c r="N348" s="205"/>
      <c r="O348" s="205"/>
      <c r="P348" s="205"/>
      <c r="Q348" s="205"/>
      <c r="R348" s="205"/>
      <c r="S348" s="205"/>
      <c r="T348" s="206"/>
      <c r="AT348" s="207" t="s">
        <v>159</v>
      </c>
      <c r="AU348" s="207" t="s">
        <v>82</v>
      </c>
      <c r="AV348" s="13" t="s">
        <v>82</v>
      </c>
      <c r="AW348" s="13" t="s">
        <v>34</v>
      </c>
      <c r="AX348" s="13" t="s">
        <v>72</v>
      </c>
      <c r="AY348" s="207" t="s">
        <v>145</v>
      </c>
    </row>
    <row r="349" spans="2:51" s="16" customFormat="1" ht="11.25">
      <c r="B349" s="229"/>
      <c r="C349" s="230"/>
      <c r="D349" s="190" t="s">
        <v>159</v>
      </c>
      <c r="E349" s="231" t="s">
        <v>21</v>
      </c>
      <c r="F349" s="232" t="s">
        <v>327</v>
      </c>
      <c r="G349" s="230"/>
      <c r="H349" s="233">
        <v>25.819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159</v>
      </c>
      <c r="AU349" s="239" t="s">
        <v>82</v>
      </c>
      <c r="AV349" s="16" t="s">
        <v>146</v>
      </c>
      <c r="AW349" s="16" t="s">
        <v>34</v>
      </c>
      <c r="AX349" s="16" t="s">
        <v>72</v>
      </c>
      <c r="AY349" s="239" t="s">
        <v>145</v>
      </c>
    </row>
    <row r="350" spans="2:51" s="14" customFormat="1" ht="11.25">
      <c r="B350" s="208"/>
      <c r="C350" s="209"/>
      <c r="D350" s="190" t="s">
        <v>159</v>
      </c>
      <c r="E350" s="210" t="s">
        <v>21</v>
      </c>
      <c r="F350" s="211" t="s">
        <v>325</v>
      </c>
      <c r="G350" s="209"/>
      <c r="H350" s="210" t="s">
        <v>21</v>
      </c>
      <c r="I350" s="212"/>
      <c r="J350" s="209"/>
      <c r="K350" s="209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159</v>
      </c>
      <c r="AU350" s="217" t="s">
        <v>82</v>
      </c>
      <c r="AV350" s="14" t="s">
        <v>77</v>
      </c>
      <c r="AW350" s="14" t="s">
        <v>34</v>
      </c>
      <c r="AX350" s="14" t="s">
        <v>72</v>
      </c>
      <c r="AY350" s="217" t="s">
        <v>145</v>
      </c>
    </row>
    <row r="351" spans="2:51" s="13" customFormat="1" ht="11.25">
      <c r="B351" s="197"/>
      <c r="C351" s="198"/>
      <c r="D351" s="190" t="s">
        <v>159</v>
      </c>
      <c r="E351" s="199" t="s">
        <v>21</v>
      </c>
      <c r="F351" s="200" t="s">
        <v>420</v>
      </c>
      <c r="G351" s="198"/>
      <c r="H351" s="201">
        <v>5.962</v>
      </c>
      <c r="I351" s="202"/>
      <c r="J351" s="198"/>
      <c r="K351" s="198"/>
      <c r="L351" s="203"/>
      <c r="M351" s="204"/>
      <c r="N351" s="205"/>
      <c r="O351" s="205"/>
      <c r="P351" s="205"/>
      <c r="Q351" s="205"/>
      <c r="R351" s="205"/>
      <c r="S351" s="205"/>
      <c r="T351" s="206"/>
      <c r="AT351" s="207" t="s">
        <v>159</v>
      </c>
      <c r="AU351" s="207" t="s">
        <v>82</v>
      </c>
      <c r="AV351" s="13" t="s">
        <v>82</v>
      </c>
      <c r="AW351" s="13" t="s">
        <v>34</v>
      </c>
      <c r="AX351" s="13" t="s">
        <v>72</v>
      </c>
      <c r="AY351" s="207" t="s">
        <v>145</v>
      </c>
    </row>
    <row r="352" spans="2:51" s="13" customFormat="1" ht="11.25">
      <c r="B352" s="197"/>
      <c r="C352" s="198"/>
      <c r="D352" s="190" t="s">
        <v>159</v>
      </c>
      <c r="E352" s="199" t="s">
        <v>21</v>
      </c>
      <c r="F352" s="200" t="s">
        <v>421</v>
      </c>
      <c r="G352" s="198"/>
      <c r="H352" s="201">
        <v>1.431</v>
      </c>
      <c r="I352" s="202"/>
      <c r="J352" s="198"/>
      <c r="K352" s="198"/>
      <c r="L352" s="203"/>
      <c r="M352" s="204"/>
      <c r="N352" s="205"/>
      <c r="O352" s="205"/>
      <c r="P352" s="205"/>
      <c r="Q352" s="205"/>
      <c r="R352" s="205"/>
      <c r="S352" s="205"/>
      <c r="T352" s="206"/>
      <c r="AT352" s="207" t="s">
        <v>159</v>
      </c>
      <c r="AU352" s="207" t="s">
        <v>82</v>
      </c>
      <c r="AV352" s="13" t="s">
        <v>82</v>
      </c>
      <c r="AW352" s="13" t="s">
        <v>34</v>
      </c>
      <c r="AX352" s="13" t="s">
        <v>72</v>
      </c>
      <c r="AY352" s="207" t="s">
        <v>145</v>
      </c>
    </row>
    <row r="353" spans="2:51" s="13" customFormat="1" ht="11.25">
      <c r="B353" s="197"/>
      <c r="C353" s="198"/>
      <c r="D353" s="190" t="s">
        <v>159</v>
      </c>
      <c r="E353" s="199" t="s">
        <v>21</v>
      </c>
      <c r="F353" s="200" t="s">
        <v>422</v>
      </c>
      <c r="G353" s="198"/>
      <c r="H353" s="201">
        <v>4.68</v>
      </c>
      <c r="I353" s="202"/>
      <c r="J353" s="198"/>
      <c r="K353" s="198"/>
      <c r="L353" s="203"/>
      <c r="M353" s="204"/>
      <c r="N353" s="205"/>
      <c r="O353" s="205"/>
      <c r="P353" s="205"/>
      <c r="Q353" s="205"/>
      <c r="R353" s="205"/>
      <c r="S353" s="205"/>
      <c r="T353" s="206"/>
      <c r="AT353" s="207" t="s">
        <v>159</v>
      </c>
      <c r="AU353" s="207" t="s">
        <v>82</v>
      </c>
      <c r="AV353" s="13" t="s">
        <v>82</v>
      </c>
      <c r="AW353" s="13" t="s">
        <v>34</v>
      </c>
      <c r="AX353" s="13" t="s">
        <v>72</v>
      </c>
      <c r="AY353" s="207" t="s">
        <v>145</v>
      </c>
    </row>
    <row r="354" spans="2:51" s="13" customFormat="1" ht="11.25">
      <c r="B354" s="197"/>
      <c r="C354" s="198"/>
      <c r="D354" s="190" t="s">
        <v>159</v>
      </c>
      <c r="E354" s="199" t="s">
        <v>21</v>
      </c>
      <c r="F354" s="200" t="s">
        <v>423</v>
      </c>
      <c r="G354" s="198"/>
      <c r="H354" s="201">
        <v>0.173</v>
      </c>
      <c r="I354" s="202"/>
      <c r="J354" s="198"/>
      <c r="K354" s="198"/>
      <c r="L354" s="203"/>
      <c r="M354" s="204"/>
      <c r="N354" s="205"/>
      <c r="O354" s="205"/>
      <c r="P354" s="205"/>
      <c r="Q354" s="205"/>
      <c r="R354" s="205"/>
      <c r="S354" s="205"/>
      <c r="T354" s="206"/>
      <c r="AT354" s="207" t="s">
        <v>159</v>
      </c>
      <c r="AU354" s="207" t="s">
        <v>82</v>
      </c>
      <c r="AV354" s="13" t="s">
        <v>82</v>
      </c>
      <c r="AW354" s="13" t="s">
        <v>34</v>
      </c>
      <c r="AX354" s="13" t="s">
        <v>72</v>
      </c>
      <c r="AY354" s="207" t="s">
        <v>145</v>
      </c>
    </row>
    <row r="355" spans="2:51" s="16" customFormat="1" ht="11.25">
      <c r="B355" s="229"/>
      <c r="C355" s="230"/>
      <c r="D355" s="190" t="s">
        <v>159</v>
      </c>
      <c r="E355" s="231" t="s">
        <v>21</v>
      </c>
      <c r="F355" s="232" t="s">
        <v>327</v>
      </c>
      <c r="G355" s="230"/>
      <c r="H355" s="233">
        <v>12.246</v>
      </c>
      <c r="I355" s="234"/>
      <c r="J355" s="230"/>
      <c r="K355" s="230"/>
      <c r="L355" s="235"/>
      <c r="M355" s="236"/>
      <c r="N355" s="237"/>
      <c r="O355" s="237"/>
      <c r="P355" s="237"/>
      <c r="Q355" s="237"/>
      <c r="R355" s="237"/>
      <c r="S355" s="237"/>
      <c r="T355" s="238"/>
      <c r="AT355" s="239" t="s">
        <v>159</v>
      </c>
      <c r="AU355" s="239" t="s">
        <v>82</v>
      </c>
      <c r="AV355" s="16" t="s">
        <v>146</v>
      </c>
      <c r="AW355" s="16" t="s">
        <v>34</v>
      </c>
      <c r="AX355" s="16" t="s">
        <v>72</v>
      </c>
      <c r="AY355" s="239" t="s">
        <v>145</v>
      </c>
    </row>
    <row r="356" spans="2:51" s="13" customFormat="1" ht="11.25">
      <c r="B356" s="197"/>
      <c r="C356" s="198"/>
      <c r="D356" s="190" t="s">
        <v>159</v>
      </c>
      <c r="E356" s="199" t="s">
        <v>21</v>
      </c>
      <c r="F356" s="200" t="s">
        <v>424</v>
      </c>
      <c r="G356" s="198"/>
      <c r="H356" s="201">
        <v>-3.467</v>
      </c>
      <c r="I356" s="202"/>
      <c r="J356" s="198"/>
      <c r="K356" s="198"/>
      <c r="L356" s="203"/>
      <c r="M356" s="204"/>
      <c r="N356" s="205"/>
      <c r="O356" s="205"/>
      <c r="P356" s="205"/>
      <c r="Q356" s="205"/>
      <c r="R356" s="205"/>
      <c r="S356" s="205"/>
      <c r="T356" s="206"/>
      <c r="AT356" s="207" t="s">
        <v>159</v>
      </c>
      <c r="AU356" s="207" t="s">
        <v>82</v>
      </c>
      <c r="AV356" s="13" t="s">
        <v>82</v>
      </c>
      <c r="AW356" s="13" t="s">
        <v>34</v>
      </c>
      <c r="AX356" s="13" t="s">
        <v>72</v>
      </c>
      <c r="AY356" s="207" t="s">
        <v>145</v>
      </c>
    </row>
    <row r="357" spans="2:51" s="16" customFormat="1" ht="11.25">
      <c r="B357" s="229"/>
      <c r="C357" s="230"/>
      <c r="D357" s="190" t="s">
        <v>159</v>
      </c>
      <c r="E357" s="231" t="s">
        <v>21</v>
      </c>
      <c r="F357" s="232" t="s">
        <v>327</v>
      </c>
      <c r="G357" s="230"/>
      <c r="H357" s="233">
        <v>-3.467</v>
      </c>
      <c r="I357" s="234"/>
      <c r="J357" s="230"/>
      <c r="K357" s="230"/>
      <c r="L357" s="235"/>
      <c r="M357" s="236"/>
      <c r="N357" s="237"/>
      <c r="O357" s="237"/>
      <c r="P357" s="237"/>
      <c r="Q357" s="237"/>
      <c r="R357" s="237"/>
      <c r="S357" s="237"/>
      <c r="T357" s="238"/>
      <c r="AT357" s="239" t="s">
        <v>159</v>
      </c>
      <c r="AU357" s="239" t="s">
        <v>82</v>
      </c>
      <c r="AV357" s="16" t="s">
        <v>146</v>
      </c>
      <c r="AW357" s="16" t="s">
        <v>34</v>
      </c>
      <c r="AX357" s="16" t="s">
        <v>72</v>
      </c>
      <c r="AY357" s="239" t="s">
        <v>145</v>
      </c>
    </row>
    <row r="358" spans="2:51" s="13" customFormat="1" ht="11.25">
      <c r="B358" s="197"/>
      <c r="C358" s="198"/>
      <c r="D358" s="190" t="s">
        <v>159</v>
      </c>
      <c r="E358" s="199" t="s">
        <v>21</v>
      </c>
      <c r="F358" s="200" t="s">
        <v>425</v>
      </c>
      <c r="G358" s="198"/>
      <c r="H358" s="201">
        <v>9.115</v>
      </c>
      <c r="I358" s="202"/>
      <c r="J358" s="198"/>
      <c r="K358" s="198"/>
      <c r="L358" s="203"/>
      <c r="M358" s="204"/>
      <c r="N358" s="205"/>
      <c r="O358" s="205"/>
      <c r="P358" s="205"/>
      <c r="Q358" s="205"/>
      <c r="R358" s="205"/>
      <c r="S358" s="205"/>
      <c r="T358" s="206"/>
      <c r="AT358" s="207" t="s">
        <v>159</v>
      </c>
      <c r="AU358" s="207" t="s">
        <v>82</v>
      </c>
      <c r="AV358" s="13" t="s">
        <v>82</v>
      </c>
      <c r="AW358" s="13" t="s">
        <v>34</v>
      </c>
      <c r="AX358" s="13" t="s">
        <v>72</v>
      </c>
      <c r="AY358" s="207" t="s">
        <v>145</v>
      </c>
    </row>
    <row r="359" spans="2:51" s="15" customFormat="1" ht="11.25">
      <c r="B359" s="218"/>
      <c r="C359" s="219"/>
      <c r="D359" s="190" t="s">
        <v>159</v>
      </c>
      <c r="E359" s="220" t="s">
        <v>21</v>
      </c>
      <c r="F359" s="221" t="s">
        <v>233</v>
      </c>
      <c r="G359" s="219"/>
      <c r="H359" s="222">
        <v>43.713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159</v>
      </c>
      <c r="AU359" s="228" t="s">
        <v>82</v>
      </c>
      <c r="AV359" s="15" t="s">
        <v>153</v>
      </c>
      <c r="AW359" s="15" t="s">
        <v>34</v>
      </c>
      <c r="AX359" s="15" t="s">
        <v>77</v>
      </c>
      <c r="AY359" s="228" t="s">
        <v>145</v>
      </c>
    </row>
    <row r="360" spans="1:65" s="2" customFormat="1" ht="24.2" customHeight="1">
      <c r="A360" s="37"/>
      <c r="B360" s="38"/>
      <c r="C360" s="177" t="s">
        <v>426</v>
      </c>
      <c r="D360" s="177" t="s">
        <v>148</v>
      </c>
      <c r="E360" s="178" t="s">
        <v>427</v>
      </c>
      <c r="F360" s="179" t="s">
        <v>428</v>
      </c>
      <c r="G360" s="180" t="s">
        <v>226</v>
      </c>
      <c r="H360" s="181">
        <v>1.5</v>
      </c>
      <c r="I360" s="182"/>
      <c r="J360" s="183">
        <f>ROUND(I360*H360,2)</f>
        <v>0</v>
      </c>
      <c r="K360" s="179" t="s">
        <v>21</v>
      </c>
      <c r="L360" s="42"/>
      <c r="M360" s="184" t="s">
        <v>21</v>
      </c>
      <c r="N360" s="185" t="s">
        <v>43</v>
      </c>
      <c r="O360" s="67"/>
      <c r="P360" s="186">
        <f>O360*H360</f>
        <v>0</v>
      </c>
      <c r="Q360" s="186">
        <v>0.009</v>
      </c>
      <c r="R360" s="186">
        <f>Q360*H360</f>
        <v>0.013499999999999998</v>
      </c>
      <c r="S360" s="186">
        <v>0</v>
      </c>
      <c r="T360" s="187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88" t="s">
        <v>153</v>
      </c>
      <c r="AT360" s="188" t="s">
        <v>148</v>
      </c>
      <c r="AU360" s="188" t="s">
        <v>82</v>
      </c>
      <c r="AY360" s="19" t="s">
        <v>145</v>
      </c>
      <c r="BE360" s="189">
        <f>IF(N360="základní",J360,0)</f>
        <v>0</v>
      </c>
      <c r="BF360" s="189">
        <f>IF(N360="snížená",J360,0)</f>
        <v>0</v>
      </c>
      <c r="BG360" s="189">
        <f>IF(N360="zákl. přenesená",J360,0)</f>
        <v>0</v>
      </c>
      <c r="BH360" s="189">
        <f>IF(N360="sníž. přenesená",J360,0)</f>
        <v>0</v>
      </c>
      <c r="BI360" s="189">
        <f>IF(N360="nulová",J360,0)</f>
        <v>0</v>
      </c>
      <c r="BJ360" s="19" t="s">
        <v>77</v>
      </c>
      <c r="BK360" s="189">
        <f>ROUND(I360*H360,2)</f>
        <v>0</v>
      </c>
      <c r="BL360" s="19" t="s">
        <v>153</v>
      </c>
      <c r="BM360" s="188" t="s">
        <v>429</v>
      </c>
    </row>
    <row r="361" spans="1:47" s="2" customFormat="1" ht="19.5">
      <c r="A361" s="37"/>
      <c r="B361" s="38"/>
      <c r="C361" s="39"/>
      <c r="D361" s="190" t="s">
        <v>155</v>
      </c>
      <c r="E361" s="39"/>
      <c r="F361" s="191" t="s">
        <v>430</v>
      </c>
      <c r="G361" s="39"/>
      <c r="H361" s="39"/>
      <c r="I361" s="192"/>
      <c r="J361" s="39"/>
      <c r="K361" s="39"/>
      <c r="L361" s="42"/>
      <c r="M361" s="193"/>
      <c r="N361" s="194"/>
      <c r="O361" s="67"/>
      <c r="P361" s="67"/>
      <c r="Q361" s="67"/>
      <c r="R361" s="67"/>
      <c r="S361" s="67"/>
      <c r="T361" s="68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9" t="s">
        <v>155</v>
      </c>
      <c r="AU361" s="19" t="s">
        <v>82</v>
      </c>
    </row>
    <row r="362" spans="2:51" s="13" customFormat="1" ht="11.25">
      <c r="B362" s="197"/>
      <c r="C362" s="198"/>
      <c r="D362" s="190" t="s">
        <v>159</v>
      </c>
      <c r="E362" s="199" t="s">
        <v>21</v>
      </c>
      <c r="F362" s="200" t="s">
        <v>431</v>
      </c>
      <c r="G362" s="198"/>
      <c r="H362" s="201">
        <v>1.5</v>
      </c>
      <c r="I362" s="202"/>
      <c r="J362" s="198"/>
      <c r="K362" s="198"/>
      <c r="L362" s="203"/>
      <c r="M362" s="204"/>
      <c r="N362" s="205"/>
      <c r="O362" s="205"/>
      <c r="P362" s="205"/>
      <c r="Q362" s="205"/>
      <c r="R362" s="205"/>
      <c r="S362" s="205"/>
      <c r="T362" s="206"/>
      <c r="AT362" s="207" t="s">
        <v>159</v>
      </c>
      <c r="AU362" s="207" t="s">
        <v>82</v>
      </c>
      <c r="AV362" s="13" t="s">
        <v>82</v>
      </c>
      <c r="AW362" s="13" t="s">
        <v>34</v>
      </c>
      <c r="AX362" s="13" t="s">
        <v>77</v>
      </c>
      <c r="AY362" s="207" t="s">
        <v>145</v>
      </c>
    </row>
    <row r="363" spans="1:65" s="2" customFormat="1" ht="24.2" customHeight="1">
      <c r="A363" s="37"/>
      <c r="B363" s="38"/>
      <c r="C363" s="177" t="s">
        <v>432</v>
      </c>
      <c r="D363" s="177" t="s">
        <v>148</v>
      </c>
      <c r="E363" s="178" t="s">
        <v>433</v>
      </c>
      <c r="F363" s="179" t="s">
        <v>434</v>
      </c>
      <c r="G363" s="180" t="s">
        <v>226</v>
      </c>
      <c r="H363" s="181">
        <v>4</v>
      </c>
      <c r="I363" s="182"/>
      <c r="J363" s="183">
        <f>ROUND(I363*H363,2)</f>
        <v>0</v>
      </c>
      <c r="K363" s="179" t="s">
        <v>21</v>
      </c>
      <c r="L363" s="42"/>
      <c r="M363" s="184" t="s">
        <v>21</v>
      </c>
      <c r="N363" s="185" t="s">
        <v>43</v>
      </c>
      <c r="O363" s="67"/>
      <c r="P363" s="186">
        <f>O363*H363</f>
        <v>0</v>
      </c>
      <c r="Q363" s="186">
        <v>0.009</v>
      </c>
      <c r="R363" s="186">
        <f>Q363*H363</f>
        <v>0.036</v>
      </c>
      <c r="S363" s="186">
        <v>0</v>
      </c>
      <c r="T363" s="187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88" t="s">
        <v>153</v>
      </c>
      <c r="AT363" s="188" t="s">
        <v>148</v>
      </c>
      <c r="AU363" s="188" t="s">
        <v>82</v>
      </c>
      <c r="AY363" s="19" t="s">
        <v>145</v>
      </c>
      <c r="BE363" s="189">
        <f>IF(N363="základní",J363,0)</f>
        <v>0</v>
      </c>
      <c r="BF363" s="189">
        <f>IF(N363="snížená",J363,0)</f>
        <v>0</v>
      </c>
      <c r="BG363" s="189">
        <f>IF(N363="zákl. přenesená",J363,0)</f>
        <v>0</v>
      </c>
      <c r="BH363" s="189">
        <f>IF(N363="sníž. přenesená",J363,0)</f>
        <v>0</v>
      </c>
      <c r="BI363" s="189">
        <f>IF(N363="nulová",J363,0)</f>
        <v>0</v>
      </c>
      <c r="BJ363" s="19" t="s">
        <v>77</v>
      </c>
      <c r="BK363" s="189">
        <f>ROUND(I363*H363,2)</f>
        <v>0</v>
      </c>
      <c r="BL363" s="19" t="s">
        <v>153</v>
      </c>
      <c r="BM363" s="188" t="s">
        <v>435</v>
      </c>
    </row>
    <row r="364" spans="1:47" s="2" customFormat="1" ht="19.5">
      <c r="A364" s="37"/>
      <c r="B364" s="38"/>
      <c r="C364" s="39"/>
      <c r="D364" s="190" t="s">
        <v>155</v>
      </c>
      <c r="E364" s="39"/>
      <c r="F364" s="191" t="s">
        <v>436</v>
      </c>
      <c r="G364" s="39"/>
      <c r="H364" s="39"/>
      <c r="I364" s="192"/>
      <c r="J364" s="39"/>
      <c r="K364" s="39"/>
      <c r="L364" s="42"/>
      <c r="M364" s="193"/>
      <c r="N364" s="194"/>
      <c r="O364" s="67"/>
      <c r="P364" s="67"/>
      <c r="Q364" s="67"/>
      <c r="R364" s="67"/>
      <c r="S364" s="67"/>
      <c r="T364" s="68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9" t="s">
        <v>155</v>
      </c>
      <c r="AU364" s="19" t="s">
        <v>82</v>
      </c>
    </row>
    <row r="365" spans="2:51" s="13" customFormat="1" ht="11.25">
      <c r="B365" s="197"/>
      <c r="C365" s="198"/>
      <c r="D365" s="190" t="s">
        <v>159</v>
      </c>
      <c r="E365" s="199" t="s">
        <v>21</v>
      </c>
      <c r="F365" s="200" t="s">
        <v>437</v>
      </c>
      <c r="G365" s="198"/>
      <c r="H365" s="201">
        <v>4</v>
      </c>
      <c r="I365" s="202"/>
      <c r="J365" s="198"/>
      <c r="K365" s="198"/>
      <c r="L365" s="203"/>
      <c r="M365" s="204"/>
      <c r="N365" s="205"/>
      <c r="O365" s="205"/>
      <c r="P365" s="205"/>
      <c r="Q365" s="205"/>
      <c r="R365" s="205"/>
      <c r="S365" s="205"/>
      <c r="T365" s="206"/>
      <c r="AT365" s="207" t="s">
        <v>159</v>
      </c>
      <c r="AU365" s="207" t="s">
        <v>82</v>
      </c>
      <c r="AV365" s="13" t="s">
        <v>82</v>
      </c>
      <c r="AW365" s="13" t="s">
        <v>34</v>
      </c>
      <c r="AX365" s="13" t="s">
        <v>77</v>
      </c>
      <c r="AY365" s="207" t="s">
        <v>145</v>
      </c>
    </row>
    <row r="366" spans="1:65" s="2" customFormat="1" ht="24.2" customHeight="1">
      <c r="A366" s="37"/>
      <c r="B366" s="38"/>
      <c r="C366" s="177" t="s">
        <v>438</v>
      </c>
      <c r="D366" s="177" t="s">
        <v>148</v>
      </c>
      <c r="E366" s="178" t="s">
        <v>439</v>
      </c>
      <c r="F366" s="179" t="s">
        <v>440</v>
      </c>
      <c r="G366" s="180" t="s">
        <v>226</v>
      </c>
      <c r="H366" s="181">
        <v>0.5</v>
      </c>
      <c r="I366" s="182"/>
      <c r="J366" s="183">
        <f>ROUND(I366*H366,2)</f>
        <v>0</v>
      </c>
      <c r="K366" s="179" t="s">
        <v>21</v>
      </c>
      <c r="L366" s="42"/>
      <c r="M366" s="184" t="s">
        <v>21</v>
      </c>
      <c r="N366" s="185" t="s">
        <v>43</v>
      </c>
      <c r="O366" s="67"/>
      <c r="P366" s="186">
        <f>O366*H366</f>
        <v>0</v>
      </c>
      <c r="Q366" s="186">
        <v>0.009</v>
      </c>
      <c r="R366" s="186">
        <f>Q366*H366</f>
        <v>0.0045</v>
      </c>
      <c r="S366" s="186">
        <v>0</v>
      </c>
      <c r="T366" s="187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88" t="s">
        <v>153</v>
      </c>
      <c r="AT366" s="188" t="s">
        <v>148</v>
      </c>
      <c r="AU366" s="188" t="s">
        <v>82</v>
      </c>
      <c r="AY366" s="19" t="s">
        <v>145</v>
      </c>
      <c r="BE366" s="189">
        <f>IF(N366="základní",J366,0)</f>
        <v>0</v>
      </c>
      <c r="BF366" s="189">
        <f>IF(N366="snížená",J366,0)</f>
        <v>0</v>
      </c>
      <c r="BG366" s="189">
        <f>IF(N366="zákl. přenesená",J366,0)</f>
        <v>0</v>
      </c>
      <c r="BH366" s="189">
        <f>IF(N366="sníž. přenesená",J366,0)</f>
        <v>0</v>
      </c>
      <c r="BI366" s="189">
        <f>IF(N366="nulová",J366,0)</f>
        <v>0</v>
      </c>
      <c r="BJ366" s="19" t="s">
        <v>77</v>
      </c>
      <c r="BK366" s="189">
        <f>ROUND(I366*H366,2)</f>
        <v>0</v>
      </c>
      <c r="BL366" s="19" t="s">
        <v>153</v>
      </c>
      <c r="BM366" s="188" t="s">
        <v>441</v>
      </c>
    </row>
    <row r="367" spans="1:47" s="2" customFormat="1" ht="19.5">
      <c r="A367" s="37"/>
      <c r="B367" s="38"/>
      <c r="C367" s="39"/>
      <c r="D367" s="190" t="s">
        <v>155</v>
      </c>
      <c r="E367" s="39"/>
      <c r="F367" s="191" t="s">
        <v>442</v>
      </c>
      <c r="G367" s="39"/>
      <c r="H367" s="39"/>
      <c r="I367" s="192"/>
      <c r="J367" s="39"/>
      <c r="K367" s="39"/>
      <c r="L367" s="42"/>
      <c r="M367" s="193"/>
      <c r="N367" s="194"/>
      <c r="O367" s="67"/>
      <c r="P367" s="67"/>
      <c r="Q367" s="67"/>
      <c r="R367" s="67"/>
      <c r="S367" s="67"/>
      <c r="T367" s="68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9" t="s">
        <v>155</v>
      </c>
      <c r="AU367" s="19" t="s">
        <v>82</v>
      </c>
    </row>
    <row r="368" spans="2:51" s="13" customFormat="1" ht="11.25">
      <c r="B368" s="197"/>
      <c r="C368" s="198"/>
      <c r="D368" s="190" t="s">
        <v>159</v>
      </c>
      <c r="E368" s="199" t="s">
        <v>21</v>
      </c>
      <c r="F368" s="200" t="s">
        <v>443</v>
      </c>
      <c r="G368" s="198"/>
      <c r="H368" s="201">
        <v>0.5</v>
      </c>
      <c r="I368" s="202"/>
      <c r="J368" s="198"/>
      <c r="K368" s="198"/>
      <c r="L368" s="203"/>
      <c r="M368" s="204"/>
      <c r="N368" s="205"/>
      <c r="O368" s="205"/>
      <c r="P368" s="205"/>
      <c r="Q368" s="205"/>
      <c r="R368" s="205"/>
      <c r="S368" s="205"/>
      <c r="T368" s="206"/>
      <c r="AT368" s="207" t="s">
        <v>159</v>
      </c>
      <c r="AU368" s="207" t="s">
        <v>82</v>
      </c>
      <c r="AV368" s="13" t="s">
        <v>82</v>
      </c>
      <c r="AW368" s="13" t="s">
        <v>34</v>
      </c>
      <c r="AX368" s="13" t="s">
        <v>77</v>
      </c>
      <c r="AY368" s="207" t="s">
        <v>145</v>
      </c>
    </row>
    <row r="369" spans="1:65" s="2" customFormat="1" ht="24.2" customHeight="1">
      <c r="A369" s="37"/>
      <c r="B369" s="38"/>
      <c r="C369" s="177" t="s">
        <v>444</v>
      </c>
      <c r="D369" s="177" t="s">
        <v>148</v>
      </c>
      <c r="E369" s="178" t="s">
        <v>445</v>
      </c>
      <c r="F369" s="179" t="s">
        <v>446</v>
      </c>
      <c r="G369" s="180" t="s">
        <v>447</v>
      </c>
      <c r="H369" s="181">
        <v>1</v>
      </c>
      <c r="I369" s="182"/>
      <c r="J369" s="183">
        <f>ROUND(I369*H369,2)</f>
        <v>0</v>
      </c>
      <c r="K369" s="179" t="s">
        <v>21</v>
      </c>
      <c r="L369" s="42"/>
      <c r="M369" s="184" t="s">
        <v>21</v>
      </c>
      <c r="N369" s="185" t="s">
        <v>43</v>
      </c>
      <c r="O369" s="67"/>
      <c r="P369" s="186">
        <f>O369*H369</f>
        <v>0</v>
      </c>
      <c r="Q369" s="186">
        <v>0</v>
      </c>
      <c r="R369" s="186">
        <f>Q369*H369</f>
        <v>0</v>
      </c>
      <c r="S369" s="186">
        <v>0</v>
      </c>
      <c r="T369" s="187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188" t="s">
        <v>153</v>
      </c>
      <c r="AT369" s="188" t="s">
        <v>148</v>
      </c>
      <c r="AU369" s="188" t="s">
        <v>82</v>
      </c>
      <c r="AY369" s="19" t="s">
        <v>145</v>
      </c>
      <c r="BE369" s="189">
        <f>IF(N369="základní",J369,0)</f>
        <v>0</v>
      </c>
      <c r="BF369" s="189">
        <f>IF(N369="snížená",J369,0)</f>
        <v>0</v>
      </c>
      <c r="BG369" s="189">
        <f>IF(N369="zákl. přenesená",J369,0)</f>
        <v>0</v>
      </c>
      <c r="BH369" s="189">
        <f>IF(N369="sníž. přenesená",J369,0)</f>
        <v>0</v>
      </c>
      <c r="BI369" s="189">
        <f>IF(N369="nulová",J369,0)</f>
        <v>0</v>
      </c>
      <c r="BJ369" s="19" t="s">
        <v>77</v>
      </c>
      <c r="BK369" s="189">
        <f>ROUND(I369*H369,2)</f>
        <v>0</v>
      </c>
      <c r="BL369" s="19" t="s">
        <v>153</v>
      </c>
      <c r="BM369" s="188" t="s">
        <v>448</v>
      </c>
    </row>
    <row r="370" spans="1:47" s="2" customFormat="1" ht="11.25">
      <c r="A370" s="37"/>
      <c r="B370" s="38"/>
      <c r="C370" s="39"/>
      <c r="D370" s="190" t="s">
        <v>155</v>
      </c>
      <c r="E370" s="39"/>
      <c r="F370" s="191" t="s">
        <v>449</v>
      </c>
      <c r="G370" s="39"/>
      <c r="H370" s="39"/>
      <c r="I370" s="192"/>
      <c r="J370" s="39"/>
      <c r="K370" s="39"/>
      <c r="L370" s="42"/>
      <c r="M370" s="193"/>
      <c r="N370" s="194"/>
      <c r="O370" s="67"/>
      <c r="P370" s="67"/>
      <c r="Q370" s="67"/>
      <c r="R370" s="67"/>
      <c r="S370" s="67"/>
      <c r="T370" s="68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9" t="s">
        <v>155</v>
      </c>
      <c r="AU370" s="19" t="s">
        <v>82</v>
      </c>
    </row>
    <row r="371" spans="1:65" s="2" customFormat="1" ht="24.2" customHeight="1">
      <c r="A371" s="37"/>
      <c r="B371" s="38"/>
      <c r="C371" s="177" t="s">
        <v>450</v>
      </c>
      <c r="D371" s="177" t="s">
        <v>148</v>
      </c>
      <c r="E371" s="178" t="s">
        <v>451</v>
      </c>
      <c r="F371" s="179" t="s">
        <v>452</v>
      </c>
      <c r="G371" s="180" t="s">
        <v>181</v>
      </c>
      <c r="H371" s="181">
        <v>5.1</v>
      </c>
      <c r="I371" s="182"/>
      <c r="J371" s="183">
        <f>ROUND(I371*H371,2)</f>
        <v>0</v>
      </c>
      <c r="K371" s="179" t="s">
        <v>152</v>
      </c>
      <c r="L371" s="42"/>
      <c r="M371" s="184" t="s">
        <v>21</v>
      </c>
      <c r="N371" s="185" t="s">
        <v>43</v>
      </c>
      <c r="O371" s="67"/>
      <c r="P371" s="186">
        <f>O371*H371</f>
        <v>0</v>
      </c>
      <c r="Q371" s="186">
        <v>0</v>
      </c>
      <c r="R371" s="186">
        <f>Q371*H371</f>
        <v>0</v>
      </c>
      <c r="S371" s="186">
        <v>0</v>
      </c>
      <c r="T371" s="187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88" t="s">
        <v>153</v>
      </c>
      <c r="AT371" s="188" t="s">
        <v>148</v>
      </c>
      <c r="AU371" s="188" t="s">
        <v>82</v>
      </c>
      <c r="AY371" s="19" t="s">
        <v>145</v>
      </c>
      <c r="BE371" s="189">
        <f>IF(N371="základní",J371,0)</f>
        <v>0</v>
      </c>
      <c r="BF371" s="189">
        <f>IF(N371="snížená",J371,0)</f>
        <v>0</v>
      </c>
      <c r="BG371" s="189">
        <f>IF(N371="zákl. přenesená",J371,0)</f>
        <v>0</v>
      </c>
      <c r="BH371" s="189">
        <f>IF(N371="sníž. přenesená",J371,0)</f>
        <v>0</v>
      </c>
      <c r="BI371" s="189">
        <f>IF(N371="nulová",J371,0)</f>
        <v>0</v>
      </c>
      <c r="BJ371" s="19" t="s">
        <v>77</v>
      </c>
      <c r="BK371" s="189">
        <f>ROUND(I371*H371,2)</f>
        <v>0</v>
      </c>
      <c r="BL371" s="19" t="s">
        <v>153</v>
      </c>
      <c r="BM371" s="188" t="s">
        <v>453</v>
      </c>
    </row>
    <row r="372" spans="1:47" s="2" customFormat="1" ht="19.5">
      <c r="A372" s="37"/>
      <c r="B372" s="38"/>
      <c r="C372" s="39"/>
      <c r="D372" s="190" t="s">
        <v>155</v>
      </c>
      <c r="E372" s="39"/>
      <c r="F372" s="191" t="s">
        <v>454</v>
      </c>
      <c r="G372" s="39"/>
      <c r="H372" s="39"/>
      <c r="I372" s="192"/>
      <c r="J372" s="39"/>
      <c r="K372" s="39"/>
      <c r="L372" s="42"/>
      <c r="M372" s="193"/>
      <c r="N372" s="194"/>
      <c r="O372" s="67"/>
      <c r="P372" s="67"/>
      <c r="Q372" s="67"/>
      <c r="R372" s="67"/>
      <c r="S372" s="67"/>
      <c r="T372" s="68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9" t="s">
        <v>155</v>
      </c>
      <c r="AU372" s="19" t="s">
        <v>82</v>
      </c>
    </row>
    <row r="373" spans="1:47" s="2" customFormat="1" ht="11.25">
      <c r="A373" s="37"/>
      <c r="B373" s="38"/>
      <c r="C373" s="39"/>
      <c r="D373" s="195" t="s">
        <v>157</v>
      </c>
      <c r="E373" s="39"/>
      <c r="F373" s="196" t="s">
        <v>455</v>
      </c>
      <c r="G373" s="39"/>
      <c r="H373" s="39"/>
      <c r="I373" s="192"/>
      <c r="J373" s="39"/>
      <c r="K373" s="39"/>
      <c r="L373" s="42"/>
      <c r="M373" s="193"/>
      <c r="N373" s="194"/>
      <c r="O373" s="67"/>
      <c r="P373" s="67"/>
      <c r="Q373" s="67"/>
      <c r="R373" s="67"/>
      <c r="S373" s="67"/>
      <c r="T373" s="68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9" t="s">
        <v>157</v>
      </c>
      <c r="AU373" s="19" t="s">
        <v>82</v>
      </c>
    </row>
    <row r="374" spans="2:51" s="13" customFormat="1" ht="22.5">
      <c r="B374" s="197"/>
      <c r="C374" s="198"/>
      <c r="D374" s="190" t="s">
        <v>159</v>
      </c>
      <c r="E374" s="199" t="s">
        <v>21</v>
      </c>
      <c r="F374" s="200" t="s">
        <v>456</v>
      </c>
      <c r="G374" s="198"/>
      <c r="H374" s="201">
        <v>0.6</v>
      </c>
      <c r="I374" s="202"/>
      <c r="J374" s="198"/>
      <c r="K374" s="198"/>
      <c r="L374" s="203"/>
      <c r="M374" s="204"/>
      <c r="N374" s="205"/>
      <c r="O374" s="205"/>
      <c r="P374" s="205"/>
      <c r="Q374" s="205"/>
      <c r="R374" s="205"/>
      <c r="S374" s="205"/>
      <c r="T374" s="206"/>
      <c r="AT374" s="207" t="s">
        <v>159</v>
      </c>
      <c r="AU374" s="207" t="s">
        <v>82</v>
      </c>
      <c r="AV374" s="13" t="s">
        <v>82</v>
      </c>
      <c r="AW374" s="13" t="s">
        <v>34</v>
      </c>
      <c r="AX374" s="13" t="s">
        <v>72</v>
      </c>
      <c r="AY374" s="207" t="s">
        <v>145</v>
      </c>
    </row>
    <row r="375" spans="2:51" s="13" customFormat="1" ht="11.25">
      <c r="B375" s="197"/>
      <c r="C375" s="198"/>
      <c r="D375" s="190" t="s">
        <v>159</v>
      </c>
      <c r="E375" s="199" t="s">
        <v>21</v>
      </c>
      <c r="F375" s="200" t="s">
        <v>457</v>
      </c>
      <c r="G375" s="198"/>
      <c r="H375" s="201">
        <v>4</v>
      </c>
      <c r="I375" s="202"/>
      <c r="J375" s="198"/>
      <c r="K375" s="198"/>
      <c r="L375" s="203"/>
      <c r="M375" s="204"/>
      <c r="N375" s="205"/>
      <c r="O375" s="205"/>
      <c r="P375" s="205"/>
      <c r="Q375" s="205"/>
      <c r="R375" s="205"/>
      <c r="S375" s="205"/>
      <c r="T375" s="206"/>
      <c r="AT375" s="207" t="s">
        <v>159</v>
      </c>
      <c r="AU375" s="207" t="s">
        <v>82</v>
      </c>
      <c r="AV375" s="13" t="s">
        <v>82</v>
      </c>
      <c r="AW375" s="13" t="s">
        <v>34</v>
      </c>
      <c r="AX375" s="13" t="s">
        <v>72</v>
      </c>
      <c r="AY375" s="207" t="s">
        <v>145</v>
      </c>
    </row>
    <row r="376" spans="2:51" s="13" customFormat="1" ht="11.25">
      <c r="B376" s="197"/>
      <c r="C376" s="198"/>
      <c r="D376" s="190" t="s">
        <v>159</v>
      </c>
      <c r="E376" s="199" t="s">
        <v>21</v>
      </c>
      <c r="F376" s="200" t="s">
        <v>458</v>
      </c>
      <c r="G376" s="198"/>
      <c r="H376" s="201">
        <v>0.5</v>
      </c>
      <c r="I376" s="202"/>
      <c r="J376" s="198"/>
      <c r="K376" s="198"/>
      <c r="L376" s="203"/>
      <c r="M376" s="204"/>
      <c r="N376" s="205"/>
      <c r="O376" s="205"/>
      <c r="P376" s="205"/>
      <c r="Q376" s="205"/>
      <c r="R376" s="205"/>
      <c r="S376" s="205"/>
      <c r="T376" s="206"/>
      <c r="AT376" s="207" t="s">
        <v>159</v>
      </c>
      <c r="AU376" s="207" t="s">
        <v>82</v>
      </c>
      <c r="AV376" s="13" t="s">
        <v>82</v>
      </c>
      <c r="AW376" s="13" t="s">
        <v>34</v>
      </c>
      <c r="AX376" s="13" t="s">
        <v>72</v>
      </c>
      <c r="AY376" s="207" t="s">
        <v>145</v>
      </c>
    </row>
    <row r="377" spans="2:51" s="15" customFormat="1" ht="11.25">
      <c r="B377" s="218"/>
      <c r="C377" s="219"/>
      <c r="D377" s="190" t="s">
        <v>159</v>
      </c>
      <c r="E377" s="220" t="s">
        <v>21</v>
      </c>
      <c r="F377" s="221" t="s">
        <v>233</v>
      </c>
      <c r="G377" s="219"/>
      <c r="H377" s="222">
        <v>5.1</v>
      </c>
      <c r="I377" s="223"/>
      <c r="J377" s="219"/>
      <c r="K377" s="219"/>
      <c r="L377" s="224"/>
      <c r="M377" s="225"/>
      <c r="N377" s="226"/>
      <c r="O377" s="226"/>
      <c r="P377" s="226"/>
      <c r="Q377" s="226"/>
      <c r="R377" s="226"/>
      <c r="S377" s="226"/>
      <c r="T377" s="227"/>
      <c r="AT377" s="228" t="s">
        <v>159</v>
      </c>
      <c r="AU377" s="228" t="s">
        <v>82</v>
      </c>
      <c r="AV377" s="15" t="s">
        <v>153</v>
      </c>
      <c r="AW377" s="15" t="s">
        <v>34</v>
      </c>
      <c r="AX377" s="15" t="s">
        <v>77</v>
      </c>
      <c r="AY377" s="228" t="s">
        <v>145</v>
      </c>
    </row>
    <row r="378" spans="1:65" s="2" customFormat="1" ht="33" customHeight="1">
      <c r="A378" s="37"/>
      <c r="B378" s="38"/>
      <c r="C378" s="177" t="s">
        <v>459</v>
      </c>
      <c r="D378" s="177" t="s">
        <v>148</v>
      </c>
      <c r="E378" s="178" t="s">
        <v>460</v>
      </c>
      <c r="F378" s="179" t="s">
        <v>461</v>
      </c>
      <c r="G378" s="180" t="s">
        <v>181</v>
      </c>
      <c r="H378" s="181">
        <v>24.787</v>
      </c>
      <c r="I378" s="182"/>
      <c r="J378" s="183">
        <f>ROUND(I378*H378,2)</f>
        <v>0</v>
      </c>
      <c r="K378" s="179" t="s">
        <v>21</v>
      </c>
      <c r="L378" s="42"/>
      <c r="M378" s="184" t="s">
        <v>21</v>
      </c>
      <c r="N378" s="185" t="s">
        <v>43</v>
      </c>
      <c r="O378" s="67"/>
      <c r="P378" s="186">
        <f>O378*H378</f>
        <v>0</v>
      </c>
      <c r="Q378" s="186">
        <v>0.0115</v>
      </c>
      <c r="R378" s="186">
        <f>Q378*H378</f>
        <v>0.2850505</v>
      </c>
      <c r="S378" s="186">
        <v>0.0202</v>
      </c>
      <c r="T378" s="187">
        <f>S378*H378</f>
        <v>0.5006974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88" t="s">
        <v>153</v>
      </c>
      <c r="AT378" s="188" t="s">
        <v>148</v>
      </c>
      <c r="AU378" s="188" t="s">
        <v>82</v>
      </c>
      <c r="AY378" s="19" t="s">
        <v>145</v>
      </c>
      <c r="BE378" s="189">
        <f>IF(N378="základní",J378,0)</f>
        <v>0</v>
      </c>
      <c r="BF378" s="189">
        <f>IF(N378="snížená",J378,0)</f>
        <v>0</v>
      </c>
      <c r="BG378" s="189">
        <f>IF(N378="zákl. přenesená",J378,0)</f>
        <v>0</v>
      </c>
      <c r="BH378" s="189">
        <f>IF(N378="sníž. přenesená",J378,0)</f>
        <v>0</v>
      </c>
      <c r="BI378" s="189">
        <f>IF(N378="nulová",J378,0)</f>
        <v>0</v>
      </c>
      <c r="BJ378" s="19" t="s">
        <v>77</v>
      </c>
      <c r="BK378" s="189">
        <f>ROUND(I378*H378,2)</f>
        <v>0</v>
      </c>
      <c r="BL378" s="19" t="s">
        <v>153</v>
      </c>
      <c r="BM378" s="188" t="s">
        <v>462</v>
      </c>
    </row>
    <row r="379" spans="1:47" s="2" customFormat="1" ht="29.25">
      <c r="A379" s="37"/>
      <c r="B379" s="38"/>
      <c r="C379" s="39"/>
      <c r="D379" s="190" t="s">
        <v>155</v>
      </c>
      <c r="E379" s="39"/>
      <c r="F379" s="191" t="s">
        <v>463</v>
      </c>
      <c r="G379" s="39"/>
      <c r="H379" s="39"/>
      <c r="I379" s="192"/>
      <c r="J379" s="39"/>
      <c r="K379" s="39"/>
      <c r="L379" s="42"/>
      <c r="M379" s="193"/>
      <c r="N379" s="194"/>
      <c r="O379" s="67"/>
      <c r="P379" s="67"/>
      <c r="Q379" s="67"/>
      <c r="R379" s="67"/>
      <c r="S379" s="67"/>
      <c r="T379" s="68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9" t="s">
        <v>155</v>
      </c>
      <c r="AU379" s="19" t="s">
        <v>82</v>
      </c>
    </row>
    <row r="380" spans="2:51" s="14" customFormat="1" ht="11.25">
      <c r="B380" s="208"/>
      <c r="C380" s="209"/>
      <c r="D380" s="190" t="s">
        <v>159</v>
      </c>
      <c r="E380" s="210" t="s">
        <v>21</v>
      </c>
      <c r="F380" s="211" t="s">
        <v>464</v>
      </c>
      <c r="G380" s="209"/>
      <c r="H380" s="210" t="s">
        <v>21</v>
      </c>
      <c r="I380" s="212"/>
      <c r="J380" s="209"/>
      <c r="K380" s="209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159</v>
      </c>
      <c r="AU380" s="217" t="s">
        <v>82</v>
      </c>
      <c r="AV380" s="14" t="s">
        <v>77</v>
      </c>
      <c r="AW380" s="14" t="s">
        <v>34</v>
      </c>
      <c r="AX380" s="14" t="s">
        <v>72</v>
      </c>
      <c r="AY380" s="217" t="s">
        <v>145</v>
      </c>
    </row>
    <row r="381" spans="2:51" s="13" customFormat="1" ht="11.25">
      <c r="B381" s="197"/>
      <c r="C381" s="198"/>
      <c r="D381" s="190" t="s">
        <v>159</v>
      </c>
      <c r="E381" s="199" t="s">
        <v>21</v>
      </c>
      <c r="F381" s="200" t="s">
        <v>465</v>
      </c>
      <c r="G381" s="198"/>
      <c r="H381" s="201">
        <v>11.154</v>
      </c>
      <c r="I381" s="202"/>
      <c r="J381" s="198"/>
      <c r="K381" s="198"/>
      <c r="L381" s="203"/>
      <c r="M381" s="204"/>
      <c r="N381" s="205"/>
      <c r="O381" s="205"/>
      <c r="P381" s="205"/>
      <c r="Q381" s="205"/>
      <c r="R381" s="205"/>
      <c r="S381" s="205"/>
      <c r="T381" s="206"/>
      <c r="AT381" s="207" t="s">
        <v>159</v>
      </c>
      <c r="AU381" s="207" t="s">
        <v>82</v>
      </c>
      <c r="AV381" s="13" t="s">
        <v>82</v>
      </c>
      <c r="AW381" s="13" t="s">
        <v>34</v>
      </c>
      <c r="AX381" s="13" t="s">
        <v>72</v>
      </c>
      <c r="AY381" s="207" t="s">
        <v>145</v>
      </c>
    </row>
    <row r="382" spans="2:51" s="13" customFormat="1" ht="11.25">
      <c r="B382" s="197"/>
      <c r="C382" s="198"/>
      <c r="D382" s="190" t="s">
        <v>159</v>
      </c>
      <c r="E382" s="199" t="s">
        <v>21</v>
      </c>
      <c r="F382" s="200" t="s">
        <v>466</v>
      </c>
      <c r="G382" s="198"/>
      <c r="H382" s="201">
        <v>1.073</v>
      </c>
      <c r="I382" s="202"/>
      <c r="J382" s="198"/>
      <c r="K382" s="198"/>
      <c r="L382" s="203"/>
      <c r="M382" s="204"/>
      <c r="N382" s="205"/>
      <c r="O382" s="205"/>
      <c r="P382" s="205"/>
      <c r="Q382" s="205"/>
      <c r="R382" s="205"/>
      <c r="S382" s="205"/>
      <c r="T382" s="206"/>
      <c r="AT382" s="207" t="s">
        <v>159</v>
      </c>
      <c r="AU382" s="207" t="s">
        <v>82</v>
      </c>
      <c r="AV382" s="13" t="s">
        <v>82</v>
      </c>
      <c r="AW382" s="13" t="s">
        <v>34</v>
      </c>
      <c r="AX382" s="13" t="s">
        <v>72</v>
      </c>
      <c r="AY382" s="207" t="s">
        <v>145</v>
      </c>
    </row>
    <row r="383" spans="2:51" s="16" customFormat="1" ht="11.25">
      <c r="B383" s="229"/>
      <c r="C383" s="230"/>
      <c r="D383" s="190" t="s">
        <v>159</v>
      </c>
      <c r="E383" s="231" t="s">
        <v>21</v>
      </c>
      <c r="F383" s="232" t="s">
        <v>327</v>
      </c>
      <c r="G383" s="230"/>
      <c r="H383" s="233">
        <v>12.227</v>
      </c>
      <c r="I383" s="234"/>
      <c r="J383" s="230"/>
      <c r="K383" s="230"/>
      <c r="L383" s="235"/>
      <c r="M383" s="236"/>
      <c r="N383" s="237"/>
      <c r="O383" s="237"/>
      <c r="P383" s="237"/>
      <c r="Q383" s="237"/>
      <c r="R383" s="237"/>
      <c r="S383" s="237"/>
      <c r="T383" s="238"/>
      <c r="AT383" s="239" t="s">
        <v>159</v>
      </c>
      <c r="AU383" s="239" t="s">
        <v>82</v>
      </c>
      <c r="AV383" s="16" t="s">
        <v>146</v>
      </c>
      <c r="AW383" s="16" t="s">
        <v>34</v>
      </c>
      <c r="AX383" s="16" t="s">
        <v>72</v>
      </c>
      <c r="AY383" s="239" t="s">
        <v>145</v>
      </c>
    </row>
    <row r="384" spans="2:51" s="14" customFormat="1" ht="11.25">
      <c r="B384" s="208"/>
      <c r="C384" s="209"/>
      <c r="D384" s="190" t="s">
        <v>159</v>
      </c>
      <c r="E384" s="210" t="s">
        <v>21</v>
      </c>
      <c r="F384" s="211" t="s">
        <v>467</v>
      </c>
      <c r="G384" s="209"/>
      <c r="H384" s="210" t="s">
        <v>21</v>
      </c>
      <c r="I384" s="212"/>
      <c r="J384" s="209"/>
      <c r="K384" s="209"/>
      <c r="L384" s="213"/>
      <c r="M384" s="214"/>
      <c r="N384" s="215"/>
      <c r="O384" s="215"/>
      <c r="P384" s="215"/>
      <c r="Q384" s="215"/>
      <c r="R384" s="215"/>
      <c r="S384" s="215"/>
      <c r="T384" s="216"/>
      <c r="AT384" s="217" t="s">
        <v>159</v>
      </c>
      <c r="AU384" s="217" t="s">
        <v>82</v>
      </c>
      <c r="AV384" s="14" t="s">
        <v>77</v>
      </c>
      <c r="AW384" s="14" t="s">
        <v>34</v>
      </c>
      <c r="AX384" s="14" t="s">
        <v>72</v>
      </c>
      <c r="AY384" s="217" t="s">
        <v>145</v>
      </c>
    </row>
    <row r="385" spans="2:51" s="13" customFormat="1" ht="22.5">
      <c r="B385" s="197"/>
      <c r="C385" s="198"/>
      <c r="D385" s="190" t="s">
        <v>159</v>
      </c>
      <c r="E385" s="199" t="s">
        <v>21</v>
      </c>
      <c r="F385" s="200" t="s">
        <v>468</v>
      </c>
      <c r="G385" s="198"/>
      <c r="H385" s="201">
        <v>6.28</v>
      </c>
      <c r="I385" s="202"/>
      <c r="J385" s="198"/>
      <c r="K385" s="198"/>
      <c r="L385" s="203"/>
      <c r="M385" s="204"/>
      <c r="N385" s="205"/>
      <c r="O385" s="205"/>
      <c r="P385" s="205"/>
      <c r="Q385" s="205"/>
      <c r="R385" s="205"/>
      <c r="S385" s="205"/>
      <c r="T385" s="206"/>
      <c r="AT385" s="207" t="s">
        <v>159</v>
      </c>
      <c r="AU385" s="207" t="s">
        <v>82</v>
      </c>
      <c r="AV385" s="13" t="s">
        <v>82</v>
      </c>
      <c r="AW385" s="13" t="s">
        <v>34</v>
      </c>
      <c r="AX385" s="13" t="s">
        <v>72</v>
      </c>
      <c r="AY385" s="207" t="s">
        <v>145</v>
      </c>
    </row>
    <row r="386" spans="2:51" s="16" customFormat="1" ht="11.25">
      <c r="B386" s="229"/>
      <c r="C386" s="230"/>
      <c r="D386" s="190" t="s">
        <v>159</v>
      </c>
      <c r="E386" s="231" t="s">
        <v>21</v>
      </c>
      <c r="F386" s="232" t="s">
        <v>327</v>
      </c>
      <c r="G386" s="230"/>
      <c r="H386" s="233">
        <v>6.28</v>
      </c>
      <c r="I386" s="234"/>
      <c r="J386" s="230"/>
      <c r="K386" s="230"/>
      <c r="L386" s="235"/>
      <c r="M386" s="236"/>
      <c r="N386" s="237"/>
      <c r="O386" s="237"/>
      <c r="P386" s="237"/>
      <c r="Q386" s="237"/>
      <c r="R386" s="237"/>
      <c r="S386" s="237"/>
      <c r="T386" s="238"/>
      <c r="AT386" s="239" t="s">
        <v>159</v>
      </c>
      <c r="AU386" s="239" t="s">
        <v>82</v>
      </c>
      <c r="AV386" s="16" t="s">
        <v>146</v>
      </c>
      <c r="AW386" s="16" t="s">
        <v>34</v>
      </c>
      <c r="AX386" s="16" t="s">
        <v>72</v>
      </c>
      <c r="AY386" s="239" t="s">
        <v>145</v>
      </c>
    </row>
    <row r="387" spans="2:51" s="14" customFormat="1" ht="11.25">
      <c r="B387" s="208"/>
      <c r="C387" s="209"/>
      <c r="D387" s="190" t="s">
        <v>159</v>
      </c>
      <c r="E387" s="210" t="s">
        <v>21</v>
      </c>
      <c r="F387" s="211" t="s">
        <v>469</v>
      </c>
      <c r="G387" s="209"/>
      <c r="H387" s="210" t="s">
        <v>21</v>
      </c>
      <c r="I387" s="212"/>
      <c r="J387" s="209"/>
      <c r="K387" s="209"/>
      <c r="L387" s="213"/>
      <c r="M387" s="214"/>
      <c r="N387" s="215"/>
      <c r="O387" s="215"/>
      <c r="P387" s="215"/>
      <c r="Q387" s="215"/>
      <c r="R387" s="215"/>
      <c r="S387" s="215"/>
      <c r="T387" s="216"/>
      <c r="AT387" s="217" t="s">
        <v>159</v>
      </c>
      <c r="AU387" s="217" t="s">
        <v>82</v>
      </c>
      <c r="AV387" s="14" t="s">
        <v>77</v>
      </c>
      <c r="AW387" s="14" t="s">
        <v>34</v>
      </c>
      <c r="AX387" s="14" t="s">
        <v>72</v>
      </c>
      <c r="AY387" s="217" t="s">
        <v>145</v>
      </c>
    </row>
    <row r="388" spans="2:51" s="13" customFormat="1" ht="22.5">
      <c r="B388" s="197"/>
      <c r="C388" s="198"/>
      <c r="D388" s="190" t="s">
        <v>159</v>
      </c>
      <c r="E388" s="199" t="s">
        <v>21</v>
      </c>
      <c r="F388" s="200" t="s">
        <v>468</v>
      </c>
      <c r="G388" s="198"/>
      <c r="H388" s="201">
        <v>6.28</v>
      </c>
      <c r="I388" s="202"/>
      <c r="J388" s="198"/>
      <c r="K388" s="198"/>
      <c r="L388" s="203"/>
      <c r="M388" s="204"/>
      <c r="N388" s="205"/>
      <c r="O388" s="205"/>
      <c r="P388" s="205"/>
      <c r="Q388" s="205"/>
      <c r="R388" s="205"/>
      <c r="S388" s="205"/>
      <c r="T388" s="206"/>
      <c r="AT388" s="207" t="s">
        <v>159</v>
      </c>
      <c r="AU388" s="207" t="s">
        <v>82</v>
      </c>
      <c r="AV388" s="13" t="s">
        <v>82</v>
      </c>
      <c r="AW388" s="13" t="s">
        <v>34</v>
      </c>
      <c r="AX388" s="13" t="s">
        <v>72</v>
      </c>
      <c r="AY388" s="207" t="s">
        <v>145</v>
      </c>
    </row>
    <row r="389" spans="2:51" s="16" customFormat="1" ht="11.25">
      <c r="B389" s="229"/>
      <c r="C389" s="230"/>
      <c r="D389" s="190" t="s">
        <v>159</v>
      </c>
      <c r="E389" s="231" t="s">
        <v>21</v>
      </c>
      <c r="F389" s="232" t="s">
        <v>327</v>
      </c>
      <c r="G389" s="230"/>
      <c r="H389" s="233">
        <v>6.28</v>
      </c>
      <c r="I389" s="234"/>
      <c r="J389" s="230"/>
      <c r="K389" s="230"/>
      <c r="L389" s="235"/>
      <c r="M389" s="236"/>
      <c r="N389" s="237"/>
      <c r="O389" s="237"/>
      <c r="P389" s="237"/>
      <c r="Q389" s="237"/>
      <c r="R389" s="237"/>
      <c r="S389" s="237"/>
      <c r="T389" s="238"/>
      <c r="AT389" s="239" t="s">
        <v>159</v>
      </c>
      <c r="AU389" s="239" t="s">
        <v>82</v>
      </c>
      <c r="AV389" s="16" t="s">
        <v>146</v>
      </c>
      <c r="AW389" s="16" t="s">
        <v>34</v>
      </c>
      <c r="AX389" s="16" t="s">
        <v>72</v>
      </c>
      <c r="AY389" s="239" t="s">
        <v>145</v>
      </c>
    </row>
    <row r="390" spans="2:51" s="15" customFormat="1" ht="11.25">
      <c r="B390" s="218"/>
      <c r="C390" s="219"/>
      <c r="D390" s="190" t="s">
        <v>159</v>
      </c>
      <c r="E390" s="220" t="s">
        <v>21</v>
      </c>
      <c r="F390" s="221" t="s">
        <v>233</v>
      </c>
      <c r="G390" s="219"/>
      <c r="H390" s="222">
        <v>24.787000000000003</v>
      </c>
      <c r="I390" s="223"/>
      <c r="J390" s="219"/>
      <c r="K390" s="219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159</v>
      </c>
      <c r="AU390" s="228" t="s">
        <v>82</v>
      </c>
      <c r="AV390" s="15" t="s">
        <v>153</v>
      </c>
      <c r="AW390" s="15" t="s">
        <v>34</v>
      </c>
      <c r="AX390" s="15" t="s">
        <v>77</v>
      </c>
      <c r="AY390" s="228" t="s">
        <v>145</v>
      </c>
    </row>
    <row r="391" spans="1:65" s="2" customFormat="1" ht="16.5" customHeight="1">
      <c r="A391" s="37"/>
      <c r="B391" s="38"/>
      <c r="C391" s="177" t="s">
        <v>470</v>
      </c>
      <c r="D391" s="177" t="s">
        <v>148</v>
      </c>
      <c r="E391" s="178" t="s">
        <v>471</v>
      </c>
      <c r="F391" s="179" t="s">
        <v>472</v>
      </c>
      <c r="G391" s="180" t="s">
        <v>181</v>
      </c>
      <c r="H391" s="181">
        <v>50</v>
      </c>
      <c r="I391" s="182"/>
      <c r="J391" s="183">
        <f>ROUND(I391*H391,2)</f>
        <v>0</v>
      </c>
      <c r="K391" s="179" t="s">
        <v>21</v>
      </c>
      <c r="L391" s="42"/>
      <c r="M391" s="184" t="s">
        <v>21</v>
      </c>
      <c r="N391" s="185" t="s">
        <v>43</v>
      </c>
      <c r="O391" s="67"/>
      <c r="P391" s="186">
        <f>O391*H391</f>
        <v>0</v>
      </c>
      <c r="Q391" s="186">
        <v>0.00022</v>
      </c>
      <c r="R391" s="186">
        <f>Q391*H391</f>
        <v>0.011000000000000001</v>
      </c>
      <c r="S391" s="186">
        <v>0.002</v>
      </c>
      <c r="T391" s="187">
        <f>S391*H391</f>
        <v>0.1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88" t="s">
        <v>153</v>
      </c>
      <c r="AT391" s="188" t="s">
        <v>148</v>
      </c>
      <c r="AU391" s="188" t="s">
        <v>82</v>
      </c>
      <c r="AY391" s="19" t="s">
        <v>145</v>
      </c>
      <c r="BE391" s="189">
        <f>IF(N391="základní",J391,0)</f>
        <v>0</v>
      </c>
      <c r="BF391" s="189">
        <f>IF(N391="snížená",J391,0)</f>
        <v>0</v>
      </c>
      <c r="BG391" s="189">
        <f>IF(N391="zákl. přenesená",J391,0)</f>
        <v>0</v>
      </c>
      <c r="BH391" s="189">
        <f>IF(N391="sníž. přenesená",J391,0)</f>
        <v>0</v>
      </c>
      <c r="BI391" s="189">
        <f>IF(N391="nulová",J391,0)</f>
        <v>0</v>
      </c>
      <c r="BJ391" s="19" t="s">
        <v>77</v>
      </c>
      <c r="BK391" s="189">
        <f>ROUND(I391*H391,2)</f>
        <v>0</v>
      </c>
      <c r="BL391" s="19" t="s">
        <v>153</v>
      </c>
      <c r="BM391" s="188" t="s">
        <v>473</v>
      </c>
    </row>
    <row r="392" spans="1:47" s="2" customFormat="1" ht="19.5">
      <c r="A392" s="37"/>
      <c r="B392" s="38"/>
      <c r="C392" s="39"/>
      <c r="D392" s="190" t="s">
        <v>155</v>
      </c>
      <c r="E392" s="39"/>
      <c r="F392" s="191" t="s">
        <v>474</v>
      </c>
      <c r="G392" s="39"/>
      <c r="H392" s="39"/>
      <c r="I392" s="192"/>
      <c r="J392" s="39"/>
      <c r="K392" s="39"/>
      <c r="L392" s="42"/>
      <c r="M392" s="193"/>
      <c r="N392" s="194"/>
      <c r="O392" s="67"/>
      <c r="P392" s="67"/>
      <c r="Q392" s="67"/>
      <c r="R392" s="67"/>
      <c r="S392" s="67"/>
      <c r="T392" s="68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9" t="s">
        <v>155</v>
      </c>
      <c r="AU392" s="19" t="s">
        <v>82</v>
      </c>
    </row>
    <row r="393" spans="2:51" s="13" customFormat="1" ht="11.25">
      <c r="B393" s="197"/>
      <c r="C393" s="198"/>
      <c r="D393" s="190" t="s">
        <v>159</v>
      </c>
      <c r="E393" s="199" t="s">
        <v>21</v>
      </c>
      <c r="F393" s="200" t="s">
        <v>475</v>
      </c>
      <c r="G393" s="198"/>
      <c r="H393" s="201">
        <v>50</v>
      </c>
      <c r="I393" s="202"/>
      <c r="J393" s="198"/>
      <c r="K393" s="198"/>
      <c r="L393" s="203"/>
      <c r="M393" s="204"/>
      <c r="N393" s="205"/>
      <c r="O393" s="205"/>
      <c r="P393" s="205"/>
      <c r="Q393" s="205"/>
      <c r="R393" s="205"/>
      <c r="S393" s="205"/>
      <c r="T393" s="206"/>
      <c r="AT393" s="207" t="s">
        <v>159</v>
      </c>
      <c r="AU393" s="207" t="s">
        <v>82</v>
      </c>
      <c r="AV393" s="13" t="s">
        <v>82</v>
      </c>
      <c r="AW393" s="13" t="s">
        <v>34</v>
      </c>
      <c r="AX393" s="13" t="s">
        <v>77</v>
      </c>
      <c r="AY393" s="207" t="s">
        <v>145</v>
      </c>
    </row>
    <row r="394" spans="1:65" s="2" customFormat="1" ht="16.5" customHeight="1">
      <c r="A394" s="37"/>
      <c r="B394" s="38"/>
      <c r="C394" s="177" t="s">
        <v>476</v>
      </c>
      <c r="D394" s="177" t="s">
        <v>148</v>
      </c>
      <c r="E394" s="178" t="s">
        <v>477</v>
      </c>
      <c r="F394" s="179" t="s">
        <v>478</v>
      </c>
      <c r="G394" s="180" t="s">
        <v>226</v>
      </c>
      <c r="H394" s="181">
        <v>9.67</v>
      </c>
      <c r="I394" s="182"/>
      <c r="J394" s="183">
        <f>ROUND(I394*H394,2)</f>
        <v>0</v>
      </c>
      <c r="K394" s="179" t="s">
        <v>152</v>
      </c>
      <c r="L394" s="42"/>
      <c r="M394" s="184" t="s">
        <v>21</v>
      </c>
      <c r="N394" s="185" t="s">
        <v>43</v>
      </c>
      <c r="O394" s="67"/>
      <c r="P394" s="186">
        <f>O394*H394</f>
        <v>0</v>
      </c>
      <c r="Q394" s="186">
        <v>0</v>
      </c>
      <c r="R394" s="186">
        <f>Q394*H394</f>
        <v>0</v>
      </c>
      <c r="S394" s="186">
        <v>0</v>
      </c>
      <c r="T394" s="187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88" t="s">
        <v>153</v>
      </c>
      <c r="AT394" s="188" t="s">
        <v>148</v>
      </c>
      <c r="AU394" s="188" t="s">
        <v>82</v>
      </c>
      <c r="AY394" s="19" t="s">
        <v>145</v>
      </c>
      <c r="BE394" s="189">
        <f>IF(N394="základní",J394,0)</f>
        <v>0</v>
      </c>
      <c r="BF394" s="189">
        <f>IF(N394="snížená",J394,0)</f>
        <v>0</v>
      </c>
      <c r="BG394" s="189">
        <f>IF(N394="zákl. přenesená",J394,0)</f>
        <v>0</v>
      </c>
      <c r="BH394" s="189">
        <f>IF(N394="sníž. přenesená",J394,0)</f>
        <v>0</v>
      </c>
      <c r="BI394" s="189">
        <f>IF(N394="nulová",J394,0)</f>
        <v>0</v>
      </c>
      <c r="BJ394" s="19" t="s">
        <v>77</v>
      </c>
      <c r="BK394" s="189">
        <f>ROUND(I394*H394,2)</f>
        <v>0</v>
      </c>
      <c r="BL394" s="19" t="s">
        <v>153</v>
      </c>
      <c r="BM394" s="188" t="s">
        <v>479</v>
      </c>
    </row>
    <row r="395" spans="1:47" s="2" customFormat="1" ht="29.25">
      <c r="A395" s="37"/>
      <c r="B395" s="38"/>
      <c r="C395" s="39"/>
      <c r="D395" s="190" t="s">
        <v>155</v>
      </c>
      <c r="E395" s="39"/>
      <c r="F395" s="191" t="s">
        <v>480</v>
      </c>
      <c r="G395" s="39"/>
      <c r="H395" s="39"/>
      <c r="I395" s="192"/>
      <c r="J395" s="39"/>
      <c r="K395" s="39"/>
      <c r="L395" s="42"/>
      <c r="M395" s="193"/>
      <c r="N395" s="194"/>
      <c r="O395" s="67"/>
      <c r="P395" s="67"/>
      <c r="Q395" s="67"/>
      <c r="R395" s="67"/>
      <c r="S395" s="67"/>
      <c r="T395" s="68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9" t="s">
        <v>155</v>
      </c>
      <c r="AU395" s="19" t="s">
        <v>82</v>
      </c>
    </row>
    <row r="396" spans="1:47" s="2" customFormat="1" ht="11.25">
      <c r="A396" s="37"/>
      <c r="B396" s="38"/>
      <c r="C396" s="39"/>
      <c r="D396" s="195" t="s">
        <v>157</v>
      </c>
      <c r="E396" s="39"/>
      <c r="F396" s="196" t="s">
        <v>481</v>
      </c>
      <c r="G396" s="39"/>
      <c r="H396" s="39"/>
      <c r="I396" s="192"/>
      <c r="J396" s="39"/>
      <c r="K396" s="39"/>
      <c r="L396" s="42"/>
      <c r="M396" s="193"/>
      <c r="N396" s="194"/>
      <c r="O396" s="67"/>
      <c r="P396" s="67"/>
      <c r="Q396" s="67"/>
      <c r="R396" s="67"/>
      <c r="S396" s="67"/>
      <c r="T396" s="68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9" t="s">
        <v>157</v>
      </c>
      <c r="AU396" s="19" t="s">
        <v>82</v>
      </c>
    </row>
    <row r="397" spans="2:51" s="13" customFormat="1" ht="11.25">
      <c r="B397" s="197"/>
      <c r="C397" s="198"/>
      <c r="D397" s="190" t="s">
        <v>159</v>
      </c>
      <c r="E397" s="199" t="s">
        <v>21</v>
      </c>
      <c r="F397" s="200" t="s">
        <v>482</v>
      </c>
      <c r="G397" s="198"/>
      <c r="H397" s="201">
        <v>2.2</v>
      </c>
      <c r="I397" s="202"/>
      <c r="J397" s="198"/>
      <c r="K397" s="198"/>
      <c r="L397" s="203"/>
      <c r="M397" s="204"/>
      <c r="N397" s="205"/>
      <c r="O397" s="205"/>
      <c r="P397" s="205"/>
      <c r="Q397" s="205"/>
      <c r="R397" s="205"/>
      <c r="S397" s="205"/>
      <c r="T397" s="206"/>
      <c r="AT397" s="207" t="s">
        <v>159</v>
      </c>
      <c r="AU397" s="207" t="s">
        <v>82</v>
      </c>
      <c r="AV397" s="13" t="s">
        <v>82</v>
      </c>
      <c r="AW397" s="13" t="s">
        <v>34</v>
      </c>
      <c r="AX397" s="13" t="s">
        <v>72</v>
      </c>
      <c r="AY397" s="207" t="s">
        <v>145</v>
      </c>
    </row>
    <row r="398" spans="2:51" s="13" customFormat="1" ht="11.25">
      <c r="B398" s="197"/>
      <c r="C398" s="198"/>
      <c r="D398" s="190" t="s">
        <v>159</v>
      </c>
      <c r="E398" s="199" t="s">
        <v>21</v>
      </c>
      <c r="F398" s="200" t="s">
        <v>483</v>
      </c>
      <c r="G398" s="198"/>
      <c r="H398" s="201">
        <v>0.98</v>
      </c>
      <c r="I398" s="202"/>
      <c r="J398" s="198"/>
      <c r="K398" s="198"/>
      <c r="L398" s="203"/>
      <c r="M398" s="204"/>
      <c r="N398" s="205"/>
      <c r="O398" s="205"/>
      <c r="P398" s="205"/>
      <c r="Q398" s="205"/>
      <c r="R398" s="205"/>
      <c r="S398" s="205"/>
      <c r="T398" s="206"/>
      <c r="AT398" s="207" t="s">
        <v>159</v>
      </c>
      <c r="AU398" s="207" t="s">
        <v>82</v>
      </c>
      <c r="AV398" s="13" t="s">
        <v>82</v>
      </c>
      <c r="AW398" s="13" t="s">
        <v>34</v>
      </c>
      <c r="AX398" s="13" t="s">
        <v>72</v>
      </c>
      <c r="AY398" s="207" t="s">
        <v>145</v>
      </c>
    </row>
    <row r="399" spans="2:51" s="13" customFormat="1" ht="11.25">
      <c r="B399" s="197"/>
      <c r="C399" s="198"/>
      <c r="D399" s="190" t="s">
        <v>159</v>
      </c>
      <c r="E399" s="199" t="s">
        <v>21</v>
      </c>
      <c r="F399" s="200" t="s">
        <v>484</v>
      </c>
      <c r="G399" s="198"/>
      <c r="H399" s="201">
        <v>6.49</v>
      </c>
      <c r="I399" s="202"/>
      <c r="J399" s="198"/>
      <c r="K399" s="198"/>
      <c r="L399" s="203"/>
      <c r="M399" s="204"/>
      <c r="N399" s="205"/>
      <c r="O399" s="205"/>
      <c r="P399" s="205"/>
      <c r="Q399" s="205"/>
      <c r="R399" s="205"/>
      <c r="S399" s="205"/>
      <c r="T399" s="206"/>
      <c r="AT399" s="207" t="s">
        <v>159</v>
      </c>
      <c r="AU399" s="207" t="s">
        <v>82</v>
      </c>
      <c r="AV399" s="13" t="s">
        <v>82</v>
      </c>
      <c r="AW399" s="13" t="s">
        <v>34</v>
      </c>
      <c r="AX399" s="13" t="s">
        <v>72</v>
      </c>
      <c r="AY399" s="207" t="s">
        <v>145</v>
      </c>
    </row>
    <row r="400" spans="2:51" s="15" customFormat="1" ht="11.25">
      <c r="B400" s="218"/>
      <c r="C400" s="219"/>
      <c r="D400" s="190" t="s">
        <v>159</v>
      </c>
      <c r="E400" s="220" t="s">
        <v>21</v>
      </c>
      <c r="F400" s="221" t="s">
        <v>233</v>
      </c>
      <c r="G400" s="219"/>
      <c r="H400" s="222">
        <v>9.67</v>
      </c>
      <c r="I400" s="223"/>
      <c r="J400" s="219"/>
      <c r="K400" s="219"/>
      <c r="L400" s="224"/>
      <c r="M400" s="225"/>
      <c r="N400" s="226"/>
      <c r="O400" s="226"/>
      <c r="P400" s="226"/>
      <c r="Q400" s="226"/>
      <c r="R400" s="226"/>
      <c r="S400" s="226"/>
      <c r="T400" s="227"/>
      <c r="AT400" s="228" t="s">
        <v>159</v>
      </c>
      <c r="AU400" s="228" t="s">
        <v>82</v>
      </c>
      <c r="AV400" s="15" t="s">
        <v>153</v>
      </c>
      <c r="AW400" s="15" t="s">
        <v>34</v>
      </c>
      <c r="AX400" s="15" t="s">
        <v>77</v>
      </c>
      <c r="AY400" s="228" t="s">
        <v>145</v>
      </c>
    </row>
    <row r="401" spans="1:65" s="2" customFormat="1" ht="16.5" customHeight="1">
      <c r="A401" s="37"/>
      <c r="B401" s="38"/>
      <c r="C401" s="240" t="s">
        <v>485</v>
      </c>
      <c r="D401" s="240" t="s">
        <v>486</v>
      </c>
      <c r="E401" s="241" t="s">
        <v>487</v>
      </c>
      <c r="F401" s="242" t="s">
        <v>488</v>
      </c>
      <c r="G401" s="243" t="s">
        <v>226</v>
      </c>
      <c r="H401" s="244">
        <v>3.339</v>
      </c>
      <c r="I401" s="245"/>
      <c r="J401" s="246">
        <f>ROUND(I401*H401,2)</f>
        <v>0</v>
      </c>
      <c r="K401" s="242" t="s">
        <v>21</v>
      </c>
      <c r="L401" s="247"/>
      <c r="M401" s="248" t="s">
        <v>21</v>
      </c>
      <c r="N401" s="249" t="s">
        <v>43</v>
      </c>
      <c r="O401" s="67"/>
      <c r="P401" s="186">
        <f>O401*H401</f>
        <v>0</v>
      </c>
      <c r="Q401" s="186">
        <v>0.0001</v>
      </c>
      <c r="R401" s="186">
        <f>Q401*H401</f>
        <v>0.00033390000000000004</v>
      </c>
      <c r="S401" s="186">
        <v>0</v>
      </c>
      <c r="T401" s="187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88" t="s">
        <v>201</v>
      </c>
      <c r="AT401" s="188" t="s">
        <v>486</v>
      </c>
      <c r="AU401" s="188" t="s">
        <v>82</v>
      </c>
      <c r="AY401" s="19" t="s">
        <v>145</v>
      </c>
      <c r="BE401" s="189">
        <f>IF(N401="základní",J401,0)</f>
        <v>0</v>
      </c>
      <c r="BF401" s="189">
        <f>IF(N401="snížená",J401,0)</f>
        <v>0</v>
      </c>
      <c r="BG401" s="189">
        <f>IF(N401="zákl. přenesená",J401,0)</f>
        <v>0</v>
      </c>
      <c r="BH401" s="189">
        <f>IF(N401="sníž. přenesená",J401,0)</f>
        <v>0</v>
      </c>
      <c r="BI401" s="189">
        <f>IF(N401="nulová",J401,0)</f>
        <v>0</v>
      </c>
      <c r="BJ401" s="19" t="s">
        <v>77</v>
      </c>
      <c r="BK401" s="189">
        <f>ROUND(I401*H401,2)</f>
        <v>0</v>
      </c>
      <c r="BL401" s="19" t="s">
        <v>153</v>
      </c>
      <c r="BM401" s="188" t="s">
        <v>489</v>
      </c>
    </row>
    <row r="402" spans="1:47" s="2" customFormat="1" ht="11.25">
      <c r="A402" s="37"/>
      <c r="B402" s="38"/>
      <c r="C402" s="39"/>
      <c r="D402" s="190" t="s">
        <v>155</v>
      </c>
      <c r="E402" s="39"/>
      <c r="F402" s="191" t="s">
        <v>488</v>
      </c>
      <c r="G402" s="39"/>
      <c r="H402" s="39"/>
      <c r="I402" s="192"/>
      <c r="J402" s="39"/>
      <c r="K402" s="39"/>
      <c r="L402" s="42"/>
      <c r="M402" s="193"/>
      <c r="N402" s="194"/>
      <c r="O402" s="67"/>
      <c r="P402" s="67"/>
      <c r="Q402" s="67"/>
      <c r="R402" s="67"/>
      <c r="S402" s="67"/>
      <c r="T402" s="68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9" t="s">
        <v>155</v>
      </c>
      <c r="AU402" s="19" t="s">
        <v>82</v>
      </c>
    </row>
    <row r="403" spans="2:51" s="13" customFormat="1" ht="11.25">
      <c r="B403" s="197"/>
      <c r="C403" s="198"/>
      <c r="D403" s="190" t="s">
        <v>159</v>
      </c>
      <c r="E403" s="199" t="s">
        <v>21</v>
      </c>
      <c r="F403" s="200" t="s">
        <v>482</v>
      </c>
      <c r="G403" s="198"/>
      <c r="H403" s="201">
        <v>2.2</v>
      </c>
      <c r="I403" s="202"/>
      <c r="J403" s="198"/>
      <c r="K403" s="198"/>
      <c r="L403" s="203"/>
      <c r="M403" s="204"/>
      <c r="N403" s="205"/>
      <c r="O403" s="205"/>
      <c r="P403" s="205"/>
      <c r="Q403" s="205"/>
      <c r="R403" s="205"/>
      <c r="S403" s="205"/>
      <c r="T403" s="206"/>
      <c r="AT403" s="207" t="s">
        <v>159</v>
      </c>
      <c r="AU403" s="207" t="s">
        <v>82</v>
      </c>
      <c r="AV403" s="13" t="s">
        <v>82</v>
      </c>
      <c r="AW403" s="13" t="s">
        <v>34</v>
      </c>
      <c r="AX403" s="13" t="s">
        <v>72</v>
      </c>
      <c r="AY403" s="207" t="s">
        <v>145</v>
      </c>
    </row>
    <row r="404" spans="2:51" s="13" customFormat="1" ht="11.25">
      <c r="B404" s="197"/>
      <c r="C404" s="198"/>
      <c r="D404" s="190" t="s">
        <v>159</v>
      </c>
      <c r="E404" s="199" t="s">
        <v>21</v>
      </c>
      <c r="F404" s="200" t="s">
        <v>483</v>
      </c>
      <c r="G404" s="198"/>
      <c r="H404" s="201">
        <v>0.98</v>
      </c>
      <c r="I404" s="202"/>
      <c r="J404" s="198"/>
      <c r="K404" s="198"/>
      <c r="L404" s="203"/>
      <c r="M404" s="204"/>
      <c r="N404" s="205"/>
      <c r="O404" s="205"/>
      <c r="P404" s="205"/>
      <c r="Q404" s="205"/>
      <c r="R404" s="205"/>
      <c r="S404" s="205"/>
      <c r="T404" s="206"/>
      <c r="AT404" s="207" t="s">
        <v>159</v>
      </c>
      <c r="AU404" s="207" t="s">
        <v>82</v>
      </c>
      <c r="AV404" s="13" t="s">
        <v>82</v>
      </c>
      <c r="AW404" s="13" t="s">
        <v>34</v>
      </c>
      <c r="AX404" s="13" t="s">
        <v>72</v>
      </c>
      <c r="AY404" s="207" t="s">
        <v>145</v>
      </c>
    </row>
    <row r="405" spans="2:51" s="15" customFormat="1" ht="11.25">
      <c r="B405" s="218"/>
      <c r="C405" s="219"/>
      <c r="D405" s="190" t="s">
        <v>159</v>
      </c>
      <c r="E405" s="220" t="s">
        <v>21</v>
      </c>
      <c r="F405" s="221" t="s">
        <v>233</v>
      </c>
      <c r="G405" s="219"/>
      <c r="H405" s="222">
        <v>3.18</v>
      </c>
      <c r="I405" s="223"/>
      <c r="J405" s="219"/>
      <c r="K405" s="219"/>
      <c r="L405" s="224"/>
      <c r="M405" s="225"/>
      <c r="N405" s="226"/>
      <c r="O405" s="226"/>
      <c r="P405" s="226"/>
      <c r="Q405" s="226"/>
      <c r="R405" s="226"/>
      <c r="S405" s="226"/>
      <c r="T405" s="227"/>
      <c r="AT405" s="228" t="s">
        <v>159</v>
      </c>
      <c r="AU405" s="228" t="s">
        <v>82</v>
      </c>
      <c r="AV405" s="15" t="s">
        <v>153</v>
      </c>
      <c r="AW405" s="15" t="s">
        <v>34</v>
      </c>
      <c r="AX405" s="15" t="s">
        <v>77</v>
      </c>
      <c r="AY405" s="228" t="s">
        <v>145</v>
      </c>
    </row>
    <row r="406" spans="2:51" s="13" customFormat="1" ht="11.25">
      <c r="B406" s="197"/>
      <c r="C406" s="198"/>
      <c r="D406" s="190" t="s">
        <v>159</v>
      </c>
      <c r="E406" s="198"/>
      <c r="F406" s="200" t="s">
        <v>490</v>
      </c>
      <c r="G406" s="198"/>
      <c r="H406" s="201">
        <v>3.339</v>
      </c>
      <c r="I406" s="202"/>
      <c r="J406" s="198"/>
      <c r="K406" s="198"/>
      <c r="L406" s="203"/>
      <c r="M406" s="204"/>
      <c r="N406" s="205"/>
      <c r="O406" s="205"/>
      <c r="P406" s="205"/>
      <c r="Q406" s="205"/>
      <c r="R406" s="205"/>
      <c r="S406" s="205"/>
      <c r="T406" s="206"/>
      <c r="AT406" s="207" t="s">
        <v>159</v>
      </c>
      <c r="AU406" s="207" t="s">
        <v>82</v>
      </c>
      <c r="AV406" s="13" t="s">
        <v>82</v>
      </c>
      <c r="AW406" s="13" t="s">
        <v>4</v>
      </c>
      <c r="AX406" s="13" t="s">
        <v>77</v>
      </c>
      <c r="AY406" s="207" t="s">
        <v>145</v>
      </c>
    </row>
    <row r="407" spans="1:65" s="2" customFormat="1" ht="24.2" customHeight="1">
      <c r="A407" s="37"/>
      <c r="B407" s="38"/>
      <c r="C407" s="240" t="s">
        <v>491</v>
      </c>
      <c r="D407" s="240" t="s">
        <v>486</v>
      </c>
      <c r="E407" s="241" t="s">
        <v>492</v>
      </c>
      <c r="F407" s="242" t="s">
        <v>493</v>
      </c>
      <c r="G407" s="243" t="s">
        <v>226</v>
      </c>
      <c r="H407" s="244">
        <v>6.815</v>
      </c>
      <c r="I407" s="245"/>
      <c r="J407" s="246">
        <f>ROUND(I407*H407,2)</f>
        <v>0</v>
      </c>
      <c r="K407" s="242" t="s">
        <v>21</v>
      </c>
      <c r="L407" s="247"/>
      <c r="M407" s="248" t="s">
        <v>21</v>
      </c>
      <c r="N407" s="249" t="s">
        <v>43</v>
      </c>
      <c r="O407" s="67"/>
      <c r="P407" s="186">
        <f>O407*H407</f>
        <v>0</v>
      </c>
      <c r="Q407" s="186">
        <v>0.0001</v>
      </c>
      <c r="R407" s="186">
        <f>Q407*H407</f>
        <v>0.0006815</v>
      </c>
      <c r="S407" s="186">
        <v>0</v>
      </c>
      <c r="T407" s="187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88" t="s">
        <v>201</v>
      </c>
      <c r="AT407" s="188" t="s">
        <v>486</v>
      </c>
      <c r="AU407" s="188" t="s">
        <v>82</v>
      </c>
      <c r="AY407" s="19" t="s">
        <v>145</v>
      </c>
      <c r="BE407" s="189">
        <f>IF(N407="základní",J407,0)</f>
        <v>0</v>
      </c>
      <c r="BF407" s="189">
        <f>IF(N407="snížená",J407,0)</f>
        <v>0</v>
      </c>
      <c r="BG407" s="189">
        <f>IF(N407="zákl. přenesená",J407,0)</f>
        <v>0</v>
      </c>
      <c r="BH407" s="189">
        <f>IF(N407="sníž. přenesená",J407,0)</f>
        <v>0</v>
      </c>
      <c r="BI407" s="189">
        <f>IF(N407="nulová",J407,0)</f>
        <v>0</v>
      </c>
      <c r="BJ407" s="19" t="s">
        <v>77</v>
      </c>
      <c r="BK407" s="189">
        <f>ROUND(I407*H407,2)</f>
        <v>0</v>
      </c>
      <c r="BL407" s="19" t="s">
        <v>153</v>
      </c>
      <c r="BM407" s="188" t="s">
        <v>494</v>
      </c>
    </row>
    <row r="408" spans="1:47" s="2" customFormat="1" ht="11.25">
      <c r="A408" s="37"/>
      <c r="B408" s="38"/>
      <c r="C408" s="39"/>
      <c r="D408" s="190" t="s">
        <v>155</v>
      </c>
      <c r="E408" s="39"/>
      <c r="F408" s="191" t="s">
        <v>493</v>
      </c>
      <c r="G408" s="39"/>
      <c r="H408" s="39"/>
      <c r="I408" s="192"/>
      <c r="J408" s="39"/>
      <c r="K408" s="39"/>
      <c r="L408" s="42"/>
      <c r="M408" s="193"/>
      <c r="N408" s="194"/>
      <c r="O408" s="67"/>
      <c r="P408" s="67"/>
      <c r="Q408" s="67"/>
      <c r="R408" s="67"/>
      <c r="S408" s="67"/>
      <c r="T408" s="68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9" t="s">
        <v>155</v>
      </c>
      <c r="AU408" s="19" t="s">
        <v>82</v>
      </c>
    </row>
    <row r="409" spans="2:51" s="13" customFormat="1" ht="11.25">
      <c r="B409" s="197"/>
      <c r="C409" s="198"/>
      <c r="D409" s="190" t="s">
        <v>159</v>
      </c>
      <c r="E409" s="199" t="s">
        <v>21</v>
      </c>
      <c r="F409" s="200" t="s">
        <v>484</v>
      </c>
      <c r="G409" s="198"/>
      <c r="H409" s="201">
        <v>6.49</v>
      </c>
      <c r="I409" s="202"/>
      <c r="J409" s="198"/>
      <c r="K409" s="198"/>
      <c r="L409" s="203"/>
      <c r="M409" s="204"/>
      <c r="N409" s="205"/>
      <c r="O409" s="205"/>
      <c r="P409" s="205"/>
      <c r="Q409" s="205"/>
      <c r="R409" s="205"/>
      <c r="S409" s="205"/>
      <c r="T409" s="206"/>
      <c r="AT409" s="207" t="s">
        <v>159</v>
      </c>
      <c r="AU409" s="207" t="s">
        <v>82</v>
      </c>
      <c r="AV409" s="13" t="s">
        <v>82</v>
      </c>
      <c r="AW409" s="13" t="s">
        <v>34</v>
      </c>
      <c r="AX409" s="13" t="s">
        <v>77</v>
      </c>
      <c r="AY409" s="207" t="s">
        <v>145</v>
      </c>
    </row>
    <row r="410" spans="2:51" s="13" customFormat="1" ht="11.25">
      <c r="B410" s="197"/>
      <c r="C410" s="198"/>
      <c r="D410" s="190" t="s">
        <v>159</v>
      </c>
      <c r="E410" s="198"/>
      <c r="F410" s="200" t="s">
        <v>495</v>
      </c>
      <c r="G410" s="198"/>
      <c r="H410" s="201">
        <v>6.815</v>
      </c>
      <c r="I410" s="202"/>
      <c r="J410" s="198"/>
      <c r="K410" s="198"/>
      <c r="L410" s="203"/>
      <c r="M410" s="204"/>
      <c r="N410" s="205"/>
      <c r="O410" s="205"/>
      <c r="P410" s="205"/>
      <c r="Q410" s="205"/>
      <c r="R410" s="205"/>
      <c r="S410" s="205"/>
      <c r="T410" s="206"/>
      <c r="AT410" s="207" t="s">
        <v>159</v>
      </c>
      <c r="AU410" s="207" t="s">
        <v>82</v>
      </c>
      <c r="AV410" s="13" t="s">
        <v>82</v>
      </c>
      <c r="AW410" s="13" t="s">
        <v>4</v>
      </c>
      <c r="AX410" s="13" t="s">
        <v>77</v>
      </c>
      <c r="AY410" s="207" t="s">
        <v>145</v>
      </c>
    </row>
    <row r="411" spans="1:65" s="2" customFormat="1" ht="24.2" customHeight="1">
      <c r="A411" s="37"/>
      <c r="B411" s="38"/>
      <c r="C411" s="177" t="s">
        <v>496</v>
      </c>
      <c r="D411" s="177" t="s">
        <v>148</v>
      </c>
      <c r="E411" s="178" t="s">
        <v>497</v>
      </c>
      <c r="F411" s="179" t="s">
        <v>498</v>
      </c>
      <c r="G411" s="180" t="s">
        <v>181</v>
      </c>
      <c r="H411" s="181">
        <v>8.5</v>
      </c>
      <c r="I411" s="182"/>
      <c r="J411" s="183">
        <f>ROUND(I411*H411,2)</f>
        <v>0</v>
      </c>
      <c r="K411" s="179" t="s">
        <v>152</v>
      </c>
      <c r="L411" s="42"/>
      <c r="M411" s="184" t="s">
        <v>21</v>
      </c>
      <c r="N411" s="185" t="s">
        <v>43</v>
      </c>
      <c r="O411" s="67"/>
      <c r="P411" s="186">
        <f>O411*H411</f>
        <v>0</v>
      </c>
      <c r="Q411" s="186">
        <v>0</v>
      </c>
      <c r="R411" s="186">
        <f>Q411*H411</f>
        <v>0</v>
      </c>
      <c r="S411" s="186">
        <v>0</v>
      </c>
      <c r="T411" s="187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188" t="s">
        <v>153</v>
      </c>
      <c r="AT411" s="188" t="s">
        <v>148</v>
      </c>
      <c r="AU411" s="188" t="s">
        <v>82</v>
      </c>
      <c r="AY411" s="19" t="s">
        <v>145</v>
      </c>
      <c r="BE411" s="189">
        <f>IF(N411="základní",J411,0)</f>
        <v>0</v>
      </c>
      <c r="BF411" s="189">
        <f>IF(N411="snížená",J411,0)</f>
        <v>0</v>
      </c>
      <c r="BG411" s="189">
        <f>IF(N411="zákl. přenesená",J411,0)</f>
        <v>0</v>
      </c>
      <c r="BH411" s="189">
        <f>IF(N411="sníž. přenesená",J411,0)</f>
        <v>0</v>
      </c>
      <c r="BI411" s="189">
        <f>IF(N411="nulová",J411,0)</f>
        <v>0</v>
      </c>
      <c r="BJ411" s="19" t="s">
        <v>77</v>
      </c>
      <c r="BK411" s="189">
        <f>ROUND(I411*H411,2)</f>
        <v>0</v>
      </c>
      <c r="BL411" s="19" t="s">
        <v>153</v>
      </c>
      <c r="BM411" s="188" t="s">
        <v>499</v>
      </c>
    </row>
    <row r="412" spans="1:47" s="2" customFormat="1" ht="19.5">
      <c r="A412" s="37"/>
      <c r="B412" s="38"/>
      <c r="C412" s="39"/>
      <c r="D412" s="190" t="s">
        <v>155</v>
      </c>
      <c r="E412" s="39"/>
      <c r="F412" s="191" t="s">
        <v>500</v>
      </c>
      <c r="G412" s="39"/>
      <c r="H412" s="39"/>
      <c r="I412" s="192"/>
      <c r="J412" s="39"/>
      <c r="K412" s="39"/>
      <c r="L412" s="42"/>
      <c r="M412" s="193"/>
      <c r="N412" s="194"/>
      <c r="O412" s="67"/>
      <c r="P412" s="67"/>
      <c r="Q412" s="67"/>
      <c r="R412" s="67"/>
      <c r="S412" s="67"/>
      <c r="T412" s="68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9" t="s">
        <v>155</v>
      </c>
      <c r="AU412" s="19" t="s">
        <v>82</v>
      </c>
    </row>
    <row r="413" spans="1:47" s="2" customFormat="1" ht="11.25">
      <c r="A413" s="37"/>
      <c r="B413" s="38"/>
      <c r="C413" s="39"/>
      <c r="D413" s="195" t="s">
        <v>157</v>
      </c>
      <c r="E413" s="39"/>
      <c r="F413" s="196" t="s">
        <v>501</v>
      </c>
      <c r="G413" s="39"/>
      <c r="H413" s="39"/>
      <c r="I413" s="192"/>
      <c r="J413" s="39"/>
      <c r="K413" s="39"/>
      <c r="L413" s="42"/>
      <c r="M413" s="193"/>
      <c r="N413" s="194"/>
      <c r="O413" s="67"/>
      <c r="P413" s="67"/>
      <c r="Q413" s="67"/>
      <c r="R413" s="67"/>
      <c r="S413" s="67"/>
      <c r="T413" s="68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9" t="s">
        <v>157</v>
      </c>
      <c r="AU413" s="19" t="s">
        <v>82</v>
      </c>
    </row>
    <row r="414" spans="2:51" s="13" customFormat="1" ht="11.25">
      <c r="B414" s="197"/>
      <c r="C414" s="198"/>
      <c r="D414" s="190" t="s">
        <v>159</v>
      </c>
      <c r="E414" s="199" t="s">
        <v>21</v>
      </c>
      <c r="F414" s="200" t="s">
        <v>502</v>
      </c>
      <c r="G414" s="198"/>
      <c r="H414" s="201">
        <v>4.5</v>
      </c>
      <c r="I414" s="202"/>
      <c r="J414" s="198"/>
      <c r="K414" s="198"/>
      <c r="L414" s="203"/>
      <c r="M414" s="204"/>
      <c r="N414" s="205"/>
      <c r="O414" s="205"/>
      <c r="P414" s="205"/>
      <c r="Q414" s="205"/>
      <c r="R414" s="205"/>
      <c r="S414" s="205"/>
      <c r="T414" s="206"/>
      <c r="AT414" s="207" t="s">
        <v>159</v>
      </c>
      <c r="AU414" s="207" t="s">
        <v>82</v>
      </c>
      <c r="AV414" s="13" t="s">
        <v>82</v>
      </c>
      <c r="AW414" s="13" t="s">
        <v>34</v>
      </c>
      <c r="AX414" s="13" t="s">
        <v>72</v>
      </c>
      <c r="AY414" s="207" t="s">
        <v>145</v>
      </c>
    </row>
    <row r="415" spans="2:51" s="13" customFormat="1" ht="11.25">
      <c r="B415" s="197"/>
      <c r="C415" s="198"/>
      <c r="D415" s="190" t="s">
        <v>159</v>
      </c>
      <c r="E415" s="199" t="s">
        <v>21</v>
      </c>
      <c r="F415" s="200" t="s">
        <v>503</v>
      </c>
      <c r="G415" s="198"/>
      <c r="H415" s="201">
        <v>4</v>
      </c>
      <c r="I415" s="202"/>
      <c r="J415" s="198"/>
      <c r="K415" s="198"/>
      <c r="L415" s="203"/>
      <c r="M415" s="204"/>
      <c r="N415" s="205"/>
      <c r="O415" s="205"/>
      <c r="P415" s="205"/>
      <c r="Q415" s="205"/>
      <c r="R415" s="205"/>
      <c r="S415" s="205"/>
      <c r="T415" s="206"/>
      <c r="AT415" s="207" t="s">
        <v>159</v>
      </c>
      <c r="AU415" s="207" t="s">
        <v>82</v>
      </c>
      <c r="AV415" s="13" t="s">
        <v>82</v>
      </c>
      <c r="AW415" s="13" t="s">
        <v>34</v>
      </c>
      <c r="AX415" s="13" t="s">
        <v>72</v>
      </c>
      <c r="AY415" s="207" t="s">
        <v>145</v>
      </c>
    </row>
    <row r="416" spans="2:51" s="15" customFormat="1" ht="11.25">
      <c r="B416" s="218"/>
      <c r="C416" s="219"/>
      <c r="D416" s="190" t="s">
        <v>159</v>
      </c>
      <c r="E416" s="220" t="s">
        <v>21</v>
      </c>
      <c r="F416" s="221" t="s">
        <v>233</v>
      </c>
      <c r="G416" s="219"/>
      <c r="H416" s="222">
        <v>8.5</v>
      </c>
      <c r="I416" s="223"/>
      <c r="J416" s="219"/>
      <c r="K416" s="219"/>
      <c r="L416" s="224"/>
      <c r="M416" s="225"/>
      <c r="N416" s="226"/>
      <c r="O416" s="226"/>
      <c r="P416" s="226"/>
      <c r="Q416" s="226"/>
      <c r="R416" s="226"/>
      <c r="S416" s="226"/>
      <c r="T416" s="227"/>
      <c r="AT416" s="228" t="s">
        <v>159</v>
      </c>
      <c r="AU416" s="228" t="s">
        <v>82</v>
      </c>
      <c r="AV416" s="15" t="s">
        <v>153</v>
      </c>
      <c r="AW416" s="15" t="s">
        <v>34</v>
      </c>
      <c r="AX416" s="15" t="s">
        <v>77</v>
      </c>
      <c r="AY416" s="228" t="s">
        <v>145</v>
      </c>
    </row>
    <row r="417" spans="1:65" s="2" customFormat="1" ht="24.2" customHeight="1">
      <c r="A417" s="37"/>
      <c r="B417" s="38"/>
      <c r="C417" s="177" t="s">
        <v>504</v>
      </c>
      <c r="D417" s="177" t="s">
        <v>148</v>
      </c>
      <c r="E417" s="178" t="s">
        <v>505</v>
      </c>
      <c r="F417" s="179" t="s">
        <v>506</v>
      </c>
      <c r="G417" s="180" t="s">
        <v>163</v>
      </c>
      <c r="H417" s="181">
        <v>0.146</v>
      </c>
      <c r="I417" s="182"/>
      <c r="J417" s="183">
        <f>ROUND(I417*H417,2)</f>
        <v>0</v>
      </c>
      <c r="K417" s="179" t="s">
        <v>152</v>
      </c>
      <c r="L417" s="42"/>
      <c r="M417" s="184" t="s">
        <v>21</v>
      </c>
      <c r="N417" s="185" t="s">
        <v>43</v>
      </c>
      <c r="O417" s="67"/>
      <c r="P417" s="186">
        <f>O417*H417</f>
        <v>0</v>
      </c>
      <c r="Q417" s="186">
        <v>2.25634</v>
      </c>
      <c r="R417" s="186">
        <f>Q417*H417</f>
        <v>0.32942563999999996</v>
      </c>
      <c r="S417" s="186">
        <v>0</v>
      </c>
      <c r="T417" s="187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88" t="s">
        <v>153</v>
      </c>
      <c r="AT417" s="188" t="s">
        <v>148</v>
      </c>
      <c r="AU417" s="188" t="s">
        <v>82</v>
      </c>
      <c r="AY417" s="19" t="s">
        <v>145</v>
      </c>
      <c r="BE417" s="189">
        <f>IF(N417="základní",J417,0)</f>
        <v>0</v>
      </c>
      <c r="BF417" s="189">
        <f>IF(N417="snížená",J417,0)</f>
        <v>0</v>
      </c>
      <c r="BG417" s="189">
        <f>IF(N417="zákl. přenesená",J417,0)</f>
        <v>0</v>
      </c>
      <c r="BH417" s="189">
        <f>IF(N417="sníž. přenesená",J417,0)</f>
        <v>0</v>
      </c>
      <c r="BI417" s="189">
        <f>IF(N417="nulová",J417,0)</f>
        <v>0</v>
      </c>
      <c r="BJ417" s="19" t="s">
        <v>77</v>
      </c>
      <c r="BK417" s="189">
        <f>ROUND(I417*H417,2)</f>
        <v>0</v>
      </c>
      <c r="BL417" s="19" t="s">
        <v>153</v>
      </c>
      <c r="BM417" s="188" t="s">
        <v>507</v>
      </c>
    </row>
    <row r="418" spans="1:47" s="2" customFormat="1" ht="19.5">
      <c r="A418" s="37"/>
      <c r="B418" s="38"/>
      <c r="C418" s="39"/>
      <c r="D418" s="190" t="s">
        <v>155</v>
      </c>
      <c r="E418" s="39"/>
      <c r="F418" s="191" t="s">
        <v>508</v>
      </c>
      <c r="G418" s="39"/>
      <c r="H418" s="39"/>
      <c r="I418" s="192"/>
      <c r="J418" s="39"/>
      <c r="K418" s="39"/>
      <c r="L418" s="42"/>
      <c r="M418" s="193"/>
      <c r="N418" s="194"/>
      <c r="O418" s="67"/>
      <c r="P418" s="67"/>
      <c r="Q418" s="67"/>
      <c r="R418" s="67"/>
      <c r="S418" s="67"/>
      <c r="T418" s="68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9" t="s">
        <v>155</v>
      </c>
      <c r="AU418" s="19" t="s">
        <v>82</v>
      </c>
    </row>
    <row r="419" spans="1:47" s="2" customFormat="1" ht="11.25">
      <c r="A419" s="37"/>
      <c r="B419" s="38"/>
      <c r="C419" s="39"/>
      <c r="D419" s="195" t="s">
        <v>157</v>
      </c>
      <c r="E419" s="39"/>
      <c r="F419" s="196" t="s">
        <v>509</v>
      </c>
      <c r="G419" s="39"/>
      <c r="H419" s="39"/>
      <c r="I419" s="192"/>
      <c r="J419" s="39"/>
      <c r="K419" s="39"/>
      <c r="L419" s="42"/>
      <c r="M419" s="193"/>
      <c r="N419" s="194"/>
      <c r="O419" s="67"/>
      <c r="P419" s="67"/>
      <c r="Q419" s="67"/>
      <c r="R419" s="67"/>
      <c r="S419" s="67"/>
      <c r="T419" s="68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9" t="s">
        <v>157</v>
      </c>
      <c r="AU419" s="19" t="s">
        <v>82</v>
      </c>
    </row>
    <row r="420" spans="2:51" s="13" customFormat="1" ht="11.25">
      <c r="B420" s="197"/>
      <c r="C420" s="198"/>
      <c r="D420" s="190" t="s">
        <v>159</v>
      </c>
      <c r="E420" s="199" t="s">
        <v>21</v>
      </c>
      <c r="F420" s="200" t="s">
        <v>510</v>
      </c>
      <c r="G420" s="198"/>
      <c r="H420" s="201">
        <v>0.09</v>
      </c>
      <c r="I420" s="202"/>
      <c r="J420" s="198"/>
      <c r="K420" s="198"/>
      <c r="L420" s="203"/>
      <c r="M420" s="204"/>
      <c r="N420" s="205"/>
      <c r="O420" s="205"/>
      <c r="P420" s="205"/>
      <c r="Q420" s="205"/>
      <c r="R420" s="205"/>
      <c r="S420" s="205"/>
      <c r="T420" s="206"/>
      <c r="AT420" s="207" t="s">
        <v>159</v>
      </c>
      <c r="AU420" s="207" t="s">
        <v>82</v>
      </c>
      <c r="AV420" s="13" t="s">
        <v>82</v>
      </c>
      <c r="AW420" s="13" t="s">
        <v>34</v>
      </c>
      <c r="AX420" s="13" t="s">
        <v>72</v>
      </c>
      <c r="AY420" s="207" t="s">
        <v>145</v>
      </c>
    </row>
    <row r="421" spans="2:51" s="13" customFormat="1" ht="11.25">
      <c r="B421" s="197"/>
      <c r="C421" s="198"/>
      <c r="D421" s="190" t="s">
        <v>159</v>
      </c>
      <c r="E421" s="199" t="s">
        <v>21</v>
      </c>
      <c r="F421" s="200" t="s">
        <v>511</v>
      </c>
      <c r="G421" s="198"/>
      <c r="H421" s="201">
        <v>0.056</v>
      </c>
      <c r="I421" s="202"/>
      <c r="J421" s="198"/>
      <c r="K421" s="198"/>
      <c r="L421" s="203"/>
      <c r="M421" s="204"/>
      <c r="N421" s="205"/>
      <c r="O421" s="205"/>
      <c r="P421" s="205"/>
      <c r="Q421" s="205"/>
      <c r="R421" s="205"/>
      <c r="S421" s="205"/>
      <c r="T421" s="206"/>
      <c r="AT421" s="207" t="s">
        <v>159</v>
      </c>
      <c r="AU421" s="207" t="s">
        <v>82</v>
      </c>
      <c r="AV421" s="13" t="s">
        <v>82</v>
      </c>
      <c r="AW421" s="13" t="s">
        <v>34</v>
      </c>
      <c r="AX421" s="13" t="s">
        <v>72</v>
      </c>
      <c r="AY421" s="207" t="s">
        <v>145</v>
      </c>
    </row>
    <row r="422" spans="2:51" s="15" customFormat="1" ht="11.25">
      <c r="B422" s="218"/>
      <c r="C422" s="219"/>
      <c r="D422" s="190" t="s">
        <v>159</v>
      </c>
      <c r="E422" s="220" t="s">
        <v>21</v>
      </c>
      <c r="F422" s="221" t="s">
        <v>233</v>
      </c>
      <c r="G422" s="219"/>
      <c r="H422" s="222">
        <v>0.146</v>
      </c>
      <c r="I422" s="223"/>
      <c r="J422" s="219"/>
      <c r="K422" s="219"/>
      <c r="L422" s="224"/>
      <c r="M422" s="225"/>
      <c r="N422" s="226"/>
      <c r="O422" s="226"/>
      <c r="P422" s="226"/>
      <c r="Q422" s="226"/>
      <c r="R422" s="226"/>
      <c r="S422" s="226"/>
      <c r="T422" s="227"/>
      <c r="AT422" s="228" t="s">
        <v>159</v>
      </c>
      <c r="AU422" s="228" t="s">
        <v>82</v>
      </c>
      <c r="AV422" s="15" t="s">
        <v>153</v>
      </c>
      <c r="AW422" s="15" t="s">
        <v>34</v>
      </c>
      <c r="AX422" s="15" t="s">
        <v>77</v>
      </c>
      <c r="AY422" s="228" t="s">
        <v>145</v>
      </c>
    </row>
    <row r="423" spans="1:65" s="2" customFormat="1" ht="21.75" customHeight="1">
      <c r="A423" s="37"/>
      <c r="B423" s="38"/>
      <c r="C423" s="177" t="s">
        <v>512</v>
      </c>
      <c r="D423" s="177" t="s">
        <v>148</v>
      </c>
      <c r="E423" s="178" t="s">
        <v>513</v>
      </c>
      <c r="F423" s="179" t="s">
        <v>514</v>
      </c>
      <c r="G423" s="180" t="s">
        <v>181</v>
      </c>
      <c r="H423" s="181">
        <v>20.3</v>
      </c>
      <c r="I423" s="182"/>
      <c r="J423" s="183">
        <f>ROUND(I423*H423,2)</f>
        <v>0</v>
      </c>
      <c r="K423" s="179" t="s">
        <v>21</v>
      </c>
      <c r="L423" s="42"/>
      <c r="M423" s="184" t="s">
        <v>21</v>
      </c>
      <c r="N423" s="185" t="s">
        <v>43</v>
      </c>
      <c r="O423" s="67"/>
      <c r="P423" s="186">
        <f>O423*H423</f>
        <v>0</v>
      </c>
      <c r="Q423" s="186">
        <v>0.11</v>
      </c>
      <c r="R423" s="186">
        <f>Q423*H423</f>
        <v>2.233</v>
      </c>
      <c r="S423" s="186">
        <v>0</v>
      </c>
      <c r="T423" s="187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188" t="s">
        <v>153</v>
      </c>
      <c r="AT423" s="188" t="s">
        <v>148</v>
      </c>
      <c r="AU423" s="188" t="s">
        <v>82</v>
      </c>
      <c r="AY423" s="19" t="s">
        <v>145</v>
      </c>
      <c r="BE423" s="189">
        <f>IF(N423="základní",J423,0)</f>
        <v>0</v>
      </c>
      <c r="BF423" s="189">
        <f>IF(N423="snížená",J423,0)</f>
        <v>0</v>
      </c>
      <c r="BG423" s="189">
        <f>IF(N423="zákl. přenesená",J423,0)</f>
        <v>0</v>
      </c>
      <c r="BH423" s="189">
        <f>IF(N423="sníž. přenesená",J423,0)</f>
        <v>0</v>
      </c>
      <c r="BI423" s="189">
        <f>IF(N423="nulová",J423,0)</f>
        <v>0</v>
      </c>
      <c r="BJ423" s="19" t="s">
        <v>77</v>
      </c>
      <c r="BK423" s="189">
        <f>ROUND(I423*H423,2)</f>
        <v>0</v>
      </c>
      <c r="BL423" s="19" t="s">
        <v>153</v>
      </c>
      <c r="BM423" s="188" t="s">
        <v>515</v>
      </c>
    </row>
    <row r="424" spans="1:47" s="2" customFormat="1" ht="11.25">
      <c r="A424" s="37"/>
      <c r="B424" s="38"/>
      <c r="C424" s="39"/>
      <c r="D424" s="190" t="s">
        <v>155</v>
      </c>
      <c r="E424" s="39"/>
      <c r="F424" s="191" t="s">
        <v>516</v>
      </c>
      <c r="G424" s="39"/>
      <c r="H424" s="39"/>
      <c r="I424" s="192"/>
      <c r="J424" s="39"/>
      <c r="K424" s="39"/>
      <c r="L424" s="42"/>
      <c r="M424" s="193"/>
      <c r="N424" s="194"/>
      <c r="O424" s="67"/>
      <c r="P424" s="67"/>
      <c r="Q424" s="67"/>
      <c r="R424" s="67"/>
      <c r="S424" s="67"/>
      <c r="T424" s="68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9" t="s">
        <v>155</v>
      </c>
      <c r="AU424" s="19" t="s">
        <v>82</v>
      </c>
    </row>
    <row r="425" spans="2:51" s="14" customFormat="1" ht="11.25">
      <c r="B425" s="208"/>
      <c r="C425" s="209"/>
      <c r="D425" s="190" t="s">
        <v>159</v>
      </c>
      <c r="E425" s="210" t="s">
        <v>21</v>
      </c>
      <c r="F425" s="211" t="s">
        <v>517</v>
      </c>
      <c r="G425" s="209"/>
      <c r="H425" s="210" t="s">
        <v>21</v>
      </c>
      <c r="I425" s="212"/>
      <c r="J425" s="209"/>
      <c r="K425" s="209"/>
      <c r="L425" s="213"/>
      <c r="M425" s="214"/>
      <c r="N425" s="215"/>
      <c r="O425" s="215"/>
      <c r="P425" s="215"/>
      <c r="Q425" s="215"/>
      <c r="R425" s="215"/>
      <c r="S425" s="215"/>
      <c r="T425" s="216"/>
      <c r="AT425" s="217" t="s">
        <v>159</v>
      </c>
      <c r="AU425" s="217" t="s">
        <v>82</v>
      </c>
      <c r="AV425" s="14" t="s">
        <v>77</v>
      </c>
      <c r="AW425" s="14" t="s">
        <v>34</v>
      </c>
      <c r="AX425" s="14" t="s">
        <v>72</v>
      </c>
      <c r="AY425" s="217" t="s">
        <v>145</v>
      </c>
    </row>
    <row r="426" spans="2:51" s="13" customFormat="1" ht="11.25">
      <c r="B426" s="197"/>
      <c r="C426" s="198"/>
      <c r="D426" s="190" t="s">
        <v>159</v>
      </c>
      <c r="E426" s="199" t="s">
        <v>21</v>
      </c>
      <c r="F426" s="200" t="s">
        <v>518</v>
      </c>
      <c r="G426" s="198"/>
      <c r="H426" s="201">
        <v>12.4</v>
      </c>
      <c r="I426" s="202"/>
      <c r="J426" s="198"/>
      <c r="K426" s="198"/>
      <c r="L426" s="203"/>
      <c r="M426" s="204"/>
      <c r="N426" s="205"/>
      <c r="O426" s="205"/>
      <c r="P426" s="205"/>
      <c r="Q426" s="205"/>
      <c r="R426" s="205"/>
      <c r="S426" s="205"/>
      <c r="T426" s="206"/>
      <c r="AT426" s="207" t="s">
        <v>159</v>
      </c>
      <c r="AU426" s="207" t="s">
        <v>82</v>
      </c>
      <c r="AV426" s="13" t="s">
        <v>82</v>
      </c>
      <c r="AW426" s="13" t="s">
        <v>34</v>
      </c>
      <c r="AX426" s="13" t="s">
        <v>72</v>
      </c>
      <c r="AY426" s="207" t="s">
        <v>145</v>
      </c>
    </row>
    <row r="427" spans="2:51" s="13" customFormat="1" ht="11.25">
      <c r="B427" s="197"/>
      <c r="C427" s="198"/>
      <c r="D427" s="190" t="s">
        <v>159</v>
      </c>
      <c r="E427" s="199" t="s">
        <v>21</v>
      </c>
      <c r="F427" s="200" t="s">
        <v>519</v>
      </c>
      <c r="G427" s="198"/>
      <c r="H427" s="201">
        <v>7.9</v>
      </c>
      <c r="I427" s="202"/>
      <c r="J427" s="198"/>
      <c r="K427" s="198"/>
      <c r="L427" s="203"/>
      <c r="M427" s="204"/>
      <c r="N427" s="205"/>
      <c r="O427" s="205"/>
      <c r="P427" s="205"/>
      <c r="Q427" s="205"/>
      <c r="R427" s="205"/>
      <c r="S427" s="205"/>
      <c r="T427" s="206"/>
      <c r="AT427" s="207" t="s">
        <v>159</v>
      </c>
      <c r="AU427" s="207" t="s">
        <v>82</v>
      </c>
      <c r="AV427" s="13" t="s">
        <v>82</v>
      </c>
      <c r="AW427" s="13" t="s">
        <v>34</v>
      </c>
      <c r="AX427" s="13" t="s">
        <v>72</v>
      </c>
      <c r="AY427" s="207" t="s">
        <v>145</v>
      </c>
    </row>
    <row r="428" spans="2:51" s="15" customFormat="1" ht="11.25">
      <c r="B428" s="218"/>
      <c r="C428" s="219"/>
      <c r="D428" s="190" t="s">
        <v>159</v>
      </c>
      <c r="E428" s="220" t="s">
        <v>21</v>
      </c>
      <c r="F428" s="221" t="s">
        <v>233</v>
      </c>
      <c r="G428" s="219"/>
      <c r="H428" s="222">
        <v>20.3</v>
      </c>
      <c r="I428" s="223"/>
      <c r="J428" s="219"/>
      <c r="K428" s="219"/>
      <c r="L428" s="224"/>
      <c r="M428" s="225"/>
      <c r="N428" s="226"/>
      <c r="O428" s="226"/>
      <c r="P428" s="226"/>
      <c r="Q428" s="226"/>
      <c r="R428" s="226"/>
      <c r="S428" s="226"/>
      <c r="T428" s="227"/>
      <c r="AT428" s="228" t="s">
        <v>159</v>
      </c>
      <c r="AU428" s="228" t="s">
        <v>82</v>
      </c>
      <c r="AV428" s="15" t="s">
        <v>153</v>
      </c>
      <c r="AW428" s="15" t="s">
        <v>34</v>
      </c>
      <c r="AX428" s="15" t="s">
        <v>77</v>
      </c>
      <c r="AY428" s="228" t="s">
        <v>145</v>
      </c>
    </row>
    <row r="429" spans="1:65" s="2" customFormat="1" ht="24.2" customHeight="1">
      <c r="A429" s="37"/>
      <c r="B429" s="38"/>
      <c r="C429" s="177" t="s">
        <v>520</v>
      </c>
      <c r="D429" s="177" t="s">
        <v>148</v>
      </c>
      <c r="E429" s="178" t="s">
        <v>521</v>
      </c>
      <c r="F429" s="179" t="s">
        <v>522</v>
      </c>
      <c r="G429" s="180" t="s">
        <v>181</v>
      </c>
      <c r="H429" s="181">
        <v>20.3</v>
      </c>
      <c r="I429" s="182"/>
      <c r="J429" s="183">
        <f>ROUND(I429*H429,2)</f>
        <v>0</v>
      </c>
      <c r="K429" s="179" t="s">
        <v>21</v>
      </c>
      <c r="L429" s="42"/>
      <c r="M429" s="184" t="s">
        <v>21</v>
      </c>
      <c r="N429" s="185" t="s">
        <v>43</v>
      </c>
      <c r="O429" s="67"/>
      <c r="P429" s="186">
        <f>O429*H429</f>
        <v>0</v>
      </c>
      <c r="Q429" s="186">
        <v>0.00013</v>
      </c>
      <c r="R429" s="186">
        <f>Q429*H429</f>
        <v>0.002639</v>
      </c>
      <c r="S429" s="186">
        <v>0</v>
      </c>
      <c r="T429" s="187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88" t="s">
        <v>153</v>
      </c>
      <c r="AT429" s="188" t="s">
        <v>148</v>
      </c>
      <c r="AU429" s="188" t="s">
        <v>82</v>
      </c>
      <c r="AY429" s="19" t="s">
        <v>145</v>
      </c>
      <c r="BE429" s="189">
        <f>IF(N429="základní",J429,0)</f>
        <v>0</v>
      </c>
      <c r="BF429" s="189">
        <f>IF(N429="snížená",J429,0)</f>
        <v>0</v>
      </c>
      <c r="BG429" s="189">
        <f>IF(N429="zákl. přenesená",J429,0)</f>
        <v>0</v>
      </c>
      <c r="BH429" s="189">
        <f>IF(N429="sníž. přenesená",J429,0)</f>
        <v>0</v>
      </c>
      <c r="BI429" s="189">
        <f>IF(N429="nulová",J429,0)</f>
        <v>0</v>
      </c>
      <c r="BJ429" s="19" t="s">
        <v>77</v>
      </c>
      <c r="BK429" s="189">
        <f>ROUND(I429*H429,2)</f>
        <v>0</v>
      </c>
      <c r="BL429" s="19" t="s">
        <v>153</v>
      </c>
      <c r="BM429" s="188" t="s">
        <v>523</v>
      </c>
    </row>
    <row r="430" spans="1:47" s="2" customFormat="1" ht="19.5">
      <c r="A430" s="37"/>
      <c r="B430" s="38"/>
      <c r="C430" s="39"/>
      <c r="D430" s="190" t="s">
        <v>155</v>
      </c>
      <c r="E430" s="39"/>
      <c r="F430" s="191" t="s">
        <v>522</v>
      </c>
      <c r="G430" s="39"/>
      <c r="H430" s="39"/>
      <c r="I430" s="192"/>
      <c r="J430" s="39"/>
      <c r="K430" s="39"/>
      <c r="L430" s="42"/>
      <c r="M430" s="193"/>
      <c r="N430" s="194"/>
      <c r="O430" s="67"/>
      <c r="P430" s="67"/>
      <c r="Q430" s="67"/>
      <c r="R430" s="67"/>
      <c r="S430" s="67"/>
      <c r="T430" s="68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9" t="s">
        <v>155</v>
      </c>
      <c r="AU430" s="19" t="s">
        <v>82</v>
      </c>
    </row>
    <row r="431" spans="2:51" s="14" customFormat="1" ht="11.25">
      <c r="B431" s="208"/>
      <c r="C431" s="209"/>
      <c r="D431" s="190" t="s">
        <v>159</v>
      </c>
      <c r="E431" s="210" t="s">
        <v>21</v>
      </c>
      <c r="F431" s="211" t="s">
        <v>524</v>
      </c>
      <c r="G431" s="209"/>
      <c r="H431" s="210" t="s">
        <v>21</v>
      </c>
      <c r="I431" s="212"/>
      <c r="J431" s="209"/>
      <c r="K431" s="209"/>
      <c r="L431" s="213"/>
      <c r="M431" s="214"/>
      <c r="N431" s="215"/>
      <c r="O431" s="215"/>
      <c r="P431" s="215"/>
      <c r="Q431" s="215"/>
      <c r="R431" s="215"/>
      <c r="S431" s="215"/>
      <c r="T431" s="216"/>
      <c r="AT431" s="217" t="s">
        <v>159</v>
      </c>
      <c r="AU431" s="217" t="s">
        <v>82</v>
      </c>
      <c r="AV431" s="14" t="s">
        <v>77</v>
      </c>
      <c r="AW431" s="14" t="s">
        <v>34</v>
      </c>
      <c r="AX431" s="14" t="s">
        <v>72</v>
      </c>
      <c r="AY431" s="217" t="s">
        <v>145</v>
      </c>
    </row>
    <row r="432" spans="2:51" s="13" customFormat="1" ht="11.25">
      <c r="B432" s="197"/>
      <c r="C432" s="198"/>
      <c r="D432" s="190" t="s">
        <v>159</v>
      </c>
      <c r="E432" s="199" t="s">
        <v>21</v>
      </c>
      <c r="F432" s="200" t="s">
        <v>518</v>
      </c>
      <c r="G432" s="198"/>
      <c r="H432" s="201">
        <v>12.4</v>
      </c>
      <c r="I432" s="202"/>
      <c r="J432" s="198"/>
      <c r="K432" s="198"/>
      <c r="L432" s="203"/>
      <c r="M432" s="204"/>
      <c r="N432" s="205"/>
      <c r="O432" s="205"/>
      <c r="P432" s="205"/>
      <c r="Q432" s="205"/>
      <c r="R432" s="205"/>
      <c r="S432" s="205"/>
      <c r="T432" s="206"/>
      <c r="AT432" s="207" t="s">
        <v>159</v>
      </c>
      <c r="AU432" s="207" t="s">
        <v>82</v>
      </c>
      <c r="AV432" s="13" t="s">
        <v>82</v>
      </c>
      <c r="AW432" s="13" t="s">
        <v>34</v>
      </c>
      <c r="AX432" s="13" t="s">
        <v>72</v>
      </c>
      <c r="AY432" s="207" t="s">
        <v>145</v>
      </c>
    </row>
    <row r="433" spans="2:51" s="13" customFormat="1" ht="11.25">
      <c r="B433" s="197"/>
      <c r="C433" s="198"/>
      <c r="D433" s="190" t="s">
        <v>159</v>
      </c>
      <c r="E433" s="199" t="s">
        <v>21</v>
      </c>
      <c r="F433" s="200" t="s">
        <v>519</v>
      </c>
      <c r="G433" s="198"/>
      <c r="H433" s="201">
        <v>7.9</v>
      </c>
      <c r="I433" s="202"/>
      <c r="J433" s="198"/>
      <c r="K433" s="198"/>
      <c r="L433" s="203"/>
      <c r="M433" s="204"/>
      <c r="N433" s="205"/>
      <c r="O433" s="205"/>
      <c r="P433" s="205"/>
      <c r="Q433" s="205"/>
      <c r="R433" s="205"/>
      <c r="S433" s="205"/>
      <c r="T433" s="206"/>
      <c r="AT433" s="207" t="s">
        <v>159</v>
      </c>
      <c r="AU433" s="207" t="s">
        <v>82</v>
      </c>
      <c r="AV433" s="13" t="s">
        <v>82</v>
      </c>
      <c r="AW433" s="13" t="s">
        <v>34</v>
      </c>
      <c r="AX433" s="13" t="s">
        <v>72</v>
      </c>
      <c r="AY433" s="207" t="s">
        <v>145</v>
      </c>
    </row>
    <row r="434" spans="2:51" s="15" customFormat="1" ht="11.25">
      <c r="B434" s="218"/>
      <c r="C434" s="219"/>
      <c r="D434" s="190" t="s">
        <v>159</v>
      </c>
      <c r="E434" s="220" t="s">
        <v>21</v>
      </c>
      <c r="F434" s="221" t="s">
        <v>233</v>
      </c>
      <c r="G434" s="219"/>
      <c r="H434" s="222">
        <v>20.3</v>
      </c>
      <c r="I434" s="223"/>
      <c r="J434" s="219"/>
      <c r="K434" s="219"/>
      <c r="L434" s="224"/>
      <c r="M434" s="225"/>
      <c r="N434" s="226"/>
      <c r="O434" s="226"/>
      <c r="P434" s="226"/>
      <c r="Q434" s="226"/>
      <c r="R434" s="226"/>
      <c r="S434" s="226"/>
      <c r="T434" s="227"/>
      <c r="AT434" s="228" t="s">
        <v>159</v>
      </c>
      <c r="AU434" s="228" t="s">
        <v>82</v>
      </c>
      <c r="AV434" s="15" t="s">
        <v>153</v>
      </c>
      <c r="AW434" s="15" t="s">
        <v>34</v>
      </c>
      <c r="AX434" s="15" t="s">
        <v>77</v>
      </c>
      <c r="AY434" s="228" t="s">
        <v>145</v>
      </c>
    </row>
    <row r="435" spans="1:65" s="2" customFormat="1" ht="33" customHeight="1">
      <c r="A435" s="37"/>
      <c r="B435" s="38"/>
      <c r="C435" s="177" t="s">
        <v>525</v>
      </c>
      <c r="D435" s="177" t="s">
        <v>148</v>
      </c>
      <c r="E435" s="178" t="s">
        <v>526</v>
      </c>
      <c r="F435" s="179" t="s">
        <v>527</v>
      </c>
      <c r="G435" s="180" t="s">
        <v>226</v>
      </c>
      <c r="H435" s="181">
        <v>47.66</v>
      </c>
      <c r="I435" s="182"/>
      <c r="J435" s="183">
        <f>ROUND(I435*H435,2)</f>
        <v>0</v>
      </c>
      <c r="K435" s="179" t="s">
        <v>152</v>
      </c>
      <c r="L435" s="42"/>
      <c r="M435" s="184" t="s">
        <v>21</v>
      </c>
      <c r="N435" s="185" t="s">
        <v>43</v>
      </c>
      <c r="O435" s="67"/>
      <c r="P435" s="186">
        <f>O435*H435</f>
        <v>0</v>
      </c>
      <c r="Q435" s="186">
        <v>2E-05</v>
      </c>
      <c r="R435" s="186">
        <f>Q435*H435</f>
        <v>0.0009532</v>
      </c>
      <c r="S435" s="186">
        <v>0</v>
      </c>
      <c r="T435" s="187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88" t="s">
        <v>153</v>
      </c>
      <c r="AT435" s="188" t="s">
        <v>148</v>
      </c>
      <c r="AU435" s="188" t="s">
        <v>82</v>
      </c>
      <c r="AY435" s="19" t="s">
        <v>145</v>
      </c>
      <c r="BE435" s="189">
        <f>IF(N435="základní",J435,0)</f>
        <v>0</v>
      </c>
      <c r="BF435" s="189">
        <f>IF(N435="snížená",J435,0)</f>
        <v>0</v>
      </c>
      <c r="BG435" s="189">
        <f>IF(N435="zákl. přenesená",J435,0)</f>
        <v>0</v>
      </c>
      <c r="BH435" s="189">
        <f>IF(N435="sníž. přenesená",J435,0)</f>
        <v>0</v>
      </c>
      <c r="BI435" s="189">
        <f>IF(N435="nulová",J435,0)</f>
        <v>0</v>
      </c>
      <c r="BJ435" s="19" t="s">
        <v>77</v>
      </c>
      <c r="BK435" s="189">
        <f>ROUND(I435*H435,2)</f>
        <v>0</v>
      </c>
      <c r="BL435" s="19" t="s">
        <v>153</v>
      </c>
      <c r="BM435" s="188" t="s">
        <v>528</v>
      </c>
    </row>
    <row r="436" spans="1:47" s="2" customFormat="1" ht="19.5">
      <c r="A436" s="37"/>
      <c r="B436" s="38"/>
      <c r="C436" s="39"/>
      <c r="D436" s="190" t="s">
        <v>155</v>
      </c>
      <c r="E436" s="39"/>
      <c r="F436" s="191" t="s">
        <v>529</v>
      </c>
      <c r="G436" s="39"/>
      <c r="H436" s="39"/>
      <c r="I436" s="192"/>
      <c r="J436" s="39"/>
      <c r="K436" s="39"/>
      <c r="L436" s="42"/>
      <c r="M436" s="193"/>
      <c r="N436" s="194"/>
      <c r="O436" s="67"/>
      <c r="P436" s="67"/>
      <c r="Q436" s="67"/>
      <c r="R436" s="67"/>
      <c r="S436" s="67"/>
      <c r="T436" s="68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9" t="s">
        <v>155</v>
      </c>
      <c r="AU436" s="19" t="s">
        <v>82</v>
      </c>
    </row>
    <row r="437" spans="1:47" s="2" customFormat="1" ht="11.25">
      <c r="A437" s="37"/>
      <c r="B437" s="38"/>
      <c r="C437" s="39"/>
      <c r="D437" s="195" t="s">
        <v>157</v>
      </c>
      <c r="E437" s="39"/>
      <c r="F437" s="196" t="s">
        <v>530</v>
      </c>
      <c r="G437" s="39"/>
      <c r="H437" s="39"/>
      <c r="I437" s="192"/>
      <c r="J437" s="39"/>
      <c r="K437" s="39"/>
      <c r="L437" s="42"/>
      <c r="M437" s="193"/>
      <c r="N437" s="194"/>
      <c r="O437" s="67"/>
      <c r="P437" s="67"/>
      <c r="Q437" s="67"/>
      <c r="R437" s="67"/>
      <c r="S437" s="67"/>
      <c r="T437" s="68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9" t="s">
        <v>157</v>
      </c>
      <c r="AU437" s="19" t="s">
        <v>82</v>
      </c>
    </row>
    <row r="438" spans="2:51" s="14" customFormat="1" ht="11.25">
      <c r="B438" s="208"/>
      <c r="C438" s="209"/>
      <c r="D438" s="190" t="s">
        <v>159</v>
      </c>
      <c r="E438" s="210" t="s">
        <v>21</v>
      </c>
      <c r="F438" s="211" t="s">
        <v>517</v>
      </c>
      <c r="G438" s="209"/>
      <c r="H438" s="210" t="s">
        <v>21</v>
      </c>
      <c r="I438" s="212"/>
      <c r="J438" s="209"/>
      <c r="K438" s="209"/>
      <c r="L438" s="213"/>
      <c r="M438" s="214"/>
      <c r="N438" s="215"/>
      <c r="O438" s="215"/>
      <c r="P438" s="215"/>
      <c r="Q438" s="215"/>
      <c r="R438" s="215"/>
      <c r="S438" s="215"/>
      <c r="T438" s="216"/>
      <c r="AT438" s="217" t="s">
        <v>159</v>
      </c>
      <c r="AU438" s="217" t="s">
        <v>82</v>
      </c>
      <c r="AV438" s="14" t="s">
        <v>77</v>
      </c>
      <c r="AW438" s="14" t="s">
        <v>34</v>
      </c>
      <c r="AX438" s="14" t="s">
        <v>72</v>
      </c>
      <c r="AY438" s="217" t="s">
        <v>145</v>
      </c>
    </row>
    <row r="439" spans="2:51" s="13" customFormat="1" ht="22.5">
      <c r="B439" s="197"/>
      <c r="C439" s="198"/>
      <c r="D439" s="190" t="s">
        <v>159</v>
      </c>
      <c r="E439" s="199" t="s">
        <v>21</v>
      </c>
      <c r="F439" s="200" t="s">
        <v>531</v>
      </c>
      <c r="G439" s="198"/>
      <c r="H439" s="201">
        <v>30.05</v>
      </c>
      <c r="I439" s="202"/>
      <c r="J439" s="198"/>
      <c r="K439" s="198"/>
      <c r="L439" s="203"/>
      <c r="M439" s="204"/>
      <c r="N439" s="205"/>
      <c r="O439" s="205"/>
      <c r="P439" s="205"/>
      <c r="Q439" s="205"/>
      <c r="R439" s="205"/>
      <c r="S439" s="205"/>
      <c r="T439" s="206"/>
      <c r="AT439" s="207" t="s">
        <v>159</v>
      </c>
      <c r="AU439" s="207" t="s">
        <v>82</v>
      </c>
      <c r="AV439" s="13" t="s">
        <v>82</v>
      </c>
      <c r="AW439" s="13" t="s">
        <v>34</v>
      </c>
      <c r="AX439" s="13" t="s">
        <v>72</v>
      </c>
      <c r="AY439" s="207" t="s">
        <v>145</v>
      </c>
    </row>
    <row r="440" spans="2:51" s="13" customFormat="1" ht="22.5">
      <c r="B440" s="197"/>
      <c r="C440" s="198"/>
      <c r="D440" s="190" t="s">
        <v>159</v>
      </c>
      <c r="E440" s="199" t="s">
        <v>21</v>
      </c>
      <c r="F440" s="200" t="s">
        <v>532</v>
      </c>
      <c r="G440" s="198"/>
      <c r="H440" s="201">
        <v>17.61</v>
      </c>
      <c r="I440" s="202"/>
      <c r="J440" s="198"/>
      <c r="K440" s="198"/>
      <c r="L440" s="203"/>
      <c r="M440" s="204"/>
      <c r="N440" s="205"/>
      <c r="O440" s="205"/>
      <c r="P440" s="205"/>
      <c r="Q440" s="205"/>
      <c r="R440" s="205"/>
      <c r="S440" s="205"/>
      <c r="T440" s="206"/>
      <c r="AT440" s="207" t="s">
        <v>159</v>
      </c>
      <c r="AU440" s="207" t="s">
        <v>82</v>
      </c>
      <c r="AV440" s="13" t="s">
        <v>82</v>
      </c>
      <c r="AW440" s="13" t="s">
        <v>34</v>
      </c>
      <c r="AX440" s="13" t="s">
        <v>72</v>
      </c>
      <c r="AY440" s="207" t="s">
        <v>145</v>
      </c>
    </row>
    <row r="441" spans="2:51" s="15" customFormat="1" ht="11.25">
      <c r="B441" s="218"/>
      <c r="C441" s="219"/>
      <c r="D441" s="190" t="s">
        <v>159</v>
      </c>
      <c r="E441" s="220" t="s">
        <v>21</v>
      </c>
      <c r="F441" s="221" t="s">
        <v>233</v>
      </c>
      <c r="G441" s="219"/>
      <c r="H441" s="222">
        <v>47.66</v>
      </c>
      <c r="I441" s="223"/>
      <c r="J441" s="219"/>
      <c r="K441" s="219"/>
      <c r="L441" s="224"/>
      <c r="M441" s="225"/>
      <c r="N441" s="226"/>
      <c r="O441" s="226"/>
      <c r="P441" s="226"/>
      <c r="Q441" s="226"/>
      <c r="R441" s="226"/>
      <c r="S441" s="226"/>
      <c r="T441" s="227"/>
      <c r="AT441" s="228" t="s">
        <v>159</v>
      </c>
      <c r="AU441" s="228" t="s">
        <v>82</v>
      </c>
      <c r="AV441" s="15" t="s">
        <v>153</v>
      </c>
      <c r="AW441" s="15" t="s">
        <v>34</v>
      </c>
      <c r="AX441" s="15" t="s">
        <v>77</v>
      </c>
      <c r="AY441" s="228" t="s">
        <v>145</v>
      </c>
    </row>
    <row r="442" spans="1:65" s="2" customFormat="1" ht="33" customHeight="1">
      <c r="A442" s="37"/>
      <c r="B442" s="38"/>
      <c r="C442" s="177" t="s">
        <v>533</v>
      </c>
      <c r="D442" s="177" t="s">
        <v>148</v>
      </c>
      <c r="E442" s="178" t="s">
        <v>534</v>
      </c>
      <c r="F442" s="179" t="s">
        <v>535</v>
      </c>
      <c r="G442" s="180" t="s">
        <v>151</v>
      </c>
      <c r="H442" s="181">
        <v>2</v>
      </c>
      <c r="I442" s="182"/>
      <c r="J442" s="183">
        <f>ROUND(I442*H442,2)</f>
        <v>0</v>
      </c>
      <c r="K442" s="179" t="s">
        <v>21</v>
      </c>
      <c r="L442" s="42"/>
      <c r="M442" s="184" t="s">
        <v>21</v>
      </c>
      <c r="N442" s="185" t="s">
        <v>43</v>
      </c>
      <c r="O442" s="67"/>
      <c r="P442" s="186">
        <f>O442*H442</f>
        <v>0</v>
      </c>
      <c r="Q442" s="186">
        <v>0.055</v>
      </c>
      <c r="R442" s="186">
        <f>Q442*H442</f>
        <v>0.11</v>
      </c>
      <c r="S442" s="186">
        <v>0</v>
      </c>
      <c r="T442" s="187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188" t="s">
        <v>153</v>
      </c>
      <c r="AT442" s="188" t="s">
        <v>148</v>
      </c>
      <c r="AU442" s="188" t="s">
        <v>82</v>
      </c>
      <c r="AY442" s="19" t="s">
        <v>145</v>
      </c>
      <c r="BE442" s="189">
        <f>IF(N442="základní",J442,0)</f>
        <v>0</v>
      </c>
      <c r="BF442" s="189">
        <f>IF(N442="snížená",J442,0)</f>
        <v>0</v>
      </c>
      <c r="BG442" s="189">
        <f>IF(N442="zákl. přenesená",J442,0)</f>
        <v>0</v>
      </c>
      <c r="BH442" s="189">
        <f>IF(N442="sníž. přenesená",J442,0)</f>
        <v>0</v>
      </c>
      <c r="BI442" s="189">
        <f>IF(N442="nulová",J442,0)</f>
        <v>0</v>
      </c>
      <c r="BJ442" s="19" t="s">
        <v>77</v>
      </c>
      <c r="BK442" s="189">
        <f>ROUND(I442*H442,2)</f>
        <v>0</v>
      </c>
      <c r="BL442" s="19" t="s">
        <v>153</v>
      </c>
      <c r="BM442" s="188" t="s">
        <v>536</v>
      </c>
    </row>
    <row r="443" spans="1:47" s="2" customFormat="1" ht="19.5">
      <c r="A443" s="37"/>
      <c r="B443" s="38"/>
      <c r="C443" s="39"/>
      <c r="D443" s="190" t="s">
        <v>155</v>
      </c>
      <c r="E443" s="39"/>
      <c r="F443" s="191" t="s">
        <v>535</v>
      </c>
      <c r="G443" s="39"/>
      <c r="H443" s="39"/>
      <c r="I443" s="192"/>
      <c r="J443" s="39"/>
      <c r="K443" s="39"/>
      <c r="L443" s="42"/>
      <c r="M443" s="193"/>
      <c r="N443" s="194"/>
      <c r="O443" s="67"/>
      <c r="P443" s="67"/>
      <c r="Q443" s="67"/>
      <c r="R443" s="67"/>
      <c r="S443" s="67"/>
      <c r="T443" s="68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9" t="s">
        <v>155</v>
      </c>
      <c r="AU443" s="19" t="s">
        <v>82</v>
      </c>
    </row>
    <row r="444" spans="2:51" s="13" customFormat="1" ht="11.25">
      <c r="B444" s="197"/>
      <c r="C444" s="198"/>
      <c r="D444" s="190" t="s">
        <v>159</v>
      </c>
      <c r="E444" s="199" t="s">
        <v>21</v>
      </c>
      <c r="F444" s="200" t="s">
        <v>537</v>
      </c>
      <c r="G444" s="198"/>
      <c r="H444" s="201">
        <v>2</v>
      </c>
      <c r="I444" s="202"/>
      <c r="J444" s="198"/>
      <c r="K444" s="198"/>
      <c r="L444" s="203"/>
      <c r="M444" s="204"/>
      <c r="N444" s="205"/>
      <c r="O444" s="205"/>
      <c r="P444" s="205"/>
      <c r="Q444" s="205"/>
      <c r="R444" s="205"/>
      <c r="S444" s="205"/>
      <c r="T444" s="206"/>
      <c r="AT444" s="207" t="s">
        <v>159</v>
      </c>
      <c r="AU444" s="207" t="s">
        <v>82</v>
      </c>
      <c r="AV444" s="13" t="s">
        <v>82</v>
      </c>
      <c r="AW444" s="13" t="s">
        <v>34</v>
      </c>
      <c r="AX444" s="13" t="s">
        <v>77</v>
      </c>
      <c r="AY444" s="207" t="s">
        <v>145</v>
      </c>
    </row>
    <row r="445" spans="2:63" s="12" customFormat="1" ht="22.9" customHeight="1">
      <c r="B445" s="161"/>
      <c r="C445" s="162"/>
      <c r="D445" s="163" t="s">
        <v>71</v>
      </c>
      <c r="E445" s="175" t="s">
        <v>208</v>
      </c>
      <c r="F445" s="175" t="s">
        <v>538</v>
      </c>
      <c r="G445" s="162"/>
      <c r="H445" s="162"/>
      <c r="I445" s="165"/>
      <c r="J445" s="176">
        <f>BK445</f>
        <v>0</v>
      </c>
      <c r="K445" s="162"/>
      <c r="L445" s="167"/>
      <c r="M445" s="168"/>
      <c r="N445" s="169"/>
      <c r="O445" s="169"/>
      <c r="P445" s="170">
        <f>SUM(P446:P706)</f>
        <v>0</v>
      </c>
      <c r="Q445" s="169"/>
      <c r="R445" s="170">
        <f>SUM(R446:R706)</f>
        <v>0.11008176</v>
      </c>
      <c r="S445" s="169"/>
      <c r="T445" s="171">
        <f>SUM(T446:T706)</f>
        <v>21.372020000000003</v>
      </c>
      <c r="AR445" s="172" t="s">
        <v>77</v>
      </c>
      <c r="AT445" s="173" t="s">
        <v>71</v>
      </c>
      <c r="AU445" s="173" t="s">
        <v>77</v>
      </c>
      <c r="AY445" s="172" t="s">
        <v>145</v>
      </c>
      <c r="BK445" s="174">
        <f>SUM(BK446:BK706)</f>
        <v>0</v>
      </c>
    </row>
    <row r="446" spans="1:65" s="2" customFormat="1" ht="33" customHeight="1">
      <c r="A446" s="37"/>
      <c r="B446" s="38"/>
      <c r="C446" s="177" t="s">
        <v>539</v>
      </c>
      <c r="D446" s="177" t="s">
        <v>148</v>
      </c>
      <c r="E446" s="178" t="s">
        <v>540</v>
      </c>
      <c r="F446" s="179" t="s">
        <v>541</v>
      </c>
      <c r="G446" s="180" t="s">
        <v>181</v>
      </c>
      <c r="H446" s="181">
        <v>16</v>
      </c>
      <c r="I446" s="182"/>
      <c r="J446" s="183">
        <f>ROUND(I446*H446,2)</f>
        <v>0</v>
      </c>
      <c r="K446" s="179" t="s">
        <v>152</v>
      </c>
      <c r="L446" s="42"/>
      <c r="M446" s="184" t="s">
        <v>21</v>
      </c>
      <c r="N446" s="185" t="s">
        <v>43</v>
      </c>
      <c r="O446" s="67"/>
      <c r="P446" s="186">
        <f>O446*H446</f>
        <v>0</v>
      </c>
      <c r="Q446" s="186">
        <v>0.00013</v>
      </c>
      <c r="R446" s="186">
        <f>Q446*H446</f>
        <v>0.00208</v>
      </c>
      <c r="S446" s="186">
        <v>0</v>
      </c>
      <c r="T446" s="187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188" t="s">
        <v>153</v>
      </c>
      <c r="AT446" s="188" t="s">
        <v>148</v>
      </c>
      <c r="AU446" s="188" t="s">
        <v>82</v>
      </c>
      <c r="AY446" s="19" t="s">
        <v>145</v>
      </c>
      <c r="BE446" s="189">
        <f>IF(N446="základní",J446,0)</f>
        <v>0</v>
      </c>
      <c r="BF446" s="189">
        <f>IF(N446="snížená",J446,0)</f>
        <v>0</v>
      </c>
      <c r="BG446" s="189">
        <f>IF(N446="zákl. přenesená",J446,0)</f>
        <v>0</v>
      </c>
      <c r="BH446" s="189">
        <f>IF(N446="sníž. přenesená",J446,0)</f>
        <v>0</v>
      </c>
      <c r="BI446" s="189">
        <f>IF(N446="nulová",J446,0)</f>
        <v>0</v>
      </c>
      <c r="BJ446" s="19" t="s">
        <v>77</v>
      </c>
      <c r="BK446" s="189">
        <f>ROUND(I446*H446,2)</f>
        <v>0</v>
      </c>
      <c r="BL446" s="19" t="s">
        <v>153</v>
      </c>
      <c r="BM446" s="188" t="s">
        <v>542</v>
      </c>
    </row>
    <row r="447" spans="1:47" s="2" customFormat="1" ht="19.5">
      <c r="A447" s="37"/>
      <c r="B447" s="38"/>
      <c r="C447" s="39"/>
      <c r="D447" s="190" t="s">
        <v>155</v>
      </c>
      <c r="E447" s="39"/>
      <c r="F447" s="191" t="s">
        <v>543</v>
      </c>
      <c r="G447" s="39"/>
      <c r="H447" s="39"/>
      <c r="I447" s="192"/>
      <c r="J447" s="39"/>
      <c r="K447" s="39"/>
      <c r="L447" s="42"/>
      <c r="M447" s="193"/>
      <c r="N447" s="194"/>
      <c r="O447" s="67"/>
      <c r="P447" s="67"/>
      <c r="Q447" s="67"/>
      <c r="R447" s="67"/>
      <c r="S447" s="67"/>
      <c r="T447" s="68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9" t="s">
        <v>155</v>
      </c>
      <c r="AU447" s="19" t="s">
        <v>82</v>
      </c>
    </row>
    <row r="448" spans="1:47" s="2" customFormat="1" ht="11.25">
      <c r="A448" s="37"/>
      <c r="B448" s="38"/>
      <c r="C448" s="39"/>
      <c r="D448" s="195" t="s">
        <v>157</v>
      </c>
      <c r="E448" s="39"/>
      <c r="F448" s="196" t="s">
        <v>544</v>
      </c>
      <c r="G448" s="39"/>
      <c r="H448" s="39"/>
      <c r="I448" s="192"/>
      <c r="J448" s="39"/>
      <c r="K448" s="39"/>
      <c r="L448" s="42"/>
      <c r="M448" s="193"/>
      <c r="N448" s="194"/>
      <c r="O448" s="67"/>
      <c r="P448" s="67"/>
      <c r="Q448" s="67"/>
      <c r="R448" s="67"/>
      <c r="S448" s="67"/>
      <c r="T448" s="68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9" t="s">
        <v>157</v>
      </c>
      <c r="AU448" s="19" t="s">
        <v>82</v>
      </c>
    </row>
    <row r="449" spans="2:51" s="14" customFormat="1" ht="11.25">
      <c r="B449" s="208"/>
      <c r="C449" s="209"/>
      <c r="D449" s="190" t="s">
        <v>159</v>
      </c>
      <c r="E449" s="210" t="s">
        <v>21</v>
      </c>
      <c r="F449" s="211" t="s">
        <v>545</v>
      </c>
      <c r="G449" s="209"/>
      <c r="H449" s="210" t="s">
        <v>21</v>
      </c>
      <c r="I449" s="212"/>
      <c r="J449" s="209"/>
      <c r="K449" s="209"/>
      <c r="L449" s="213"/>
      <c r="M449" s="214"/>
      <c r="N449" s="215"/>
      <c r="O449" s="215"/>
      <c r="P449" s="215"/>
      <c r="Q449" s="215"/>
      <c r="R449" s="215"/>
      <c r="S449" s="215"/>
      <c r="T449" s="216"/>
      <c r="AT449" s="217" t="s">
        <v>159</v>
      </c>
      <c r="AU449" s="217" t="s">
        <v>82</v>
      </c>
      <c r="AV449" s="14" t="s">
        <v>77</v>
      </c>
      <c r="AW449" s="14" t="s">
        <v>34</v>
      </c>
      <c r="AX449" s="14" t="s">
        <v>72</v>
      </c>
      <c r="AY449" s="217" t="s">
        <v>145</v>
      </c>
    </row>
    <row r="450" spans="2:51" s="13" customFormat="1" ht="11.25">
      <c r="B450" s="197"/>
      <c r="C450" s="198"/>
      <c r="D450" s="190" t="s">
        <v>159</v>
      </c>
      <c r="E450" s="199" t="s">
        <v>21</v>
      </c>
      <c r="F450" s="200" t="s">
        <v>546</v>
      </c>
      <c r="G450" s="198"/>
      <c r="H450" s="201">
        <v>7</v>
      </c>
      <c r="I450" s="202"/>
      <c r="J450" s="198"/>
      <c r="K450" s="198"/>
      <c r="L450" s="203"/>
      <c r="M450" s="204"/>
      <c r="N450" s="205"/>
      <c r="O450" s="205"/>
      <c r="P450" s="205"/>
      <c r="Q450" s="205"/>
      <c r="R450" s="205"/>
      <c r="S450" s="205"/>
      <c r="T450" s="206"/>
      <c r="AT450" s="207" t="s">
        <v>159</v>
      </c>
      <c r="AU450" s="207" t="s">
        <v>82</v>
      </c>
      <c r="AV450" s="13" t="s">
        <v>82</v>
      </c>
      <c r="AW450" s="13" t="s">
        <v>34</v>
      </c>
      <c r="AX450" s="13" t="s">
        <v>72</v>
      </c>
      <c r="AY450" s="207" t="s">
        <v>145</v>
      </c>
    </row>
    <row r="451" spans="2:51" s="13" customFormat="1" ht="11.25">
      <c r="B451" s="197"/>
      <c r="C451" s="198"/>
      <c r="D451" s="190" t="s">
        <v>159</v>
      </c>
      <c r="E451" s="199" t="s">
        <v>21</v>
      </c>
      <c r="F451" s="200" t="s">
        <v>547</v>
      </c>
      <c r="G451" s="198"/>
      <c r="H451" s="201">
        <v>6</v>
      </c>
      <c r="I451" s="202"/>
      <c r="J451" s="198"/>
      <c r="K451" s="198"/>
      <c r="L451" s="203"/>
      <c r="M451" s="204"/>
      <c r="N451" s="205"/>
      <c r="O451" s="205"/>
      <c r="P451" s="205"/>
      <c r="Q451" s="205"/>
      <c r="R451" s="205"/>
      <c r="S451" s="205"/>
      <c r="T451" s="206"/>
      <c r="AT451" s="207" t="s">
        <v>159</v>
      </c>
      <c r="AU451" s="207" t="s">
        <v>82</v>
      </c>
      <c r="AV451" s="13" t="s">
        <v>82</v>
      </c>
      <c r="AW451" s="13" t="s">
        <v>34</v>
      </c>
      <c r="AX451" s="13" t="s">
        <v>72</v>
      </c>
      <c r="AY451" s="207" t="s">
        <v>145</v>
      </c>
    </row>
    <row r="452" spans="2:51" s="13" customFormat="1" ht="11.25">
      <c r="B452" s="197"/>
      <c r="C452" s="198"/>
      <c r="D452" s="190" t="s">
        <v>159</v>
      </c>
      <c r="E452" s="199" t="s">
        <v>21</v>
      </c>
      <c r="F452" s="200" t="s">
        <v>548</v>
      </c>
      <c r="G452" s="198"/>
      <c r="H452" s="201">
        <v>1</v>
      </c>
      <c r="I452" s="202"/>
      <c r="J452" s="198"/>
      <c r="K452" s="198"/>
      <c r="L452" s="203"/>
      <c r="M452" s="204"/>
      <c r="N452" s="205"/>
      <c r="O452" s="205"/>
      <c r="P452" s="205"/>
      <c r="Q452" s="205"/>
      <c r="R452" s="205"/>
      <c r="S452" s="205"/>
      <c r="T452" s="206"/>
      <c r="AT452" s="207" t="s">
        <v>159</v>
      </c>
      <c r="AU452" s="207" t="s">
        <v>82</v>
      </c>
      <c r="AV452" s="13" t="s">
        <v>82</v>
      </c>
      <c r="AW452" s="13" t="s">
        <v>34</v>
      </c>
      <c r="AX452" s="13" t="s">
        <v>72</v>
      </c>
      <c r="AY452" s="207" t="s">
        <v>145</v>
      </c>
    </row>
    <row r="453" spans="2:51" s="13" customFormat="1" ht="11.25">
      <c r="B453" s="197"/>
      <c r="C453" s="198"/>
      <c r="D453" s="190" t="s">
        <v>159</v>
      </c>
      <c r="E453" s="199" t="s">
        <v>21</v>
      </c>
      <c r="F453" s="200" t="s">
        <v>549</v>
      </c>
      <c r="G453" s="198"/>
      <c r="H453" s="201">
        <v>2</v>
      </c>
      <c r="I453" s="202"/>
      <c r="J453" s="198"/>
      <c r="K453" s="198"/>
      <c r="L453" s="203"/>
      <c r="M453" s="204"/>
      <c r="N453" s="205"/>
      <c r="O453" s="205"/>
      <c r="P453" s="205"/>
      <c r="Q453" s="205"/>
      <c r="R453" s="205"/>
      <c r="S453" s="205"/>
      <c r="T453" s="206"/>
      <c r="AT453" s="207" t="s">
        <v>159</v>
      </c>
      <c r="AU453" s="207" t="s">
        <v>82</v>
      </c>
      <c r="AV453" s="13" t="s">
        <v>82</v>
      </c>
      <c r="AW453" s="13" t="s">
        <v>34</v>
      </c>
      <c r="AX453" s="13" t="s">
        <v>72</v>
      </c>
      <c r="AY453" s="207" t="s">
        <v>145</v>
      </c>
    </row>
    <row r="454" spans="2:51" s="15" customFormat="1" ht="11.25">
      <c r="B454" s="218"/>
      <c r="C454" s="219"/>
      <c r="D454" s="190" t="s">
        <v>159</v>
      </c>
      <c r="E454" s="220" t="s">
        <v>21</v>
      </c>
      <c r="F454" s="221" t="s">
        <v>233</v>
      </c>
      <c r="G454" s="219"/>
      <c r="H454" s="222">
        <v>16</v>
      </c>
      <c r="I454" s="223"/>
      <c r="J454" s="219"/>
      <c r="K454" s="219"/>
      <c r="L454" s="224"/>
      <c r="M454" s="225"/>
      <c r="N454" s="226"/>
      <c r="O454" s="226"/>
      <c r="P454" s="226"/>
      <c r="Q454" s="226"/>
      <c r="R454" s="226"/>
      <c r="S454" s="226"/>
      <c r="T454" s="227"/>
      <c r="AT454" s="228" t="s">
        <v>159</v>
      </c>
      <c r="AU454" s="228" t="s">
        <v>82</v>
      </c>
      <c r="AV454" s="15" t="s">
        <v>153</v>
      </c>
      <c r="AW454" s="15" t="s">
        <v>34</v>
      </c>
      <c r="AX454" s="15" t="s">
        <v>77</v>
      </c>
      <c r="AY454" s="228" t="s">
        <v>145</v>
      </c>
    </row>
    <row r="455" spans="1:65" s="2" customFormat="1" ht="37.9" customHeight="1">
      <c r="A455" s="37"/>
      <c r="B455" s="38"/>
      <c r="C455" s="177" t="s">
        <v>550</v>
      </c>
      <c r="D455" s="177" t="s">
        <v>148</v>
      </c>
      <c r="E455" s="178" t="s">
        <v>551</v>
      </c>
      <c r="F455" s="179" t="s">
        <v>552</v>
      </c>
      <c r="G455" s="180" t="s">
        <v>181</v>
      </c>
      <c r="H455" s="181">
        <v>60.6</v>
      </c>
      <c r="I455" s="182"/>
      <c r="J455" s="183">
        <f>ROUND(I455*H455,2)</f>
        <v>0</v>
      </c>
      <c r="K455" s="179" t="s">
        <v>152</v>
      </c>
      <c r="L455" s="42"/>
      <c r="M455" s="184" t="s">
        <v>21</v>
      </c>
      <c r="N455" s="185" t="s">
        <v>43</v>
      </c>
      <c r="O455" s="67"/>
      <c r="P455" s="186">
        <f>O455*H455</f>
        <v>0</v>
      </c>
      <c r="Q455" s="186">
        <v>0.00021</v>
      </c>
      <c r="R455" s="186">
        <f>Q455*H455</f>
        <v>0.012726000000000001</v>
      </c>
      <c r="S455" s="186">
        <v>0</v>
      </c>
      <c r="T455" s="187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188" t="s">
        <v>153</v>
      </c>
      <c r="AT455" s="188" t="s">
        <v>148</v>
      </c>
      <c r="AU455" s="188" t="s">
        <v>82</v>
      </c>
      <c r="AY455" s="19" t="s">
        <v>145</v>
      </c>
      <c r="BE455" s="189">
        <f>IF(N455="základní",J455,0)</f>
        <v>0</v>
      </c>
      <c r="BF455" s="189">
        <f>IF(N455="snížená",J455,0)</f>
        <v>0</v>
      </c>
      <c r="BG455" s="189">
        <f>IF(N455="zákl. přenesená",J455,0)</f>
        <v>0</v>
      </c>
      <c r="BH455" s="189">
        <f>IF(N455="sníž. přenesená",J455,0)</f>
        <v>0</v>
      </c>
      <c r="BI455" s="189">
        <f>IF(N455="nulová",J455,0)</f>
        <v>0</v>
      </c>
      <c r="BJ455" s="19" t="s">
        <v>77</v>
      </c>
      <c r="BK455" s="189">
        <f>ROUND(I455*H455,2)</f>
        <v>0</v>
      </c>
      <c r="BL455" s="19" t="s">
        <v>153</v>
      </c>
      <c r="BM455" s="188" t="s">
        <v>553</v>
      </c>
    </row>
    <row r="456" spans="1:47" s="2" customFormat="1" ht="19.5">
      <c r="A456" s="37"/>
      <c r="B456" s="38"/>
      <c r="C456" s="39"/>
      <c r="D456" s="190" t="s">
        <v>155</v>
      </c>
      <c r="E456" s="39"/>
      <c r="F456" s="191" t="s">
        <v>554</v>
      </c>
      <c r="G456" s="39"/>
      <c r="H456" s="39"/>
      <c r="I456" s="192"/>
      <c r="J456" s="39"/>
      <c r="K456" s="39"/>
      <c r="L456" s="42"/>
      <c r="M456" s="193"/>
      <c r="N456" s="194"/>
      <c r="O456" s="67"/>
      <c r="P456" s="67"/>
      <c r="Q456" s="67"/>
      <c r="R456" s="67"/>
      <c r="S456" s="67"/>
      <c r="T456" s="68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9" t="s">
        <v>155</v>
      </c>
      <c r="AU456" s="19" t="s">
        <v>82</v>
      </c>
    </row>
    <row r="457" spans="1:47" s="2" customFormat="1" ht="11.25">
      <c r="A457" s="37"/>
      <c r="B457" s="38"/>
      <c r="C457" s="39"/>
      <c r="D457" s="195" t="s">
        <v>157</v>
      </c>
      <c r="E457" s="39"/>
      <c r="F457" s="196" t="s">
        <v>555</v>
      </c>
      <c r="G457" s="39"/>
      <c r="H457" s="39"/>
      <c r="I457" s="192"/>
      <c r="J457" s="39"/>
      <c r="K457" s="39"/>
      <c r="L457" s="42"/>
      <c r="M457" s="193"/>
      <c r="N457" s="194"/>
      <c r="O457" s="67"/>
      <c r="P457" s="67"/>
      <c r="Q457" s="67"/>
      <c r="R457" s="67"/>
      <c r="S457" s="67"/>
      <c r="T457" s="68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9" t="s">
        <v>157</v>
      </c>
      <c r="AU457" s="19" t="s">
        <v>82</v>
      </c>
    </row>
    <row r="458" spans="2:51" s="13" customFormat="1" ht="11.25">
      <c r="B458" s="197"/>
      <c r="C458" s="198"/>
      <c r="D458" s="190" t="s">
        <v>159</v>
      </c>
      <c r="E458" s="199" t="s">
        <v>21</v>
      </c>
      <c r="F458" s="200" t="s">
        <v>313</v>
      </c>
      <c r="G458" s="198"/>
      <c r="H458" s="201">
        <v>15.1</v>
      </c>
      <c r="I458" s="202"/>
      <c r="J458" s="198"/>
      <c r="K458" s="198"/>
      <c r="L458" s="203"/>
      <c r="M458" s="204"/>
      <c r="N458" s="205"/>
      <c r="O458" s="205"/>
      <c r="P458" s="205"/>
      <c r="Q458" s="205"/>
      <c r="R458" s="205"/>
      <c r="S458" s="205"/>
      <c r="T458" s="206"/>
      <c r="AT458" s="207" t="s">
        <v>159</v>
      </c>
      <c r="AU458" s="207" t="s">
        <v>82</v>
      </c>
      <c r="AV458" s="13" t="s">
        <v>82</v>
      </c>
      <c r="AW458" s="13" t="s">
        <v>34</v>
      </c>
      <c r="AX458" s="13" t="s">
        <v>72</v>
      </c>
      <c r="AY458" s="207" t="s">
        <v>145</v>
      </c>
    </row>
    <row r="459" spans="2:51" s="13" customFormat="1" ht="11.25">
      <c r="B459" s="197"/>
      <c r="C459" s="198"/>
      <c r="D459" s="190" t="s">
        <v>159</v>
      </c>
      <c r="E459" s="199" t="s">
        <v>21</v>
      </c>
      <c r="F459" s="200" t="s">
        <v>518</v>
      </c>
      <c r="G459" s="198"/>
      <c r="H459" s="201">
        <v>12.4</v>
      </c>
      <c r="I459" s="202"/>
      <c r="J459" s="198"/>
      <c r="K459" s="198"/>
      <c r="L459" s="203"/>
      <c r="M459" s="204"/>
      <c r="N459" s="205"/>
      <c r="O459" s="205"/>
      <c r="P459" s="205"/>
      <c r="Q459" s="205"/>
      <c r="R459" s="205"/>
      <c r="S459" s="205"/>
      <c r="T459" s="206"/>
      <c r="AT459" s="207" t="s">
        <v>159</v>
      </c>
      <c r="AU459" s="207" t="s">
        <v>82</v>
      </c>
      <c r="AV459" s="13" t="s">
        <v>82</v>
      </c>
      <c r="AW459" s="13" t="s">
        <v>34</v>
      </c>
      <c r="AX459" s="13" t="s">
        <v>72</v>
      </c>
      <c r="AY459" s="207" t="s">
        <v>145</v>
      </c>
    </row>
    <row r="460" spans="2:51" s="13" customFormat="1" ht="11.25">
      <c r="B460" s="197"/>
      <c r="C460" s="198"/>
      <c r="D460" s="190" t="s">
        <v>159</v>
      </c>
      <c r="E460" s="199" t="s">
        <v>21</v>
      </c>
      <c r="F460" s="200" t="s">
        <v>519</v>
      </c>
      <c r="G460" s="198"/>
      <c r="H460" s="201">
        <v>7.9</v>
      </c>
      <c r="I460" s="202"/>
      <c r="J460" s="198"/>
      <c r="K460" s="198"/>
      <c r="L460" s="203"/>
      <c r="M460" s="204"/>
      <c r="N460" s="205"/>
      <c r="O460" s="205"/>
      <c r="P460" s="205"/>
      <c r="Q460" s="205"/>
      <c r="R460" s="205"/>
      <c r="S460" s="205"/>
      <c r="T460" s="206"/>
      <c r="AT460" s="207" t="s">
        <v>159</v>
      </c>
      <c r="AU460" s="207" t="s">
        <v>82</v>
      </c>
      <c r="AV460" s="13" t="s">
        <v>82</v>
      </c>
      <c r="AW460" s="13" t="s">
        <v>34</v>
      </c>
      <c r="AX460" s="13" t="s">
        <v>72</v>
      </c>
      <c r="AY460" s="207" t="s">
        <v>145</v>
      </c>
    </row>
    <row r="461" spans="2:51" s="13" customFormat="1" ht="11.25">
      <c r="B461" s="197"/>
      <c r="C461" s="198"/>
      <c r="D461" s="190" t="s">
        <v>159</v>
      </c>
      <c r="E461" s="199" t="s">
        <v>21</v>
      </c>
      <c r="F461" s="200" t="s">
        <v>556</v>
      </c>
      <c r="G461" s="198"/>
      <c r="H461" s="201">
        <v>12.1</v>
      </c>
      <c r="I461" s="202"/>
      <c r="J461" s="198"/>
      <c r="K461" s="198"/>
      <c r="L461" s="203"/>
      <c r="M461" s="204"/>
      <c r="N461" s="205"/>
      <c r="O461" s="205"/>
      <c r="P461" s="205"/>
      <c r="Q461" s="205"/>
      <c r="R461" s="205"/>
      <c r="S461" s="205"/>
      <c r="T461" s="206"/>
      <c r="AT461" s="207" t="s">
        <v>159</v>
      </c>
      <c r="AU461" s="207" t="s">
        <v>82</v>
      </c>
      <c r="AV461" s="13" t="s">
        <v>82</v>
      </c>
      <c r="AW461" s="13" t="s">
        <v>34</v>
      </c>
      <c r="AX461" s="13" t="s">
        <v>72</v>
      </c>
      <c r="AY461" s="207" t="s">
        <v>145</v>
      </c>
    </row>
    <row r="462" spans="2:51" s="13" customFormat="1" ht="11.25">
      <c r="B462" s="197"/>
      <c r="C462" s="198"/>
      <c r="D462" s="190" t="s">
        <v>159</v>
      </c>
      <c r="E462" s="199" t="s">
        <v>21</v>
      </c>
      <c r="F462" s="200" t="s">
        <v>557</v>
      </c>
      <c r="G462" s="198"/>
      <c r="H462" s="201">
        <v>3.1</v>
      </c>
      <c r="I462" s="202"/>
      <c r="J462" s="198"/>
      <c r="K462" s="198"/>
      <c r="L462" s="203"/>
      <c r="M462" s="204"/>
      <c r="N462" s="205"/>
      <c r="O462" s="205"/>
      <c r="P462" s="205"/>
      <c r="Q462" s="205"/>
      <c r="R462" s="205"/>
      <c r="S462" s="205"/>
      <c r="T462" s="206"/>
      <c r="AT462" s="207" t="s">
        <v>159</v>
      </c>
      <c r="AU462" s="207" t="s">
        <v>82</v>
      </c>
      <c r="AV462" s="13" t="s">
        <v>82</v>
      </c>
      <c r="AW462" s="13" t="s">
        <v>34</v>
      </c>
      <c r="AX462" s="13" t="s">
        <v>72</v>
      </c>
      <c r="AY462" s="207" t="s">
        <v>145</v>
      </c>
    </row>
    <row r="463" spans="2:51" s="13" customFormat="1" ht="11.25">
      <c r="B463" s="197"/>
      <c r="C463" s="198"/>
      <c r="D463" s="190" t="s">
        <v>159</v>
      </c>
      <c r="E463" s="199" t="s">
        <v>21</v>
      </c>
      <c r="F463" s="200" t="s">
        <v>558</v>
      </c>
      <c r="G463" s="198"/>
      <c r="H463" s="201">
        <v>10</v>
      </c>
      <c r="I463" s="202"/>
      <c r="J463" s="198"/>
      <c r="K463" s="198"/>
      <c r="L463" s="203"/>
      <c r="M463" s="204"/>
      <c r="N463" s="205"/>
      <c r="O463" s="205"/>
      <c r="P463" s="205"/>
      <c r="Q463" s="205"/>
      <c r="R463" s="205"/>
      <c r="S463" s="205"/>
      <c r="T463" s="206"/>
      <c r="AT463" s="207" t="s">
        <v>159</v>
      </c>
      <c r="AU463" s="207" t="s">
        <v>82</v>
      </c>
      <c r="AV463" s="13" t="s">
        <v>82</v>
      </c>
      <c r="AW463" s="13" t="s">
        <v>34</v>
      </c>
      <c r="AX463" s="13" t="s">
        <v>72</v>
      </c>
      <c r="AY463" s="207" t="s">
        <v>145</v>
      </c>
    </row>
    <row r="464" spans="2:51" s="15" customFormat="1" ht="11.25">
      <c r="B464" s="218"/>
      <c r="C464" s="219"/>
      <c r="D464" s="190" t="s">
        <v>159</v>
      </c>
      <c r="E464" s="220" t="s">
        <v>21</v>
      </c>
      <c r="F464" s="221" t="s">
        <v>233</v>
      </c>
      <c r="G464" s="219"/>
      <c r="H464" s="222">
        <v>60.6</v>
      </c>
      <c r="I464" s="223"/>
      <c r="J464" s="219"/>
      <c r="K464" s="219"/>
      <c r="L464" s="224"/>
      <c r="M464" s="225"/>
      <c r="N464" s="226"/>
      <c r="O464" s="226"/>
      <c r="P464" s="226"/>
      <c r="Q464" s="226"/>
      <c r="R464" s="226"/>
      <c r="S464" s="226"/>
      <c r="T464" s="227"/>
      <c r="AT464" s="228" t="s">
        <v>159</v>
      </c>
      <c r="AU464" s="228" t="s">
        <v>82</v>
      </c>
      <c r="AV464" s="15" t="s">
        <v>153</v>
      </c>
      <c r="AW464" s="15" t="s">
        <v>34</v>
      </c>
      <c r="AX464" s="15" t="s">
        <v>77</v>
      </c>
      <c r="AY464" s="228" t="s">
        <v>145</v>
      </c>
    </row>
    <row r="465" spans="1:65" s="2" customFormat="1" ht="24.2" customHeight="1">
      <c r="A465" s="37"/>
      <c r="B465" s="38"/>
      <c r="C465" s="177" t="s">
        <v>559</v>
      </c>
      <c r="D465" s="177" t="s">
        <v>148</v>
      </c>
      <c r="E465" s="178" t="s">
        <v>560</v>
      </c>
      <c r="F465" s="179" t="s">
        <v>561</v>
      </c>
      <c r="G465" s="180" t="s">
        <v>447</v>
      </c>
      <c r="H465" s="181">
        <v>1</v>
      </c>
      <c r="I465" s="182"/>
      <c r="J465" s="183">
        <f>ROUND(I465*H465,2)</f>
        <v>0</v>
      </c>
      <c r="K465" s="179" t="s">
        <v>21</v>
      </c>
      <c r="L465" s="42"/>
      <c r="M465" s="184" t="s">
        <v>21</v>
      </c>
      <c r="N465" s="185" t="s">
        <v>43</v>
      </c>
      <c r="O465" s="67"/>
      <c r="P465" s="186">
        <f>O465*H465</f>
        <v>0</v>
      </c>
      <c r="Q465" s="186">
        <v>0</v>
      </c>
      <c r="R465" s="186">
        <f>Q465*H465</f>
        <v>0</v>
      </c>
      <c r="S465" s="186">
        <v>0</v>
      </c>
      <c r="T465" s="187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188" t="s">
        <v>153</v>
      </c>
      <c r="AT465" s="188" t="s">
        <v>148</v>
      </c>
      <c r="AU465" s="188" t="s">
        <v>82</v>
      </c>
      <c r="AY465" s="19" t="s">
        <v>145</v>
      </c>
      <c r="BE465" s="189">
        <f>IF(N465="základní",J465,0)</f>
        <v>0</v>
      </c>
      <c r="BF465" s="189">
        <f>IF(N465="snížená",J465,0)</f>
        <v>0</v>
      </c>
      <c r="BG465" s="189">
        <f>IF(N465="zákl. přenesená",J465,0)</f>
        <v>0</v>
      </c>
      <c r="BH465" s="189">
        <f>IF(N465="sníž. přenesená",J465,0)</f>
        <v>0</v>
      </c>
      <c r="BI465" s="189">
        <f>IF(N465="nulová",J465,0)</f>
        <v>0</v>
      </c>
      <c r="BJ465" s="19" t="s">
        <v>77</v>
      </c>
      <c r="BK465" s="189">
        <f>ROUND(I465*H465,2)</f>
        <v>0</v>
      </c>
      <c r="BL465" s="19" t="s">
        <v>153</v>
      </c>
      <c r="BM465" s="188" t="s">
        <v>562</v>
      </c>
    </row>
    <row r="466" spans="1:47" s="2" customFormat="1" ht="19.5">
      <c r="A466" s="37"/>
      <c r="B466" s="38"/>
      <c r="C466" s="39"/>
      <c r="D466" s="190" t="s">
        <v>155</v>
      </c>
      <c r="E466" s="39"/>
      <c r="F466" s="191" t="s">
        <v>561</v>
      </c>
      <c r="G466" s="39"/>
      <c r="H466" s="39"/>
      <c r="I466" s="192"/>
      <c r="J466" s="39"/>
      <c r="K466" s="39"/>
      <c r="L466" s="42"/>
      <c r="M466" s="193"/>
      <c r="N466" s="194"/>
      <c r="O466" s="67"/>
      <c r="P466" s="67"/>
      <c r="Q466" s="67"/>
      <c r="R466" s="67"/>
      <c r="S466" s="67"/>
      <c r="T466" s="68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9" t="s">
        <v>155</v>
      </c>
      <c r="AU466" s="19" t="s">
        <v>82</v>
      </c>
    </row>
    <row r="467" spans="1:65" s="2" customFormat="1" ht="44.25" customHeight="1">
      <c r="A467" s="37"/>
      <c r="B467" s="38"/>
      <c r="C467" s="177" t="s">
        <v>563</v>
      </c>
      <c r="D467" s="177" t="s">
        <v>148</v>
      </c>
      <c r="E467" s="178" t="s">
        <v>564</v>
      </c>
      <c r="F467" s="179" t="s">
        <v>565</v>
      </c>
      <c r="G467" s="180" t="s">
        <v>447</v>
      </c>
      <c r="H467" s="181">
        <v>1</v>
      </c>
      <c r="I467" s="182"/>
      <c r="J467" s="183">
        <f>ROUND(I467*H467,2)</f>
        <v>0</v>
      </c>
      <c r="K467" s="179" t="s">
        <v>21</v>
      </c>
      <c r="L467" s="42"/>
      <c r="M467" s="184" t="s">
        <v>21</v>
      </c>
      <c r="N467" s="185" t="s">
        <v>43</v>
      </c>
      <c r="O467" s="67"/>
      <c r="P467" s="186">
        <f>O467*H467</f>
        <v>0</v>
      </c>
      <c r="Q467" s="186">
        <v>0</v>
      </c>
      <c r="R467" s="186">
        <f>Q467*H467</f>
        <v>0</v>
      </c>
      <c r="S467" s="186">
        <v>0</v>
      </c>
      <c r="T467" s="187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188" t="s">
        <v>153</v>
      </c>
      <c r="AT467" s="188" t="s">
        <v>148</v>
      </c>
      <c r="AU467" s="188" t="s">
        <v>82</v>
      </c>
      <c r="AY467" s="19" t="s">
        <v>145</v>
      </c>
      <c r="BE467" s="189">
        <f>IF(N467="základní",J467,0)</f>
        <v>0</v>
      </c>
      <c r="BF467" s="189">
        <f>IF(N467="snížená",J467,0)</f>
        <v>0</v>
      </c>
      <c r="BG467" s="189">
        <f>IF(N467="zákl. přenesená",J467,0)</f>
        <v>0</v>
      </c>
      <c r="BH467" s="189">
        <f>IF(N467="sníž. přenesená",J467,0)</f>
        <v>0</v>
      </c>
      <c r="BI467" s="189">
        <f>IF(N467="nulová",J467,0)</f>
        <v>0</v>
      </c>
      <c r="BJ467" s="19" t="s">
        <v>77</v>
      </c>
      <c r="BK467" s="189">
        <f>ROUND(I467*H467,2)</f>
        <v>0</v>
      </c>
      <c r="BL467" s="19" t="s">
        <v>153</v>
      </c>
      <c r="BM467" s="188" t="s">
        <v>566</v>
      </c>
    </row>
    <row r="468" spans="1:47" s="2" customFormat="1" ht="29.25">
      <c r="A468" s="37"/>
      <c r="B468" s="38"/>
      <c r="C468" s="39"/>
      <c r="D468" s="190" t="s">
        <v>155</v>
      </c>
      <c r="E468" s="39"/>
      <c r="F468" s="191" t="s">
        <v>565</v>
      </c>
      <c r="G468" s="39"/>
      <c r="H468" s="39"/>
      <c r="I468" s="192"/>
      <c r="J468" s="39"/>
      <c r="K468" s="39"/>
      <c r="L468" s="42"/>
      <c r="M468" s="193"/>
      <c r="N468" s="194"/>
      <c r="O468" s="67"/>
      <c r="P468" s="67"/>
      <c r="Q468" s="67"/>
      <c r="R468" s="67"/>
      <c r="S468" s="67"/>
      <c r="T468" s="68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9" t="s">
        <v>155</v>
      </c>
      <c r="AU468" s="19" t="s">
        <v>82</v>
      </c>
    </row>
    <row r="469" spans="1:65" s="2" customFormat="1" ht="24.2" customHeight="1">
      <c r="A469" s="37"/>
      <c r="B469" s="38"/>
      <c r="C469" s="177" t="s">
        <v>567</v>
      </c>
      <c r="D469" s="177" t="s">
        <v>148</v>
      </c>
      <c r="E469" s="178" t="s">
        <v>568</v>
      </c>
      <c r="F469" s="179" t="s">
        <v>569</v>
      </c>
      <c r="G469" s="180" t="s">
        <v>447</v>
      </c>
      <c r="H469" s="181">
        <v>1</v>
      </c>
      <c r="I469" s="182"/>
      <c r="J469" s="183">
        <f>ROUND(I469*H469,2)</f>
        <v>0</v>
      </c>
      <c r="K469" s="179" t="s">
        <v>21</v>
      </c>
      <c r="L469" s="42"/>
      <c r="M469" s="184" t="s">
        <v>21</v>
      </c>
      <c r="N469" s="185" t="s">
        <v>43</v>
      </c>
      <c r="O469" s="67"/>
      <c r="P469" s="186">
        <f>O469*H469</f>
        <v>0</v>
      </c>
      <c r="Q469" s="186">
        <v>0</v>
      </c>
      <c r="R469" s="186">
        <f>Q469*H469</f>
        <v>0</v>
      </c>
      <c r="S469" s="186">
        <v>0</v>
      </c>
      <c r="T469" s="187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188" t="s">
        <v>153</v>
      </c>
      <c r="AT469" s="188" t="s">
        <v>148</v>
      </c>
      <c r="AU469" s="188" t="s">
        <v>82</v>
      </c>
      <c r="AY469" s="19" t="s">
        <v>145</v>
      </c>
      <c r="BE469" s="189">
        <f>IF(N469="základní",J469,0)</f>
        <v>0</v>
      </c>
      <c r="BF469" s="189">
        <f>IF(N469="snížená",J469,0)</f>
        <v>0</v>
      </c>
      <c r="BG469" s="189">
        <f>IF(N469="zákl. přenesená",J469,0)</f>
        <v>0</v>
      </c>
      <c r="BH469" s="189">
        <f>IF(N469="sníž. přenesená",J469,0)</f>
        <v>0</v>
      </c>
      <c r="BI469" s="189">
        <f>IF(N469="nulová",J469,0)</f>
        <v>0</v>
      </c>
      <c r="BJ469" s="19" t="s">
        <v>77</v>
      </c>
      <c r="BK469" s="189">
        <f>ROUND(I469*H469,2)</f>
        <v>0</v>
      </c>
      <c r="BL469" s="19" t="s">
        <v>153</v>
      </c>
      <c r="BM469" s="188" t="s">
        <v>570</v>
      </c>
    </row>
    <row r="470" spans="1:47" s="2" customFormat="1" ht="19.5">
      <c r="A470" s="37"/>
      <c r="B470" s="38"/>
      <c r="C470" s="39"/>
      <c r="D470" s="190" t="s">
        <v>155</v>
      </c>
      <c r="E470" s="39"/>
      <c r="F470" s="191" t="s">
        <v>569</v>
      </c>
      <c r="G470" s="39"/>
      <c r="H470" s="39"/>
      <c r="I470" s="192"/>
      <c r="J470" s="39"/>
      <c r="K470" s="39"/>
      <c r="L470" s="42"/>
      <c r="M470" s="193"/>
      <c r="N470" s="194"/>
      <c r="O470" s="67"/>
      <c r="P470" s="67"/>
      <c r="Q470" s="67"/>
      <c r="R470" s="67"/>
      <c r="S470" s="67"/>
      <c r="T470" s="68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9" t="s">
        <v>155</v>
      </c>
      <c r="AU470" s="19" t="s">
        <v>82</v>
      </c>
    </row>
    <row r="471" spans="1:65" s="2" customFormat="1" ht="37.9" customHeight="1">
      <c r="A471" s="37"/>
      <c r="B471" s="38"/>
      <c r="C471" s="177" t="s">
        <v>571</v>
      </c>
      <c r="D471" s="177" t="s">
        <v>148</v>
      </c>
      <c r="E471" s="178" t="s">
        <v>572</v>
      </c>
      <c r="F471" s="179" t="s">
        <v>573</v>
      </c>
      <c r="G471" s="180" t="s">
        <v>447</v>
      </c>
      <c r="H471" s="181">
        <v>1</v>
      </c>
      <c r="I471" s="182"/>
      <c r="J471" s="183">
        <f>ROUND(I471*H471,2)</f>
        <v>0</v>
      </c>
      <c r="K471" s="179" t="s">
        <v>21</v>
      </c>
      <c r="L471" s="42"/>
      <c r="M471" s="184" t="s">
        <v>21</v>
      </c>
      <c r="N471" s="185" t="s">
        <v>43</v>
      </c>
      <c r="O471" s="67"/>
      <c r="P471" s="186">
        <f>O471*H471</f>
        <v>0</v>
      </c>
      <c r="Q471" s="186">
        <v>0</v>
      </c>
      <c r="R471" s="186">
        <f>Q471*H471</f>
        <v>0</v>
      </c>
      <c r="S471" s="186">
        <v>0</v>
      </c>
      <c r="T471" s="187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188" t="s">
        <v>153</v>
      </c>
      <c r="AT471" s="188" t="s">
        <v>148</v>
      </c>
      <c r="AU471" s="188" t="s">
        <v>82</v>
      </c>
      <c r="AY471" s="19" t="s">
        <v>145</v>
      </c>
      <c r="BE471" s="189">
        <f>IF(N471="základní",J471,0)</f>
        <v>0</v>
      </c>
      <c r="BF471" s="189">
        <f>IF(N471="snížená",J471,0)</f>
        <v>0</v>
      </c>
      <c r="BG471" s="189">
        <f>IF(N471="zákl. přenesená",J471,0)</f>
        <v>0</v>
      </c>
      <c r="BH471" s="189">
        <f>IF(N471="sníž. přenesená",J471,0)</f>
        <v>0</v>
      </c>
      <c r="BI471" s="189">
        <f>IF(N471="nulová",J471,0)</f>
        <v>0</v>
      </c>
      <c r="BJ471" s="19" t="s">
        <v>77</v>
      </c>
      <c r="BK471" s="189">
        <f>ROUND(I471*H471,2)</f>
        <v>0</v>
      </c>
      <c r="BL471" s="19" t="s">
        <v>153</v>
      </c>
      <c r="BM471" s="188" t="s">
        <v>574</v>
      </c>
    </row>
    <row r="472" spans="1:47" s="2" customFormat="1" ht="19.5">
      <c r="A472" s="37"/>
      <c r="B472" s="38"/>
      <c r="C472" s="39"/>
      <c r="D472" s="190" t="s">
        <v>155</v>
      </c>
      <c r="E472" s="39"/>
      <c r="F472" s="191" t="s">
        <v>573</v>
      </c>
      <c r="G472" s="39"/>
      <c r="H472" s="39"/>
      <c r="I472" s="192"/>
      <c r="J472" s="39"/>
      <c r="K472" s="39"/>
      <c r="L472" s="42"/>
      <c r="M472" s="193"/>
      <c r="N472" s="194"/>
      <c r="O472" s="67"/>
      <c r="P472" s="67"/>
      <c r="Q472" s="67"/>
      <c r="R472" s="67"/>
      <c r="S472" s="67"/>
      <c r="T472" s="68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9" t="s">
        <v>155</v>
      </c>
      <c r="AU472" s="19" t="s">
        <v>82</v>
      </c>
    </row>
    <row r="473" spans="1:65" s="2" customFormat="1" ht="24.2" customHeight="1">
      <c r="A473" s="37"/>
      <c r="B473" s="38"/>
      <c r="C473" s="177" t="s">
        <v>575</v>
      </c>
      <c r="D473" s="177" t="s">
        <v>148</v>
      </c>
      <c r="E473" s="178" t="s">
        <v>576</v>
      </c>
      <c r="F473" s="179" t="s">
        <v>577</v>
      </c>
      <c r="G473" s="180" t="s">
        <v>181</v>
      </c>
      <c r="H473" s="181">
        <v>70.6</v>
      </c>
      <c r="I473" s="182"/>
      <c r="J473" s="183">
        <f>ROUND(I473*H473,2)</f>
        <v>0</v>
      </c>
      <c r="K473" s="179" t="s">
        <v>152</v>
      </c>
      <c r="L473" s="42"/>
      <c r="M473" s="184" t="s">
        <v>21</v>
      </c>
      <c r="N473" s="185" t="s">
        <v>43</v>
      </c>
      <c r="O473" s="67"/>
      <c r="P473" s="186">
        <f>O473*H473</f>
        <v>0</v>
      </c>
      <c r="Q473" s="186">
        <v>4E-05</v>
      </c>
      <c r="R473" s="186">
        <f>Q473*H473</f>
        <v>0.002824</v>
      </c>
      <c r="S473" s="186">
        <v>0</v>
      </c>
      <c r="T473" s="187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188" t="s">
        <v>153</v>
      </c>
      <c r="AT473" s="188" t="s">
        <v>148</v>
      </c>
      <c r="AU473" s="188" t="s">
        <v>82</v>
      </c>
      <c r="AY473" s="19" t="s">
        <v>145</v>
      </c>
      <c r="BE473" s="189">
        <f>IF(N473="základní",J473,0)</f>
        <v>0</v>
      </c>
      <c r="BF473" s="189">
        <f>IF(N473="snížená",J473,0)</f>
        <v>0</v>
      </c>
      <c r="BG473" s="189">
        <f>IF(N473="zákl. přenesená",J473,0)</f>
        <v>0</v>
      </c>
      <c r="BH473" s="189">
        <f>IF(N473="sníž. přenesená",J473,0)</f>
        <v>0</v>
      </c>
      <c r="BI473" s="189">
        <f>IF(N473="nulová",J473,0)</f>
        <v>0</v>
      </c>
      <c r="BJ473" s="19" t="s">
        <v>77</v>
      </c>
      <c r="BK473" s="189">
        <f>ROUND(I473*H473,2)</f>
        <v>0</v>
      </c>
      <c r="BL473" s="19" t="s">
        <v>153</v>
      </c>
      <c r="BM473" s="188" t="s">
        <v>578</v>
      </c>
    </row>
    <row r="474" spans="1:47" s="2" customFormat="1" ht="19.5">
      <c r="A474" s="37"/>
      <c r="B474" s="38"/>
      <c r="C474" s="39"/>
      <c r="D474" s="190" t="s">
        <v>155</v>
      </c>
      <c r="E474" s="39"/>
      <c r="F474" s="191" t="s">
        <v>579</v>
      </c>
      <c r="G474" s="39"/>
      <c r="H474" s="39"/>
      <c r="I474" s="192"/>
      <c r="J474" s="39"/>
      <c r="K474" s="39"/>
      <c r="L474" s="42"/>
      <c r="M474" s="193"/>
      <c r="N474" s="194"/>
      <c r="O474" s="67"/>
      <c r="P474" s="67"/>
      <c r="Q474" s="67"/>
      <c r="R474" s="67"/>
      <c r="S474" s="67"/>
      <c r="T474" s="68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T474" s="19" t="s">
        <v>155</v>
      </c>
      <c r="AU474" s="19" t="s">
        <v>82</v>
      </c>
    </row>
    <row r="475" spans="1:47" s="2" customFormat="1" ht="11.25">
      <c r="A475" s="37"/>
      <c r="B475" s="38"/>
      <c r="C475" s="39"/>
      <c r="D475" s="195" t="s">
        <v>157</v>
      </c>
      <c r="E475" s="39"/>
      <c r="F475" s="196" t="s">
        <v>580</v>
      </c>
      <c r="G475" s="39"/>
      <c r="H475" s="39"/>
      <c r="I475" s="192"/>
      <c r="J475" s="39"/>
      <c r="K475" s="39"/>
      <c r="L475" s="42"/>
      <c r="M475" s="193"/>
      <c r="N475" s="194"/>
      <c r="O475" s="67"/>
      <c r="P475" s="67"/>
      <c r="Q475" s="67"/>
      <c r="R475" s="67"/>
      <c r="S475" s="67"/>
      <c r="T475" s="68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9" t="s">
        <v>157</v>
      </c>
      <c r="AU475" s="19" t="s">
        <v>82</v>
      </c>
    </row>
    <row r="476" spans="2:51" s="13" customFormat="1" ht="11.25">
      <c r="B476" s="197"/>
      <c r="C476" s="198"/>
      <c r="D476" s="190" t="s">
        <v>159</v>
      </c>
      <c r="E476" s="199" t="s">
        <v>21</v>
      </c>
      <c r="F476" s="200" t="s">
        <v>313</v>
      </c>
      <c r="G476" s="198"/>
      <c r="H476" s="201">
        <v>15.1</v>
      </c>
      <c r="I476" s="202"/>
      <c r="J476" s="198"/>
      <c r="K476" s="198"/>
      <c r="L476" s="203"/>
      <c r="M476" s="204"/>
      <c r="N476" s="205"/>
      <c r="O476" s="205"/>
      <c r="P476" s="205"/>
      <c r="Q476" s="205"/>
      <c r="R476" s="205"/>
      <c r="S476" s="205"/>
      <c r="T476" s="206"/>
      <c r="AT476" s="207" t="s">
        <v>159</v>
      </c>
      <c r="AU476" s="207" t="s">
        <v>82</v>
      </c>
      <c r="AV476" s="13" t="s">
        <v>82</v>
      </c>
      <c r="AW476" s="13" t="s">
        <v>34</v>
      </c>
      <c r="AX476" s="13" t="s">
        <v>72</v>
      </c>
      <c r="AY476" s="207" t="s">
        <v>145</v>
      </c>
    </row>
    <row r="477" spans="2:51" s="13" customFormat="1" ht="11.25">
      <c r="B477" s="197"/>
      <c r="C477" s="198"/>
      <c r="D477" s="190" t="s">
        <v>159</v>
      </c>
      <c r="E477" s="199" t="s">
        <v>21</v>
      </c>
      <c r="F477" s="200" t="s">
        <v>518</v>
      </c>
      <c r="G477" s="198"/>
      <c r="H477" s="201">
        <v>12.4</v>
      </c>
      <c r="I477" s="202"/>
      <c r="J477" s="198"/>
      <c r="K477" s="198"/>
      <c r="L477" s="203"/>
      <c r="M477" s="204"/>
      <c r="N477" s="205"/>
      <c r="O477" s="205"/>
      <c r="P477" s="205"/>
      <c r="Q477" s="205"/>
      <c r="R477" s="205"/>
      <c r="S477" s="205"/>
      <c r="T477" s="206"/>
      <c r="AT477" s="207" t="s">
        <v>159</v>
      </c>
      <c r="AU477" s="207" t="s">
        <v>82</v>
      </c>
      <c r="AV477" s="13" t="s">
        <v>82</v>
      </c>
      <c r="AW477" s="13" t="s">
        <v>34</v>
      </c>
      <c r="AX477" s="13" t="s">
        <v>72</v>
      </c>
      <c r="AY477" s="207" t="s">
        <v>145</v>
      </c>
    </row>
    <row r="478" spans="2:51" s="13" customFormat="1" ht="11.25">
      <c r="B478" s="197"/>
      <c r="C478" s="198"/>
      <c r="D478" s="190" t="s">
        <v>159</v>
      </c>
      <c r="E478" s="199" t="s">
        <v>21</v>
      </c>
      <c r="F478" s="200" t="s">
        <v>519</v>
      </c>
      <c r="G478" s="198"/>
      <c r="H478" s="201">
        <v>7.9</v>
      </c>
      <c r="I478" s="202"/>
      <c r="J478" s="198"/>
      <c r="K478" s="198"/>
      <c r="L478" s="203"/>
      <c r="M478" s="204"/>
      <c r="N478" s="205"/>
      <c r="O478" s="205"/>
      <c r="P478" s="205"/>
      <c r="Q478" s="205"/>
      <c r="R478" s="205"/>
      <c r="S478" s="205"/>
      <c r="T478" s="206"/>
      <c r="AT478" s="207" t="s">
        <v>159</v>
      </c>
      <c r="AU478" s="207" t="s">
        <v>82</v>
      </c>
      <c r="AV478" s="13" t="s">
        <v>82</v>
      </c>
      <c r="AW478" s="13" t="s">
        <v>34</v>
      </c>
      <c r="AX478" s="13" t="s">
        <v>72</v>
      </c>
      <c r="AY478" s="207" t="s">
        <v>145</v>
      </c>
    </row>
    <row r="479" spans="2:51" s="13" customFormat="1" ht="11.25">
      <c r="B479" s="197"/>
      <c r="C479" s="198"/>
      <c r="D479" s="190" t="s">
        <v>159</v>
      </c>
      <c r="E479" s="199" t="s">
        <v>21</v>
      </c>
      <c r="F479" s="200" t="s">
        <v>556</v>
      </c>
      <c r="G479" s="198"/>
      <c r="H479" s="201">
        <v>12.1</v>
      </c>
      <c r="I479" s="202"/>
      <c r="J479" s="198"/>
      <c r="K479" s="198"/>
      <c r="L479" s="203"/>
      <c r="M479" s="204"/>
      <c r="N479" s="205"/>
      <c r="O479" s="205"/>
      <c r="P479" s="205"/>
      <c r="Q479" s="205"/>
      <c r="R479" s="205"/>
      <c r="S479" s="205"/>
      <c r="T479" s="206"/>
      <c r="AT479" s="207" t="s">
        <v>159</v>
      </c>
      <c r="AU479" s="207" t="s">
        <v>82</v>
      </c>
      <c r="AV479" s="13" t="s">
        <v>82</v>
      </c>
      <c r="AW479" s="13" t="s">
        <v>34</v>
      </c>
      <c r="AX479" s="13" t="s">
        <v>72</v>
      </c>
      <c r="AY479" s="207" t="s">
        <v>145</v>
      </c>
    </row>
    <row r="480" spans="2:51" s="13" customFormat="1" ht="11.25">
      <c r="B480" s="197"/>
      <c r="C480" s="198"/>
      <c r="D480" s="190" t="s">
        <v>159</v>
      </c>
      <c r="E480" s="199" t="s">
        <v>21</v>
      </c>
      <c r="F480" s="200" t="s">
        <v>557</v>
      </c>
      <c r="G480" s="198"/>
      <c r="H480" s="201">
        <v>3.1</v>
      </c>
      <c r="I480" s="202"/>
      <c r="J480" s="198"/>
      <c r="K480" s="198"/>
      <c r="L480" s="203"/>
      <c r="M480" s="204"/>
      <c r="N480" s="205"/>
      <c r="O480" s="205"/>
      <c r="P480" s="205"/>
      <c r="Q480" s="205"/>
      <c r="R480" s="205"/>
      <c r="S480" s="205"/>
      <c r="T480" s="206"/>
      <c r="AT480" s="207" t="s">
        <v>159</v>
      </c>
      <c r="AU480" s="207" t="s">
        <v>82</v>
      </c>
      <c r="AV480" s="13" t="s">
        <v>82</v>
      </c>
      <c r="AW480" s="13" t="s">
        <v>34</v>
      </c>
      <c r="AX480" s="13" t="s">
        <v>72</v>
      </c>
      <c r="AY480" s="207" t="s">
        <v>145</v>
      </c>
    </row>
    <row r="481" spans="2:51" s="13" customFormat="1" ht="11.25">
      <c r="B481" s="197"/>
      <c r="C481" s="198"/>
      <c r="D481" s="190" t="s">
        <v>159</v>
      </c>
      <c r="E481" s="199" t="s">
        <v>21</v>
      </c>
      <c r="F481" s="200" t="s">
        <v>581</v>
      </c>
      <c r="G481" s="198"/>
      <c r="H481" s="201">
        <v>20</v>
      </c>
      <c r="I481" s="202"/>
      <c r="J481" s="198"/>
      <c r="K481" s="198"/>
      <c r="L481" s="203"/>
      <c r="M481" s="204"/>
      <c r="N481" s="205"/>
      <c r="O481" s="205"/>
      <c r="P481" s="205"/>
      <c r="Q481" s="205"/>
      <c r="R481" s="205"/>
      <c r="S481" s="205"/>
      <c r="T481" s="206"/>
      <c r="AT481" s="207" t="s">
        <v>159</v>
      </c>
      <c r="AU481" s="207" t="s">
        <v>82</v>
      </c>
      <c r="AV481" s="13" t="s">
        <v>82</v>
      </c>
      <c r="AW481" s="13" t="s">
        <v>34</v>
      </c>
      <c r="AX481" s="13" t="s">
        <v>72</v>
      </c>
      <c r="AY481" s="207" t="s">
        <v>145</v>
      </c>
    </row>
    <row r="482" spans="2:51" s="15" customFormat="1" ht="11.25">
      <c r="B482" s="218"/>
      <c r="C482" s="219"/>
      <c r="D482" s="190" t="s">
        <v>159</v>
      </c>
      <c r="E482" s="220" t="s">
        <v>21</v>
      </c>
      <c r="F482" s="221" t="s">
        <v>233</v>
      </c>
      <c r="G482" s="219"/>
      <c r="H482" s="222">
        <v>70.6</v>
      </c>
      <c r="I482" s="223"/>
      <c r="J482" s="219"/>
      <c r="K482" s="219"/>
      <c r="L482" s="224"/>
      <c r="M482" s="225"/>
      <c r="N482" s="226"/>
      <c r="O482" s="226"/>
      <c r="P482" s="226"/>
      <c r="Q482" s="226"/>
      <c r="R482" s="226"/>
      <c r="S482" s="226"/>
      <c r="T482" s="227"/>
      <c r="AT482" s="228" t="s">
        <v>159</v>
      </c>
      <c r="AU482" s="228" t="s">
        <v>82</v>
      </c>
      <c r="AV482" s="15" t="s">
        <v>153</v>
      </c>
      <c r="AW482" s="15" t="s">
        <v>34</v>
      </c>
      <c r="AX482" s="15" t="s">
        <v>77</v>
      </c>
      <c r="AY482" s="228" t="s">
        <v>145</v>
      </c>
    </row>
    <row r="483" spans="1:65" s="2" customFormat="1" ht="24.2" customHeight="1">
      <c r="A483" s="37"/>
      <c r="B483" s="38"/>
      <c r="C483" s="177" t="s">
        <v>582</v>
      </c>
      <c r="D483" s="177" t="s">
        <v>148</v>
      </c>
      <c r="E483" s="178" t="s">
        <v>583</v>
      </c>
      <c r="F483" s="179" t="s">
        <v>584</v>
      </c>
      <c r="G483" s="180" t="s">
        <v>181</v>
      </c>
      <c r="H483" s="181">
        <v>4</v>
      </c>
      <c r="I483" s="182"/>
      <c r="J483" s="183">
        <f>ROUND(I483*H483,2)</f>
        <v>0</v>
      </c>
      <c r="K483" s="179" t="s">
        <v>152</v>
      </c>
      <c r="L483" s="42"/>
      <c r="M483" s="184" t="s">
        <v>21</v>
      </c>
      <c r="N483" s="185" t="s">
        <v>43</v>
      </c>
      <c r="O483" s="67"/>
      <c r="P483" s="186">
        <f>O483*H483</f>
        <v>0</v>
      </c>
      <c r="Q483" s="186">
        <v>1E-05</v>
      </c>
      <c r="R483" s="186">
        <f>Q483*H483</f>
        <v>4E-05</v>
      </c>
      <c r="S483" s="186">
        <v>0</v>
      </c>
      <c r="T483" s="187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188" t="s">
        <v>153</v>
      </c>
      <c r="AT483" s="188" t="s">
        <v>148</v>
      </c>
      <c r="AU483" s="188" t="s">
        <v>82</v>
      </c>
      <c r="AY483" s="19" t="s">
        <v>145</v>
      </c>
      <c r="BE483" s="189">
        <f>IF(N483="základní",J483,0)</f>
        <v>0</v>
      </c>
      <c r="BF483" s="189">
        <f>IF(N483="snížená",J483,0)</f>
        <v>0</v>
      </c>
      <c r="BG483" s="189">
        <f>IF(N483="zákl. přenesená",J483,0)</f>
        <v>0</v>
      </c>
      <c r="BH483" s="189">
        <f>IF(N483="sníž. přenesená",J483,0)</f>
        <v>0</v>
      </c>
      <c r="BI483" s="189">
        <f>IF(N483="nulová",J483,0)</f>
        <v>0</v>
      </c>
      <c r="BJ483" s="19" t="s">
        <v>77</v>
      </c>
      <c r="BK483" s="189">
        <f>ROUND(I483*H483,2)</f>
        <v>0</v>
      </c>
      <c r="BL483" s="19" t="s">
        <v>153</v>
      </c>
      <c r="BM483" s="188" t="s">
        <v>585</v>
      </c>
    </row>
    <row r="484" spans="1:47" s="2" customFormat="1" ht="19.5">
      <c r="A484" s="37"/>
      <c r="B484" s="38"/>
      <c r="C484" s="39"/>
      <c r="D484" s="190" t="s">
        <v>155</v>
      </c>
      <c r="E484" s="39"/>
      <c r="F484" s="191" t="s">
        <v>586</v>
      </c>
      <c r="G484" s="39"/>
      <c r="H484" s="39"/>
      <c r="I484" s="192"/>
      <c r="J484" s="39"/>
      <c r="K484" s="39"/>
      <c r="L484" s="42"/>
      <c r="M484" s="193"/>
      <c r="N484" s="194"/>
      <c r="O484" s="67"/>
      <c r="P484" s="67"/>
      <c r="Q484" s="67"/>
      <c r="R484" s="67"/>
      <c r="S484" s="67"/>
      <c r="T484" s="68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19" t="s">
        <v>155</v>
      </c>
      <c r="AU484" s="19" t="s">
        <v>82</v>
      </c>
    </row>
    <row r="485" spans="1:47" s="2" customFormat="1" ht="11.25">
      <c r="A485" s="37"/>
      <c r="B485" s="38"/>
      <c r="C485" s="39"/>
      <c r="D485" s="195" t="s">
        <v>157</v>
      </c>
      <c r="E485" s="39"/>
      <c r="F485" s="196" t="s">
        <v>587</v>
      </c>
      <c r="G485" s="39"/>
      <c r="H485" s="39"/>
      <c r="I485" s="192"/>
      <c r="J485" s="39"/>
      <c r="K485" s="39"/>
      <c r="L485" s="42"/>
      <c r="M485" s="193"/>
      <c r="N485" s="194"/>
      <c r="O485" s="67"/>
      <c r="P485" s="67"/>
      <c r="Q485" s="67"/>
      <c r="R485" s="67"/>
      <c r="S485" s="67"/>
      <c r="T485" s="68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T485" s="19" t="s">
        <v>157</v>
      </c>
      <c r="AU485" s="19" t="s">
        <v>82</v>
      </c>
    </row>
    <row r="486" spans="2:51" s="13" customFormat="1" ht="11.25">
      <c r="B486" s="197"/>
      <c r="C486" s="198"/>
      <c r="D486" s="190" t="s">
        <v>159</v>
      </c>
      <c r="E486" s="199" t="s">
        <v>21</v>
      </c>
      <c r="F486" s="200" t="s">
        <v>588</v>
      </c>
      <c r="G486" s="198"/>
      <c r="H486" s="201">
        <v>4</v>
      </c>
      <c r="I486" s="202"/>
      <c r="J486" s="198"/>
      <c r="K486" s="198"/>
      <c r="L486" s="203"/>
      <c r="M486" s="204"/>
      <c r="N486" s="205"/>
      <c r="O486" s="205"/>
      <c r="P486" s="205"/>
      <c r="Q486" s="205"/>
      <c r="R486" s="205"/>
      <c r="S486" s="205"/>
      <c r="T486" s="206"/>
      <c r="AT486" s="207" t="s">
        <v>159</v>
      </c>
      <c r="AU486" s="207" t="s">
        <v>82</v>
      </c>
      <c r="AV486" s="13" t="s">
        <v>82</v>
      </c>
      <c r="AW486" s="13" t="s">
        <v>34</v>
      </c>
      <c r="AX486" s="13" t="s">
        <v>77</v>
      </c>
      <c r="AY486" s="207" t="s">
        <v>145</v>
      </c>
    </row>
    <row r="487" spans="1:65" s="2" customFormat="1" ht="16.5" customHeight="1">
      <c r="A487" s="37"/>
      <c r="B487" s="38"/>
      <c r="C487" s="177" t="s">
        <v>589</v>
      </c>
      <c r="D487" s="177" t="s">
        <v>148</v>
      </c>
      <c r="E487" s="178" t="s">
        <v>590</v>
      </c>
      <c r="F487" s="179" t="s">
        <v>591</v>
      </c>
      <c r="G487" s="180" t="s">
        <v>181</v>
      </c>
      <c r="H487" s="181">
        <v>4664.5</v>
      </c>
      <c r="I487" s="182"/>
      <c r="J487" s="183">
        <f>ROUND(I487*H487,2)</f>
        <v>0</v>
      </c>
      <c r="K487" s="179" t="s">
        <v>152</v>
      </c>
      <c r="L487" s="42"/>
      <c r="M487" s="184" t="s">
        <v>21</v>
      </c>
      <c r="N487" s="185" t="s">
        <v>43</v>
      </c>
      <c r="O487" s="67"/>
      <c r="P487" s="186">
        <f>O487*H487</f>
        <v>0</v>
      </c>
      <c r="Q487" s="186">
        <v>0</v>
      </c>
      <c r="R487" s="186">
        <f>Q487*H487</f>
        <v>0</v>
      </c>
      <c r="S487" s="186">
        <v>0</v>
      </c>
      <c r="T487" s="187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88" t="s">
        <v>153</v>
      </c>
      <c r="AT487" s="188" t="s">
        <v>148</v>
      </c>
      <c r="AU487" s="188" t="s">
        <v>82</v>
      </c>
      <c r="AY487" s="19" t="s">
        <v>145</v>
      </c>
      <c r="BE487" s="189">
        <f>IF(N487="základní",J487,0)</f>
        <v>0</v>
      </c>
      <c r="BF487" s="189">
        <f>IF(N487="snížená",J487,0)</f>
        <v>0</v>
      </c>
      <c r="BG487" s="189">
        <f>IF(N487="zákl. přenesená",J487,0)</f>
        <v>0</v>
      </c>
      <c r="BH487" s="189">
        <f>IF(N487="sníž. přenesená",J487,0)</f>
        <v>0</v>
      </c>
      <c r="BI487" s="189">
        <f>IF(N487="nulová",J487,0)</f>
        <v>0</v>
      </c>
      <c r="BJ487" s="19" t="s">
        <v>77</v>
      </c>
      <c r="BK487" s="189">
        <f>ROUND(I487*H487,2)</f>
        <v>0</v>
      </c>
      <c r="BL487" s="19" t="s">
        <v>153</v>
      </c>
      <c r="BM487" s="188" t="s">
        <v>592</v>
      </c>
    </row>
    <row r="488" spans="1:47" s="2" customFormat="1" ht="19.5">
      <c r="A488" s="37"/>
      <c r="B488" s="38"/>
      <c r="C488" s="39"/>
      <c r="D488" s="190" t="s">
        <v>155</v>
      </c>
      <c r="E488" s="39"/>
      <c r="F488" s="191" t="s">
        <v>593</v>
      </c>
      <c r="G488" s="39"/>
      <c r="H488" s="39"/>
      <c r="I488" s="192"/>
      <c r="J488" s="39"/>
      <c r="K488" s="39"/>
      <c r="L488" s="42"/>
      <c r="M488" s="193"/>
      <c r="N488" s="194"/>
      <c r="O488" s="67"/>
      <c r="P488" s="67"/>
      <c r="Q488" s="67"/>
      <c r="R488" s="67"/>
      <c r="S488" s="67"/>
      <c r="T488" s="68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19" t="s">
        <v>155</v>
      </c>
      <c r="AU488" s="19" t="s">
        <v>82</v>
      </c>
    </row>
    <row r="489" spans="1:47" s="2" customFormat="1" ht="11.25">
      <c r="A489" s="37"/>
      <c r="B489" s="38"/>
      <c r="C489" s="39"/>
      <c r="D489" s="195" t="s">
        <v>157</v>
      </c>
      <c r="E489" s="39"/>
      <c r="F489" s="196" t="s">
        <v>594</v>
      </c>
      <c r="G489" s="39"/>
      <c r="H489" s="39"/>
      <c r="I489" s="192"/>
      <c r="J489" s="39"/>
      <c r="K489" s="39"/>
      <c r="L489" s="42"/>
      <c r="M489" s="193"/>
      <c r="N489" s="194"/>
      <c r="O489" s="67"/>
      <c r="P489" s="67"/>
      <c r="Q489" s="67"/>
      <c r="R489" s="67"/>
      <c r="S489" s="67"/>
      <c r="T489" s="68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T489" s="19" t="s">
        <v>157</v>
      </c>
      <c r="AU489" s="19" t="s">
        <v>82</v>
      </c>
    </row>
    <row r="490" spans="2:51" s="14" customFormat="1" ht="11.25">
      <c r="B490" s="208"/>
      <c r="C490" s="209"/>
      <c r="D490" s="190" t="s">
        <v>159</v>
      </c>
      <c r="E490" s="210" t="s">
        <v>21</v>
      </c>
      <c r="F490" s="211" t="s">
        <v>545</v>
      </c>
      <c r="G490" s="209"/>
      <c r="H490" s="210" t="s">
        <v>21</v>
      </c>
      <c r="I490" s="212"/>
      <c r="J490" s="209"/>
      <c r="K490" s="209"/>
      <c r="L490" s="213"/>
      <c r="M490" s="214"/>
      <c r="N490" s="215"/>
      <c r="O490" s="215"/>
      <c r="P490" s="215"/>
      <c r="Q490" s="215"/>
      <c r="R490" s="215"/>
      <c r="S490" s="215"/>
      <c r="T490" s="216"/>
      <c r="AT490" s="217" t="s">
        <v>159</v>
      </c>
      <c r="AU490" s="217" t="s">
        <v>82</v>
      </c>
      <c r="AV490" s="14" t="s">
        <v>77</v>
      </c>
      <c r="AW490" s="14" t="s">
        <v>34</v>
      </c>
      <c r="AX490" s="14" t="s">
        <v>72</v>
      </c>
      <c r="AY490" s="217" t="s">
        <v>145</v>
      </c>
    </row>
    <row r="491" spans="2:51" s="13" customFormat="1" ht="11.25">
      <c r="B491" s="197"/>
      <c r="C491" s="198"/>
      <c r="D491" s="190" t="s">
        <v>159</v>
      </c>
      <c r="E491" s="199" t="s">
        <v>21</v>
      </c>
      <c r="F491" s="200" t="s">
        <v>595</v>
      </c>
      <c r="G491" s="198"/>
      <c r="H491" s="201">
        <v>19.7</v>
      </c>
      <c r="I491" s="202"/>
      <c r="J491" s="198"/>
      <c r="K491" s="198"/>
      <c r="L491" s="203"/>
      <c r="M491" s="204"/>
      <c r="N491" s="205"/>
      <c r="O491" s="205"/>
      <c r="P491" s="205"/>
      <c r="Q491" s="205"/>
      <c r="R491" s="205"/>
      <c r="S491" s="205"/>
      <c r="T491" s="206"/>
      <c r="AT491" s="207" t="s">
        <v>159</v>
      </c>
      <c r="AU491" s="207" t="s">
        <v>82</v>
      </c>
      <c r="AV491" s="13" t="s">
        <v>82</v>
      </c>
      <c r="AW491" s="13" t="s">
        <v>34</v>
      </c>
      <c r="AX491" s="13" t="s">
        <v>72</v>
      </c>
      <c r="AY491" s="207" t="s">
        <v>145</v>
      </c>
    </row>
    <row r="492" spans="2:51" s="13" customFormat="1" ht="11.25">
      <c r="B492" s="197"/>
      <c r="C492" s="198"/>
      <c r="D492" s="190" t="s">
        <v>159</v>
      </c>
      <c r="E492" s="199" t="s">
        <v>21</v>
      </c>
      <c r="F492" s="200" t="s">
        <v>596</v>
      </c>
      <c r="G492" s="198"/>
      <c r="H492" s="201">
        <v>14.8</v>
      </c>
      <c r="I492" s="202"/>
      <c r="J492" s="198"/>
      <c r="K492" s="198"/>
      <c r="L492" s="203"/>
      <c r="M492" s="204"/>
      <c r="N492" s="205"/>
      <c r="O492" s="205"/>
      <c r="P492" s="205"/>
      <c r="Q492" s="205"/>
      <c r="R492" s="205"/>
      <c r="S492" s="205"/>
      <c r="T492" s="206"/>
      <c r="AT492" s="207" t="s">
        <v>159</v>
      </c>
      <c r="AU492" s="207" t="s">
        <v>82</v>
      </c>
      <c r="AV492" s="13" t="s">
        <v>82</v>
      </c>
      <c r="AW492" s="13" t="s">
        <v>34</v>
      </c>
      <c r="AX492" s="13" t="s">
        <v>72</v>
      </c>
      <c r="AY492" s="207" t="s">
        <v>145</v>
      </c>
    </row>
    <row r="493" spans="2:51" s="13" customFormat="1" ht="22.5">
      <c r="B493" s="197"/>
      <c r="C493" s="198"/>
      <c r="D493" s="190" t="s">
        <v>159</v>
      </c>
      <c r="E493" s="199" t="s">
        <v>21</v>
      </c>
      <c r="F493" s="200" t="s">
        <v>597</v>
      </c>
      <c r="G493" s="198"/>
      <c r="H493" s="201">
        <v>130</v>
      </c>
      <c r="I493" s="202"/>
      <c r="J493" s="198"/>
      <c r="K493" s="198"/>
      <c r="L493" s="203"/>
      <c r="M493" s="204"/>
      <c r="N493" s="205"/>
      <c r="O493" s="205"/>
      <c r="P493" s="205"/>
      <c r="Q493" s="205"/>
      <c r="R493" s="205"/>
      <c r="S493" s="205"/>
      <c r="T493" s="206"/>
      <c r="AT493" s="207" t="s">
        <v>159</v>
      </c>
      <c r="AU493" s="207" t="s">
        <v>82</v>
      </c>
      <c r="AV493" s="13" t="s">
        <v>82</v>
      </c>
      <c r="AW493" s="13" t="s">
        <v>34</v>
      </c>
      <c r="AX493" s="13" t="s">
        <v>72</v>
      </c>
      <c r="AY493" s="207" t="s">
        <v>145</v>
      </c>
    </row>
    <row r="494" spans="2:51" s="16" customFormat="1" ht="11.25">
      <c r="B494" s="229"/>
      <c r="C494" s="230"/>
      <c r="D494" s="190" t="s">
        <v>159</v>
      </c>
      <c r="E494" s="231" t="s">
        <v>21</v>
      </c>
      <c r="F494" s="232" t="s">
        <v>327</v>
      </c>
      <c r="G494" s="230"/>
      <c r="H494" s="233">
        <v>164.5</v>
      </c>
      <c r="I494" s="234"/>
      <c r="J494" s="230"/>
      <c r="K494" s="230"/>
      <c r="L494" s="235"/>
      <c r="M494" s="236"/>
      <c r="N494" s="237"/>
      <c r="O494" s="237"/>
      <c r="P494" s="237"/>
      <c r="Q494" s="237"/>
      <c r="R494" s="237"/>
      <c r="S494" s="237"/>
      <c r="T494" s="238"/>
      <c r="AT494" s="239" t="s">
        <v>159</v>
      </c>
      <c r="AU494" s="239" t="s">
        <v>82</v>
      </c>
      <c r="AV494" s="16" t="s">
        <v>146</v>
      </c>
      <c r="AW494" s="16" t="s">
        <v>34</v>
      </c>
      <c r="AX494" s="16" t="s">
        <v>72</v>
      </c>
      <c r="AY494" s="239" t="s">
        <v>145</v>
      </c>
    </row>
    <row r="495" spans="2:51" s="13" customFormat="1" ht="11.25">
      <c r="B495" s="197"/>
      <c r="C495" s="198"/>
      <c r="D495" s="190" t="s">
        <v>159</v>
      </c>
      <c r="E495" s="199" t="s">
        <v>21</v>
      </c>
      <c r="F495" s="200" t="s">
        <v>598</v>
      </c>
      <c r="G495" s="198"/>
      <c r="H495" s="201">
        <v>4500</v>
      </c>
      <c r="I495" s="202"/>
      <c r="J495" s="198"/>
      <c r="K495" s="198"/>
      <c r="L495" s="203"/>
      <c r="M495" s="204"/>
      <c r="N495" s="205"/>
      <c r="O495" s="205"/>
      <c r="P495" s="205"/>
      <c r="Q495" s="205"/>
      <c r="R495" s="205"/>
      <c r="S495" s="205"/>
      <c r="T495" s="206"/>
      <c r="AT495" s="207" t="s">
        <v>159</v>
      </c>
      <c r="AU495" s="207" t="s">
        <v>82</v>
      </c>
      <c r="AV495" s="13" t="s">
        <v>82</v>
      </c>
      <c r="AW495" s="13" t="s">
        <v>34</v>
      </c>
      <c r="AX495" s="13" t="s">
        <v>72</v>
      </c>
      <c r="AY495" s="207" t="s">
        <v>145</v>
      </c>
    </row>
    <row r="496" spans="2:51" s="15" customFormat="1" ht="11.25">
      <c r="B496" s="218"/>
      <c r="C496" s="219"/>
      <c r="D496" s="190" t="s">
        <v>159</v>
      </c>
      <c r="E496" s="220" t="s">
        <v>21</v>
      </c>
      <c r="F496" s="221" t="s">
        <v>233</v>
      </c>
      <c r="G496" s="219"/>
      <c r="H496" s="222">
        <v>4664.5</v>
      </c>
      <c r="I496" s="223"/>
      <c r="J496" s="219"/>
      <c r="K496" s="219"/>
      <c r="L496" s="224"/>
      <c r="M496" s="225"/>
      <c r="N496" s="226"/>
      <c r="O496" s="226"/>
      <c r="P496" s="226"/>
      <c r="Q496" s="226"/>
      <c r="R496" s="226"/>
      <c r="S496" s="226"/>
      <c r="T496" s="227"/>
      <c r="AT496" s="228" t="s">
        <v>159</v>
      </c>
      <c r="AU496" s="228" t="s">
        <v>82</v>
      </c>
      <c r="AV496" s="15" t="s">
        <v>153</v>
      </c>
      <c r="AW496" s="15" t="s">
        <v>34</v>
      </c>
      <c r="AX496" s="15" t="s">
        <v>77</v>
      </c>
      <c r="AY496" s="228" t="s">
        <v>145</v>
      </c>
    </row>
    <row r="497" spans="1:65" s="2" customFormat="1" ht="16.5" customHeight="1">
      <c r="A497" s="37"/>
      <c r="B497" s="38"/>
      <c r="C497" s="177" t="s">
        <v>599</v>
      </c>
      <c r="D497" s="177" t="s">
        <v>148</v>
      </c>
      <c r="E497" s="178" t="s">
        <v>600</v>
      </c>
      <c r="F497" s="179" t="s">
        <v>601</v>
      </c>
      <c r="G497" s="180" t="s">
        <v>181</v>
      </c>
      <c r="H497" s="181">
        <v>7155.9</v>
      </c>
      <c r="I497" s="182"/>
      <c r="J497" s="183">
        <f>ROUND(I497*H497,2)</f>
        <v>0</v>
      </c>
      <c r="K497" s="179" t="s">
        <v>152</v>
      </c>
      <c r="L497" s="42"/>
      <c r="M497" s="184" t="s">
        <v>21</v>
      </c>
      <c r="N497" s="185" t="s">
        <v>43</v>
      </c>
      <c r="O497" s="67"/>
      <c r="P497" s="186">
        <f>O497*H497</f>
        <v>0</v>
      </c>
      <c r="Q497" s="186">
        <v>1E-05</v>
      </c>
      <c r="R497" s="186">
        <f>Q497*H497</f>
        <v>0.071559</v>
      </c>
      <c r="S497" s="186">
        <v>0</v>
      </c>
      <c r="T497" s="187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188" t="s">
        <v>153</v>
      </c>
      <c r="AT497" s="188" t="s">
        <v>148</v>
      </c>
      <c r="AU497" s="188" t="s">
        <v>82</v>
      </c>
      <c r="AY497" s="19" t="s">
        <v>145</v>
      </c>
      <c r="BE497" s="189">
        <f>IF(N497="základní",J497,0)</f>
        <v>0</v>
      </c>
      <c r="BF497" s="189">
        <f>IF(N497="snížená",J497,0)</f>
        <v>0</v>
      </c>
      <c r="BG497" s="189">
        <f>IF(N497="zákl. přenesená",J497,0)</f>
        <v>0</v>
      </c>
      <c r="BH497" s="189">
        <f>IF(N497="sníž. přenesená",J497,0)</f>
        <v>0</v>
      </c>
      <c r="BI497" s="189">
        <f>IF(N497="nulová",J497,0)</f>
        <v>0</v>
      </c>
      <c r="BJ497" s="19" t="s">
        <v>77</v>
      </c>
      <c r="BK497" s="189">
        <f>ROUND(I497*H497,2)</f>
        <v>0</v>
      </c>
      <c r="BL497" s="19" t="s">
        <v>153</v>
      </c>
      <c r="BM497" s="188" t="s">
        <v>602</v>
      </c>
    </row>
    <row r="498" spans="1:47" s="2" customFormat="1" ht="19.5">
      <c r="A498" s="37"/>
      <c r="B498" s="38"/>
      <c r="C498" s="39"/>
      <c r="D498" s="190" t="s">
        <v>155</v>
      </c>
      <c r="E498" s="39"/>
      <c r="F498" s="191" t="s">
        <v>603</v>
      </c>
      <c r="G498" s="39"/>
      <c r="H498" s="39"/>
      <c r="I498" s="192"/>
      <c r="J498" s="39"/>
      <c r="K498" s="39"/>
      <c r="L498" s="42"/>
      <c r="M498" s="193"/>
      <c r="N498" s="194"/>
      <c r="O498" s="67"/>
      <c r="P498" s="67"/>
      <c r="Q498" s="67"/>
      <c r="R498" s="67"/>
      <c r="S498" s="67"/>
      <c r="T498" s="68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T498" s="19" t="s">
        <v>155</v>
      </c>
      <c r="AU498" s="19" t="s">
        <v>82</v>
      </c>
    </row>
    <row r="499" spans="1:47" s="2" customFormat="1" ht="11.25">
      <c r="A499" s="37"/>
      <c r="B499" s="38"/>
      <c r="C499" s="39"/>
      <c r="D499" s="195" t="s">
        <v>157</v>
      </c>
      <c r="E499" s="39"/>
      <c r="F499" s="196" t="s">
        <v>604</v>
      </c>
      <c r="G499" s="39"/>
      <c r="H499" s="39"/>
      <c r="I499" s="192"/>
      <c r="J499" s="39"/>
      <c r="K499" s="39"/>
      <c r="L499" s="42"/>
      <c r="M499" s="193"/>
      <c r="N499" s="194"/>
      <c r="O499" s="67"/>
      <c r="P499" s="67"/>
      <c r="Q499" s="67"/>
      <c r="R499" s="67"/>
      <c r="S499" s="67"/>
      <c r="T499" s="68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T499" s="19" t="s">
        <v>157</v>
      </c>
      <c r="AU499" s="19" t="s">
        <v>82</v>
      </c>
    </row>
    <row r="500" spans="2:51" s="14" customFormat="1" ht="11.25">
      <c r="B500" s="208"/>
      <c r="C500" s="209"/>
      <c r="D500" s="190" t="s">
        <v>159</v>
      </c>
      <c r="E500" s="210" t="s">
        <v>21</v>
      </c>
      <c r="F500" s="211" t="s">
        <v>545</v>
      </c>
      <c r="G500" s="209"/>
      <c r="H500" s="210" t="s">
        <v>21</v>
      </c>
      <c r="I500" s="212"/>
      <c r="J500" s="209"/>
      <c r="K500" s="209"/>
      <c r="L500" s="213"/>
      <c r="M500" s="214"/>
      <c r="N500" s="215"/>
      <c r="O500" s="215"/>
      <c r="P500" s="215"/>
      <c r="Q500" s="215"/>
      <c r="R500" s="215"/>
      <c r="S500" s="215"/>
      <c r="T500" s="216"/>
      <c r="AT500" s="217" t="s">
        <v>159</v>
      </c>
      <c r="AU500" s="217" t="s">
        <v>82</v>
      </c>
      <c r="AV500" s="14" t="s">
        <v>77</v>
      </c>
      <c r="AW500" s="14" t="s">
        <v>34</v>
      </c>
      <c r="AX500" s="14" t="s">
        <v>72</v>
      </c>
      <c r="AY500" s="217" t="s">
        <v>145</v>
      </c>
    </row>
    <row r="501" spans="2:51" s="13" customFormat="1" ht="11.25">
      <c r="B501" s="197"/>
      <c r="C501" s="198"/>
      <c r="D501" s="190" t="s">
        <v>159</v>
      </c>
      <c r="E501" s="199" t="s">
        <v>21</v>
      </c>
      <c r="F501" s="200" t="s">
        <v>605</v>
      </c>
      <c r="G501" s="198"/>
      <c r="H501" s="201">
        <v>45.3</v>
      </c>
      <c r="I501" s="202"/>
      <c r="J501" s="198"/>
      <c r="K501" s="198"/>
      <c r="L501" s="203"/>
      <c r="M501" s="204"/>
      <c r="N501" s="205"/>
      <c r="O501" s="205"/>
      <c r="P501" s="205"/>
      <c r="Q501" s="205"/>
      <c r="R501" s="205"/>
      <c r="S501" s="205"/>
      <c r="T501" s="206"/>
      <c r="AT501" s="207" t="s">
        <v>159</v>
      </c>
      <c r="AU501" s="207" t="s">
        <v>82</v>
      </c>
      <c r="AV501" s="13" t="s">
        <v>82</v>
      </c>
      <c r="AW501" s="13" t="s">
        <v>34</v>
      </c>
      <c r="AX501" s="13" t="s">
        <v>72</v>
      </c>
      <c r="AY501" s="207" t="s">
        <v>145</v>
      </c>
    </row>
    <row r="502" spans="2:51" s="13" customFormat="1" ht="11.25">
      <c r="B502" s="197"/>
      <c r="C502" s="198"/>
      <c r="D502" s="190" t="s">
        <v>159</v>
      </c>
      <c r="E502" s="199" t="s">
        <v>21</v>
      </c>
      <c r="F502" s="200" t="s">
        <v>606</v>
      </c>
      <c r="G502" s="198"/>
      <c r="H502" s="201">
        <v>15.1</v>
      </c>
      <c r="I502" s="202"/>
      <c r="J502" s="198"/>
      <c r="K502" s="198"/>
      <c r="L502" s="203"/>
      <c r="M502" s="204"/>
      <c r="N502" s="205"/>
      <c r="O502" s="205"/>
      <c r="P502" s="205"/>
      <c r="Q502" s="205"/>
      <c r="R502" s="205"/>
      <c r="S502" s="205"/>
      <c r="T502" s="206"/>
      <c r="AT502" s="207" t="s">
        <v>159</v>
      </c>
      <c r="AU502" s="207" t="s">
        <v>82</v>
      </c>
      <c r="AV502" s="13" t="s">
        <v>82</v>
      </c>
      <c r="AW502" s="13" t="s">
        <v>34</v>
      </c>
      <c r="AX502" s="13" t="s">
        <v>72</v>
      </c>
      <c r="AY502" s="207" t="s">
        <v>145</v>
      </c>
    </row>
    <row r="503" spans="2:51" s="13" customFormat="1" ht="11.25">
      <c r="B503" s="197"/>
      <c r="C503" s="198"/>
      <c r="D503" s="190" t="s">
        <v>159</v>
      </c>
      <c r="E503" s="199" t="s">
        <v>21</v>
      </c>
      <c r="F503" s="200" t="s">
        <v>607</v>
      </c>
      <c r="G503" s="198"/>
      <c r="H503" s="201">
        <v>19.7</v>
      </c>
      <c r="I503" s="202"/>
      <c r="J503" s="198"/>
      <c r="K503" s="198"/>
      <c r="L503" s="203"/>
      <c r="M503" s="204"/>
      <c r="N503" s="205"/>
      <c r="O503" s="205"/>
      <c r="P503" s="205"/>
      <c r="Q503" s="205"/>
      <c r="R503" s="205"/>
      <c r="S503" s="205"/>
      <c r="T503" s="206"/>
      <c r="AT503" s="207" t="s">
        <v>159</v>
      </c>
      <c r="AU503" s="207" t="s">
        <v>82</v>
      </c>
      <c r="AV503" s="13" t="s">
        <v>82</v>
      </c>
      <c r="AW503" s="13" t="s">
        <v>34</v>
      </c>
      <c r="AX503" s="13" t="s">
        <v>72</v>
      </c>
      <c r="AY503" s="207" t="s">
        <v>145</v>
      </c>
    </row>
    <row r="504" spans="2:51" s="13" customFormat="1" ht="11.25">
      <c r="B504" s="197"/>
      <c r="C504" s="198"/>
      <c r="D504" s="190" t="s">
        <v>159</v>
      </c>
      <c r="E504" s="199" t="s">
        <v>21</v>
      </c>
      <c r="F504" s="200" t="s">
        <v>608</v>
      </c>
      <c r="G504" s="198"/>
      <c r="H504" s="201">
        <v>14.8</v>
      </c>
      <c r="I504" s="202"/>
      <c r="J504" s="198"/>
      <c r="K504" s="198"/>
      <c r="L504" s="203"/>
      <c r="M504" s="204"/>
      <c r="N504" s="205"/>
      <c r="O504" s="205"/>
      <c r="P504" s="205"/>
      <c r="Q504" s="205"/>
      <c r="R504" s="205"/>
      <c r="S504" s="205"/>
      <c r="T504" s="206"/>
      <c r="AT504" s="207" t="s">
        <v>159</v>
      </c>
      <c r="AU504" s="207" t="s">
        <v>82</v>
      </c>
      <c r="AV504" s="13" t="s">
        <v>82</v>
      </c>
      <c r="AW504" s="13" t="s">
        <v>34</v>
      </c>
      <c r="AX504" s="13" t="s">
        <v>72</v>
      </c>
      <c r="AY504" s="207" t="s">
        <v>145</v>
      </c>
    </row>
    <row r="505" spans="2:51" s="13" customFormat="1" ht="11.25">
      <c r="B505" s="197"/>
      <c r="C505" s="198"/>
      <c r="D505" s="190" t="s">
        <v>159</v>
      </c>
      <c r="E505" s="199" t="s">
        <v>21</v>
      </c>
      <c r="F505" s="200" t="s">
        <v>609</v>
      </c>
      <c r="G505" s="198"/>
      <c r="H505" s="201">
        <v>24</v>
      </c>
      <c r="I505" s="202"/>
      <c r="J505" s="198"/>
      <c r="K505" s="198"/>
      <c r="L505" s="203"/>
      <c r="M505" s="204"/>
      <c r="N505" s="205"/>
      <c r="O505" s="205"/>
      <c r="P505" s="205"/>
      <c r="Q505" s="205"/>
      <c r="R505" s="205"/>
      <c r="S505" s="205"/>
      <c r="T505" s="206"/>
      <c r="AT505" s="207" t="s">
        <v>159</v>
      </c>
      <c r="AU505" s="207" t="s">
        <v>82</v>
      </c>
      <c r="AV505" s="13" t="s">
        <v>82</v>
      </c>
      <c r="AW505" s="13" t="s">
        <v>34</v>
      </c>
      <c r="AX505" s="13" t="s">
        <v>72</v>
      </c>
      <c r="AY505" s="207" t="s">
        <v>145</v>
      </c>
    </row>
    <row r="506" spans="2:51" s="16" customFormat="1" ht="11.25">
      <c r="B506" s="229"/>
      <c r="C506" s="230"/>
      <c r="D506" s="190" t="s">
        <v>159</v>
      </c>
      <c r="E506" s="231" t="s">
        <v>21</v>
      </c>
      <c r="F506" s="232" t="s">
        <v>327</v>
      </c>
      <c r="G506" s="230"/>
      <c r="H506" s="233">
        <v>118.89999999999999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AT506" s="239" t="s">
        <v>159</v>
      </c>
      <c r="AU506" s="239" t="s">
        <v>82</v>
      </c>
      <c r="AV506" s="16" t="s">
        <v>146</v>
      </c>
      <c r="AW506" s="16" t="s">
        <v>34</v>
      </c>
      <c r="AX506" s="16" t="s">
        <v>72</v>
      </c>
      <c r="AY506" s="239" t="s">
        <v>145</v>
      </c>
    </row>
    <row r="507" spans="2:51" s="14" customFormat="1" ht="22.5">
      <c r="B507" s="208"/>
      <c r="C507" s="209"/>
      <c r="D507" s="190" t="s">
        <v>159</v>
      </c>
      <c r="E507" s="210" t="s">
        <v>21</v>
      </c>
      <c r="F507" s="211" t="s">
        <v>610</v>
      </c>
      <c r="G507" s="209"/>
      <c r="H507" s="210" t="s">
        <v>21</v>
      </c>
      <c r="I507" s="212"/>
      <c r="J507" s="209"/>
      <c r="K507" s="209"/>
      <c r="L507" s="213"/>
      <c r="M507" s="214"/>
      <c r="N507" s="215"/>
      <c r="O507" s="215"/>
      <c r="P507" s="215"/>
      <c r="Q507" s="215"/>
      <c r="R507" s="215"/>
      <c r="S507" s="215"/>
      <c r="T507" s="216"/>
      <c r="AT507" s="217" t="s">
        <v>159</v>
      </c>
      <c r="AU507" s="217" t="s">
        <v>82</v>
      </c>
      <c r="AV507" s="14" t="s">
        <v>77</v>
      </c>
      <c r="AW507" s="14" t="s">
        <v>34</v>
      </c>
      <c r="AX507" s="14" t="s">
        <v>72</v>
      </c>
      <c r="AY507" s="217" t="s">
        <v>145</v>
      </c>
    </row>
    <row r="508" spans="2:51" s="13" customFormat="1" ht="11.25">
      <c r="B508" s="197"/>
      <c r="C508" s="198"/>
      <c r="D508" s="190" t="s">
        <v>159</v>
      </c>
      <c r="E508" s="199" t="s">
        <v>21</v>
      </c>
      <c r="F508" s="200" t="s">
        <v>611</v>
      </c>
      <c r="G508" s="198"/>
      <c r="H508" s="201">
        <v>6930</v>
      </c>
      <c r="I508" s="202"/>
      <c r="J508" s="198"/>
      <c r="K508" s="198"/>
      <c r="L508" s="203"/>
      <c r="M508" s="204"/>
      <c r="N508" s="205"/>
      <c r="O508" s="205"/>
      <c r="P508" s="205"/>
      <c r="Q508" s="205"/>
      <c r="R508" s="205"/>
      <c r="S508" s="205"/>
      <c r="T508" s="206"/>
      <c r="AT508" s="207" t="s">
        <v>159</v>
      </c>
      <c r="AU508" s="207" t="s">
        <v>82</v>
      </c>
      <c r="AV508" s="13" t="s">
        <v>82</v>
      </c>
      <c r="AW508" s="13" t="s">
        <v>34</v>
      </c>
      <c r="AX508" s="13" t="s">
        <v>72</v>
      </c>
      <c r="AY508" s="207" t="s">
        <v>145</v>
      </c>
    </row>
    <row r="509" spans="2:51" s="13" customFormat="1" ht="11.25">
      <c r="B509" s="197"/>
      <c r="C509" s="198"/>
      <c r="D509" s="190" t="s">
        <v>159</v>
      </c>
      <c r="E509" s="199" t="s">
        <v>21</v>
      </c>
      <c r="F509" s="200" t="s">
        <v>612</v>
      </c>
      <c r="G509" s="198"/>
      <c r="H509" s="201">
        <v>77</v>
      </c>
      <c r="I509" s="202"/>
      <c r="J509" s="198"/>
      <c r="K509" s="198"/>
      <c r="L509" s="203"/>
      <c r="M509" s="204"/>
      <c r="N509" s="205"/>
      <c r="O509" s="205"/>
      <c r="P509" s="205"/>
      <c r="Q509" s="205"/>
      <c r="R509" s="205"/>
      <c r="S509" s="205"/>
      <c r="T509" s="206"/>
      <c r="AT509" s="207" t="s">
        <v>159</v>
      </c>
      <c r="AU509" s="207" t="s">
        <v>82</v>
      </c>
      <c r="AV509" s="13" t="s">
        <v>82</v>
      </c>
      <c r="AW509" s="13" t="s">
        <v>34</v>
      </c>
      <c r="AX509" s="13" t="s">
        <v>72</v>
      </c>
      <c r="AY509" s="207" t="s">
        <v>145</v>
      </c>
    </row>
    <row r="510" spans="2:51" s="16" customFormat="1" ht="11.25">
      <c r="B510" s="229"/>
      <c r="C510" s="230"/>
      <c r="D510" s="190" t="s">
        <v>159</v>
      </c>
      <c r="E510" s="231" t="s">
        <v>21</v>
      </c>
      <c r="F510" s="232" t="s">
        <v>327</v>
      </c>
      <c r="G510" s="230"/>
      <c r="H510" s="233">
        <v>7007</v>
      </c>
      <c r="I510" s="234"/>
      <c r="J510" s="230"/>
      <c r="K510" s="230"/>
      <c r="L510" s="235"/>
      <c r="M510" s="236"/>
      <c r="N510" s="237"/>
      <c r="O510" s="237"/>
      <c r="P510" s="237"/>
      <c r="Q510" s="237"/>
      <c r="R510" s="237"/>
      <c r="S510" s="237"/>
      <c r="T510" s="238"/>
      <c r="AT510" s="239" t="s">
        <v>159</v>
      </c>
      <c r="AU510" s="239" t="s">
        <v>82</v>
      </c>
      <c r="AV510" s="16" t="s">
        <v>146</v>
      </c>
      <c r="AW510" s="16" t="s">
        <v>34</v>
      </c>
      <c r="AX510" s="16" t="s">
        <v>72</v>
      </c>
      <c r="AY510" s="239" t="s">
        <v>145</v>
      </c>
    </row>
    <row r="511" spans="2:51" s="14" customFormat="1" ht="11.25">
      <c r="B511" s="208"/>
      <c r="C511" s="209"/>
      <c r="D511" s="190" t="s">
        <v>159</v>
      </c>
      <c r="E511" s="210" t="s">
        <v>21</v>
      </c>
      <c r="F511" s="211" t="s">
        <v>613</v>
      </c>
      <c r="G511" s="209"/>
      <c r="H511" s="210" t="s">
        <v>21</v>
      </c>
      <c r="I511" s="212"/>
      <c r="J511" s="209"/>
      <c r="K511" s="209"/>
      <c r="L511" s="213"/>
      <c r="M511" s="214"/>
      <c r="N511" s="215"/>
      <c r="O511" s="215"/>
      <c r="P511" s="215"/>
      <c r="Q511" s="215"/>
      <c r="R511" s="215"/>
      <c r="S511" s="215"/>
      <c r="T511" s="216"/>
      <c r="AT511" s="217" t="s">
        <v>159</v>
      </c>
      <c r="AU511" s="217" t="s">
        <v>82</v>
      </c>
      <c r="AV511" s="14" t="s">
        <v>77</v>
      </c>
      <c r="AW511" s="14" t="s">
        <v>34</v>
      </c>
      <c r="AX511" s="14" t="s">
        <v>72</v>
      </c>
      <c r="AY511" s="217" t="s">
        <v>145</v>
      </c>
    </row>
    <row r="512" spans="2:51" s="13" customFormat="1" ht="11.25">
      <c r="B512" s="197"/>
      <c r="C512" s="198"/>
      <c r="D512" s="190" t="s">
        <v>159</v>
      </c>
      <c r="E512" s="199" t="s">
        <v>21</v>
      </c>
      <c r="F512" s="200" t="s">
        <v>614</v>
      </c>
      <c r="G512" s="198"/>
      <c r="H512" s="201">
        <v>50</v>
      </c>
      <c r="I512" s="202"/>
      <c r="J512" s="198"/>
      <c r="K512" s="198"/>
      <c r="L512" s="203"/>
      <c r="M512" s="204"/>
      <c r="N512" s="205"/>
      <c r="O512" s="205"/>
      <c r="P512" s="205"/>
      <c r="Q512" s="205"/>
      <c r="R512" s="205"/>
      <c r="S512" s="205"/>
      <c r="T512" s="206"/>
      <c r="AT512" s="207" t="s">
        <v>159</v>
      </c>
      <c r="AU512" s="207" t="s">
        <v>82</v>
      </c>
      <c r="AV512" s="13" t="s">
        <v>82</v>
      </c>
      <c r="AW512" s="13" t="s">
        <v>34</v>
      </c>
      <c r="AX512" s="13" t="s">
        <v>72</v>
      </c>
      <c r="AY512" s="207" t="s">
        <v>145</v>
      </c>
    </row>
    <row r="513" spans="2:51" s="13" customFormat="1" ht="11.25">
      <c r="B513" s="197"/>
      <c r="C513" s="198"/>
      <c r="D513" s="190" t="s">
        <v>159</v>
      </c>
      <c r="E513" s="199" t="s">
        <v>21</v>
      </c>
      <c r="F513" s="200" t="s">
        <v>615</v>
      </c>
      <c r="G513" s="198"/>
      <c r="H513" s="201">
        <v>-20</v>
      </c>
      <c r="I513" s="202"/>
      <c r="J513" s="198"/>
      <c r="K513" s="198"/>
      <c r="L513" s="203"/>
      <c r="M513" s="204"/>
      <c r="N513" s="205"/>
      <c r="O513" s="205"/>
      <c r="P513" s="205"/>
      <c r="Q513" s="205"/>
      <c r="R513" s="205"/>
      <c r="S513" s="205"/>
      <c r="T513" s="206"/>
      <c r="AT513" s="207" t="s">
        <v>159</v>
      </c>
      <c r="AU513" s="207" t="s">
        <v>82</v>
      </c>
      <c r="AV513" s="13" t="s">
        <v>82</v>
      </c>
      <c r="AW513" s="13" t="s">
        <v>34</v>
      </c>
      <c r="AX513" s="13" t="s">
        <v>72</v>
      </c>
      <c r="AY513" s="207" t="s">
        <v>145</v>
      </c>
    </row>
    <row r="514" spans="2:51" s="16" customFormat="1" ht="11.25">
      <c r="B514" s="229"/>
      <c r="C514" s="230"/>
      <c r="D514" s="190" t="s">
        <v>159</v>
      </c>
      <c r="E514" s="231" t="s">
        <v>21</v>
      </c>
      <c r="F514" s="232" t="s">
        <v>327</v>
      </c>
      <c r="G514" s="230"/>
      <c r="H514" s="233">
        <v>30</v>
      </c>
      <c r="I514" s="234"/>
      <c r="J514" s="230"/>
      <c r="K514" s="230"/>
      <c r="L514" s="235"/>
      <c r="M514" s="236"/>
      <c r="N514" s="237"/>
      <c r="O514" s="237"/>
      <c r="P514" s="237"/>
      <c r="Q514" s="237"/>
      <c r="R514" s="237"/>
      <c r="S514" s="237"/>
      <c r="T514" s="238"/>
      <c r="AT514" s="239" t="s">
        <v>159</v>
      </c>
      <c r="AU514" s="239" t="s">
        <v>82</v>
      </c>
      <c r="AV514" s="16" t="s">
        <v>146</v>
      </c>
      <c r="AW514" s="16" t="s">
        <v>34</v>
      </c>
      <c r="AX514" s="16" t="s">
        <v>72</v>
      </c>
      <c r="AY514" s="239" t="s">
        <v>145</v>
      </c>
    </row>
    <row r="515" spans="2:51" s="15" customFormat="1" ht="11.25">
      <c r="B515" s="218"/>
      <c r="C515" s="219"/>
      <c r="D515" s="190" t="s">
        <v>159</v>
      </c>
      <c r="E515" s="220" t="s">
        <v>21</v>
      </c>
      <c r="F515" s="221" t="s">
        <v>233</v>
      </c>
      <c r="G515" s="219"/>
      <c r="H515" s="222">
        <v>7155.9</v>
      </c>
      <c r="I515" s="223"/>
      <c r="J515" s="219"/>
      <c r="K515" s="219"/>
      <c r="L515" s="224"/>
      <c r="M515" s="225"/>
      <c r="N515" s="226"/>
      <c r="O515" s="226"/>
      <c r="P515" s="226"/>
      <c r="Q515" s="226"/>
      <c r="R515" s="226"/>
      <c r="S515" s="226"/>
      <c r="T515" s="227"/>
      <c r="AT515" s="228" t="s">
        <v>159</v>
      </c>
      <c r="AU515" s="228" t="s">
        <v>82</v>
      </c>
      <c r="AV515" s="15" t="s">
        <v>153</v>
      </c>
      <c r="AW515" s="15" t="s">
        <v>34</v>
      </c>
      <c r="AX515" s="15" t="s">
        <v>77</v>
      </c>
      <c r="AY515" s="228" t="s">
        <v>145</v>
      </c>
    </row>
    <row r="516" spans="1:65" s="2" customFormat="1" ht="24.2" customHeight="1">
      <c r="A516" s="37"/>
      <c r="B516" s="38"/>
      <c r="C516" s="177" t="s">
        <v>616</v>
      </c>
      <c r="D516" s="177" t="s">
        <v>148</v>
      </c>
      <c r="E516" s="178" t="s">
        <v>617</v>
      </c>
      <c r="F516" s="179" t="s">
        <v>618</v>
      </c>
      <c r="G516" s="180" t="s">
        <v>151</v>
      </c>
      <c r="H516" s="181">
        <v>1</v>
      </c>
      <c r="I516" s="182"/>
      <c r="J516" s="183">
        <f>ROUND(I516*H516,2)</f>
        <v>0</v>
      </c>
      <c r="K516" s="179" t="s">
        <v>21</v>
      </c>
      <c r="L516" s="42"/>
      <c r="M516" s="184" t="s">
        <v>21</v>
      </c>
      <c r="N516" s="185" t="s">
        <v>43</v>
      </c>
      <c r="O516" s="67"/>
      <c r="P516" s="186">
        <f>O516*H516</f>
        <v>0</v>
      </c>
      <c r="Q516" s="186">
        <v>0.00936</v>
      </c>
      <c r="R516" s="186">
        <f>Q516*H516</f>
        <v>0.00936</v>
      </c>
      <c r="S516" s="186">
        <v>0</v>
      </c>
      <c r="T516" s="187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188" t="s">
        <v>153</v>
      </c>
      <c r="AT516" s="188" t="s">
        <v>148</v>
      </c>
      <c r="AU516" s="188" t="s">
        <v>82</v>
      </c>
      <c r="AY516" s="19" t="s">
        <v>145</v>
      </c>
      <c r="BE516" s="189">
        <f>IF(N516="základní",J516,0)</f>
        <v>0</v>
      </c>
      <c r="BF516" s="189">
        <f>IF(N516="snížená",J516,0)</f>
        <v>0</v>
      </c>
      <c r="BG516" s="189">
        <f>IF(N516="zákl. přenesená",J516,0)</f>
        <v>0</v>
      </c>
      <c r="BH516" s="189">
        <f>IF(N516="sníž. přenesená",J516,0)</f>
        <v>0</v>
      </c>
      <c r="BI516" s="189">
        <f>IF(N516="nulová",J516,0)</f>
        <v>0</v>
      </c>
      <c r="BJ516" s="19" t="s">
        <v>77</v>
      </c>
      <c r="BK516" s="189">
        <f>ROUND(I516*H516,2)</f>
        <v>0</v>
      </c>
      <c r="BL516" s="19" t="s">
        <v>153</v>
      </c>
      <c r="BM516" s="188" t="s">
        <v>619</v>
      </c>
    </row>
    <row r="517" spans="1:47" s="2" customFormat="1" ht="19.5">
      <c r="A517" s="37"/>
      <c r="B517" s="38"/>
      <c r="C517" s="39"/>
      <c r="D517" s="190" t="s">
        <v>155</v>
      </c>
      <c r="E517" s="39"/>
      <c r="F517" s="191" t="s">
        <v>618</v>
      </c>
      <c r="G517" s="39"/>
      <c r="H517" s="39"/>
      <c r="I517" s="192"/>
      <c r="J517" s="39"/>
      <c r="K517" s="39"/>
      <c r="L517" s="42"/>
      <c r="M517" s="193"/>
      <c r="N517" s="194"/>
      <c r="O517" s="67"/>
      <c r="P517" s="67"/>
      <c r="Q517" s="67"/>
      <c r="R517" s="67"/>
      <c r="S517" s="67"/>
      <c r="T517" s="68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T517" s="19" t="s">
        <v>155</v>
      </c>
      <c r="AU517" s="19" t="s">
        <v>82</v>
      </c>
    </row>
    <row r="518" spans="1:65" s="2" customFormat="1" ht="49.15" customHeight="1">
      <c r="A518" s="37"/>
      <c r="B518" s="38"/>
      <c r="C518" s="177" t="s">
        <v>620</v>
      </c>
      <c r="D518" s="177" t="s">
        <v>148</v>
      </c>
      <c r="E518" s="178" t="s">
        <v>621</v>
      </c>
      <c r="F518" s="179" t="s">
        <v>622</v>
      </c>
      <c r="G518" s="180" t="s">
        <v>151</v>
      </c>
      <c r="H518" s="181">
        <v>2</v>
      </c>
      <c r="I518" s="182"/>
      <c r="J518" s="183">
        <f>ROUND(I518*H518,2)</f>
        <v>0</v>
      </c>
      <c r="K518" s="179" t="s">
        <v>21</v>
      </c>
      <c r="L518" s="42"/>
      <c r="M518" s="184" t="s">
        <v>21</v>
      </c>
      <c r="N518" s="185" t="s">
        <v>43</v>
      </c>
      <c r="O518" s="67"/>
      <c r="P518" s="186">
        <f>O518*H518</f>
        <v>0</v>
      </c>
      <c r="Q518" s="186">
        <v>0.00319</v>
      </c>
      <c r="R518" s="186">
        <f>Q518*H518</f>
        <v>0.00638</v>
      </c>
      <c r="S518" s="186">
        <v>0</v>
      </c>
      <c r="T518" s="187">
        <f>S518*H518</f>
        <v>0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R518" s="188" t="s">
        <v>153</v>
      </c>
      <c r="AT518" s="188" t="s">
        <v>148</v>
      </c>
      <c r="AU518" s="188" t="s">
        <v>82</v>
      </c>
      <c r="AY518" s="19" t="s">
        <v>145</v>
      </c>
      <c r="BE518" s="189">
        <f>IF(N518="základní",J518,0)</f>
        <v>0</v>
      </c>
      <c r="BF518" s="189">
        <f>IF(N518="snížená",J518,0)</f>
        <v>0</v>
      </c>
      <c r="BG518" s="189">
        <f>IF(N518="zákl. přenesená",J518,0)</f>
        <v>0</v>
      </c>
      <c r="BH518" s="189">
        <f>IF(N518="sníž. přenesená",J518,0)</f>
        <v>0</v>
      </c>
      <c r="BI518" s="189">
        <f>IF(N518="nulová",J518,0)</f>
        <v>0</v>
      </c>
      <c r="BJ518" s="19" t="s">
        <v>77</v>
      </c>
      <c r="BK518" s="189">
        <f>ROUND(I518*H518,2)</f>
        <v>0</v>
      </c>
      <c r="BL518" s="19" t="s">
        <v>153</v>
      </c>
      <c r="BM518" s="188" t="s">
        <v>623</v>
      </c>
    </row>
    <row r="519" spans="1:47" s="2" customFormat="1" ht="29.25">
      <c r="A519" s="37"/>
      <c r="B519" s="38"/>
      <c r="C519" s="39"/>
      <c r="D519" s="190" t="s">
        <v>155</v>
      </c>
      <c r="E519" s="39"/>
      <c r="F519" s="191" t="s">
        <v>622</v>
      </c>
      <c r="G519" s="39"/>
      <c r="H519" s="39"/>
      <c r="I519" s="192"/>
      <c r="J519" s="39"/>
      <c r="K519" s="39"/>
      <c r="L519" s="42"/>
      <c r="M519" s="193"/>
      <c r="N519" s="194"/>
      <c r="O519" s="67"/>
      <c r="P519" s="67"/>
      <c r="Q519" s="67"/>
      <c r="R519" s="67"/>
      <c r="S519" s="67"/>
      <c r="T519" s="68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T519" s="19" t="s">
        <v>155</v>
      </c>
      <c r="AU519" s="19" t="s">
        <v>82</v>
      </c>
    </row>
    <row r="520" spans="1:65" s="2" customFormat="1" ht="16.5" customHeight="1">
      <c r="A520" s="37"/>
      <c r="B520" s="38"/>
      <c r="C520" s="177" t="s">
        <v>624</v>
      </c>
      <c r="D520" s="177" t="s">
        <v>148</v>
      </c>
      <c r="E520" s="178" t="s">
        <v>625</v>
      </c>
      <c r="F520" s="179" t="s">
        <v>626</v>
      </c>
      <c r="G520" s="180" t="s">
        <v>181</v>
      </c>
      <c r="H520" s="181">
        <v>25.884</v>
      </c>
      <c r="I520" s="182"/>
      <c r="J520" s="183">
        <f>ROUND(I520*H520,2)</f>
        <v>0</v>
      </c>
      <c r="K520" s="179" t="s">
        <v>152</v>
      </c>
      <c r="L520" s="42"/>
      <c r="M520" s="184" t="s">
        <v>21</v>
      </c>
      <c r="N520" s="185" t="s">
        <v>43</v>
      </c>
      <c r="O520" s="67"/>
      <c r="P520" s="186">
        <f>O520*H520</f>
        <v>0</v>
      </c>
      <c r="Q520" s="186">
        <v>0</v>
      </c>
      <c r="R520" s="186">
        <f>Q520*H520</f>
        <v>0</v>
      </c>
      <c r="S520" s="186">
        <v>0.113</v>
      </c>
      <c r="T520" s="187">
        <f>S520*H520</f>
        <v>2.9248920000000003</v>
      </c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R520" s="188" t="s">
        <v>153</v>
      </c>
      <c r="AT520" s="188" t="s">
        <v>148</v>
      </c>
      <c r="AU520" s="188" t="s">
        <v>82</v>
      </c>
      <c r="AY520" s="19" t="s">
        <v>145</v>
      </c>
      <c r="BE520" s="189">
        <f>IF(N520="základní",J520,0)</f>
        <v>0</v>
      </c>
      <c r="BF520" s="189">
        <f>IF(N520="snížená",J520,0)</f>
        <v>0</v>
      </c>
      <c r="BG520" s="189">
        <f>IF(N520="zákl. přenesená",J520,0)</f>
        <v>0</v>
      </c>
      <c r="BH520" s="189">
        <f>IF(N520="sníž. přenesená",J520,0)</f>
        <v>0</v>
      </c>
      <c r="BI520" s="189">
        <f>IF(N520="nulová",J520,0)</f>
        <v>0</v>
      </c>
      <c r="BJ520" s="19" t="s">
        <v>77</v>
      </c>
      <c r="BK520" s="189">
        <f>ROUND(I520*H520,2)</f>
        <v>0</v>
      </c>
      <c r="BL520" s="19" t="s">
        <v>153</v>
      </c>
      <c r="BM520" s="188" t="s">
        <v>627</v>
      </c>
    </row>
    <row r="521" spans="1:47" s="2" customFormat="1" ht="29.25">
      <c r="A521" s="37"/>
      <c r="B521" s="38"/>
      <c r="C521" s="39"/>
      <c r="D521" s="190" t="s">
        <v>155</v>
      </c>
      <c r="E521" s="39"/>
      <c r="F521" s="191" t="s">
        <v>628</v>
      </c>
      <c r="G521" s="39"/>
      <c r="H521" s="39"/>
      <c r="I521" s="192"/>
      <c r="J521" s="39"/>
      <c r="K521" s="39"/>
      <c r="L521" s="42"/>
      <c r="M521" s="193"/>
      <c r="N521" s="194"/>
      <c r="O521" s="67"/>
      <c r="P521" s="67"/>
      <c r="Q521" s="67"/>
      <c r="R521" s="67"/>
      <c r="S521" s="67"/>
      <c r="T521" s="68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T521" s="19" t="s">
        <v>155</v>
      </c>
      <c r="AU521" s="19" t="s">
        <v>82</v>
      </c>
    </row>
    <row r="522" spans="1:47" s="2" customFormat="1" ht="11.25">
      <c r="A522" s="37"/>
      <c r="B522" s="38"/>
      <c r="C522" s="39"/>
      <c r="D522" s="195" t="s">
        <v>157</v>
      </c>
      <c r="E522" s="39"/>
      <c r="F522" s="196" t="s">
        <v>629</v>
      </c>
      <c r="G522" s="39"/>
      <c r="H522" s="39"/>
      <c r="I522" s="192"/>
      <c r="J522" s="39"/>
      <c r="K522" s="39"/>
      <c r="L522" s="42"/>
      <c r="M522" s="193"/>
      <c r="N522" s="194"/>
      <c r="O522" s="67"/>
      <c r="P522" s="67"/>
      <c r="Q522" s="67"/>
      <c r="R522" s="67"/>
      <c r="S522" s="67"/>
      <c r="T522" s="68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T522" s="19" t="s">
        <v>157</v>
      </c>
      <c r="AU522" s="19" t="s">
        <v>82</v>
      </c>
    </row>
    <row r="523" spans="2:51" s="13" customFormat="1" ht="11.25">
      <c r="B523" s="197"/>
      <c r="C523" s="198"/>
      <c r="D523" s="190" t="s">
        <v>159</v>
      </c>
      <c r="E523" s="199" t="s">
        <v>21</v>
      </c>
      <c r="F523" s="200" t="s">
        <v>630</v>
      </c>
      <c r="G523" s="198"/>
      <c r="H523" s="201">
        <v>4.224</v>
      </c>
      <c r="I523" s="202"/>
      <c r="J523" s="198"/>
      <c r="K523" s="198"/>
      <c r="L523" s="203"/>
      <c r="M523" s="204"/>
      <c r="N523" s="205"/>
      <c r="O523" s="205"/>
      <c r="P523" s="205"/>
      <c r="Q523" s="205"/>
      <c r="R523" s="205"/>
      <c r="S523" s="205"/>
      <c r="T523" s="206"/>
      <c r="AT523" s="207" t="s">
        <v>159</v>
      </c>
      <c r="AU523" s="207" t="s">
        <v>82</v>
      </c>
      <c r="AV523" s="13" t="s">
        <v>82</v>
      </c>
      <c r="AW523" s="13" t="s">
        <v>34</v>
      </c>
      <c r="AX523" s="13" t="s">
        <v>72</v>
      </c>
      <c r="AY523" s="207" t="s">
        <v>145</v>
      </c>
    </row>
    <row r="524" spans="2:51" s="13" customFormat="1" ht="22.5">
      <c r="B524" s="197"/>
      <c r="C524" s="198"/>
      <c r="D524" s="190" t="s">
        <v>159</v>
      </c>
      <c r="E524" s="199" t="s">
        <v>21</v>
      </c>
      <c r="F524" s="200" t="s">
        <v>631</v>
      </c>
      <c r="G524" s="198"/>
      <c r="H524" s="201">
        <v>29.66</v>
      </c>
      <c r="I524" s="202"/>
      <c r="J524" s="198"/>
      <c r="K524" s="198"/>
      <c r="L524" s="203"/>
      <c r="M524" s="204"/>
      <c r="N524" s="205"/>
      <c r="O524" s="205"/>
      <c r="P524" s="205"/>
      <c r="Q524" s="205"/>
      <c r="R524" s="205"/>
      <c r="S524" s="205"/>
      <c r="T524" s="206"/>
      <c r="AT524" s="207" t="s">
        <v>159</v>
      </c>
      <c r="AU524" s="207" t="s">
        <v>82</v>
      </c>
      <c r="AV524" s="13" t="s">
        <v>82</v>
      </c>
      <c r="AW524" s="13" t="s">
        <v>34</v>
      </c>
      <c r="AX524" s="13" t="s">
        <v>72</v>
      </c>
      <c r="AY524" s="207" t="s">
        <v>145</v>
      </c>
    </row>
    <row r="525" spans="2:51" s="13" customFormat="1" ht="11.25">
      <c r="B525" s="197"/>
      <c r="C525" s="198"/>
      <c r="D525" s="190" t="s">
        <v>159</v>
      </c>
      <c r="E525" s="199" t="s">
        <v>21</v>
      </c>
      <c r="F525" s="200" t="s">
        <v>632</v>
      </c>
      <c r="G525" s="198"/>
      <c r="H525" s="201">
        <v>-8</v>
      </c>
      <c r="I525" s="202"/>
      <c r="J525" s="198"/>
      <c r="K525" s="198"/>
      <c r="L525" s="203"/>
      <c r="M525" s="204"/>
      <c r="N525" s="205"/>
      <c r="O525" s="205"/>
      <c r="P525" s="205"/>
      <c r="Q525" s="205"/>
      <c r="R525" s="205"/>
      <c r="S525" s="205"/>
      <c r="T525" s="206"/>
      <c r="AT525" s="207" t="s">
        <v>159</v>
      </c>
      <c r="AU525" s="207" t="s">
        <v>82</v>
      </c>
      <c r="AV525" s="13" t="s">
        <v>82</v>
      </c>
      <c r="AW525" s="13" t="s">
        <v>34</v>
      </c>
      <c r="AX525" s="13" t="s">
        <v>72</v>
      </c>
      <c r="AY525" s="207" t="s">
        <v>145</v>
      </c>
    </row>
    <row r="526" spans="2:51" s="15" customFormat="1" ht="11.25">
      <c r="B526" s="218"/>
      <c r="C526" s="219"/>
      <c r="D526" s="190" t="s">
        <v>159</v>
      </c>
      <c r="E526" s="220" t="s">
        <v>21</v>
      </c>
      <c r="F526" s="221" t="s">
        <v>233</v>
      </c>
      <c r="G526" s="219"/>
      <c r="H526" s="222">
        <v>25.884</v>
      </c>
      <c r="I526" s="223"/>
      <c r="J526" s="219"/>
      <c r="K526" s="219"/>
      <c r="L526" s="224"/>
      <c r="M526" s="225"/>
      <c r="N526" s="226"/>
      <c r="O526" s="226"/>
      <c r="P526" s="226"/>
      <c r="Q526" s="226"/>
      <c r="R526" s="226"/>
      <c r="S526" s="226"/>
      <c r="T526" s="227"/>
      <c r="AT526" s="228" t="s">
        <v>159</v>
      </c>
      <c r="AU526" s="228" t="s">
        <v>82</v>
      </c>
      <c r="AV526" s="15" t="s">
        <v>153</v>
      </c>
      <c r="AW526" s="15" t="s">
        <v>34</v>
      </c>
      <c r="AX526" s="15" t="s">
        <v>77</v>
      </c>
      <c r="AY526" s="228" t="s">
        <v>145</v>
      </c>
    </row>
    <row r="527" spans="1:65" s="2" customFormat="1" ht="16.5" customHeight="1">
      <c r="A527" s="37"/>
      <c r="B527" s="38"/>
      <c r="C527" s="177" t="s">
        <v>633</v>
      </c>
      <c r="D527" s="177" t="s">
        <v>148</v>
      </c>
      <c r="E527" s="178" t="s">
        <v>634</v>
      </c>
      <c r="F527" s="179" t="s">
        <v>635</v>
      </c>
      <c r="G527" s="180" t="s">
        <v>181</v>
      </c>
      <c r="H527" s="181">
        <v>8.505</v>
      </c>
      <c r="I527" s="182"/>
      <c r="J527" s="183">
        <f>ROUND(I527*H527,2)</f>
        <v>0</v>
      </c>
      <c r="K527" s="179" t="s">
        <v>152</v>
      </c>
      <c r="L527" s="42"/>
      <c r="M527" s="184" t="s">
        <v>21</v>
      </c>
      <c r="N527" s="185" t="s">
        <v>43</v>
      </c>
      <c r="O527" s="67"/>
      <c r="P527" s="186">
        <f>O527*H527</f>
        <v>0</v>
      </c>
      <c r="Q527" s="186">
        <v>0</v>
      </c>
      <c r="R527" s="186">
        <f>Q527*H527</f>
        <v>0</v>
      </c>
      <c r="S527" s="186">
        <v>0.8</v>
      </c>
      <c r="T527" s="187">
        <f>S527*H527</f>
        <v>6.804000000000001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188" t="s">
        <v>153</v>
      </c>
      <c r="AT527" s="188" t="s">
        <v>148</v>
      </c>
      <c r="AU527" s="188" t="s">
        <v>82</v>
      </c>
      <c r="AY527" s="19" t="s">
        <v>145</v>
      </c>
      <c r="BE527" s="189">
        <f>IF(N527="základní",J527,0)</f>
        <v>0</v>
      </c>
      <c r="BF527" s="189">
        <f>IF(N527="snížená",J527,0)</f>
        <v>0</v>
      </c>
      <c r="BG527" s="189">
        <f>IF(N527="zákl. přenesená",J527,0)</f>
        <v>0</v>
      </c>
      <c r="BH527" s="189">
        <f>IF(N527="sníž. přenesená",J527,0)</f>
        <v>0</v>
      </c>
      <c r="BI527" s="189">
        <f>IF(N527="nulová",J527,0)</f>
        <v>0</v>
      </c>
      <c r="BJ527" s="19" t="s">
        <v>77</v>
      </c>
      <c r="BK527" s="189">
        <f>ROUND(I527*H527,2)</f>
        <v>0</v>
      </c>
      <c r="BL527" s="19" t="s">
        <v>153</v>
      </c>
      <c r="BM527" s="188" t="s">
        <v>636</v>
      </c>
    </row>
    <row r="528" spans="1:47" s="2" customFormat="1" ht="29.25">
      <c r="A528" s="37"/>
      <c r="B528" s="38"/>
      <c r="C528" s="39"/>
      <c r="D528" s="190" t="s">
        <v>155</v>
      </c>
      <c r="E528" s="39"/>
      <c r="F528" s="191" t="s">
        <v>637</v>
      </c>
      <c r="G528" s="39"/>
      <c r="H528" s="39"/>
      <c r="I528" s="192"/>
      <c r="J528" s="39"/>
      <c r="K528" s="39"/>
      <c r="L528" s="42"/>
      <c r="M528" s="193"/>
      <c r="N528" s="194"/>
      <c r="O528" s="67"/>
      <c r="P528" s="67"/>
      <c r="Q528" s="67"/>
      <c r="R528" s="67"/>
      <c r="S528" s="67"/>
      <c r="T528" s="68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9" t="s">
        <v>155</v>
      </c>
      <c r="AU528" s="19" t="s">
        <v>82</v>
      </c>
    </row>
    <row r="529" spans="1:47" s="2" customFormat="1" ht="11.25">
      <c r="A529" s="37"/>
      <c r="B529" s="38"/>
      <c r="C529" s="39"/>
      <c r="D529" s="195" t="s">
        <v>157</v>
      </c>
      <c r="E529" s="39"/>
      <c r="F529" s="196" t="s">
        <v>638</v>
      </c>
      <c r="G529" s="39"/>
      <c r="H529" s="39"/>
      <c r="I529" s="192"/>
      <c r="J529" s="39"/>
      <c r="K529" s="39"/>
      <c r="L529" s="42"/>
      <c r="M529" s="193"/>
      <c r="N529" s="194"/>
      <c r="O529" s="67"/>
      <c r="P529" s="67"/>
      <c r="Q529" s="67"/>
      <c r="R529" s="67"/>
      <c r="S529" s="67"/>
      <c r="T529" s="68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19" t="s">
        <v>157</v>
      </c>
      <c r="AU529" s="19" t="s">
        <v>82</v>
      </c>
    </row>
    <row r="530" spans="2:51" s="13" customFormat="1" ht="11.25">
      <c r="B530" s="197"/>
      <c r="C530" s="198"/>
      <c r="D530" s="190" t="s">
        <v>159</v>
      </c>
      <c r="E530" s="199" t="s">
        <v>21</v>
      </c>
      <c r="F530" s="200" t="s">
        <v>639</v>
      </c>
      <c r="G530" s="198"/>
      <c r="H530" s="201">
        <v>8.505</v>
      </c>
      <c r="I530" s="202"/>
      <c r="J530" s="198"/>
      <c r="K530" s="198"/>
      <c r="L530" s="203"/>
      <c r="M530" s="204"/>
      <c r="N530" s="205"/>
      <c r="O530" s="205"/>
      <c r="P530" s="205"/>
      <c r="Q530" s="205"/>
      <c r="R530" s="205"/>
      <c r="S530" s="205"/>
      <c r="T530" s="206"/>
      <c r="AT530" s="207" t="s">
        <v>159</v>
      </c>
      <c r="AU530" s="207" t="s">
        <v>82</v>
      </c>
      <c r="AV530" s="13" t="s">
        <v>82</v>
      </c>
      <c r="AW530" s="13" t="s">
        <v>34</v>
      </c>
      <c r="AX530" s="13" t="s">
        <v>77</v>
      </c>
      <c r="AY530" s="207" t="s">
        <v>145</v>
      </c>
    </row>
    <row r="531" spans="1:65" s="2" customFormat="1" ht="24.2" customHeight="1">
      <c r="A531" s="37"/>
      <c r="B531" s="38"/>
      <c r="C531" s="177" t="s">
        <v>640</v>
      </c>
      <c r="D531" s="177" t="s">
        <v>148</v>
      </c>
      <c r="E531" s="178" t="s">
        <v>641</v>
      </c>
      <c r="F531" s="179" t="s">
        <v>642</v>
      </c>
      <c r="G531" s="180" t="s">
        <v>196</v>
      </c>
      <c r="H531" s="181">
        <v>0.09</v>
      </c>
      <c r="I531" s="182"/>
      <c r="J531" s="183">
        <f>ROUND(I531*H531,2)</f>
        <v>0</v>
      </c>
      <c r="K531" s="179" t="s">
        <v>152</v>
      </c>
      <c r="L531" s="42"/>
      <c r="M531" s="184" t="s">
        <v>21</v>
      </c>
      <c r="N531" s="185" t="s">
        <v>43</v>
      </c>
      <c r="O531" s="67"/>
      <c r="P531" s="186">
        <f>O531*H531</f>
        <v>0</v>
      </c>
      <c r="Q531" s="186">
        <v>0</v>
      </c>
      <c r="R531" s="186">
        <f>Q531*H531</f>
        <v>0</v>
      </c>
      <c r="S531" s="186">
        <v>1.258</v>
      </c>
      <c r="T531" s="187">
        <f>S531*H531</f>
        <v>0.11322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188" t="s">
        <v>153</v>
      </c>
      <c r="AT531" s="188" t="s">
        <v>148</v>
      </c>
      <c r="AU531" s="188" t="s">
        <v>82</v>
      </c>
      <c r="AY531" s="19" t="s">
        <v>145</v>
      </c>
      <c r="BE531" s="189">
        <f>IF(N531="základní",J531,0)</f>
        <v>0</v>
      </c>
      <c r="BF531" s="189">
        <f>IF(N531="snížená",J531,0)</f>
        <v>0</v>
      </c>
      <c r="BG531" s="189">
        <f>IF(N531="zákl. přenesená",J531,0)</f>
        <v>0</v>
      </c>
      <c r="BH531" s="189">
        <f>IF(N531="sníž. přenesená",J531,0)</f>
        <v>0</v>
      </c>
      <c r="BI531" s="189">
        <f>IF(N531="nulová",J531,0)</f>
        <v>0</v>
      </c>
      <c r="BJ531" s="19" t="s">
        <v>77</v>
      </c>
      <c r="BK531" s="189">
        <f>ROUND(I531*H531,2)</f>
        <v>0</v>
      </c>
      <c r="BL531" s="19" t="s">
        <v>153</v>
      </c>
      <c r="BM531" s="188" t="s">
        <v>643</v>
      </c>
    </row>
    <row r="532" spans="1:47" s="2" customFormat="1" ht="19.5">
      <c r="A532" s="37"/>
      <c r="B532" s="38"/>
      <c r="C532" s="39"/>
      <c r="D532" s="190" t="s">
        <v>155</v>
      </c>
      <c r="E532" s="39"/>
      <c r="F532" s="191" t="s">
        <v>644</v>
      </c>
      <c r="G532" s="39"/>
      <c r="H532" s="39"/>
      <c r="I532" s="192"/>
      <c r="J532" s="39"/>
      <c r="K532" s="39"/>
      <c r="L532" s="42"/>
      <c r="M532" s="193"/>
      <c r="N532" s="194"/>
      <c r="O532" s="67"/>
      <c r="P532" s="67"/>
      <c r="Q532" s="67"/>
      <c r="R532" s="67"/>
      <c r="S532" s="67"/>
      <c r="T532" s="68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19" t="s">
        <v>155</v>
      </c>
      <c r="AU532" s="19" t="s">
        <v>82</v>
      </c>
    </row>
    <row r="533" spans="1:47" s="2" customFormat="1" ht="11.25">
      <c r="A533" s="37"/>
      <c r="B533" s="38"/>
      <c r="C533" s="39"/>
      <c r="D533" s="195" t="s">
        <v>157</v>
      </c>
      <c r="E533" s="39"/>
      <c r="F533" s="196" t="s">
        <v>645</v>
      </c>
      <c r="G533" s="39"/>
      <c r="H533" s="39"/>
      <c r="I533" s="192"/>
      <c r="J533" s="39"/>
      <c r="K533" s="39"/>
      <c r="L533" s="42"/>
      <c r="M533" s="193"/>
      <c r="N533" s="194"/>
      <c r="O533" s="67"/>
      <c r="P533" s="67"/>
      <c r="Q533" s="67"/>
      <c r="R533" s="67"/>
      <c r="S533" s="67"/>
      <c r="T533" s="68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T533" s="19" t="s">
        <v>157</v>
      </c>
      <c r="AU533" s="19" t="s">
        <v>82</v>
      </c>
    </row>
    <row r="534" spans="2:51" s="13" customFormat="1" ht="11.25">
      <c r="B534" s="197"/>
      <c r="C534" s="198"/>
      <c r="D534" s="190" t="s">
        <v>159</v>
      </c>
      <c r="E534" s="199" t="s">
        <v>21</v>
      </c>
      <c r="F534" s="200" t="s">
        <v>646</v>
      </c>
      <c r="G534" s="198"/>
      <c r="H534" s="201">
        <v>0.09</v>
      </c>
      <c r="I534" s="202"/>
      <c r="J534" s="198"/>
      <c r="K534" s="198"/>
      <c r="L534" s="203"/>
      <c r="M534" s="204"/>
      <c r="N534" s="205"/>
      <c r="O534" s="205"/>
      <c r="P534" s="205"/>
      <c r="Q534" s="205"/>
      <c r="R534" s="205"/>
      <c r="S534" s="205"/>
      <c r="T534" s="206"/>
      <c r="AT534" s="207" t="s">
        <v>159</v>
      </c>
      <c r="AU534" s="207" t="s">
        <v>82</v>
      </c>
      <c r="AV534" s="13" t="s">
        <v>82</v>
      </c>
      <c r="AW534" s="13" t="s">
        <v>34</v>
      </c>
      <c r="AX534" s="13" t="s">
        <v>77</v>
      </c>
      <c r="AY534" s="207" t="s">
        <v>145</v>
      </c>
    </row>
    <row r="535" spans="1:65" s="2" customFormat="1" ht="33" customHeight="1">
      <c r="A535" s="37"/>
      <c r="B535" s="38"/>
      <c r="C535" s="177" t="s">
        <v>647</v>
      </c>
      <c r="D535" s="177" t="s">
        <v>148</v>
      </c>
      <c r="E535" s="178" t="s">
        <v>648</v>
      </c>
      <c r="F535" s="179" t="s">
        <v>649</v>
      </c>
      <c r="G535" s="180" t="s">
        <v>163</v>
      </c>
      <c r="H535" s="181">
        <v>0.03</v>
      </c>
      <c r="I535" s="182"/>
      <c r="J535" s="183">
        <f>ROUND(I535*H535,2)</f>
        <v>0</v>
      </c>
      <c r="K535" s="179" t="s">
        <v>152</v>
      </c>
      <c r="L535" s="42"/>
      <c r="M535" s="184" t="s">
        <v>21</v>
      </c>
      <c r="N535" s="185" t="s">
        <v>43</v>
      </c>
      <c r="O535" s="67"/>
      <c r="P535" s="186">
        <f>O535*H535</f>
        <v>0</v>
      </c>
      <c r="Q535" s="186">
        <v>0</v>
      </c>
      <c r="R535" s="186">
        <f>Q535*H535</f>
        <v>0</v>
      </c>
      <c r="S535" s="186">
        <v>2.2</v>
      </c>
      <c r="T535" s="187">
        <f>S535*H535</f>
        <v>0.066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188" t="s">
        <v>153</v>
      </c>
      <c r="AT535" s="188" t="s">
        <v>148</v>
      </c>
      <c r="AU535" s="188" t="s">
        <v>82</v>
      </c>
      <c r="AY535" s="19" t="s">
        <v>145</v>
      </c>
      <c r="BE535" s="189">
        <f>IF(N535="základní",J535,0)</f>
        <v>0</v>
      </c>
      <c r="BF535" s="189">
        <f>IF(N535="snížená",J535,0)</f>
        <v>0</v>
      </c>
      <c r="BG535" s="189">
        <f>IF(N535="zákl. přenesená",J535,0)</f>
        <v>0</v>
      </c>
      <c r="BH535" s="189">
        <f>IF(N535="sníž. přenesená",J535,0)</f>
        <v>0</v>
      </c>
      <c r="BI535" s="189">
        <f>IF(N535="nulová",J535,0)</f>
        <v>0</v>
      </c>
      <c r="BJ535" s="19" t="s">
        <v>77</v>
      </c>
      <c r="BK535" s="189">
        <f>ROUND(I535*H535,2)</f>
        <v>0</v>
      </c>
      <c r="BL535" s="19" t="s">
        <v>153</v>
      </c>
      <c r="BM535" s="188" t="s">
        <v>650</v>
      </c>
    </row>
    <row r="536" spans="1:47" s="2" customFormat="1" ht="19.5">
      <c r="A536" s="37"/>
      <c r="B536" s="38"/>
      <c r="C536" s="39"/>
      <c r="D536" s="190" t="s">
        <v>155</v>
      </c>
      <c r="E536" s="39"/>
      <c r="F536" s="191" t="s">
        <v>651</v>
      </c>
      <c r="G536" s="39"/>
      <c r="H536" s="39"/>
      <c r="I536" s="192"/>
      <c r="J536" s="39"/>
      <c r="K536" s="39"/>
      <c r="L536" s="42"/>
      <c r="M536" s="193"/>
      <c r="N536" s="194"/>
      <c r="O536" s="67"/>
      <c r="P536" s="67"/>
      <c r="Q536" s="67"/>
      <c r="R536" s="67"/>
      <c r="S536" s="67"/>
      <c r="T536" s="68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T536" s="19" t="s">
        <v>155</v>
      </c>
      <c r="AU536" s="19" t="s">
        <v>82</v>
      </c>
    </row>
    <row r="537" spans="1:47" s="2" customFormat="1" ht="11.25">
      <c r="A537" s="37"/>
      <c r="B537" s="38"/>
      <c r="C537" s="39"/>
      <c r="D537" s="195" t="s">
        <v>157</v>
      </c>
      <c r="E537" s="39"/>
      <c r="F537" s="196" t="s">
        <v>652</v>
      </c>
      <c r="G537" s="39"/>
      <c r="H537" s="39"/>
      <c r="I537" s="192"/>
      <c r="J537" s="39"/>
      <c r="K537" s="39"/>
      <c r="L537" s="42"/>
      <c r="M537" s="193"/>
      <c r="N537" s="194"/>
      <c r="O537" s="67"/>
      <c r="P537" s="67"/>
      <c r="Q537" s="67"/>
      <c r="R537" s="67"/>
      <c r="S537" s="67"/>
      <c r="T537" s="68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T537" s="19" t="s">
        <v>157</v>
      </c>
      <c r="AU537" s="19" t="s">
        <v>82</v>
      </c>
    </row>
    <row r="538" spans="2:51" s="13" customFormat="1" ht="11.25">
      <c r="B538" s="197"/>
      <c r="C538" s="198"/>
      <c r="D538" s="190" t="s">
        <v>159</v>
      </c>
      <c r="E538" s="199" t="s">
        <v>21</v>
      </c>
      <c r="F538" s="200" t="s">
        <v>653</v>
      </c>
      <c r="G538" s="198"/>
      <c r="H538" s="201">
        <v>0.03</v>
      </c>
      <c r="I538" s="202"/>
      <c r="J538" s="198"/>
      <c r="K538" s="198"/>
      <c r="L538" s="203"/>
      <c r="M538" s="204"/>
      <c r="N538" s="205"/>
      <c r="O538" s="205"/>
      <c r="P538" s="205"/>
      <c r="Q538" s="205"/>
      <c r="R538" s="205"/>
      <c r="S538" s="205"/>
      <c r="T538" s="206"/>
      <c r="AT538" s="207" t="s">
        <v>159</v>
      </c>
      <c r="AU538" s="207" t="s">
        <v>82</v>
      </c>
      <c r="AV538" s="13" t="s">
        <v>82</v>
      </c>
      <c r="AW538" s="13" t="s">
        <v>34</v>
      </c>
      <c r="AX538" s="13" t="s">
        <v>77</v>
      </c>
      <c r="AY538" s="207" t="s">
        <v>145</v>
      </c>
    </row>
    <row r="539" spans="1:65" s="2" customFormat="1" ht="33" customHeight="1">
      <c r="A539" s="37"/>
      <c r="B539" s="38"/>
      <c r="C539" s="177" t="s">
        <v>654</v>
      </c>
      <c r="D539" s="177" t="s">
        <v>148</v>
      </c>
      <c r="E539" s="178" t="s">
        <v>655</v>
      </c>
      <c r="F539" s="179" t="s">
        <v>656</v>
      </c>
      <c r="G539" s="180" t="s">
        <v>163</v>
      </c>
      <c r="H539" s="181">
        <v>1.493</v>
      </c>
      <c r="I539" s="182"/>
      <c r="J539" s="183">
        <f>ROUND(I539*H539,2)</f>
        <v>0</v>
      </c>
      <c r="K539" s="179" t="s">
        <v>152</v>
      </c>
      <c r="L539" s="42"/>
      <c r="M539" s="184" t="s">
        <v>21</v>
      </c>
      <c r="N539" s="185" t="s">
        <v>43</v>
      </c>
      <c r="O539" s="67"/>
      <c r="P539" s="186">
        <f>O539*H539</f>
        <v>0</v>
      </c>
      <c r="Q539" s="186">
        <v>0</v>
      </c>
      <c r="R539" s="186">
        <f>Q539*H539</f>
        <v>0</v>
      </c>
      <c r="S539" s="186">
        <v>2.2</v>
      </c>
      <c r="T539" s="187">
        <f>S539*H539</f>
        <v>3.2846000000000006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188" t="s">
        <v>153</v>
      </c>
      <c r="AT539" s="188" t="s">
        <v>148</v>
      </c>
      <c r="AU539" s="188" t="s">
        <v>82</v>
      </c>
      <c r="AY539" s="19" t="s">
        <v>145</v>
      </c>
      <c r="BE539" s="189">
        <f>IF(N539="základní",J539,0)</f>
        <v>0</v>
      </c>
      <c r="BF539" s="189">
        <f>IF(N539="snížená",J539,0)</f>
        <v>0</v>
      </c>
      <c r="BG539" s="189">
        <f>IF(N539="zákl. přenesená",J539,0)</f>
        <v>0</v>
      </c>
      <c r="BH539" s="189">
        <f>IF(N539="sníž. přenesená",J539,0)</f>
        <v>0</v>
      </c>
      <c r="BI539" s="189">
        <f>IF(N539="nulová",J539,0)</f>
        <v>0</v>
      </c>
      <c r="BJ539" s="19" t="s">
        <v>77</v>
      </c>
      <c r="BK539" s="189">
        <f>ROUND(I539*H539,2)</f>
        <v>0</v>
      </c>
      <c r="BL539" s="19" t="s">
        <v>153</v>
      </c>
      <c r="BM539" s="188" t="s">
        <v>657</v>
      </c>
    </row>
    <row r="540" spans="1:47" s="2" customFormat="1" ht="19.5">
      <c r="A540" s="37"/>
      <c r="B540" s="38"/>
      <c r="C540" s="39"/>
      <c r="D540" s="190" t="s">
        <v>155</v>
      </c>
      <c r="E540" s="39"/>
      <c r="F540" s="191" t="s">
        <v>658</v>
      </c>
      <c r="G540" s="39"/>
      <c r="H540" s="39"/>
      <c r="I540" s="192"/>
      <c r="J540" s="39"/>
      <c r="K540" s="39"/>
      <c r="L540" s="42"/>
      <c r="M540" s="193"/>
      <c r="N540" s="194"/>
      <c r="O540" s="67"/>
      <c r="P540" s="67"/>
      <c r="Q540" s="67"/>
      <c r="R540" s="67"/>
      <c r="S540" s="67"/>
      <c r="T540" s="68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T540" s="19" t="s">
        <v>155</v>
      </c>
      <c r="AU540" s="19" t="s">
        <v>82</v>
      </c>
    </row>
    <row r="541" spans="1:47" s="2" customFormat="1" ht="11.25">
      <c r="A541" s="37"/>
      <c r="B541" s="38"/>
      <c r="C541" s="39"/>
      <c r="D541" s="195" t="s">
        <v>157</v>
      </c>
      <c r="E541" s="39"/>
      <c r="F541" s="196" t="s">
        <v>659</v>
      </c>
      <c r="G541" s="39"/>
      <c r="H541" s="39"/>
      <c r="I541" s="192"/>
      <c r="J541" s="39"/>
      <c r="K541" s="39"/>
      <c r="L541" s="42"/>
      <c r="M541" s="193"/>
      <c r="N541" s="194"/>
      <c r="O541" s="67"/>
      <c r="P541" s="67"/>
      <c r="Q541" s="67"/>
      <c r="R541" s="67"/>
      <c r="S541" s="67"/>
      <c r="T541" s="68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T541" s="19" t="s">
        <v>157</v>
      </c>
      <c r="AU541" s="19" t="s">
        <v>82</v>
      </c>
    </row>
    <row r="542" spans="2:51" s="14" customFormat="1" ht="11.25">
      <c r="B542" s="208"/>
      <c r="C542" s="209"/>
      <c r="D542" s="190" t="s">
        <v>159</v>
      </c>
      <c r="E542" s="210" t="s">
        <v>21</v>
      </c>
      <c r="F542" s="211" t="s">
        <v>660</v>
      </c>
      <c r="G542" s="209"/>
      <c r="H542" s="210" t="s">
        <v>21</v>
      </c>
      <c r="I542" s="212"/>
      <c r="J542" s="209"/>
      <c r="K542" s="209"/>
      <c r="L542" s="213"/>
      <c r="M542" s="214"/>
      <c r="N542" s="215"/>
      <c r="O542" s="215"/>
      <c r="P542" s="215"/>
      <c r="Q542" s="215"/>
      <c r="R542" s="215"/>
      <c r="S542" s="215"/>
      <c r="T542" s="216"/>
      <c r="AT542" s="217" t="s">
        <v>159</v>
      </c>
      <c r="AU542" s="217" t="s">
        <v>82</v>
      </c>
      <c r="AV542" s="14" t="s">
        <v>77</v>
      </c>
      <c r="AW542" s="14" t="s">
        <v>34</v>
      </c>
      <c r="AX542" s="14" t="s">
        <v>72</v>
      </c>
      <c r="AY542" s="217" t="s">
        <v>145</v>
      </c>
    </row>
    <row r="543" spans="2:51" s="13" customFormat="1" ht="11.25">
      <c r="B543" s="197"/>
      <c r="C543" s="198"/>
      <c r="D543" s="190" t="s">
        <v>159</v>
      </c>
      <c r="E543" s="199" t="s">
        <v>21</v>
      </c>
      <c r="F543" s="200" t="s">
        <v>661</v>
      </c>
      <c r="G543" s="198"/>
      <c r="H543" s="201">
        <v>1.493</v>
      </c>
      <c r="I543" s="202"/>
      <c r="J543" s="198"/>
      <c r="K543" s="198"/>
      <c r="L543" s="203"/>
      <c r="M543" s="204"/>
      <c r="N543" s="205"/>
      <c r="O543" s="205"/>
      <c r="P543" s="205"/>
      <c r="Q543" s="205"/>
      <c r="R543" s="205"/>
      <c r="S543" s="205"/>
      <c r="T543" s="206"/>
      <c r="AT543" s="207" t="s">
        <v>159</v>
      </c>
      <c r="AU543" s="207" t="s">
        <v>82</v>
      </c>
      <c r="AV543" s="13" t="s">
        <v>82</v>
      </c>
      <c r="AW543" s="13" t="s">
        <v>34</v>
      </c>
      <c r="AX543" s="13" t="s">
        <v>77</v>
      </c>
      <c r="AY543" s="207" t="s">
        <v>145</v>
      </c>
    </row>
    <row r="544" spans="1:65" s="2" customFormat="1" ht="24.2" customHeight="1">
      <c r="A544" s="37"/>
      <c r="B544" s="38"/>
      <c r="C544" s="177" t="s">
        <v>662</v>
      </c>
      <c r="D544" s="177" t="s">
        <v>148</v>
      </c>
      <c r="E544" s="178" t="s">
        <v>663</v>
      </c>
      <c r="F544" s="179" t="s">
        <v>664</v>
      </c>
      <c r="G544" s="180" t="s">
        <v>181</v>
      </c>
      <c r="H544" s="181">
        <v>18.3</v>
      </c>
      <c r="I544" s="182"/>
      <c r="J544" s="183">
        <f>ROUND(I544*H544,2)</f>
        <v>0</v>
      </c>
      <c r="K544" s="179" t="s">
        <v>152</v>
      </c>
      <c r="L544" s="42"/>
      <c r="M544" s="184" t="s">
        <v>21</v>
      </c>
      <c r="N544" s="185" t="s">
        <v>43</v>
      </c>
      <c r="O544" s="67"/>
      <c r="P544" s="186">
        <f>O544*H544</f>
        <v>0</v>
      </c>
      <c r="Q544" s="186">
        <v>0</v>
      </c>
      <c r="R544" s="186">
        <f>Q544*H544</f>
        <v>0</v>
      </c>
      <c r="S544" s="186">
        <v>0.035</v>
      </c>
      <c r="T544" s="187">
        <f>S544*H544</f>
        <v>0.6405000000000001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R544" s="188" t="s">
        <v>153</v>
      </c>
      <c r="AT544" s="188" t="s">
        <v>148</v>
      </c>
      <c r="AU544" s="188" t="s">
        <v>82</v>
      </c>
      <c r="AY544" s="19" t="s">
        <v>145</v>
      </c>
      <c r="BE544" s="189">
        <f>IF(N544="základní",J544,0)</f>
        <v>0</v>
      </c>
      <c r="BF544" s="189">
        <f>IF(N544="snížená",J544,0)</f>
        <v>0</v>
      </c>
      <c r="BG544" s="189">
        <f>IF(N544="zákl. přenesená",J544,0)</f>
        <v>0</v>
      </c>
      <c r="BH544" s="189">
        <f>IF(N544="sníž. přenesená",J544,0)</f>
        <v>0</v>
      </c>
      <c r="BI544" s="189">
        <f>IF(N544="nulová",J544,0)</f>
        <v>0</v>
      </c>
      <c r="BJ544" s="19" t="s">
        <v>77</v>
      </c>
      <c r="BK544" s="189">
        <f>ROUND(I544*H544,2)</f>
        <v>0</v>
      </c>
      <c r="BL544" s="19" t="s">
        <v>153</v>
      </c>
      <c r="BM544" s="188" t="s">
        <v>665</v>
      </c>
    </row>
    <row r="545" spans="1:47" s="2" customFormat="1" ht="29.25">
      <c r="A545" s="37"/>
      <c r="B545" s="38"/>
      <c r="C545" s="39"/>
      <c r="D545" s="190" t="s">
        <v>155</v>
      </c>
      <c r="E545" s="39"/>
      <c r="F545" s="191" t="s">
        <v>666</v>
      </c>
      <c r="G545" s="39"/>
      <c r="H545" s="39"/>
      <c r="I545" s="192"/>
      <c r="J545" s="39"/>
      <c r="K545" s="39"/>
      <c r="L545" s="42"/>
      <c r="M545" s="193"/>
      <c r="N545" s="194"/>
      <c r="O545" s="67"/>
      <c r="P545" s="67"/>
      <c r="Q545" s="67"/>
      <c r="R545" s="67"/>
      <c r="S545" s="67"/>
      <c r="T545" s="68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T545" s="19" t="s">
        <v>155</v>
      </c>
      <c r="AU545" s="19" t="s">
        <v>82</v>
      </c>
    </row>
    <row r="546" spans="1:47" s="2" customFormat="1" ht="11.25">
      <c r="A546" s="37"/>
      <c r="B546" s="38"/>
      <c r="C546" s="39"/>
      <c r="D546" s="195" t="s">
        <v>157</v>
      </c>
      <c r="E546" s="39"/>
      <c r="F546" s="196" t="s">
        <v>667</v>
      </c>
      <c r="G546" s="39"/>
      <c r="H546" s="39"/>
      <c r="I546" s="192"/>
      <c r="J546" s="39"/>
      <c r="K546" s="39"/>
      <c r="L546" s="42"/>
      <c r="M546" s="193"/>
      <c r="N546" s="194"/>
      <c r="O546" s="67"/>
      <c r="P546" s="67"/>
      <c r="Q546" s="67"/>
      <c r="R546" s="67"/>
      <c r="S546" s="67"/>
      <c r="T546" s="68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T546" s="19" t="s">
        <v>157</v>
      </c>
      <c r="AU546" s="19" t="s">
        <v>82</v>
      </c>
    </row>
    <row r="547" spans="2:51" s="14" customFormat="1" ht="11.25">
      <c r="B547" s="208"/>
      <c r="C547" s="209"/>
      <c r="D547" s="190" t="s">
        <v>159</v>
      </c>
      <c r="E547" s="210" t="s">
        <v>21</v>
      </c>
      <c r="F547" s="211" t="s">
        <v>660</v>
      </c>
      <c r="G547" s="209"/>
      <c r="H547" s="210" t="s">
        <v>21</v>
      </c>
      <c r="I547" s="212"/>
      <c r="J547" s="209"/>
      <c r="K547" s="209"/>
      <c r="L547" s="213"/>
      <c r="M547" s="214"/>
      <c r="N547" s="215"/>
      <c r="O547" s="215"/>
      <c r="P547" s="215"/>
      <c r="Q547" s="215"/>
      <c r="R547" s="215"/>
      <c r="S547" s="215"/>
      <c r="T547" s="216"/>
      <c r="AT547" s="217" t="s">
        <v>159</v>
      </c>
      <c r="AU547" s="217" t="s">
        <v>82</v>
      </c>
      <c r="AV547" s="14" t="s">
        <v>77</v>
      </c>
      <c r="AW547" s="14" t="s">
        <v>34</v>
      </c>
      <c r="AX547" s="14" t="s">
        <v>72</v>
      </c>
      <c r="AY547" s="217" t="s">
        <v>145</v>
      </c>
    </row>
    <row r="548" spans="2:51" s="13" customFormat="1" ht="11.25">
      <c r="B548" s="197"/>
      <c r="C548" s="198"/>
      <c r="D548" s="190" t="s">
        <v>159</v>
      </c>
      <c r="E548" s="199" t="s">
        <v>21</v>
      </c>
      <c r="F548" s="200" t="s">
        <v>668</v>
      </c>
      <c r="G548" s="198"/>
      <c r="H548" s="201">
        <v>3.5</v>
      </c>
      <c r="I548" s="202"/>
      <c r="J548" s="198"/>
      <c r="K548" s="198"/>
      <c r="L548" s="203"/>
      <c r="M548" s="204"/>
      <c r="N548" s="205"/>
      <c r="O548" s="205"/>
      <c r="P548" s="205"/>
      <c r="Q548" s="205"/>
      <c r="R548" s="205"/>
      <c r="S548" s="205"/>
      <c r="T548" s="206"/>
      <c r="AT548" s="207" t="s">
        <v>159</v>
      </c>
      <c r="AU548" s="207" t="s">
        <v>82</v>
      </c>
      <c r="AV548" s="13" t="s">
        <v>82</v>
      </c>
      <c r="AW548" s="13" t="s">
        <v>34</v>
      </c>
      <c r="AX548" s="13" t="s">
        <v>72</v>
      </c>
      <c r="AY548" s="207" t="s">
        <v>145</v>
      </c>
    </row>
    <row r="549" spans="2:51" s="13" customFormat="1" ht="11.25">
      <c r="B549" s="197"/>
      <c r="C549" s="198"/>
      <c r="D549" s="190" t="s">
        <v>159</v>
      </c>
      <c r="E549" s="199" t="s">
        <v>21</v>
      </c>
      <c r="F549" s="200" t="s">
        <v>669</v>
      </c>
      <c r="G549" s="198"/>
      <c r="H549" s="201">
        <v>5.3</v>
      </c>
      <c r="I549" s="202"/>
      <c r="J549" s="198"/>
      <c r="K549" s="198"/>
      <c r="L549" s="203"/>
      <c r="M549" s="204"/>
      <c r="N549" s="205"/>
      <c r="O549" s="205"/>
      <c r="P549" s="205"/>
      <c r="Q549" s="205"/>
      <c r="R549" s="205"/>
      <c r="S549" s="205"/>
      <c r="T549" s="206"/>
      <c r="AT549" s="207" t="s">
        <v>159</v>
      </c>
      <c r="AU549" s="207" t="s">
        <v>82</v>
      </c>
      <c r="AV549" s="13" t="s">
        <v>82</v>
      </c>
      <c r="AW549" s="13" t="s">
        <v>34</v>
      </c>
      <c r="AX549" s="13" t="s">
        <v>72</v>
      </c>
      <c r="AY549" s="207" t="s">
        <v>145</v>
      </c>
    </row>
    <row r="550" spans="2:51" s="13" customFormat="1" ht="11.25">
      <c r="B550" s="197"/>
      <c r="C550" s="198"/>
      <c r="D550" s="190" t="s">
        <v>159</v>
      </c>
      <c r="E550" s="199" t="s">
        <v>21</v>
      </c>
      <c r="F550" s="200" t="s">
        <v>670</v>
      </c>
      <c r="G550" s="198"/>
      <c r="H550" s="201">
        <v>9.5</v>
      </c>
      <c r="I550" s="202"/>
      <c r="J550" s="198"/>
      <c r="K550" s="198"/>
      <c r="L550" s="203"/>
      <c r="M550" s="204"/>
      <c r="N550" s="205"/>
      <c r="O550" s="205"/>
      <c r="P550" s="205"/>
      <c r="Q550" s="205"/>
      <c r="R550" s="205"/>
      <c r="S550" s="205"/>
      <c r="T550" s="206"/>
      <c r="AT550" s="207" t="s">
        <v>159</v>
      </c>
      <c r="AU550" s="207" t="s">
        <v>82</v>
      </c>
      <c r="AV550" s="13" t="s">
        <v>82</v>
      </c>
      <c r="AW550" s="13" t="s">
        <v>34</v>
      </c>
      <c r="AX550" s="13" t="s">
        <v>72</v>
      </c>
      <c r="AY550" s="207" t="s">
        <v>145</v>
      </c>
    </row>
    <row r="551" spans="2:51" s="15" customFormat="1" ht="11.25">
      <c r="B551" s="218"/>
      <c r="C551" s="219"/>
      <c r="D551" s="190" t="s">
        <v>159</v>
      </c>
      <c r="E551" s="220" t="s">
        <v>21</v>
      </c>
      <c r="F551" s="221" t="s">
        <v>233</v>
      </c>
      <c r="G551" s="219"/>
      <c r="H551" s="222">
        <v>18.3</v>
      </c>
      <c r="I551" s="223"/>
      <c r="J551" s="219"/>
      <c r="K551" s="219"/>
      <c r="L551" s="224"/>
      <c r="M551" s="225"/>
      <c r="N551" s="226"/>
      <c r="O551" s="226"/>
      <c r="P551" s="226"/>
      <c r="Q551" s="226"/>
      <c r="R551" s="226"/>
      <c r="S551" s="226"/>
      <c r="T551" s="227"/>
      <c r="AT551" s="228" t="s">
        <v>159</v>
      </c>
      <c r="AU551" s="228" t="s">
        <v>82</v>
      </c>
      <c r="AV551" s="15" t="s">
        <v>153</v>
      </c>
      <c r="AW551" s="15" t="s">
        <v>34</v>
      </c>
      <c r="AX551" s="15" t="s">
        <v>77</v>
      </c>
      <c r="AY551" s="228" t="s">
        <v>145</v>
      </c>
    </row>
    <row r="552" spans="1:65" s="2" customFormat="1" ht="16.5" customHeight="1">
      <c r="A552" s="37"/>
      <c r="B552" s="38"/>
      <c r="C552" s="177" t="s">
        <v>671</v>
      </c>
      <c r="D552" s="177" t="s">
        <v>148</v>
      </c>
      <c r="E552" s="178" t="s">
        <v>672</v>
      </c>
      <c r="F552" s="179" t="s">
        <v>673</v>
      </c>
      <c r="G552" s="180" t="s">
        <v>226</v>
      </c>
      <c r="H552" s="181">
        <v>4.98</v>
      </c>
      <c r="I552" s="182"/>
      <c r="J552" s="183">
        <f>ROUND(I552*H552,2)</f>
        <v>0</v>
      </c>
      <c r="K552" s="179" t="s">
        <v>152</v>
      </c>
      <c r="L552" s="42"/>
      <c r="M552" s="184" t="s">
        <v>21</v>
      </c>
      <c r="N552" s="185" t="s">
        <v>43</v>
      </c>
      <c r="O552" s="67"/>
      <c r="P552" s="186">
        <f>O552*H552</f>
        <v>0</v>
      </c>
      <c r="Q552" s="186">
        <v>0</v>
      </c>
      <c r="R552" s="186">
        <f>Q552*H552</f>
        <v>0</v>
      </c>
      <c r="S552" s="186">
        <v>0.009</v>
      </c>
      <c r="T552" s="187">
        <f>S552*H552</f>
        <v>0.04482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188" t="s">
        <v>153</v>
      </c>
      <c r="AT552" s="188" t="s">
        <v>148</v>
      </c>
      <c r="AU552" s="188" t="s">
        <v>82</v>
      </c>
      <c r="AY552" s="19" t="s">
        <v>145</v>
      </c>
      <c r="BE552" s="189">
        <f>IF(N552="základní",J552,0)</f>
        <v>0</v>
      </c>
      <c r="BF552" s="189">
        <f>IF(N552="snížená",J552,0)</f>
        <v>0</v>
      </c>
      <c r="BG552" s="189">
        <f>IF(N552="zákl. přenesená",J552,0)</f>
        <v>0</v>
      </c>
      <c r="BH552" s="189">
        <f>IF(N552="sníž. přenesená",J552,0)</f>
        <v>0</v>
      </c>
      <c r="BI552" s="189">
        <f>IF(N552="nulová",J552,0)</f>
        <v>0</v>
      </c>
      <c r="BJ552" s="19" t="s">
        <v>77</v>
      </c>
      <c r="BK552" s="189">
        <f>ROUND(I552*H552,2)</f>
        <v>0</v>
      </c>
      <c r="BL552" s="19" t="s">
        <v>153</v>
      </c>
      <c r="BM552" s="188" t="s">
        <v>674</v>
      </c>
    </row>
    <row r="553" spans="1:47" s="2" customFormat="1" ht="19.5">
      <c r="A553" s="37"/>
      <c r="B553" s="38"/>
      <c r="C553" s="39"/>
      <c r="D553" s="190" t="s">
        <v>155</v>
      </c>
      <c r="E553" s="39"/>
      <c r="F553" s="191" t="s">
        <v>675</v>
      </c>
      <c r="G553" s="39"/>
      <c r="H553" s="39"/>
      <c r="I553" s="192"/>
      <c r="J553" s="39"/>
      <c r="K553" s="39"/>
      <c r="L553" s="42"/>
      <c r="M553" s="193"/>
      <c r="N553" s="194"/>
      <c r="O553" s="67"/>
      <c r="P553" s="67"/>
      <c r="Q553" s="67"/>
      <c r="R553" s="67"/>
      <c r="S553" s="67"/>
      <c r="T553" s="68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T553" s="19" t="s">
        <v>155</v>
      </c>
      <c r="AU553" s="19" t="s">
        <v>82</v>
      </c>
    </row>
    <row r="554" spans="1:47" s="2" customFormat="1" ht="11.25">
      <c r="A554" s="37"/>
      <c r="B554" s="38"/>
      <c r="C554" s="39"/>
      <c r="D554" s="195" t="s">
        <v>157</v>
      </c>
      <c r="E554" s="39"/>
      <c r="F554" s="196" t="s">
        <v>676</v>
      </c>
      <c r="G554" s="39"/>
      <c r="H554" s="39"/>
      <c r="I554" s="192"/>
      <c r="J554" s="39"/>
      <c r="K554" s="39"/>
      <c r="L554" s="42"/>
      <c r="M554" s="193"/>
      <c r="N554" s="194"/>
      <c r="O554" s="67"/>
      <c r="P554" s="67"/>
      <c r="Q554" s="67"/>
      <c r="R554" s="67"/>
      <c r="S554" s="67"/>
      <c r="T554" s="68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T554" s="19" t="s">
        <v>157</v>
      </c>
      <c r="AU554" s="19" t="s">
        <v>82</v>
      </c>
    </row>
    <row r="555" spans="2:51" s="13" customFormat="1" ht="11.25">
      <c r="B555" s="197"/>
      <c r="C555" s="198"/>
      <c r="D555" s="190" t="s">
        <v>159</v>
      </c>
      <c r="E555" s="199" t="s">
        <v>21</v>
      </c>
      <c r="F555" s="200" t="s">
        <v>677</v>
      </c>
      <c r="G555" s="198"/>
      <c r="H555" s="201">
        <v>4.98</v>
      </c>
      <c r="I555" s="202"/>
      <c r="J555" s="198"/>
      <c r="K555" s="198"/>
      <c r="L555" s="203"/>
      <c r="M555" s="204"/>
      <c r="N555" s="205"/>
      <c r="O555" s="205"/>
      <c r="P555" s="205"/>
      <c r="Q555" s="205"/>
      <c r="R555" s="205"/>
      <c r="S555" s="205"/>
      <c r="T555" s="206"/>
      <c r="AT555" s="207" t="s">
        <v>159</v>
      </c>
      <c r="AU555" s="207" t="s">
        <v>82</v>
      </c>
      <c r="AV555" s="13" t="s">
        <v>82</v>
      </c>
      <c r="AW555" s="13" t="s">
        <v>34</v>
      </c>
      <c r="AX555" s="13" t="s">
        <v>77</v>
      </c>
      <c r="AY555" s="207" t="s">
        <v>145</v>
      </c>
    </row>
    <row r="556" spans="1:65" s="2" customFormat="1" ht="24.2" customHeight="1">
      <c r="A556" s="37"/>
      <c r="B556" s="38"/>
      <c r="C556" s="177" t="s">
        <v>678</v>
      </c>
      <c r="D556" s="177" t="s">
        <v>148</v>
      </c>
      <c r="E556" s="178" t="s">
        <v>679</v>
      </c>
      <c r="F556" s="179" t="s">
        <v>680</v>
      </c>
      <c r="G556" s="180" t="s">
        <v>181</v>
      </c>
      <c r="H556" s="181">
        <v>2.42</v>
      </c>
      <c r="I556" s="182"/>
      <c r="J556" s="183">
        <f>ROUND(I556*H556,2)</f>
        <v>0</v>
      </c>
      <c r="K556" s="179" t="s">
        <v>21</v>
      </c>
      <c r="L556" s="42"/>
      <c r="M556" s="184" t="s">
        <v>21</v>
      </c>
      <c r="N556" s="185" t="s">
        <v>43</v>
      </c>
      <c r="O556" s="67"/>
      <c r="P556" s="186">
        <f>O556*H556</f>
        <v>0</v>
      </c>
      <c r="Q556" s="186">
        <v>0</v>
      </c>
      <c r="R556" s="186">
        <f>Q556*H556</f>
        <v>0</v>
      </c>
      <c r="S556" s="186">
        <v>0.067</v>
      </c>
      <c r="T556" s="187">
        <f>S556*H556</f>
        <v>0.16214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188" t="s">
        <v>153</v>
      </c>
      <c r="AT556" s="188" t="s">
        <v>148</v>
      </c>
      <c r="AU556" s="188" t="s">
        <v>82</v>
      </c>
      <c r="AY556" s="19" t="s">
        <v>145</v>
      </c>
      <c r="BE556" s="189">
        <f>IF(N556="základní",J556,0)</f>
        <v>0</v>
      </c>
      <c r="BF556" s="189">
        <f>IF(N556="snížená",J556,0)</f>
        <v>0</v>
      </c>
      <c r="BG556" s="189">
        <f>IF(N556="zákl. přenesená",J556,0)</f>
        <v>0</v>
      </c>
      <c r="BH556" s="189">
        <f>IF(N556="sníž. přenesená",J556,0)</f>
        <v>0</v>
      </c>
      <c r="BI556" s="189">
        <f>IF(N556="nulová",J556,0)</f>
        <v>0</v>
      </c>
      <c r="BJ556" s="19" t="s">
        <v>77</v>
      </c>
      <c r="BK556" s="189">
        <f>ROUND(I556*H556,2)</f>
        <v>0</v>
      </c>
      <c r="BL556" s="19" t="s">
        <v>153</v>
      </c>
      <c r="BM556" s="188" t="s">
        <v>681</v>
      </c>
    </row>
    <row r="557" spans="1:47" s="2" customFormat="1" ht="19.5">
      <c r="A557" s="37"/>
      <c r="B557" s="38"/>
      <c r="C557" s="39"/>
      <c r="D557" s="190" t="s">
        <v>155</v>
      </c>
      <c r="E557" s="39"/>
      <c r="F557" s="191" t="s">
        <v>682</v>
      </c>
      <c r="G557" s="39"/>
      <c r="H557" s="39"/>
      <c r="I557" s="192"/>
      <c r="J557" s="39"/>
      <c r="K557" s="39"/>
      <c r="L557" s="42"/>
      <c r="M557" s="193"/>
      <c r="N557" s="194"/>
      <c r="O557" s="67"/>
      <c r="P557" s="67"/>
      <c r="Q557" s="67"/>
      <c r="R557" s="67"/>
      <c r="S557" s="67"/>
      <c r="T557" s="68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T557" s="19" t="s">
        <v>155</v>
      </c>
      <c r="AU557" s="19" t="s">
        <v>82</v>
      </c>
    </row>
    <row r="558" spans="2:51" s="13" customFormat="1" ht="11.25">
      <c r="B558" s="197"/>
      <c r="C558" s="198"/>
      <c r="D558" s="190" t="s">
        <v>159</v>
      </c>
      <c r="E558" s="199" t="s">
        <v>21</v>
      </c>
      <c r="F558" s="200" t="s">
        <v>683</v>
      </c>
      <c r="G558" s="198"/>
      <c r="H558" s="201">
        <v>2.42</v>
      </c>
      <c r="I558" s="202"/>
      <c r="J558" s="198"/>
      <c r="K558" s="198"/>
      <c r="L558" s="203"/>
      <c r="M558" s="204"/>
      <c r="N558" s="205"/>
      <c r="O558" s="205"/>
      <c r="P558" s="205"/>
      <c r="Q558" s="205"/>
      <c r="R558" s="205"/>
      <c r="S558" s="205"/>
      <c r="T558" s="206"/>
      <c r="AT558" s="207" t="s">
        <v>159</v>
      </c>
      <c r="AU558" s="207" t="s">
        <v>82</v>
      </c>
      <c r="AV558" s="13" t="s">
        <v>82</v>
      </c>
      <c r="AW558" s="13" t="s">
        <v>34</v>
      </c>
      <c r="AX558" s="13" t="s">
        <v>77</v>
      </c>
      <c r="AY558" s="207" t="s">
        <v>145</v>
      </c>
    </row>
    <row r="559" spans="1:65" s="2" customFormat="1" ht="21.75" customHeight="1">
      <c r="A559" s="37"/>
      <c r="B559" s="38"/>
      <c r="C559" s="177" t="s">
        <v>684</v>
      </c>
      <c r="D559" s="177" t="s">
        <v>148</v>
      </c>
      <c r="E559" s="178" t="s">
        <v>685</v>
      </c>
      <c r="F559" s="179" t="s">
        <v>686</v>
      </c>
      <c r="G559" s="180" t="s">
        <v>181</v>
      </c>
      <c r="H559" s="181">
        <v>6.4</v>
      </c>
      <c r="I559" s="182"/>
      <c r="J559" s="183">
        <f>ROUND(I559*H559,2)</f>
        <v>0</v>
      </c>
      <c r="K559" s="179" t="s">
        <v>152</v>
      </c>
      <c r="L559" s="42"/>
      <c r="M559" s="184" t="s">
        <v>21</v>
      </c>
      <c r="N559" s="185" t="s">
        <v>43</v>
      </c>
      <c r="O559" s="67"/>
      <c r="P559" s="186">
        <f>O559*H559</f>
        <v>0</v>
      </c>
      <c r="Q559" s="186">
        <v>0</v>
      </c>
      <c r="R559" s="186">
        <f>Q559*H559</f>
        <v>0</v>
      </c>
      <c r="S559" s="186">
        <v>0.076</v>
      </c>
      <c r="T559" s="187">
        <f>S559*H559</f>
        <v>0.4864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188" t="s">
        <v>153</v>
      </c>
      <c r="AT559" s="188" t="s">
        <v>148</v>
      </c>
      <c r="AU559" s="188" t="s">
        <v>82</v>
      </c>
      <c r="AY559" s="19" t="s">
        <v>145</v>
      </c>
      <c r="BE559" s="189">
        <f>IF(N559="základní",J559,0)</f>
        <v>0</v>
      </c>
      <c r="BF559" s="189">
        <f>IF(N559="snížená",J559,0)</f>
        <v>0</v>
      </c>
      <c r="BG559" s="189">
        <f>IF(N559="zákl. přenesená",J559,0)</f>
        <v>0</v>
      </c>
      <c r="BH559" s="189">
        <f>IF(N559="sníž. přenesená",J559,0)</f>
        <v>0</v>
      </c>
      <c r="BI559" s="189">
        <f>IF(N559="nulová",J559,0)</f>
        <v>0</v>
      </c>
      <c r="BJ559" s="19" t="s">
        <v>77</v>
      </c>
      <c r="BK559" s="189">
        <f>ROUND(I559*H559,2)</f>
        <v>0</v>
      </c>
      <c r="BL559" s="19" t="s">
        <v>153</v>
      </c>
      <c r="BM559" s="188" t="s">
        <v>687</v>
      </c>
    </row>
    <row r="560" spans="1:47" s="2" customFormat="1" ht="19.5">
      <c r="A560" s="37"/>
      <c r="B560" s="38"/>
      <c r="C560" s="39"/>
      <c r="D560" s="190" t="s">
        <v>155</v>
      </c>
      <c r="E560" s="39"/>
      <c r="F560" s="191" t="s">
        <v>688</v>
      </c>
      <c r="G560" s="39"/>
      <c r="H560" s="39"/>
      <c r="I560" s="192"/>
      <c r="J560" s="39"/>
      <c r="K560" s="39"/>
      <c r="L560" s="42"/>
      <c r="M560" s="193"/>
      <c r="N560" s="194"/>
      <c r="O560" s="67"/>
      <c r="P560" s="67"/>
      <c r="Q560" s="67"/>
      <c r="R560" s="67"/>
      <c r="S560" s="67"/>
      <c r="T560" s="68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T560" s="19" t="s">
        <v>155</v>
      </c>
      <c r="AU560" s="19" t="s">
        <v>82</v>
      </c>
    </row>
    <row r="561" spans="1:47" s="2" customFormat="1" ht="11.25">
      <c r="A561" s="37"/>
      <c r="B561" s="38"/>
      <c r="C561" s="39"/>
      <c r="D561" s="195" t="s">
        <v>157</v>
      </c>
      <c r="E561" s="39"/>
      <c r="F561" s="196" t="s">
        <v>689</v>
      </c>
      <c r="G561" s="39"/>
      <c r="H561" s="39"/>
      <c r="I561" s="192"/>
      <c r="J561" s="39"/>
      <c r="K561" s="39"/>
      <c r="L561" s="42"/>
      <c r="M561" s="193"/>
      <c r="N561" s="194"/>
      <c r="O561" s="67"/>
      <c r="P561" s="67"/>
      <c r="Q561" s="67"/>
      <c r="R561" s="67"/>
      <c r="S561" s="67"/>
      <c r="T561" s="68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T561" s="19" t="s">
        <v>157</v>
      </c>
      <c r="AU561" s="19" t="s">
        <v>82</v>
      </c>
    </row>
    <row r="562" spans="2:51" s="13" customFormat="1" ht="11.25">
      <c r="B562" s="197"/>
      <c r="C562" s="198"/>
      <c r="D562" s="190" t="s">
        <v>159</v>
      </c>
      <c r="E562" s="199" t="s">
        <v>21</v>
      </c>
      <c r="F562" s="200" t="s">
        <v>690</v>
      </c>
      <c r="G562" s="198"/>
      <c r="H562" s="201">
        <v>6.4</v>
      </c>
      <c r="I562" s="202"/>
      <c r="J562" s="198"/>
      <c r="K562" s="198"/>
      <c r="L562" s="203"/>
      <c r="M562" s="204"/>
      <c r="N562" s="205"/>
      <c r="O562" s="205"/>
      <c r="P562" s="205"/>
      <c r="Q562" s="205"/>
      <c r="R562" s="205"/>
      <c r="S562" s="205"/>
      <c r="T562" s="206"/>
      <c r="AT562" s="207" t="s">
        <v>159</v>
      </c>
      <c r="AU562" s="207" t="s">
        <v>82</v>
      </c>
      <c r="AV562" s="13" t="s">
        <v>82</v>
      </c>
      <c r="AW562" s="13" t="s">
        <v>34</v>
      </c>
      <c r="AX562" s="13" t="s">
        <v>77</v>
      </c>
      <c r="AY562" s="207" t="s">
        <v>145</v>
      </c>
    </row>
    <row r="563" spans="1:65" s="2" customFormat="1" ht="24.2" customHeight="1">
      <c r="A563" s="37"/>
      <c r="B563" s="38"/>
      <c r="C563" s="177" t="s">
        <v>691</v>
      </c>
      <c r="D563" s="177" t="s">
        <v>148</v>
      </c>
      <c r="E563" s="178" t="s">
        <v>692</v>
      </c>
      <c r="F563" s="179" t="s">
        <v>693</v>
      </c>
      <c r="G563" s="180" t="s">
        <v>151</v>
      </c>
      <c r="H563" s="181">
        <v>1</v>
      </c>
      <c r="I563" s="182"/>
      <c r="J563" s="183">
        <f>ROUND(I563*H563,2)</f>
        <v>0</v>
      </c>
      <c r="K563" s="179" t="s">
        <v>152</v>
      </c>
      <c r="L563" s="42"/>
      <c r="M563" s="184" t="s">
        <v>21</v>
      </c>
      <c r="N563" s="185" t="s">
        <v>43</v>
      </c>
      <c r="O563" s="67"/>
      <c r="P563" s="186">
        <f>O563*H563</f>
        <v>0</v>
      </c>
      <c r="Q563" s="186">
        <v>0</v>
      </c>
      <c r="R563" s="186">
        <f>Q563*H563</f>
        <v>0</v>
      </c>
      <c r="S563" s="186">
        <v>0.025</v>
      </c>
      <c r="T563" s="187">
        <f>S563*H563</f>
        <v>0.025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188" t="s">
        <v>153</v>
      </c>
      <c r="AT563" s="188" t="s">
        <v>148</v>
      </c>
      <c r="AU563" s="188" t="s">
        <v>82</v>
      </c>
      <c r="AY563" s="19" t="s">
        <v>145</v>
      </c>
      <c r="BE563" s="189">
        <f>IF(N563="základní",J563,0)</f>
        <v>0</v>
      </c>
      <c r="BF563" s="189">
        <f>IF(N563="snížená",J563,0)</f>
        <v>0</v>
      </c>
      <c r="BG563" s="189">
        <f>IF(N563="zákl. přenesená",J563,0)</f>
        <v>0</v>
      </c>
      <c r="BH563" s="189">
        <f>IF(N563="sníž. přenesená",J563,0)</f>
        <v>0</v>
      </c>
      <c r="BI563" s="189">
        <f>IF(N563="nulová",J563,0)</f>
        <v>0</v>
      </c>
      <c r="BJ563" s="19" t="s">
        <v>77</v>
      </c>
      <c r="BK563" s="189">
        <f>ROUND(I563*H563,2)</f>
        <v>0</v>
      </c>
      <c r="BL563" s="19" t="s">
        <v>153</v>
      </c>
      <c r="BM563" s="188" t="s">
        <v>694</v>
      </c>
    </row>
    <row r="564" spans="1:47" s="2" customFormat="1" ht="29.25">
      <c r="A564" s="37"/>
      <c r="B564" s="38"/>
      <c r="C564" s="39"/>
      <c r="D564" s="190" t="s">
        <v>155</v>
      </c>
      <c r="E564" s="39"/>
      <c r="F564" s="191" t="s">
        <v>695</v>
      </c>
      <c r="G564" s="39"/>
      <c r="H564" s="39"/>
      <c r="I564" s="192"/>
      <c r="J564" s="39"/>
      <c r="K564" s="39"/>
      <c r="L564" s="42"/>
      <c r="M564" s="193"/>
      <c r="N564" s="194"/>
      <c r="O564" s="67"/>
      <c r="P564" s="67"/>
      <c r="Q564" s="67"/>
      <c r="R564" s="67"/>
      <c r="S564" s="67"/>
      <c r="T564" s="68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19" t="s">
        <v>155</v>
      </c>
      <c r="AU564" s="19" t="s">
        <v>82</v>
      </c>
    </row>
    <row r="565" spans="1:47" s="2" customFormat="1" ht="11.25">
      <c r="A565" s="37"/>
      <c r="B565" s="38"/>
      <c r="C565" s="39"/>
      <c r="D565" s="195" t="s">
        <v>157</v>
      </c>
      <c r="E565" s="39"/>
      <c r="F565" s="196" t="s">
        <v>696</v>
      </c>
      <c r="G565" s="39"/>
      <c r="H565" s="39"/>
      <c r="I565" s="192"/>
      <c r="J565" s="39"/>
      <c r="K565" s="39"/>
      <c r="L565" s="42"/>
      <c r="M565" s="193"/>
      <c r="N565" s="194"/>
      <c r="O565" s="67"/>
      <c r="P565" s="67"/>
      <c r="Q565" s="67"/>
      <c r="R565" s="67"/>
      <c r="S565" s="67"/>
      <c r="T565" s="68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T565" s="19" t="s">
        <v>157</v>
      </c>
      <c r="AU565" s="19" t="s">
        <v>82</v>
      </c>
    </row>
    <row r="566" spans="2:51" s="13" customFormat="1" ht="11.25">
      <c r="B566" s="197"/>
      <c r="C566" s="198"/>
      <c r="D566" s="190" t="s">
        <v>159</v>
      </c>
      <c r="E566" s="199" t="s">
        <v>21</v>
      </c>
      <c r="F566" s="200" t="s">
        <v>697</v>
      </c>
      <c r="G566" s="198"/>
      <c r="H566" s="201">
        <v>1</v>
      </c>
      <c r="I566" s="202"/>
      <c r="J566" s="198"/>
      <c r="K566" s="198"/>
      <c r="L566" s="203"/>
      <c r="M566" s="204"/>
      <c r="N566" s="205"/>
      <c r="O566" s="205"/>
      <c r="P566" s="205"/>
      <c r="Q566" s="205"/>
      <c r="R566" s="205"/>
      <c r="S566" s="205"/>
      <c r="T566" s="206"/>
      <c r="AT566" s="207" t="s">
        <v>159</v>
      </c>
      <c r="AU566" s="207" t="s">
        <v>82</v>
      </c>
      <c r="AV566" s="13" t="s">
        <v>82</v>
      </c>
      <c r="AW566" s="13" t="s">
        <v>34</v>
      </c>
      <c r="AX566" s="13" t="s">
        <v>77</v>
      </c>
      <c r="AY566" s="207" t="s">
        <v>145</v>
      </c>
    </row>
    <row r="567" spans="1:65" s="2" customFormat="1" ht="24.2" customHeight="1">
      <c r="A567" s="37"/>
      <c r="B567" s="38"/>
      <c r="C567" s="177" t="s">
        <v>698</v>
      </c>
      <c r="D567" s="177" t="s">
        <v>148</v>
      </c>
      <c r="E567" s="178" t="s">
        <v>699</v>
      </c>
      <c r="F567" s="179" t="s">
        <v>700</v>
      </c>
      <c r="G567" s="180" t="s">
        <v>151</v>
      </c>
      <c r="H567" s="181">
        <v>1</v>
      </c>
      <c r="I567" s="182"/>
      <c r="J567" s="183">
        <f>ROUND(I567*H567,2)</f>
        <v>0</v>
      </c>
      <c r="K567" s="179" t="s">
        <v>152</v>
      </c>
      <c r="L567" s="42"/>
      <c r="M567" s="184" t="s">
        <v>21</v>
      </c>
      <c r="N567" s="185" t="s">
        <v>43</v>
      </c>
      <c r="O567" s="67"/>
      <c r="P567" s="186">
        <f>O567*H567</f>
        <v>0</v>
      </c>
      <c r="Q567" s="186">
        <v>0</v>
      </c>
      <c r="R567" s="186">
        <f>Q567*H567</f>
        <v>0</v>
      </c>
      <c r="S567" s="186">
        <v>0.099</v>
      </c>
      <c r="T567" s="187">
        <f>S567*H567</f>
        <v>0.099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188" t="s">
        <v>153</v>
      </c>
      <c r="AT567" s="188" t="s">
        <v>148</v>
      </c>
      <c r="AU567" s="188" t="s">
        <v>82</v>
      </c>
      <c r="AY567" s="19" t="s">
        <v>145</v>
      </c>
      <c r="BE567" s="189">
        <f>IF(N567="základní",J567,0)</f>
        <v>0</v>
      </c>
      <c r="BF567" s="189">
        <f>IF(N567="snížená",J567,0)</f>
        <v>0</v>
      </c>
      <c r="BG567" s="189">
        <f>IF(N567="zákl. přenesená",J567,0)</f>
        <v>0</v>
      </c>
      <c r="BH567" s="189">
        <f>IF(N567="sníž. přenesená",J567,0)</f>
        <v>0</v>
      </c>
      <c r="BI567" s="189">
        <f>IF(N567="nulová",J567,0)</f>
        <v>0</v>
      </c>
      <c r="BJ567" s="19" t="s">
        <v>77</v>
      </c>
      <c r="BK567" s="189">
        <f>ROUND(I567*H567,2)</f>
        <v>0</v>
      </c>
      <c r="BL567" s="19" t="s">
        <v>153</v>
      </c>
      <c r="BM567" s="188" t="s">
        <v>701</v>
      </c>
    </row>
    <row r="568" spans="1:47" s="2" customFormat="1" ht="29.25">
      <c r="A568" s="37"/>
      <c r="B568" s="38"/>
      <c r="C568" s="39"/>
      <c r="D568" s="190" t="s">
        <v>155</v>
      </c>
      <c r="E568" s="39"/>
      <c r="F568" s="191" t="s">
        <v>702</v>
      </c>
      <c r="G568" s="39"/>
      <c r="H568" s="39"/>
      <c r="I568" s="192"/>
      <c r="J568" s="39"/>
      <c r="K568" s="39"/>
      <c r="L568" s="42"/>
      <c r="M568" s="193"/>
      <c r="N568" s="194"/>
      <c r="O568" s="67"/>
      <c r="P568" s="67"/>
      <c r="Q568" s="67"/>
      <c r="R568" s="67"/>
      <c r="S568" s="67"/>
      <c r="T568" s="68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T568" s="19" t="s">
        <v>155</v>
      </c>
      <c r="AU568" s="19" t="s">
        <v>82</v>
      </c>
    </row>
    <row r="569" spans="1:47" s="2" customFormat="1" ht="11.25">
      <c r="A569" s="37"/>
      <c r="B569" s="38"/>
      <c r="C569" s="39"/>
      <c r="D569" s="195" t="s">
        <v>157</v>
      </c>
      <c r="E569" s="39"/>
      <c r="F569" s="196" t="s">
        <v>703</v>
      </c>
      <c r="G569" s="39"/>
      <c r="H569" s="39"/>
      <c r="I569" s="192"/>
      <c r="J569" s="39"/>
      <c r="K569" s="39"/>
      <c r="L569" s="42"/>
      <c r="M569" s="193"/>
      <c r="N569" s="194"/>
      <c r="O569" s="67"/>
      <c r="P569" s="67"/>
      <c r="Q569" s="67"/>
      <c r="R569" s="67"/>
      <c r="S569" s="67"/>
      <c r="T569" s="68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T569" s="19" t="s">
        <v>157</v>
      </c>
      <c r="AU569" s="19" t="s">
        <v>82</v>
      </c>
    </row>
    <row r="570" spans="2:51" s="13" customFormat="1" ht="11.25">
      <c r="B570" s="197"/>
      <c r="C570" s="198"/>
      <c r="D570" s="190" t="s">
        <v>159</v>
      </c>
      <c r="E570" s="199" t="s">
        <v>21</v>
      </c>
      <c r="F570" s="200" t="s">
        <v>704</v>
      </c>
      <c r="G570" s="198"/>
      <c r="H570" s="201">
        <v>1</v>
      </c>
      <c r="I570" s="202"/>
      <c r="J570" s="198"/>
      <c r="K570" s="198"/>
      <c r="L570" s="203"/>
      <c r="M570" s="204"/>
      <c r="N570" s="205"/>
      <c r="O570" s="205"/>
      <c r="P570" s="205"/>
      <c r="Q570" s="205"/>
      <c r="R570" s="205"/>
      <c r="S570" s="205"/>
      <c r="T570" s="206"/>
      <c r="AT570" s="207" t="s">
        <v>159</v>
      </c>
      <c r="AU570" s="207" t="s">
        <v>82</v>
      </c>
      <c r="AV570" s="13" t="s">
        <v>82</v>
      </c>
      <c r="AW570" s="13" t="s">
        <v>34</v>
      </c>
      <c r="AX570" s="13" t="s">
        <v>77</v>
      </c>
      <c r="AY570" s="207" t="s">
        <v>145</v>
      </c>
    </row>
    <row r="571" spans="1:65" s="2" customFormat="1" ht="24.2" customHeight="1">
      <c r="A571" s="37"/>
      <c r="B571" s="38"/>
      <c r="C571" s="177" t="s">
        <v>705</v>
      </c>
      <c r="D571" s="177" t="s">
        <v>148</v>
      </c>
      <c r="E571" s="178" t="s">
        <v>706</v>
      </c>
      <c r="F571" s="179" t="s">
        <v>707</v>
      </c>
      <c r="G571" s="180" t="s">
        <v>163</v>
      </c>
      <c r="H571" s="181">
        <v>1.302</v>
      </c>
      <c r="I571" s="182"/>
      <c r="J571" s="183">
        <f>ROUND(I571*H571,2)</f>
        <v>0</v>
      </c>
      <c r="K571" s="179" t="s">
        <v>152</v>
      </c>
      <c r="L571" s="42"/>
      <c r="M571" s="184" t="s">
        <v>21</v>
      </c>
      <c r="N571" s="185" t="s">
        <v>43</v>
      </c>
      <c r="O571" s="67"/>
      <c r="P571" s="186">
        <f>O571*H571</f>
        <v>0</v>
      </c>
      <c r="Q571" s="186">
        <v>0</v>
      </c>
      <c r="R571" s="186">
        <f>Q571*H571</f>
        <v>0</v>
      </c>
      <c r="S571" s="186">
        <v>1.8</v>
      </c>
      <c r="T571" s="187">
        <f>S571*H571</f>
        <v>2.3436000000000003</v>
      </c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R571" s="188" t="s">
        <v>153</v>
      </c>
      <c r="AT571" s="188" t="s">
        <v>148</v>
      </c>
      <c r="AU571" s="188" t="s">
        <v>82</v>
      </c>
      <c r="AY571" s="19" t="s">
        <v>145</v>
      </c>
      <c r="BE571" s="189">
        <f>IF(N571="základní",J571,0)</f>
        <v>0</v>
      </c>
      <c r="BF571" s="189">
        <f>IF(N571="snížená",J571,0)</f>
        <v>0</v>
      </c>
      <c r="BG571" s="189">
        <f>IF(N571="zákl. přenesená",J571,0)</f>
        <v>0</v>
      </c>
      <c r="BH571" s="189">
        <f>IF(N571="sníž. přenesená",J571,0)</f>
        <v>0</v>
      </c>
      <c r="BI571" s="189">
        <f>IF(N571="nulová",J571,0)</f>
        <v>0</v>
      </c>
      <c r="BJ571" s="19" t="s">
        <v>77</v>
      </c>
      <c r="BK571" s="189">
        <f>ROUND(I571*H571,2)</f>
        <v>0</v>
      </c>
      <c r="BL571" s="19" t="s">
        <v>153</v>
      </c>
      <c r="BM571" s="188" t="s">
        <v>708</v>
      </c>
    </row>
    <row r="572" spans="1:47" s="2" customFormat="1" ht="29.25">
      <c r="A572" s="37"/>
      <c r="B572" s="38"/>
      <c r="C572" s="39"/>
      <c r="D572" s="190" t="s">
        <v>155</v>
      </c>
      <c r="E572" s="39"/>
      <c r="F572" s="191" t="s">
        <v>709</v>
      </c>
      <c r="G572" s="39"/>
      <c r="H572" s="39"/>
      <c r="I572" s="192"/>
      <c r="J572" s="39"/>
      <c r="K572" s="39"/>
      <c r="L572" s="42"/>
      <c r="M572" s="193"/>
      <c r="N572" s="194"/>
      <c r="O572" s="67"/>
      <c r="P572" s="67"/>
      <c r="Q572" s="67"/>
      <c r="R572" s="67"/>
      <c r="S572" s="67"/>
      <c r="T572" s="68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T572" s="19" t="s">
        <v>155</v>
      </c>
      <c r="AU572" s="19" t="s">
        <v>82</v>
      </c>
    </row>
    <row r="573" spans="1:47" s="2" customFormat="1" ht="11.25">
      <c r="A573" s="37"/>
      <c r="B573" s="38"/>
      <c r="C573" s="39"/>
      <c r="D573" s="195" t="s">
        <v>157</v>
      </c>
      <c r="E573" s="39"/>
      <c r="F573" s="196" t="s">
        <v>710</v>
      </c>
      <c r="G573" s="39"/>
      <c r="H573" s="39"/>
      <c r="I573" s="192"/>
      <c r="J573" s="39"/>
      <c r="K573" s="39"/>
      <c r="L573" s="42"/>
      <c r="M573" s="193"/>
      <c r="N573" s="194"/>
      <c r="O573" s="67"/>
      <c r="P573" s="67"/>
      <c r="Q573" s="67"/>
      <c r="R573" s="67"/>
      <c r="S573" s="67"/>
      <c r="T573" s="68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T573" s="19" t="s">
        <v>157</v>
      </c>
      <c r="AU573" s="19" t="s">
        <v>82</v>
      </c>
    </row>
    <row r="574" spans="2:51" s="13" customFormat="1" ht="11.25">
      <c r="B574" s="197"/>
      <c r="C574" s="198"/>
      <c r="D574" s="190" t="s">
        <v>159</v>
      </c>
      <c r="E574" s="199" t="s">
        <v>21</v>
      </c>
      <c r="F574" s="200" t="s">
        <v>711</v>
      </c>
      <c r="G574" s="198"/>
      <c r="H574" s="201">
        <v>1.302</v>
      </c>
      <c r="I574" s="202"/>
      <c r="J574" s="198"/>
      <c r="K574" s="198"/>
      <c r="L574" s="203"/>
      <c r="M574" s="204"/>
      <c r="N574" s="205"/>
      <c r="O574" s="205"/>
      <c r="P574" s="205"/>
      <c r="Q574" s="205"/>
      <c r="R574" s="205"/>
      <c r="S574" s="205"/>
      <c r="T574" s="206"/>
      <c r="AT574" s="207" t="s">
        <v>159</v>
      </c>
      <c r="AU574" s="207" t="s">
        <v>82</v>
      </c>
      <c r="AV574" s="13" t="s">
        <v>82</v>
      </c>
      <c r="AW574" s="13" t="s">
        <v>34</v>
      </c>
      <c r="AX574" s="13" t="s">
        <v>77</v>
      </c>
      <c r="AY574" s="207" t="s">
        <v>145</v>
      </c>
    </row>
    <row r="575" spans="1:65" s="2" customFormat="1" ht="24.2" customHeight="1">
      <c r="A575" s="37"/>
      <c r="B575" s="38"/>
      <c r="C575" s="177" t="s">
        <v>712</v>
      </c>
      <c r="D575" s="177" t="s">
        <v>148</v>
      </c>
      <c r="E575" s="178" t="s">
        <v>713</v>
      </c>
      <c r="F575" s="179" t="s">
        <v>714</v>
      </c>
      <c r="G575" s="180" t="s">
        <v>151</v>
      </c>
      <c r="H575" s="181">
        <v>13</v>
      </c>
      <c r="I575" s="182"/>
      <c r="J575" s="183">
        <f>ROUND(I575*H575,2)</f>
        <v>0</v>
      </c>
      <c r="K575" s="179" t="s">
        <v>152</v>
      </c>
      <c r="L575" s="42"/>
      <c r="M575" s="184" t="s">
        <v>21</v>
      </c>
      <c r="N575" s="185" t="s">
        <v>43</v>
      </c>
      <c r="O575" s="67"/>
      <c r="P575" s="186">
        <f>O575*H575</f>
        <v>0</v>
      </c>
      <c r="Q575" s="186">
        <v>0</v>
      </c>
      <c r="R575" s="186">
        <f>Q575*H575</f>
        <v>0</v>
      </c>
      <c r="S575" s="186">
        <v>0.015</v>
      </c>
      <c r="T575" s="187">
        <f>S575*H575</f>
        <v>0.195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R575" s="188" t="s">
        <v>153</v>
      </c>
      <c r="AT575" s="188" t="s">
        <v>148</v>
      </c>
      <c r="AU575" s="188" t="s">
        <v>82</v>
      </c>
      <c r="AY575" s="19" t="s">
        <v>145</v>
      </c>
      <c r="BE575" s="189">
        <f>IF(N575="základní",J575,0)</f>
        <v>0</v>
      </c>
      <c r="BF575" s="189">
        <f>IF(N575="snížená",J575,0)</f>
        <v>0</v>
      </c>
      <c r="BG575" s="189">
        <f>IF(N575="zákl. přenesená",J575,0)</f>
        <v>0</v>
      </c>
      <c r="BH575" s="189">
        <f>IF(N575="sníž. přenesená",J575,0)</f>
        <v>0</v>
      </c>
      <c r="BI575" s="189">
        <f>IF(N575="nulová",J575,0)</f>
        <v>0</v>
      </c>
      <c r="BJ575" s="19" t="s">
        <v>77</v>
      </c>
      <c r="BK575" s="189">
        <f>ROUND(I575*H575,2)</f>
        <v>0</v>
      </c>
      <c r="BL575" s="19" t="s">
        <v>153</v>
      </c>
      <c r="BM575" s="188" t="s">
        <v>715</v>
      </c>
    </row>
    <row r="576" spans="1:47" s="2" customFormat="1" ht="19.5">
      <c r="A576" s="37"/>
      <c r="B576" s="38"/>
      <c r="C576" s="39"/>
      <c r="D576" s="190" t="s">
        <v>155</v>
      </c>
      <c r="E576" s="39"/>
      <c r="F576" s="191" t="s">
        <v>716</v>
      </c>
      <c r="G576" s="39"/>
      <c r="H576" s="39"/>
      <c r="I576" s="192"/>
      <c r="J576" s="39"/>
      <c r="K576" s="39"/>
      <c r="L576" s="42"/>
      <c r="M576" s="193"/>
      <c r="N576" s="194"/>
      <c r="O576" s="67"/>
      <c r="P576" s="67"/>
      <c r="Q576" s="67"/>
      <c r="R576" s="67"/>
      <c r="S576" s="67"/>
      <c r="T576" s="68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T576" s="19" t="s">
        <v>155</v>
      </c>
      <c r="AU576" s="19" t="s">
        <v>82</v>
      </c>
    </row>
    <row r="577" spans="1:47" s="2" customFormat="1" ht="11.25">
      <c r="A577" s="37"/>
      <c r="B577" s="38"/>
      <c r="C577" s="39"/>
      <c r="D577" s="195" t="s">
        <v>157</v>
      </c>
      <c r="E577" s="39"/>
      <c r="F577" s="196" t="s">
        <v>717</v>
      </c>
      <c r="G577" s="39"/>
      <c r="H577" s="39"/>
      <c r="I577" s="192"/>
      <c r="J577" s="39"/>
      <c r="K577" s="39"/>
      <c r="L577" s="42"/>
      <c r="M577" s="193"/>
      <c r="N577" s="194"/>
      <c r="O577" s="67"/>
      <c r="P577" s="67"/>
      <c r="Q577" s="67"/>
      <c r="R577" s="67"/>
      <c r="S577" s="67"/>
      <c r="T577" s="68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T577" s="19" t="s">
        <v>157</v>
      </c>
      <c r="AU577" s="19" t="s">
        <v>82</v>
      </c>
    </row>
    <row r="578" spans="2:51" s="13" customFormat="1" ht="11.25">
      <c r="B578" s="197"/>
      <c r="C578" s="198"/>
      <c r="D578" s="190" t="s">
        <v>159</v>
      </c>
      <c r="E578" s="199" t="s">
        <v>21</v>
      </c>
      <c r="F578" s="200" t="s">
        <v>718</v>
      </c>
      <c r="G578" s="198"/>
      <c r="H578" s="201">
        <v>8</v>
      </c>
      <c r="I578" s="202"/>
      <c r="J578" s="198"/>
      <c r="K578" s="198"/>
      <c r="L578" s="203"/>
      <c r="M578" s="204"/>
      <c r="N578" s="205"/>
      <c r="O578" s="205"/>
      <c r="P578" s="205"/>
      <c r="Q578" s="205"/>
      <c r="R578" s="205"/>
      <c r="S578" s="205"/>
      <c r="T578" s="206"/>
      <c r="AT578" s="207" t="s">
        <v>159</v>
      </c>
      <c r="AU578" s="207" t="s">
        <v>82</v>
      </c>
      <c r="AV578" s="13" t="s">
        <v>82</v>
      </c>
      <c r="AW578" s="13" t="s">
        <v>34</v>
      </c>
      <c r="AX578" s="13" t="s">
        <v>72</v>
      </c>
      <c r="AY578" s="207" t="s">
        <v>145</v>
      </c>
    </row>
    <row r="579" spans="2:51" s="13" customFormat="1" ht="11.25">
      <c r="B579" s="197"/>
      <c r="C579" s="198"/>
      <c r="D579" s="190" t="s">
        <v>159</v>
      </c>
      <c r="E579" s="199" t="s">
        <v>21</v>
      </c>
      <c r="F579" s="200" t="s">
        <v>719</v>
      </c>
      <c r="G579" s="198"/>
      <c r="H579" s="201">
        <v>1</v>
      </c>
      <c r="I579" s="202"/>
      <c r="J579" s="198"/>
      <c r="K579" s="198"/>
      <c r="L579" s="203"/>
      <c r="M579" s="204"/>
      <c r="N579" s="205"/>
      <c r="O579" s="205"/>
      <c r="P579" s="205"/>
      <c r="Q579" s="205"/>
      <c r="R579" s="205"/>
      <c r="S579" s="205"/>
      <c r="T579" s="206"/>
      <c r="AT579" s="207" t="s">
        <v>159</v>
      </c>
      <c r="AU579" s="207" t="s">
        <v>82</v>
      </c>
      <c r="AV579" s="13" t="s">
        <v>82</v>
      </c>
      <c r="AW579" s="13" t="s">
        <v>34</v>
      </c>
      <c r="AX579" s="13" t="s">
        <v>72</v>
      </c>
      <c r="AY579" s="207" t="s">
        <v>145</v>
      </c>
    </row>
    <row r="580" spans="2:51" s="13" customFormat="1" ht="11.25">
      <c r="B580" s="197"/>
      <c r="C580" s="198"/>
      <c r="D580" s="190" t="s">
        <v>159</v>
      </c>
      <c r="E580" s="199" t="s">
        <v>21</v>
      </c>
      <c r="F580" s="200" t="s">
        <v>720</v>
      </c>
      <c r="G580" s="198"/>
      <c r="H580" s="201">
        <v>1</v>
      </c>
      <c r="I580" s="202"/>
      <c r="J580" s="198"/>
      <c r="K580" s="198"/>
      <c r="L580" s="203"/>
      <c r="M580" s="204"/>
      <c r="N580" s="205"/>
      <c r="O580" s="205"/>
      <c r="P580" s="205"/>
      <c r="Q580" s="205"/>
      <c r="R580" s="205"/>
      <c r="S580" s="205"/>
      <c r="T580" s="206"/>
      <c r="AT580" s="207" t="s">
        <v>159</v>
      </c>
      <c r="AU580" s="207" t="s">
        <v>82</v>
      </c>
      <c r="AV580" s="13" t="s">
        <v>82</v>
      </c>
      <c r="AW580" s="13" t="s">
        <v>34</v>
      </c>
      <c r="AX580" s="13" t="s">
        <v>72</v>
      </c>
      <c r="AY580" s="207" t="s">
        <v>145</v>
      </c>
    </row>
    <row r="581" spans="2:51" s="13" customFormat="1" ht="11.25">
      <c r="B581" s="197"/>
      <c r="C581" s="198"/>
      <c r="D581" s="190" t="s">
        <v>159</v>
      </c>
      <c r="E581" s="199" t="s">
        <v>21</v>
      </c>
      <c r="F581" s="200" t="s">
        <v>721</v>
      </c>
      <c r="G581" s="198"/>
      <c r="H581" s="201">
        <v>1</v>
      </c>
      <c r="I581" s="202"/>
      <c r="J581" s="198"/>
      <c r="K581" s="198"/>
      <c r="L581" s="203"/>
      <c r="M581" s="204"/>
      <c r="N581" s="205"/>
      <c r="O581" s="205"/>
      <c r="P581" s="205"/>
      <c r="Q581" s="205"/>
      <c r="R581" s="205"/>
      <c r="S581" s="205"/>
      <c r="T581" s="206"/>
      <c r="AT581" s="207" t="s">
        <v>159</v>
      </c>
      <c r="AU581" s="207" t="s">
        <v>82</v>
      </c>
      <c r="AV581" s="13" t="s">
        <v>82</v>
      </c>
      <c r="AW581" s="13" t="s">
        <v>34</v>
      </c>
      <c r="AX581" s="13" t="s">
        <v>72</v>
      </c>
      <c r="AY581" s="207" t="s">
        <v>145</v>
      </c>
    </row>
    <row r="582" spans="2:51" s="13" customFormat="1" ht="11.25">
      <c r="B582" s="197"/>
      <c r="C582" s="198"/>
      <c r="D582" s="190" t="s">
        <v>159</v>
      </c>
      <c r="E582" s="199" t="s">
        <v>21</v>
      </c>
      <c r="F582" s="200" t="s">
        <v>722</v>
      </c>
      <c r="G582" s="198"/>
      <c r="H582" s="201">
        <v>2</v>
      </c>
      <c r="I582" s="202"/>
      <c r="J582" s="198"/>
      <c r="K582" s="198"/>
      <c r="L582" s="203"/>
      <c r="M582" s="204"/>
      <c r="N582" s="205"/>
      <c r="O582" s="205"/>
      <c r="P582" s="205"/>
      <c r="Q582" s="205"/>
      <c r="R582" s="205"/>
      <c r="S582" s="205"/>
      <c r="T582" s="206"/>
      <c r="AT582" s="207" t="s">
        <v>159</v>
      </c>
      <c r="AU582" s="207" t="s">
        <v>82</v>
      </c>
      <c r="AV582" s="13" t="s">
        <v>82</v>
      </c>
      <c r="AW582" s="13" t="s">
        <v>34</v>
      </c>
      <c r="AX582" s="13" t="s">
        <v>72</v>
      </c>
      <c r="AY582" s="207" t="s">
        <v>145</v>
      </c>
    </row>
    <row r="583" spans="2:51" s="15" customFormat="1" ht="11.25">
      <c r="B583" s="218"/>
      <c r="C583" s="219"/>
      <c r="D583" s="190" t="s">
        <v>159</v>
      </c>
      <c r="E583" s="220" t="s">
        <v>21</v>
      </c>
      <c r="F583" s="221" t="s">
        <v>233</v>
      </c>
      <c r="G583" s="219"/>
      <c r="H583" s="222">
        <v>13</v>
      </c>
      <c r="I583" s="223"/>
      <c r="J583" s="219"/>
      <c r="K583" s="219"/>
      <c r="L583" s="224"/>
      <c r="M583" s="225"/>
      <c r="N583" s="226"/>
      <c r="O583" s="226"/>
      <c r="P583" s="226"/>
      <c r="Q583" s="226"/>
      <c r="R583" s="226"/>
      <c r="S583" s="226"/>
      <c r="T583" s="227"/>
      <c r="AT583" s="228" t="s">
        <v>159</v>
      </c>
      <c r="AU583" s="228" t="s">
        <v>82</v>
      </c>
      <c r="AV583" s="15" t="s">
        <v>153</v>
      </c>
      <c r="AW583" s="15" t="s">
        <v>34</v>
      </c>
      <c r="AX583" s="15" t="s">
        <v>77</v>
      </c>
      <c r="AY583" s="228" t="s">
        <v>145</v>
      </c>
    </row>
    <row r="584" spans="1:65" s="2" customFormat="1" ht="24.2" customHeight="1">
      <c r="A584" s="37"/>
      <c r="B584" s="38"/>
      <c r="C584" s="177" t="s">
        <v>723</v>
      </c>
      <c r="D584" s="177" t="s">
        <v>148</v>
      </c>
      <c r="E584" s="178" t="s">
        <v>724</v>
      </c>
      <c r="F584" s="179" t="s">
        <v>725</v>
      </c>
      <c r="G584" s="180" t="s">
        <v>151</v>
      </c>
      <c r="H584" s="181">
        <v>4</v>
      </c>
      <c r="I584" s="182"/>
      <c r="J584" s="183">
        <f>ROUND(I584*H584,2)</f>
        <v>0</v>
      </c>
      <c r="K584" s="179" t="s">
        <v>152</v>
      </c>
      <c r="L584" s="42"/>
      <c r="M584" s="184" t="s">
        <v>21</v>
      </c>
      <c r="N584" s="185" t="s">
        <v>43</v>
      </c>
      <c r="O584" s="67"/>
      <c r="P584" s="186">
        <f>O584*H584</f>
        <v>0</v>
      </c>
      <c r="Q584" s="186">
        <v>0</v>
      </c>
      <c r="R584" s="186">
        <f>Q584*H584</f>
        <v>0</v>
      </c>
      <c r="S584" s="186">
        <v>0.031</v>
      </c>
      <c r="T584" s="187">
        <f>S584*H584</f>
        <v>0.124</v>
      </c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R584" s="188" t="s">
        <v>153</v>
      </c>
      <c r="AT584" s="188" t="s">
        <v>148</v>
      </c>
      <c r="AU584" s="188" t="s">
        <v>82</v>
      </c>
      <c r="AY584" s="19" t="s">
        <v>145</v>
      </c>
      <c r="BE584" s="189">
        <f>IF(N584="základní",J584,0)</f>
        <v>0</v>
      </c>
      <c r="BF584" s="189">
        <f>IF(N584="snížená",J584,0)</f>
        <v>0</v>
      </c>
      <c r="BG584" s="189">
        <f>IF(N584="zákl. přenesená",J584,0)</f>
        <v>0</v>
      </c>
      <c r="BH584" s="189">
        <f>IF(N584="sníž. přenesená",J584,0)</f>
        <v>0</v>
      </c>
      <c r="BI584" s="189">
        <f>IF(N584="nulová",J584,0)</f>
        <v>0</v>
      </c>
      <c r="BJ584" s="19" t="s">
        <v>77</v>
      </c>
      <c r="BK584" s="189">
        <f>ROUND(I584*H584,2)</f>
        <v>0</v>
      </c>
      <c r="BL584" s="19" t="s">
        <v>153</v>
      </c>
      <c r="BM584" s="188" t="s">
        <v>726</v>
      </c>
    </row>
    <row r="585" spans="1:47" s="2" customFormat="1" ht="19.5">
      <c r="A585" s="37"/>
      <c r="B585" s="38"/>
      <c r="C585" s="39"/>
      <c r="D585" s="190" t="s">
        <v>155</v>
      </c>
      <c r="E585" s="39"/>
      <c r="F585" s="191" t="s">
        <v>727</v>
      </c>
      <c r="G585" s="39"/>
      <c r="H585" s="39"/>
      <c r="I585" s="192"/>
      <c r="J585" s="39"/>
      <c r="K585" s="39"/>
      <c r="L585" s="42"/>
      <c r="M585" s="193"/>
      <c r="N585" s="194"/>
      <c r="O585" s="67"/>
      <c r="P585" s="67"/>
      <c r="Q585" s="67"/>
      <c r="R585" s="67"/>
      <c r="S585" s="67"/>
      <c r="T585" s="68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T585" s="19" t="s">
        <v>155</v>
      </c>
      <c r="AU585" s="19" t="s">
        <v>82</v>
      </c>
    </row>
    <row r="586" spans="1:47" s="2" customFormat="1" ht="11.25">
      <c r="A586" s="37"/>
      <c r="B586" s="38"/>
      <c r="C586" s="39"/>
      <c r="D586" s="195" t="s">
        <v>157</v>
      </c>
      <c r="E586" s="39"/>
      <c r="F586" s="196" t="s">
        <v>728</v>
      </c>
      <c r="G586" s="39"/>
      <c r="H586" s="39"/>
      <c r="I586" s="192"/>
      <c r="J586" s="39"/>
      <c r="K586" s="39"/>
      <c r="L586" s="42"/>
      <c r="M586" s="193"/>
      <c r="N586" s="194"/>
      <c r="O586" s="67"/>
      <c r="P586" s="67"/>
      <c r="Q586" s="67"/>
      <c r="R586" s="67"/>
      <c r="S586" s="67"/>
      <c r="T586" s="68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T586" s="19" t="s">
        <v>157</v>
      </c>
      <c r="AU586" s="19" t="s">
        <v>82</v>
      </c>
    </row>
    <row r="587" spans="2:51" s="13" customFormat="1" ht="11.25">
      <c r="B587" s="197"/>
      <c r="C587" s="198"/>
      <c r="D587" s="190" t="s">
        <v>159</v>
      </c>
      <c r="E587" s="199" t="s">
        <v>21</v>
      </c>
      <c r="F587" s="200" t="s">
        <v>177</v>
      </c>
      <c r="G587" s="198"/>
      <c r="H587" s="201">
        <v>4</v>
      </c>
      <c r="I587" s="202"/>
      <c r="J587" s="198"/>
      <c r="K587" s="198"/>
      <c r="L587" s="203"/>
      <c r="M587" s="204"/>
      <c r="N587" s="205"/>
      <c r="O587" s="205"/>
      <c r="P587" s="205"/>
      <c r="Q587" s="205"/>
      <c r="R587" s="205"/>
      <c r="S587" s="205"/>
      <c r="T587" s="206"/>
      <c r="AT587" s="207" t="s">
        <v>159</v>
      </c>
      <c r="AU587" s="207" t="s">
        <v>82</v>
      </c>
      <c r="AV587" s="13" t="s">
        <v>82</v>
      </c>
      <c r="AW587" s="13" t="s">
        <v>34</v>
      </c>
      <c r="AX587" s="13" t="s">
        <v>72</v>
      </c>
      <c r="AY587" s="207" t="s">
        <v>145</v>
      </c>
    </row>
    <row r="588" spans="2:51" s="15" customFormat="1" ht="11.25">
      <c r="B588" s="218"/>
      <c r="C588" s="219"/>
      <c r="D588" s="190" t="s">
        <v>159</v>
      </c>
      <c r="E588" s="220" t="s">
        <v>21</v>
      </c>
      <c r="F588" s="221" t="s">
        <v>233</v>
      </c>
      <c r="G588" s="219"/>
      <c r="H588" s="222">
        <v>4</v>
      </c>
      <c r="I588" s="223"/>
      <c r="J588" s="219"/>
      <c r="K588" s="219"/>
      <c r="L588" s="224"/>
      <c r="M588" s="225"/>
      <c r="N588" s="226"/>
      <c r="O588" s="226"/>
      <c r="P588" s="226"/>
      <c r="Q588" s="226"/>
      <c r="R588" s="226"/>
      <c r="S588" s="226"/>
      <c r="T588" s="227"/>
      <c r="AT588" s="228" t="s">
        <v>159</v>
      </c>
      <c r="AU588" s="228" t="s">
        <v>82</v>
      </c>
      <c r="AV588" s="15" t="s">
        <v>153</v>
      </c>
      <c r="AW588" s="15" t="s">
        <v>34</v>
      </c>
      <c r="AX588" s="15" t="s">
        <v>77</v>
      </c>
      <c r="AY588" s="228" t="s">
        <v>145</v>
      </c>
    </row>
    <row r="589" spans="1:65" s="2" customFormat="1" ht="24.2" customHeight="1">
      <c r="A589" s="37"/>
      <c r="B589" s="38"/>
      <c r="C589" s="177" t="s">
        <v>729</v>
      </c>
      <c r="D589" s="177" t="s">
        <v>148</v>
      </c>
      <c r="E589" s="178" t="s">
        <v>730</v>
      </c>
      <c r="F589" s="179" t="s">
        <v>731</v>
      </c>
      <c r="G589" s="180" t="s">
        <v>226</v>
      </c>
      <c r="H589" s="181">
        <v>17</v>
      </c>
      <c r="I589" s="182"/>
      <c r="J589" s="183">
        <f>ROUND(I589*H589,2)</f>
        <v>0</v>
      </c>
      <c r="K589" s="179" t="s">
        <v>152</v>
      </c>
      <c r="L589" s="42"/>
      <c r="M589" s="184" t="s">
        <v>21</v>
      </c>
      <c r="N589" s="185" t="s">
        <v>43</v>
      </c>
      <c r="O589" s="67"/>
      <c r="P589" s="186">
        <f>O589*H589</f>
        <v>0</v>
      </c>
      <c r="Q589" s="186">
        <v>0</v>
      </c>
      <c r="R589" s="186">
        <f>Q589*H589</f>
        <v>0</v>
      </c>
      <c r="S589" s="186">
        <v>0.006</v>
      </c>
      <c r="T589" s="187">
        <f>S589*H589</f>
        <v>0.10200000000000001</v>
      </c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R589" s="188" t="s">
        <v>153</v>
      </c>
      <c r="AT589" s="188" t="s">
        <v>148</v>
      </c>
      <c r="AU589" s="188" t="s">
        <v>82</v>
      </c>
      <c r="AY589" s="19" t="s">
        <v>145</v>
      </c>
      <c r="BE589" s="189">
        <f>IF(N589="základní",J589,0)</f>
        <v>0</v>
      </c>
      <c r="BF589" s="189">
        <f>IF(N589="snížená",J589,0)</f>
        <v>0</v>
      </c>
      <c r="BG589" s="189">
        <f>IF(N589="zákl. přenesená",J589,0)</f>
        <v>0</v>
      </c>
      <c r="BH589" s="189">
        <f>IF(N589="sníž. přenesená",J589,0)</f>
        <v>0</v>
      </c>
      <c r="BI589" s="189">
        <f>IF(N589="nulová",J589,0)</f>
        <v>0</v>
      </c>
      <c r="BJ589" s="19" t="s">
        <v>77</v>
      </c>
      <c r="BK589" s="189">
        <f>ROUND(I589*H589,2)</f>
        <v>0</v>
      </c>
      <c r="BL589" s="19" t="s">
        <v>153</v>
      </c>
      <c r="BM589" s="188" t="s">
        <v>732</v>
      </c>
    </row>
    <row r="590" spans="1:47" s="2" customFormat="1" ht="19.5">
      <c r="A590" s="37"/>
      <c r="B590" s="38"/>
      <c r="C590" s="39"/>
      <c r="D590" s="190" t="s">
        <v>155</v>
      </c>
      <c r="E590" s="39"/>
      <c r="F590" s="191" t="s">
        <v>733</v>
      </c>
      <c r="G590" s="39"/>
      <c r="H590" s="39"/>
      <c r="I590" s="192"/>
      <c r="J590" s="39"/>
      <c r="K590" s="39"/>
      <c r="L590" s="42"/>
      <c r="M590" s="193"/>
      <c r="N590" s="194"/>
      <c r="O590" s="67"/>
      <c r="P590" s="67"/>
      <c r="Q590" s="67"/>
      <c r="R590" s="67"/>
      <c r="S590" s="67"/>
      <c r="T590" s="68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T590" s="19" t="s">
        <v>155</v>
      </c>
      <c r="AU590" s="19" t="s">
        <v>82</v>
      </c>
    </row>
    <row r="591" spans="1:47" s="2" customFormat="1" ht="11.25">
      <c r="A591" s="37"/>
      <c r="B591" s="38"/>
      <c r="C591" s="39"/>
      <c r="D591" s="195" t="s">
        <v>157</v>
      </c>
      <c r="E591" s="39"/>
      <c r="F591" s="196" t="s">
        <v>734</v>
      </c>
      <c r="G591" s="39"/>
      <c r="H591" s="39"/>
      <c r="I591" s="192"/>
      <c r="J591" s="39"/>
      <c r="K591" s="39"/>
      <c r="L591" s="42"/>
      <c r="M591" s="193"/>
      <c r="N591" s="194"/>
      <c r="O591" s="67"/>
      <c r="P591" s="67"/>
      <c r="Q591" s="67"/>
      <c r="R591" s="67"/>
      <c r="S591" s="67"/>
      <c r="T591" s="68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T591" s="19" t="s">
        <v>157</v>
      </c>
      <c r="AU591" s="19" t="s">
        <v>82</v>
      </c>
    </row>
    <row r="592" spans="2:51" s="13" customFormat="1" ht="11.25">
      <c r="B592" s="197"/>
      <c r="C592" s="198"/>
      <c r="D592" s="190" t="s">
        <v>159</v>
      </c>
      <c r="E592" s="199" t="s">
        <v>21</v>
      </c>
      <c r="F592" s="200" t="s">
        <v>735</v>
      </c>
      <c r="G592" s="198"/>
      <c r="H592" s="201">
        <v>17</v>
      </c>
      <c r="I592" s="202"/>
      <c r="J592" s="198"/>
      <c r="K592" s="198"/>
      <c r="L592" s="203"/>
      <c r="M592" s="204"/>
      <c r="N592" s="205"/>
      <c r="O592" s="205"/>
      <c r="P592" s="205"/>
      <c r="Q592" s="205"/>
      <c r="R592" s="205"/>
      <c r="S592" s="205"/>
      <c r="T592" s="206"/>
      <c r="AT592" s="207" t="s">
        <v>159</v>
      </c>
      <c r="AU592" s="207" t="s">
        <v>82</v>
      </c>
      <c r="AV592" s="13" t="s">
        <v>82</v>
      </c>
      <c r="AW592" s="13" t="s">
        <v>34</v>
      </c>
      <c r="AX592" s="13" t="s">
        <v>77</v>
      </c>
      <c r="AY592" s="207" t="s">
        <v>145</v>
      </c>
    </row>
    <row r="593" spans="1:65" s="2" customFormat="1" ht="24.2" customHeight="1">
      <c r="A593" s="37"/>
      <c r="B593" s="38"/>
      <c r="C593" s="177" t="s">
        <v>736</v>
      </c>
      <c r="D593" s="177" t="s">
        <v>148</v>
      </c>
      <c r="E593" s="178" t="s">
        <v>737</v>
      </c>
      <c r="F593" s="179" t="s">
        <v>738</v>
      </c>
      <c r="G593" s="180" t="s">
        <v>226</v>
      </c>
      <c r="H593" s="181">
        <v>20</v>
      </c>
      <c r="I593" s="182"/>
      <c r="J593" s="183">
        <f>ROUND(I593*H593,2)</f>
        <v>0</v>
      </c>
      <c r="K593" s="179" t="s">
        <v>152</v>
      </c>
      <c r="L593" s="42"/>
      <c r="M593" s="184" t="s">
        <v>21</v>
      </c>
      <c r="N593" s="185" t="s">
        <v>43</v>
      </c>
      <c r="O593" s="67"/>
      <c r="P593" s="186">
        <f>O593*H593</f>
        <v>0</v>
      </c>
      <c r="Q593" s="186">
        <v>0</v>
      </c>
      <c r="R593" s="186">
        <f>Q593*H593</f>
        <v>0</v>
      </c>
      <c r="S593" s="186">
        <v>0.009</v>
      </c>
      <c r="T593" s="187">
        <f>S593*H593</f>
        <v>0.18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188" t="s">
        <v>153</v>
      </c>
      <c r="AT593" s="188" t="s">
        <v>148</v>
      </c>
      <c r="AU593" s="188" t="s">
        <v>82</v>
      </c>
      <c r="AY593" s="19" t="s">
        <v>145</v>
      </c>
      <c r="BE593" s="189">
        <f>IF(N593="základní",J593,0)</f>
        <v>0</v>
      </c>
      <c r="BF593" s="189">
        <f>IF(N593="snížená",J593,0)</f>
        <v>0</v>
      </c>
      <c r="BG593" s="189">
        <f>IF(N593="zákl. přenesená",J593,0)</f>
        <v>0</v>
      </c>
      <c r="BH593" s="189">
        <f>IF(N593="sníž. přenesená",J593,0)</f>
        <v>0</v>
      </c>
      <c r="BI593" s="189">
        <f>IF(N593="nulová",J593,0)</f>
        <v>0</v>
      </c>
      <c r="BJ593" s="19" t="s">
        <v>77</v>
      </c>
      <c r="BK593" s="189">
        <f>ROUND(I593*H593,2)</f>
        <v>0</v>
      </c>
      <c r="BL593" s="19" t="s">
        <v>153</v>
      </c>
      <c r="BM593" s="188" t="s">
        <v>739</v>
      </c>
    </row>
    <row r="594" spans="1:47" s="2" customFormat="1" ht="19.5">
      <c r="A594" s="37"/>
      <c r="B594" s="38"/>
      <c r="C594" s="39"/>
      <c r="D594" s="190" t="s">
        <v>155</v>
      </c>
      <c r="E594" s="39"/>
      <c r="F594" s="191" t="s">
        <v>740</v>
      </c>
      <c r="G594" s="39"/>
      <c r="H594" s="39"/>
      <c r="I594" s="192"/>
      <c r="J594" s="39"/>
      <c r="K594" s="39"/>
      <c r="L594" s="42"/>
      <c r="M594" s="193"/>
      <c r="N594" s="194"/>
      <c r="O594" s="67"/>
      <c r="P594" s="67"/>
      <c r="Q594" s="67"/>
      <c r="R594" s="67"/>
      <c r="S594" s="67"/>
      <c r="T594" s="68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T594" s="19" t="s">
        <v>155</v>
      </c>
      <c r="AU594" s="19" t="s">
        <v>82</v>
      </c>
    </row>
    <row r="595" spans="1:47" s="2" customFormat="1" ht="11.25">
      <c r="A595" s="37"/>
      <c r="B595" s="38"/>
      <c r="C595" s="39"/>
      <c r="D595" s="195" t="s">
        <v>157</v>
      </c>
      <c r="E595" s="39"/>
      <c r="F595" s="196" t="s">
        <v>741</v>
      </c>
      <c r="G595" s="39"/>
      <c r="H595" s="39"/>
      <c r="I595" s="192"/>
      <c r="J595" s="39"/>
      <c r="K595" s="39"/>
      <c r="L595" s="42"/>
      <c r="M595" s="193"/>
      <c r="N595" s="194"/>
      <c r="O595" s="67"/>
      <c r="P595" s="67"/>
      <c r="Q595" s="67"/>
      <c r="R595" s="67"/>
      <c r="S595" s="67"/>
      <c r="T595" s="68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T595" s="19" t="s">
        <v>157</v>
      </c>
      <c r="AU595" s="19" t="s">
        <v>82</v>
      </c>
    </row>
    <row r="596" spans="2:51" s="13" customFormat="1" ht="11.25">
      <c r="B596" s="197"/>
      <c r="C596" s="198"/>
      <c r="D596" s="190" t="s">
        <v>159</v>
      </c>
      <c r="E596" s="199" t="s">
        <v>21</v>
      </c>
      <c r="F596" s="200" t="s">
        <v>742</v>
      </c>
      <c r="G596" s="198"/>
      <c r="H596" s="201">
        <v>20</v>
      </c>
      <c r="I596" s="202"/>
      <c r="J596" s="198"/>
      <c r="K596" s="198"/>
      <c r="L596" s="203"/>
      <c r="M596" s="204"/>
      <c r="N596" s="205"/>
      <c r="O596" s="205"/>
      <c r="P596" s="205"/>
      <c r="Q596" s="205"/>
      <c r="R596" s="205"/>
      <c r="S596" s="205"/>
      <c r="T596" s="206"/>
      <c r="AT596" s="207" t="s">
        <v>159</v>
      </c>
      <c r="AU596" s="207" t="s">
        <v>82</v>
      </c>
      <c r="AV596" s="13" t="s">
        <v>82</v>
      </c>
      <c r="AW596" s="13" t="s">
        <v>34</v>
      </c>
      <c r="AX596" s="13" t="s">
        <v>77</v>
      </c>
      <c r="AY596" s="207" t="s">
        <v>145</v>
      </c>
    </row>
    <row r="597" spans="1:65" s="2" customFormat="1" ht="24.2" customHeight="1">
      <c r="A597" s="37"/>
      <c r="B597" s="38"/>
      <c r="C597" s="177" t="s">
        <v>743</v>
      </c>
      <c r="D597" s="177" t="s">
        <v>148</v>
      </c>
      <c r="E597" s="178" t="s">
        <v>744</v>
      </c>
      <c r="F597" s="179" t="s">
        <v>745</v>
      </c>
      <c r="G597" s="180" t="s">
        <v>226</v>
      </c>
      <c r="H597" s="181">
        <v>8</v>
      </c>
      <c r="I597" s="182"/>
      <c r="J597" s="183">
        <f>ROUND(I597*H597,2)</f>
        <v>0</v>
      </c>
      <c r="K597" s="179" t="s">
        <v>152</v>
      </c>
      <c r="L597" s="42"/>
      <c r="M597" s="184" t="s">
        <v>21</v>
      </c>
      <c r="N597" s="185" t="s">
        <v>43</v>
      </c>
      <c r="O597" s="67"/>
      <c r="P597" s="186">
        <f>O597*H597</f>
        <v>0</v>
      </c>
      <c r="Q597" s="186">
        <v>0</v>
      </c>
      <c r="R597" s="186">
        <f>Q597*H597</f>
        <v>0</v>
      </c>
      <c r="S597" s="186">
        <v>0.018</v>
      </c>
      <c r="T597" s="187">
        <f>S597*H597</f>
        <v>0.144</v>
      </c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R597" s="188" t="s">
        <v>153</v>
      </c>
      <c r="AT597" s="188" t="s">
        <v>148</v>
      </c>
      <c r="AU597" s="188" t="s">
        <v>82</v>
      </c>
      <c r="AY597" s="19" t="s">
        <v>145</v>
      </c>
      <c r="BE597" s="189">
        <f>IF(N597="základní",J597,0)</f>
        <v>0</v>
      </c>
      <c r="BF597" s="189">
        <f>IF(N597="snížená",J597,0)</f>
        <v>0</v>
      </c>
      <c r="BG597" s="189">
        <f>IF(N597="zákl. přenesená",J597,0)</f>
        <v>0</v>
      </c>
      <c r="BH597" s="189">
        <f>IF(N597="sníž. přenesená",J597,0)</f>
        <v>0</v>
      </c>
      <c r="BI597" s="189">
        <f>IF(N597="nulová",J597,0)</f>
        <v>0</v>
      </c>
      <c r="BJ597" s="19" t="s">
        <v>77</v>
      </c>
      <c r="BK597" s="189">
        <f>ROUND(I597*H597,2)</f>
        <v>0</v>
      </c>
      <c r="BL597" s="19" t="s">
        <v>153</v>
      </c>
      <c r="BM597" s="188" t="s">
        <v>746</v>
      </c>
    </row>
    <row r="598" spans="1:47" s="2" customFormat="1" ht="19.5">
      <c r="A598" s="37"/>
      <c r="B598" s="38"/>
      <c r="C598" s="39"/>
      <c r="D598" s="190" t="s">
        <v>155</v>
      </c>
      <c r="E598" s="39"/>
      <c r="F598" s="191" t="s">
        <v>747</v>
      </c>
      <c r="G598" s="39"/>
      <c r="H598" s="39"/>
      <c r="I598" s="192"/>
      <c r="J598" s="39"/>
      <c r="K598" s="39"/>
      <c r="L598" s="42"/>
      <c r="M598" s="193"/>
      <c r="N598" s="194"/>
      <c r="O598" s="67"/>
      <c r="P598" s="67"/>
      <c r="Q598" s="67"/>
      <c r="R598" s="67"/>
      <c r="S598" s="67"/>
      <c r="T598" s="68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T598" s="19" t="s">
        <v>155</v>
      </c>
      <c r="AU598" s="19" t="s">
        <v>82</v>
      </c>
    </row>
    <row r="599" spans="1:47" s="2" customFormat="1" ht="11.25">
      <c r="A599" s="37"/>
      <c r="B599" s="38"/>
      <c r="C599" s="39"/>
      <c r="D599" s="195" t="s">
        <v>157</v>
      </c>
      <c r="E599" s="39"/>
      <c r="F599" s="196" t="s">
        <v>748</v>
      </c>
      <c r="G599" s="39"/>
      <c r="H599" s="39"/>
      <c r="I599" s="192"/>
      <c r="J599" s="39"/>
      <c r="K599" s="39"/>
      <c r="L599" s="42"/>
      <c r="M599" s="193"/>
      <c r="N599" s="194"/>
      <c r="O599" s="67"/>
      <c r="P599" s="67"/>
      <c r="Q599" s="67"/>
      <c r="R599" s="67"/>
      <c r="S599" s="67"/>
      <c r="T599" s="68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T599" s="19" t="s">
        <v>157</v>
      </c>
      <c r="AU599" s="19" t="s">
        <v>82</v>
      </c>
    </row>
    <row r="600" spans="2:51" s="13" customFormat="1" ht="11.25">
      <c r="B600" s="197"/>
      <c r="C600" s="198"/>
      <c r="D600" s="190" t="s">
        <v>159</v>
      </c>
      <c r="E600" s="199" t="s">
        <v>21</v>
      </c>
      <c r="F600" s="200" t="s">
        <v>749</v>
      </c>
      <c r="G600" s="198"/>
      <c r="H600" s="201">
        <v>5</v>
      </c>
      <c r="I600" s="202"/>
      <c r="J600" s="198"/>
      <c r="K600" s="198"/>
      <c r="L600" s="203"/>
      <c r="M600" s="204"/>
      <c r="N600" s="205"/>
      <c r="O600" s="205"/>
      <c r="P600" s="205"/>
      <c r="Q600" s="205"/>
      <c r="R600" s="205"/>
      <c r="S600" s="205"/>
      <c r="T600" s="206"/>
      <c r="AT600" s="207" t="s">
        <v>159</v>
      </c>
      <c r="AU600" s="207" t="s">
        <v>82</v>
      </c>
      <c r="AV600" s="13" t="s">
        <v>82</v>
      </c>
      <c r="AW600" s="13" t="s">
        <v>34</v>
      </c>
      <c r="AX600" s="13" t="s">
        <v>72</v>
      </c>
      <c r="AY600" s="207" t="s">
        <v>145</v>
      </c>
    </row>
    <row r="601" spans="2:51" s="13" customFormat="1" ht="11.25">
      <c r="B601" s="197"/>
      <c r="C601" s="198"/>
      <c r="D601" s="190" t="s">
        <v>159</v>
      </c>
      <c r="E601" s="199" t="s">
        <v>21</v>
      </c>
      <c r="F601" s="200" t="s">
        <v>750</v>
      </c>
      <c r="G601" s="198"/>
      <c r="H601" s="201">
        <v>0.5</v>
      </c>
      <c r="I601" s="202"/>
      <c r="J601" s="198"/>
      <c r="K601" s="198"/>
      <c r="L601" s="203"/>
      <c r="M601" s="204"/>
      <c r="N601" s="205"/>
      <c r="O601" s="205"/>
      <c r="P601" s="205"/>
      <c r="Q601" s="205"/>
      <c r="R601" s="205"/>
      <c r="S601" s="205"/>
      <c r="T601" s="206"/>
      <c r="AT601" s="207" t="s">
        <v>159</v>
      </c>
      <c r="AU601" s="207" t="s">
        <v>82</v>
      </c>
      <c r="AV601" s="13" t="s">
        <v>82</v>
      </c>
      <c r="AW601" s="13" t="s">
        <v>34</v>
      </c>
      <c r="AX601" s="13" t="s">
        <v>72</v>
      </c>
      <c r="AY601" s="207" t="s">
        <v>145</v>
      </c>
    </row>
    <row r="602" spans="2:51" s="13" customFormat="1" ht="11.25">
      <c r="B602" s="197"/>
      <c r="C602" s="198"/>
      <c r="D602" s="190" t="s">
        <v>159</v>
      </c>
      <c r="E602" s="199" t="s">
        <v>21</v>
      </c>
      <c r="F602" s="200" t="s">
        <v>751</v>
      </c>
      <c r="G602" s="198"/>
      <c r="H602" s="201">
        <v>2.5</v>
      </c>
      <c r="I602" s="202"/>
      <c r="J602" s="198"/>
      <c r="K602" s="198"/>
      <c r="L602" s="203"/>
      <c r="M602" s="204"/>
      <c r="N602" s="205"/>
      <c r="O602" s="205"/>
      <c r="P602" s="205"/>
      <c r="Q602" s="205"/>
      <c r="R602" s="205"/>
      <c r="S602" s="205"/>
      <c r="T602" s="206"/>
      <c r="AT602" s="207" t="s">
        <v>159</v>
      </c>
      <c r="AU602" s="207" t="s">
        <v>82</v>
      </c>
      <c r="AV602" s="13" t="s">
        <v>82</v>
      </c>
      <c r="AW602" s="13" t="s">
        <v>34</v>
      </c>
      <c r="AX602" s="13" t="s">
        <v>72</v>
      </c>
      <c r="AY602" s="207" t="s">
        <v>145</v>
      </c>
    </row>
    <row r="603" spans="2:51" s="15" customFormat="1" ht="11.25">
      <c r="B603" s="218"/>
      <c r="C603" s="219"/>
      <c r="D603" s="190" t="s">
        <v>159</v>
      </c>
      <c r="E603" s="220" t="s">
        <v>21</v>
      </c>
      <c r="F603" s="221" t="s">
        <v>233</v>
      </c>
      <c r="G603" s="219"/>
      <c r="H603" s="222">
        <v>8</v>
      </c>
      <c r="I603" s="223"/>
      <c r="J603" s="219"/>
      <c r="K603" s="219"/>
      <c r="L603" s="224"/>
      <c r="M603" s="225"/>
      <c r="N603" s="226"/>
      <c r="O603" s="226"/>
      <c r="P603" s="226"/>
      <c r="Q603" s="226"/>
      <c r="R603" s="226"/>
      <c r="S603" s="226"/>
      <c r="T603" s="227"/>
      <c r="AT603" s="228" t="s">
        <v>159</v>
      </c>
      <c r="AU603" s="228" t="s">
        <v>82</v>
      </c>
      <c r="AV603" s="15" t="s">
        <v>153</v>
      </c>
      <c r="AW603" s="15" t="s">
        <v>34</v>
      </c>
      <c r="AX603" s="15" t="s">
        <v>77</v>
      </c>
      <c r="AY603" s="228" t="s">
        <v>145</v>
      </c>
    </row>
    <row r="604" spans="1:65" s="2" customFormat="1" ht="24.2" customHeight="1">
      <c r="A604" s="37"/>
      <c r="B604" s="38"/>
      <c r="C604" s="177" t="s">
        <v>752</v>
      </c>
      <c r="D604" s="177" t="s">
        <v>148</v>
      </c>
      <c r="E604" s="178" t="s">
        <v>753</v>
      </c>
      <c r="F604" s="179" t="s">
        <v>754</v>
      </c>
      <c r="G604" s="180" t="s">
        <v>226</v>
      </c>
      <c r="H604" s="181">
        <v>10</v>
      </c>
      <c r="I604" s="182"/>
      <c r="J604" s="183">
        <f>ROUND(I604*H604,2)</f>
        <v>0</v>
      </c>
      <c r="K604" s="179" t="s">
        <v>152</v>
      </c>
      <c r="L604" s="42"/>
      <c r="M604" s="184" t="s">
        <v>21</v>
      </c>
      <c r="N604" s="185" t="s">
        <v>43</v>
      </c>
      <c r="O604" s="67"/>
      <c r="P604" s="186">
        <f>O604*H604</f>
        <v>0</v>
      </c>
      <c r="Q604" s="186">
        <v>0</v>
      </c>
      <c r="R604" s="186">
        <f>Q604*H604</f>
        <v>0</v>
      </c>
      <c r="S604" s="186">
        <v>0.027</v>
      </c>
      <c r="T604" s="187">
        <f>S604*H604</f>
        <v>0.27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188" t="s">
        <v>153</v>
      </c>
      <c r="AT604" s="188" t="s">
        <v>148</v>
      </c>
      <c r="AU604" s="188" t="s">
        <v>82</v>
      </c>
      <c r="AY604" s="19" t="s">
        <v>145</v>
      </c>
      <c r="BE604" s="189">
        <f>IF(N604="základní",J604,0)</f>
        <v>0</v>
      </c>
      <c r="BF604" s="189">
        <f>IF(N604="snížená",J604,0)</f>
        <v>0</v>
      </c>
      <c r="BG604" s="189">
        <f>IF(N604="zákl. přenesená",J604,0)</f>
        <v>0</v>
      </c>
      <c r="BH604" s="189">
        <f>IF(N604="sníž. přenesená",J604,0)</f>
        <v>0</v>
      </c>
      <c r="BI604" s="189">
        <f>IF(N604="nulová",J604,0)</f>
        <v>0</v>
      </c>
      <c r="BJ604" s="19" t="s">
        <v>77</v>
      </c>
      <c r="BK604" s="189">
        <f>ROUND(I604*H604,2)</f>
        <v>0</v>
      </c>
      <c r="BL604" s="19" t="s">
        <v>153</v>
      </c>
      <c r="BM604" s="188" t="s">
        <v>755</v>
      </c>
    </row>
    <row r="605" spans="1:47" s="2" customFormat="1" ht="19.5">
      <c r="A605" s="37"/>
      <c r="B605" s="38"/>
      <c r="C605" s="39"/>
      <c r="D605" s="190" t="s">
        <v>155</v>
      </c>
      <c r="E605" s="39"/>
      <c r="F605" s="191" t="s">
        <v>756</v>
      </c>
      <c r="G605" s="39"/>
      <c r="H605" s="39"/>
      <c r="I605" s="192"/>
      <c r="J605" s="39"/>
      <c r="K605" s="39"/>
      <c r="L605" s="42"/>
      <c r="M605" s="193"/>
      <c r="N605" s="194"/>
      <c r="O605" s="67"/>
      <c r="P605" s="67"/>
      <c r="Q605" s="67"/>
      <c r="R605" s="67"/>
      <c r="S605" s="67"/>
      <c r="T605" s="68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T605" s="19" t="s">
        <v>155</v>
      </c>
      <c r="AU605" s="19" t="s">
        <v>82</v>
      </c>
    </row>
    <row r="606" spans="1:47" s="2" customFormat="1" ht="11.25">
      <c r="A606" s="37"/>
      <c r="B606" s="38"/>
      <c r="C606" s="39"/>
      <c r="D606" s="195" t="s">
        <v>157</v>
      </c>
      <c r="E606" s="39"/>
      <c r="F606" s="196" t="s">
        <v>757</v>
      </c>
      <c r="G606" s="39"/>
      <c r="H606" s="39"/>
      <c r="I606" s="192"/>
      <c r="J606" s="39"/>
      <c r="K606" s="39"/>
      <c r="L606" s="42"/>
      <c r="M606" s="193"/>
      <c r="N606" s="194"/>
      <c r="O606" s="67"/>
      <c r="P606" s="67"/>
      <c r="Q606" s="67"/>
      <c r="R606" s="67"/>
      <c r="S606" s="67"/>
      <c r="T606" s="68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T606" s="19" t="s">
        <v>157</v>
      </c>
      <c r="AU606" s="19" t="s">
        <v>82</v>
      </c>
    </row>
    <row r="607" spans="2:51" s="13" customFormat="1" ht="11.25">
      <c r="B607" s="197"/>
      <c r="C607" s="198"/>
      <c r="D607" s="190" t="s">
        <v>159</v>
      </c>
      <c r="E607" s="199" t="s">
        <v>21</v>
      </c>
      <c r="F607" s="200" t="s">
        <v>758</v>
      </c>
      <c r="G607" s="198"/>
      <c r="H607" s="201">
        <v>10</v>
      </c>
      <c r="I607" s="202"/>
      <c r="J607" s="198"/>
      <c r="K607" s="198"/>
      <c r="L607" s="203"/>
      <c r="M607" s="204"/>
      <c r="N607" s="205"/>
      <c r="O607" s="205"/>
      <c r="P607" s="205"/>
      <c r="Q607" s="205"/>
      <c r="R607" s="205"/>
      <c r="S607" s="205"/>
      <c r="T607" s="206"/>
      <c r="AT607" s="207" t="s">
        <v>159</v>
      </c>
      <c r="AU607" s="207" t="s">
        <v>82</v>
      </c>
      <c r="AV607" s="13" t="s">
        <v>82</v>
      </c>
      <c r="AW607" s="13" t="s">
        <v>34</v>
      </c>
      <c r="AX607" s="13" t="s">
        <v>77</v>
      </c>
      <c r="AY607" s="207" t="s">
        <v>145</v>
      </c>
    </row>
    <row r="608" spans="1:65" s="2" customFormat="1" ht="24.2" customHeight="1">
      <c r="A608" s="37"/>
      <c r="B608" s="38"/>
      <c r="C608" s="177" t="s">
        <v>759</v>
      </c>
      <c r="D608" s="177" t="s">
        <v>148</v>
      </c>
      <c r="E608" s="178" t="s">
        <v>760</v>
      </c>
      <c r="F608" s="179" t="s">
        <v>761</v>
      </c>
      <c r="G608" s="180" t="s">
        <v>226</v>
      </c>
      <c r="H608" s="181">
        <v>3.5</v>
      </c>
      <c r="I608" s="182"/>
      <c r="J608" s="183">
        <f>ROUND(I608*H608,2)</f>
        <v>0</v>
      </c>
      <c r="K608" s="179" t="s">
        <v>152</v>
      </c>
      <c r="L608" s="42"/>
      <c r="M608" s="184" t="s">
        <v>21</v>
      </c>
      <c r="N608" s="185" t="s">
        <v>43</v>
      </c>
      <c r="O608" s="67"/>
      <c r="P608" s="186">
        <f>O608*H608</f>
        <v>0</v>
      </c>
      <c r="Q608" s="186">
        <v>0</v>
      </c>
      <c r="R608" s="186">
        <f>Q608*H608</f>
        <v>0</v>
      </c>
      <c r="S608" s="186">
        <v>0.04</v>
      </c>
      <c r="T608" s="187">
        <f>S608*H608</f>
        <v>0.14</v>
      </c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R608" s="188" t="s">
        <v>153</v>
      </c>
      <c r="AT608" s="188" t="s">
        <v>148</v>
      </c>
      <c r="AU608" s="188" t="s">
        <v>82</v>
      </c>
      <c r="AY608" s="19" t="s">
        <v>145</v>
      </c>
      <c r="BE608" s="189">
        <f>IF(N608="základní",J608,0)</f>
        <v>0</v>
      </c>
      <c r="BF608" s="189">
        <f>IF(N608="snížená",J608,0)</f>
        <v>0</v>
      </c>
      <c r="BG608" s="189">
        <f>IF(N608="zákl. přenesená",J608,0)</f>
        <v>0</v>
      </c>
      <c r="BH608" s="189">
        <f>IF(N608="sníž. přenesená",J608,0)</f>
        <v>0</v>
      </c>
      <c r="BI608" s="189">
        <f>IF(N608="nulová",J608,0)</f>
        <v>0</v>
      </c>
      <c r="BJ608" s="19" t="s">
        <v>77</v>
      </c>
      <c r="BK608" s="189">
        <f>ROUND(I608*H608,2)</f>
        <v>0</v>
      </c>
      <c r="BL608" s="19" t="s">
        <v>153</v>
      </c>
      <c r="BM608" s="188" t="s">
        <v>762</v>
      </c>
    </row>
    <row r="609" spans="1:47" s="2" customFormat="1" ht="19.5">
      <c r="A609" s="37"/>
      <c r="B609" s="38"/>
      <c r="C609" s="39"/>
      <c r="D609" s="190" t="s">
        <v>155</v>
      </c>
      <c r="E609" s="39"/>
      <c r="F609" s="191" t="s">
        <v>763</v>
      </c>
      <c r="G609" s="39"/>
      <c r="H609" s="39"/>
      <c r="I609" s="192"/>
      <c r="J609" s="39"/>
      <c r="K609" s="39"/>
      <c r="L609" s="42"/>
      <c r="M609" s="193"/>
      <c r="N609" s="194"/>
      <c r="O609" s="67"/>
      <c r="P609" s="67"/>
      <c r="Q609" s="67"/>
      <c r="R609" s="67"/>
      <c r="S609" s="67"/>
      <c r="T609" s="68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T609" s="19" t="s">
        <v>155</v>
      </c>
      <c r="AU609" s="19" t="s">
        <v>82</v>
      </c>
    </row>
    <row r="610" spans="1:47" s="2" customFormat="1" ht="11.25">
      <c r="A610" s="37"/>
      <c r="B610" s="38"/>
      <c r="C610" s="39"/>
      <c r="D610" s="195" t="s">
        <v>157</v>
      </c>
      <c r="E610" s="39"/>
      <c r="F610" s="196" t="s">
        <v>764</v>
      </c>
      <c r="G610" s="39"/>
      <c r="H610" s="39"/>
      <c r="I610" s="192"/>
      <c r="J610" s="39"/>
      <c r="K610" s="39"/>
      <c r="L610" s="42"/>
      <c r="M610" s="193"/>
      <c r="N610" s="194"/>
      <c r="O610" s="67"/>
      <c r="P610" s="67"/>
      <c r="Q610" s="67"/>
      <c r="R610" s="67"/>
      <c r="S610" s="67"/>
      <c r="T610" s="68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T610" s="19" t="s">
        <v>157</v>
      </c>
      <c r="AU610" s="19" t="s">
        <v>82</v>
      </c>
    </row>
    <row r="611" spans="2:51" s="13" customFormat="1" ht="11.25">
      <c r="B611" s="197"/>
      <c r="C611" s="198"/>
      <c r="D611" s="190" t="s">
        <v>159</v>
      </c>
      <c r="E611" s="199" t="s">
        <v>21</v>
      </c>
      <c r="F611" s="200" t="s">
        <v>765</v>
      </c>
      <c r="G611" s="198"/>
      <c r="H611" s="201">
        <v>3.5</v>
      </c>
      <c r="I611" s="202"/>
      <c r="J611" s="198"/>
      <c r="K611" s="198"/>
      <c r="L611" s="203"/>
      <c r="M611" s="204"/>
      <c r="N611" s="205"/>
      <c r="O611" s="205"/>
      <c r="P611" s="205"/>
      <c r="Q611" s="205"/>
      <c r="R611" s="205"/>
      <c r="S611" s="205"/>
      <c r="T611" s="206"/>
      <c r="AT611" s="207" t="s">
        <v>159</v>
      </c>
      <c r="AU611" s="207" t="s">
        <v>82</v>
      </c>
      <c r="AV611" s="13" t="s">
        <v>82</v>
      </c>
      <c r="AW611" s="13" t="s">
        <v>34</v>
      </c>
      <c r="AX611" s="13" t="s">
        <v>77</v>
      </c>
      <c r="AY611" s="207" t="s">
        <v>145</v>
      </c>
    </row>
    <row r="612" spans="1:65" s="2" customFormat="1" ht="24.2" customHeight="1">
      <c r="A612" s="37"/>
      <c r="B612" s="38"/>
      <c r="C612" s="177" t="s">
        <v>766</v>
      </c>
      <c r="D612" s="177" t="s">
        <v>148</v>
      </c>
      <c r="E612" s="178" t="s">
        <v>767</v>
      </c>
      <c r="F612" s="179" t="s">
        <v>768</v>
      </c>
      <c r="G612" s="180" t="s">
        <v>226</v>
      </c>
      <c r="H612" s="181">
        <v>6.08</v>
      </c>
      <c r="I612" s="182"/>
      <c r="J612" s="183">
        <f>ROUND(I612*H612,2)</f>
        <v>0</v>
      </c>
      <c r="K612" s="179" t="s">
        <v>152</v>
      </c>
      <c r="L612" s="42"/>
      <c r="M612" s="184" t="s">
        <v>21</v>
      </c>
      <c r="N612" s="185" t="s">
        <v>43</v>
      </c>
      <c r="O612" s="67"/>
      <c r="P612" s="186">
        <f>O612*H612</f>
        <v>0</v>
      </c>
      <c r="Q612" s="186">
        <v>0</v>
      </c>
      <c r="R612" s="186">
        <f>Q612*H612</f>
        <v>0</v>
      </c>
      <c r="S612" s="186">
        <v>0.042</v>
      </c>
      <c r="T612" s="187">
        <f>S612*H612</f>
        <v>0.25536000000000003</v>
      </c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R612" s="188" t="s">
        <v>153</v>
      </c>
      <c r="AT612" s="188" t="s">
        <v>148</v>
      </c>
      <c r="AU612" s="188" t="s">
        <v>82</v>
      </c>
      <c r="AY612" s="19" t="s">
        <v>145</v>
      </c>
      <c r="BE612" s="189">
        <f>IF(N612="základní",J612,0)</f>
        <v>0</v>
      </c>
      <c r="BF612" s="189">
        <f>IF(N612="snížená",J612,0)</f>
        <v>0</v>
      </c>
      <c r="BG612" s="189">
        <f>IF(N612="zákl. přenesená",J612,0)</f>
        <v>0</v>
      </c>
      <c r="BH612" s="189">
        <f>IF(N612="sníž. přenesená",J612,0)</f>
        <v>0</v>
      </c>
      <c r="BI612" s="189">
        <f>IF(N612="nulová",J612,0)</f>
        <v>0</v>
      </c>
      <c r="BJ612" s="19" t="s">
        <v>77</v>
      </c>
      <c r="BK612" s="189">
        <f>ROUND(I612*H612,2)</f>
        <v>0</v>
      </c>
      <c r="BL612" s="19" t="s">
        <v>153</v>
      </c>
      <c r="BM612" s="188" t="s">
        <v>769</v>
      </c>
    </row>
    <row r="613" spans="1:47" s="2" customFormat="1" ht="29.25">
      <c r="A613" s="37"/>
      <c r="B613" s="38"/>
      <c r="C613" s="39"/>
      <c r="D613" s="190" t="s">
        <v>155</v>
      </c>
      <c r="E613" s="39"/>
      <c r="F613" s="191" t="s">
        <v>770</v>
      </c>
      <c r="G613" s="39"/>
      <c r="H613" s="39"/>
      <c r="I613" s="192"/>
      <c r="J613" s="39"/>
      <c r="K613" s="39"/>
      <c r="L613" s="42"/>
      <c r="M613" s="193"/>
      <c r="N613" s="194"/>
      <c r="O613" s="67"/>
      <c r="P613" s="67"/>
      <c r="Q613" s="67"/>
      <c r="R613" s="67"/>
      <c r="S613" s="67"/>
      <c r="T613" s="68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T613" s="19" t="s">
        <v>155</v>
      </c>
      <c r="AU613" s="19" t="s">
        <v>82</v>
      </c>
    </row>
    <row r="614" spans="1:47" s="2" customFormat="1" ht="11.25">
      <c r="A614" s="37"/>
      <c r="B614" s="38"/>
      <c r="C614" s="39"/>
      <c r="D614" s="195" t="s">
        <v>157</v>
      </c>
      <c r="E614" s="39"/>
      <c r="F614" s="196" t="s">
        <v>771</v>
      </c>
      <c r="G614" s="39"/>
      <c r="H614" s="39"/>
      <c r="I614" s="192"/>
      <c r="J614" s="39"/>
      <c r="K614" s="39"/>
      <c r="L614" s="42"/>
      <c r="M614" s="193"/>
      <c r="N614" s="194"/>
      <c r="O614" s="67"/>
      <c r="P614" s="67"/>
      <c r="Q614" s="67"/>
      <c r="R614" s="67"/>
      <c r="S614" s="67"/>
      <c r="T614" s="68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T614" s="19" t="s">
        <v>157</v>
      </c>
      <c r="AU614" s="19" t="s">
        <v>82</v>
      </c>
    </row>
    <row r="615" spans="2:51" s="13" customFormat="1" ht="11.25">
      <c r="B615" s="197"/>
      <c r="C615" s="198"/>
      <c r="D615" s="190" t="s">
        <v>159</v>
      </c>
      <c r="E615" s="199" t="s">
        <v>21</v>
      </c>
      <c r="F615" s="200" t="s">
        <v>772</v>
      </c>
      <c r="G615" s="198"/>
      <c r="H615" s="201">
        <v>6.08</v>
      </c>
      <c r="I615" s="202"/>
      <c r="J615" s="198"/>
      <c r="K615" s="198"/>
      <c r="L615" s="203"/>
      <c r="M615" s="204"/>
      <c r="N615" s="205"/>
      <c r="O615" s="205"/>
      <c r="P615" s="205"/>
      <c r="Q615" s="205"/>
      <c r="R615" s="205"/>
      <c r="S615" s="205"/>
      <c r="T615" s="206"/>
      <c r="AT615" s="207" t="s">
        <v>159</v>
      </c>
      <c r="AU615" s="207" t="s">
        <v>82</v>
      </c>
      <c r="AV615" s="13" t="s">
        <v>82</v>
      </c>
      <c r="AW615" s="13" t="s">
        <v>34</v>
      </c>
      <c r="AX615" s="13" t="s">
        <v>77</v>
      </c>
      <c r="AY615" s="207" t="s">
        <v>145</v>
      </c>
    </row>
    <row r="616" spans="1:65" s="2" customFormat="1" ht="24.2" customHeight="1">
      <c r="A616" s="37"/>
      <c r="B616" s="38"/>
      <c r="C616" s="177" t="s">
        <v>773</v>
      </c>
      <c r="D616" s="177" t="s">
        <v>148</v>
      </c>
      <c r="E616" s="178" t="s">
        <v>774</v>
      </c>
      <c r="F616" s="179" t="s">
        <v>775</v>
      </c>
      <c r="G616" s="180" t="s">
        <v>226</v>
      </c>
      <c r="H616" s="181">
        <v>6.7</v>
      </c>
      <c r="I616" s="182"/>
      <c r="J616" s="183">
        <f>ROUND(I616*H616,2)</f>
        <v>0</v>
      </c>
      <c r="K616" s="179" t="s">
        <v>152</v>
      </c>
      <c r="L616" s="42"/>
      <c r="M616" s="184" t="s">
        <v>21</v>
      </c>
      <c r="N616" s="185" t="s">
        <v>43</v>
      </c>
      <c r="O616" s="67"/>
      <c r="P616" s="186">
        <f>O616*H616</f>
        <v>0</v>
      </c>
      <c r="Q616" s="186">
        <v>0</v>
      </c>
      <c r="R616" s="186">
        <f>Q616*H616</f>
        <v>0</v>
      </c>
      <c r="S616" s="186">
        <v>0.033</v>
      </c>
      <c r="T616" s="187">
        <f>S616*H616</f>
        <v>0.22110000000000002</v>
      </c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R616" s="188" t="s">
        <v>153</v>
      </c>
      <c r="AT616" s="188" t="s">
        <v>148</v>
      </c>
      <c r="AU616" s="188" t="s">
        <v>82</v>
      </c>
      <c r="AY616" s="19" t="s">
        <v>145</v>
      </c>
      <c r="BE616" s="189">
        <f>IF(N616="základní",J616,0)</f>
        <v>0</v>
      </c>
      <c r="BF616" s="189">
        <f>IF(N616="snížená",J616,0)</f>
        <v>0</v>
      </c>
      <c r="BG616" s="189">
        <f>IF(N616="zákl. přenesená",J616,0)</f>
        <v>0</v>
      </c>
      <c r="BH616" s="189">
        <f>IF(N616="sníž. přenesená",J616,0)</f>
        <v>0</v>
      </c>
      <c r="BI616" s="189">
        <f>IF(N616="nulová",J616,0)</f>
        <v>0</v>
      </c>
      <c r="BJ616" s="19" t="s">
        <v>77</v>
      </c>
      <c r="BK616" s="189">
        <f>ROUND(I616*H616,2)</f>
        <v>0</v>
      </c>
      <c r="BL616" s="19" t="s">
        <v>153</v>
      </c>
      <c r="BM616" s="188" t="s">
        <v>776</v>
      </c>
    </row>
    <row r="617" spans="1:47" s="2" customFormat="1" ht="19.5">
      <c r="A617" s="37"/>
      <c r="B617" s="38"/>
      <c r="C617" s="39"/>
      <c r="D617" s="190" t="s">
        <v>155</v>
      </c>
      <c r="E617" s="39"/>
      <c r="F617" s="191" t="s">
        <v>777</v>
      </c>
      <c r="G617" s="39"/>
      <c r="H617" s="39"/>
      <c r="I617" s="192"/>
      <c r="J617" s="39"/>
      <c r="K617" s="39"/>
      <c r="L617" s="42"/>
      <c r="M617" s="193"/>
      <c r="N617" s="194"/>
      <c r="O617" s="67"/>
      <c r="P617" s="67"/>
      <c r="Q617" s="67"/>
      <c r="R617" s="67"/>
      <c r="S617" s="67"/>
      <c r="T617" s="68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T617" s="19" t="s">
        <v>155</v>
      </c>
      <c r="AU617" s="19" t="s">
        <v>82</v>
      </c>
    </row>
    <row r="618" spans="1:47" s="2" customFormat="1" ht="11.25">
      <c r="A618" s="37"/>
      <c r="B618" s="38"/>
      <c r="C618" s="39"/>
      <c r="D618" s="195" t="s">
        <v>157</v>
      </c>
      <c r="E618" s="39"/>
      <c r="F618" s="196" t="s">
        <v>778</v>
      </c>
      <c r="G618" s="39"/>
      <c r="H618" s="39"/>
      <c r="I618" s="192"/>
      <c r="J618" s="39"/>
      <c r="K618" s="39"/>
      <c r="L618" s="42"/>
      <c r="M618" s="193"/>
      <c r="N618" s="194"/>
      <c r="O618" s="67"/>
      <c r="P618" s="67"/>
      <c r="Q618" s="67"/>
      <c r="R618" s="67"/>
      <c r="S618" s="67"/>
      <c r="T618" s="68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T618" s="19" t="s">
        <v>157</v>
      </c>
      <c r="AU618" s="19" t="s">
        <v>82</v>
      </c>
    </row>
    <row r="619" spans="2:51" s="13" customFormat="1" ht="11.25">
      <c r="B619" s="197"/>
      <c r="C619" s="198"/>
      <c r="D619" s="190" t="s">
        <v>159</v>
      </c>
      <c r="E619" s="199" t="s">
        <v>21</v>
      </c>
      <c r="F619" s="200" t="s">
        <v>779</v>
      </c>
      <c r="G619" s="198"/>
      <c r="H619" s="201">
        <v>3</v>
      </c>
      <c r="I619" s="202"/>
      <c r="J619" s="198"/>
      <c r="K619" s="198"/>
      <c r="L619" s="203"/>
      <c r="M619" s="204"/>
      <c r="N619" s="205"/>
      <c r="O619" s="205"/>
      <c r="P619" s="205"/>
      <c r="Q619" s="205"/>
      <c r="R619" s="205"/>
      <c r="S619" s="205"/>
      <c r="T619" s="206"/>
      <c r="AT619" s="207" t="s">
        <v>159</v>
      </c>
      <c r="AU619" s="207" t="s">
        <v>82</v>
      </c>
      <c r="AV619" s="13" t="s">
        <v>82</v>
      </c>
      <c r="AW619" s="13" t="s">
        <v>34</v>
      </c>
      <c r="AX619" s="13" t="s">
        <v>72</v>
      </c>
      <c r="AY619" s="207" t="s">
        <v>145</v>
      </c>
    </row>
    <row r="620" spans="2:51" s="13" customFormat="1" ht="11.25">
      <c r="B620" s="197"/>
      <c r="C620" s="198"/>
      <c r="D620" s="190" t="s">
        <v>159</v>
      </c>
      <c r="E620" s="199" t="s">
        <v>21</v>
      </c>
      <c r="F620" s="200" t="s">
        <v>780</v>
      </c>
      <c r="G620" s="198"/>
      <c r="H620" s="201">
        <v>3.7</v>
      </c>
      <c r="I620" s="202"/>
      <c r="J620" s="198"/>
      <c r="K620" s="198"/>
      <c r="L620" s="203"/>
      <c r="M620" s="204"/>
      <c r="N620" s="205"/>
      <c r="O620" s="205"/>
      <c r="P620" s="205"/>
      <c r="Q620" s="205"/>
      <c r="R620" s="205"/>
      <c r="S620" s="205"/>
      <c r="T620" s="206"/>
      <c r="AT620" s="207" t="s">
        <v>159</v>
      </c>
      <c r="AU620" s="207" t="s">
        <v>82</v>
      </c>
      <c r="AV620" s="13" t="s">
        <v>82</v>
      </c>
      <c r="AW620" s="13" t="s">
        <v>34</v>
      </c>
      <c r="AX620" s="13" t="s">
        <v>72</v>
      </c>
      <c r="AY620" s="207" t="s">
        <v>145</v>
      </c>
    </row>
    <row r="621" spans="2:51" s="15" customFormat="1" ht="11.25">
      <c r="B621" s="218"/>
      <c r="C621" s="219"/>
      <c r="D621" s="190" t="s">
        <v>159</v>
      </c>
      <c r="E621" s="220" t="s">
        <v>21</v>
      </c>
      <c r="F621" s="221" t="s">
        <v>233</v>
      </c>
      <c r="G621" s="219"/>
      <c r="H621" s="222">
        <v>6.7</v>
      </c>
      <c r="I621" s="223"/>
      <c r="J621" s="219"/>
      <c r="K621" s="219"/>
      <c r="L621" s="224"/>
      <c r="M621" s="225"/>
      <c r="N621" s="226"/>
      <c r="O621" s="226"/>
      <c r="P621" s="226"/>
      <c r="Q621" s="226"/>
      <c r="R621" s="226"/>
      <c r="S621" s="226"/>
      <c r="T621" s="227"/>
      <c r="AT621" s="228" t="s">
        <v>159</v>
      </c>
      <c r="AU621" s="228" t="s">
        <v>82</v>
      </c>
      <c r="AV621" s="15" t="s">
        <v>153</v>
      </c>
      <c r="AW621" s="15" t="s">
        <v>34</v>
      </c>
      <c r="AX621" s="15" t="s">
        <v>77</v>
      </c>
      <c r="AY621" s="228" t="s">
        <v>145</v>
      </c>
    </row>
    <row r="622" spans="1:65" s="2" customFormat="1" ht="24.2" customHeight="1">
      <c r="A622" s="37"/>
      <c r="B622" s="38"/>
      <c r="C622" s="177" t="s">
        <v>781</v>
      </c>
      <c r="D622" s="177" t="s">
        <v>148</v>
      </c>
      <c r="E622" s="178" t="s">
        <v>782</v>
      </c>
      <c r="F622" s="179" t="s">
        <v>783</v>
      </c>
      <c r="G622" s="180" t="s">
        <v>226</v>
      </c>
      <c r="H622" s="181">
        <v>3</v>
      </c>
      <c r="I622" s="182"/>
      <c r="J622" s="183">
        <f>ROUND(I622*H622,2)</f>
        <v>0</v>
      </c>
      <c r="K622" s="179" t="s">
        <v>152</v>
      </c>
      <c r="L622" s="42"/>
      <c r="M622" s="184" t="s">
        <v>21</v>
      </c>
      <c r="N622" s="185" t="s">
        <v>43</v>
      </c>
      <c r="O622" s="67"/>
      <c r="P622" s="186">
        <f>O622*H622</f>
        <v>0</v>
      </c>
      <c r="Q622" s="186">
        <v>0</v>
      </c>
      <c r="R622" s="186">
        <f>Q622*H622</f>
        <v>0</v>
      </c>
      <c r="S622" s="186">
        <v>0.046</v>
      </c>
      <c r="T622" s="187">
        <f>S622*H622</f>
        <v>0.138</v>
      </c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R622" s="188" t="s">
        <v>153</v>
      </c>
      <c r="AT622" s="188" t="s">
        <v>148</v>
      </c>
      <c r="AU622" s="188" t="s">
        <v>82</v>
      </c>
      <c r="AY622" s="19" t="s">
        <v>145</v>
      </c>
      <c r="BE622" s="189">
        <f>IF(N622="základní",J622,0)</f>
        <v>0</v>
      </c>
      <c r="BF622" s="189">
        <f>IF(N622="snížená",J622,0)</f>
        <v>0</v>
      </c>
      <c r="BG622" s="189">
        <f>IF(N622="zákl. přenesená",J622,0)</f>
        <v>0</v>
      </c>
      <c r="BH622" s="189">
        <f>IF(N622="sníž. přenesená",J622,0)</f>
        <v>0</v>
      </c>
      <c r="BI622" s="189">
        <f>IF(N622="nulová",J622,0)</f>
        <v>0</v>
      </c>
      <c r="BJ622" s="19" t="s">
        <v>77</v>
      </c>
      <c r="BK622" s="189">
        <f>ROUND(I622*H622,2)</f>
        <v>0</v>
      </c>
      <c r="BL622" s="19" t="s">
        <v>153</v>
      </c>
      <c r="BM622" s="188" t="s">
        <v>784</v>
      </c>
    </row>
    <row r="623" spans="1:47" s="2" customFormat="1" ht="19.5">
      <c r="A623" s="37"/>
      <c r="B623" s="38"/>
      <c r="C623" s="39"/>
      <c r="D623" s="190" t="s">
        <v>155</v>
      </c>
      <c r="E623" s="39"/>
      <c r="F623" s="191" t="s">
        <v>785</v>
      </c>
      <c r="G623" s="39"/>
      <c r="H623" s="39"/>
      <c r="I623" s="192"/>
      <c r="J623" s="39"/>
      <c r="K623" s="39"/>
      <c r="L623" s="42"/>
      <c r="M623" s="193"/>
      <c r="N623" s="194"/>
      <c r="O623" s="67"/>
      <c r="P623" s="67"/>
      <c r="Q623" s="67"/>
      <c r="R623" s="67"/>
      <c r="S623" s="67"/>
      <c r="T623" s="68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T623" s="19" t="s">
        <v>155</v>
      </c>
      <c r="AU623" s="19" t="s">
        <v>82</v>
      </c>
    </row>
    <row r="624" spans="1:47" s="2" customFormat="1" ht="11.25">
      <c r="A624" s="37"/>
      <c r="B624" s="38"/>
      <c r="C624" s="39"/>
      <c r="D624" s="195" t="s">
        <v>157</v>
      </c>
      <c r="E624" s="39"/>
      <c r="F624" s="196" t="s">
        <v>786</v>
      </c>
      <c r="G624" s="39"/>
      <c r="H624" s="39"/>
      <c r="I624" s="192"/>
      <c r="J624" s="39"/>
      <c r="K624" s="39"/>
      <c r="L624" s="42"/>
      <c r="M624" s="193"/>
      <c r="N624" s="194"/>
      <c r="O624" s="67"/>
      <c r="P624" s="67"/>
      <c r="Q624" s="67"/>
      <c r="R624" s="67"/>
      <c r="S624" s="67"/>
      <c r="T624" s="68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T624" s="19" t="s">
        <v>157</v>
      </c>
      <c r="AU624" s="19" t="s">
        <v>82</v>
      </c>
    </row>
    <row r="625" spans="2:51" s="13" customFormat="1" ht="11.25">
      <c r="B625" s="197"/>
      <c r="C625" s="198"/>
      <c r="D625" s="190" t="s">
        <v>159</v>
      </c>
      <c r="E625" s="199" t="s">
        <v>21</v>
      </c>
      <c r="F625" s="200" t="s">
        <v>779</v>
      </c>
      <c r="G625" s="198"/>
      <c r="H625" s="201">
        <v>3</v>
      </c>
      <c r="I625" s="202"/>
      <c r="J625" s="198"/>
      <c r="K625" s="198"/>
      <c r="L625" s="203"/>
      <c r="M625" s="204"/>
      <c r="N625" s="205"/>
      <c r="O625" s="205"/>
      <c r="P625" s="205"/>
      <c r="Q625" s="205"/>
      <c r="R625" s="205"/>
      <c r="S625" s="205"/>
      <c r="T625" s="206"/>
      <c r="AT625" s="207" t="s">
        <v>159</v>
      </c>
      <c r="AU625" s="207" t="s">
        <v>82</v>
      </c>
      <c r="AV625" s="13" t="s">
        <v>82</v>
      </c>
      <c r="AW625" s="13" t="s">
        <v>34</v>
      </c>
      <c r="AX625" s="13" t="s">
        <v>77</v>
      </c>
      <c r="AY625" s="207" t="s">
        <v>145</v>
      </c>
    </row>
    <row r="626" spans="1:65" s="2" customFormat="1" ht="24.2" customHeight="1">
      <c r="A626" s="37"/>
      <c r="B626" s="38"/>
      <c r="C626" s="177" t="s">
        <v>787</v>
      </c>
      <c r="D626" s="177" t="s">
        <v>148</v>
      </c>
      <c r="E626" s="178" t="s">
        <v>788</v>
      </c>
      <c r="F626" s="179" t="s">
        <v>789</v>
      </c>
      <c r="G626" s="180" t="s">
        <v>226</v>
      </c>
      <c r="H626" s="181">
        <v>0.852</v>
      </c>
      <c r="I626" s="182"/>
      <c r="J626" s="183">
        <f>ROUND(I626*H626,2)</f>
        <v>0</v>
      </c>
      <c r="K626" s="179" t="s">
        <v>152</v>
      </c>
      <c r="L626" s="42"/>
      <c r="M626" s="184" t="s">
        <v>21</v>
      </c>
      <c r="N626" s="185" t="s">
        <v>43</v>
      </c>
      <c r="O626" s="67"/>
      <c r="P626" s="186">
        <f>O626*H626</f>
        <v>0</v>
      </c>
      <c r="Q626" s="186">
        <v>0.00113</v>
      </c>
      <c r="R626" s="186">
        <f>Q626*H626</f>
        <v>0.0009627599999999999</v>
      </c>
      <c r="S626" s="186">
        <v>0.011</v>
      </c>
      <c r="T626" s="187">
        <f>S626*H626</f>
        <v>0.009371999999999998</v>
      </c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R626" s="188" t="s">
        <v>153</v>
      </c>
      <c r="AT626" s="188" t="s">
        <v>148</v>
      </c>
      <c r="AU626" s="188" t="s">
        <v>82</v>
      </c>
      <c r="AY626" s="19" t="s">
        <v>145</v>
      </c>
      <c r="BE626" s="189">
        <f>IF(N626="základní",J626,0)</f>
        <v>0</v>
      </c>
      <c r="BF626" s="189">
        <f>IF(N626="snížená",J626,0)</f>
        <v>0</v>
      </c>
      <c r="BG626" s="189">
        <f>IF(N626="zákl. přenesená",J626,0)</f>
        <v>0</v>
      </c>
      <c r="BH626" s="189">
        <f>IF(N626="sníž. přenesená",J626,0)</f>
        <v>0</v>
      </c>
      <c r="BI626" s="189">
        <f>IF(N626="nulová",J626,0)</f>
        <v>0</v>
      </c>
      <c r="BJ626" s="19" t="s">
        <v>77</v>
      </c>
      <c r="BK626" s="189">
        <f>ROUND(I626*H626,2)</f>
        <v>0</v>
      </c>
      <c r="BL626" s="19" t="s">
        <v>153</v>
      </c>
      <c r="BM626" s="188" t="s">
        <v>790</v>
      </c>
    </row>
    <row r="627" spans="1:47" s="2" customFormat="1" ht="29.25">
      <c r="A627" s="37"/>
      <c r="B627" s="38"/>
      <c r="C627" s="39"/>
      <c r="D627" s="190" t="s">
        <v>155</v>
      </c>
      <c r="E627" s="39"/>
      <c r="F627" s="191" t="s">
        <v>791</v>
      </c>
      <c r="G627" s="39"/>
      <c r="H627" s="39"/>
      <c r="I627" s="192"/>
      <c r="J627" s="39"/>
      <c r="K627" s="39"/>
      <c r="L627" s="42"/>
      <c r="M627" s="193"/>
      <c r="N627" s="194"/>
      <c r="O627" s="67"/>
      <c r="P627" s="67"/>
      <c r="Q627" s="67"/>
      <c r="R627" s="67"/>
      <c r="S627" s="67"/>
      <c r="T627" s="68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T627" s="19" t="s">
        <v>155</v>
      </c>
      <c r="AU627" s="19" t="s">
        <v>82</v>
      </c>
    </row>
    <row r="628" spans="1:47" s="2" customFormat="1" ht="11.25">
      <c r="A628" s="37"/>
      <c r="B628" s="38"/>
      <c r="C628" s="39"/>
      <c r="D628" s="195" t="s">
        <v>157</v>
      </c>
      <c r="E628" s="39"/>
      <c r="F628" s="196" t="s">
        <v>792</v>
      </c>
      <c r="G628" s="39"/>
      <c r="H628" s="39"/>
      <c r="I628" s="192"/>
      <c r="J628" s="39"/>
      <c r="K628" s="39"/>
      <c r="L628" s="42"/>
      <c r="M628" s="193"/>
      <c r="N628" s="194"/>
      <c r="O628" s="67"/>
      <c r="P628" s="67"/>
      <c r="Q628" s="67"/>
      <c r="R628" s="67"/>
      <c r="S628" s="67"/>
      <c r="T628" s="68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T628" s="19" t="s">
        <v>157</v>
      </c>
      <c r="AU628" s="19" t="s">
        <v>82</v>
      </c>
    </row>
    <row r="629" spans="2:51" s="13" customFormat="1" ht="11.25">
      <c r="B629" s="197"/>
      <c r="C629" s="198"/>
      <c r="D629" s="190" t="s">
        <v>159</v>
      </c>
      <c r="E629" s="199" t="s">
        <v>21</v>
      </c>
      <c r="F629" s="200" t="s">
        <v>793</v>
      </c>
      <c r="G629" s="198"/>
      <c r="H629" s="201">
        <v>0.852</v>
      </c>
      <c r="I629" s="202"/>
      <c r="J629" s="198"/>
      <c r="K629" s="198"/>
      <c r="L629" s="203"/>
      <c r="M629" s="204"/>
      <c r="N629" s="205"/>
      <c r="O629" s="205"/>
      <c r="P629" s="205"/>
      <c r="Q629" s="205"/>
      <c r="R629" s="205"/>
      <c r="S629" s="205"/>
      <c r="T629" s="206"/>
      <c r="AT629" s="207" t="s">
        <v>159</v>
      </c>
      <c r="AU629" s="207" t="s">
        <v>82</v>
      </c>
      <c r="AV629" s="13" t="s">
        <v>82</v>
      </c>
      <c r="AW629" s="13" t="s">
        <v>34</v>
      </c>
      <c r="AX629" s="13" t="s">
        <v>77</v>
      </c>
      <c r="AY629" s="207" t="s">
        <v>145</v>
      </c>
    </row>
    <row r="630" spans="1:65" s="2" customFormat="1" ht="24.2" customHeight="1">
      <c r="A630" s="37"/>
      <c r="B630" s="38"/>
      <c r="C630" s="177" t="s">
        <v>794</v>
      </c>
      <c r="D630" s="177" t="s">
        <v>148</v>
      </c>
      <c r="E630" s="178" t="s">
        <v>795</v>
      </c>
      <c r="F630" s="179" t="s">
        <v>796</v>
      </c>
      <c r="G630" s="180" t="s">
        <v>226</v>
      </c>
      <c r="H630" s="181">
        <v>0.66</v>
      </c>
      <c r="I630" s="182"/>
      <c r="J630" s="183">
        <f>ROUND(I630*H630,2)</f>
        <v>0</v>
      </c>
      <c r="K630" s="179" t="s">
        <v>152</v>
      </c>
      <c r="L630" s="42"/>
      <c r="M630" s="184" t="s">
        <v>21</v>
      </c>
      <c r="N630" s="185" t="s">
        <v>43</v>
      </c>
      <c r="O630" s="67"/>
      <c r="P630" s="186">
        <f>O630*H630</f>
        <v>0</v>
      </c>
      <c r="Q630" s="186">
        <v>0.00147</v>
      </c>
      <c r="R630" s="186">
        <f>Q630*H630</f>
        <v>0.0009702000000000001</v>
      </c>
      <c r="S630" s="186">
        <v>0.039</v>
      </c>
      <c r="T630" s="187">
        <f>S630*H630</f>
        <v>0.025740000000000002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188" t="s">
        <v>153</v>
      </c>
      <c r="AT630" s="188" t="s">
        <v>148</v>
      </c>
      <c r="AU630" s="188" t="s">
        <v>82</v>
      </c>
      <c r="AY630" s="19" t="s">
        <v>145</v>
      </c>
      <c r="BE630" s="189">
        <f>IF(N630="základní",J630,0)</f>
        <v>0</v>
      </c>
      <c r="BF630" s="189">
        <f>IF(N630="snížená",J630,0)</f>
        <v>0</v>
      </c>
      <c r="BG630" s="189">
        <f>IF(N630="zákl. přenesená",J630,0)</f>
        <v>0</v>
      </c>
      <c r="BH630" s="189">
        <f>IF(N630="sníž. přenesená",J630,0)</f>
        <v>0</v>
      </c>
      <c r="BI630" s="189">
        <f>IF(N630="nulová",J630,0)</f>
        <v>0</v>
      </c>
      <c r="BJ630" s="19" t="s">
        <v>77</v>
      </c>
      <c r="BK630" s="189">
        <f>ROUND(I630*H630,2)</f>
        <v>0</v>
      </c>
      <c r="BL630" s="19" t="s">
        <v>153</v>
      </c>
      <c r="BM630" s="188" t="s">
        <v>797</v>
      </c>
    </row>
    <row r="631" spans="1:47" s="2" customFormat="1" ht="29.25">
      <c r="A631" s="37"/>
      <c r="B631" s="38"/>
      <c r="C631" s="39"/>
      <c r="D631" s="190" t="s">
        <v>155</v>
      </c>
      <c r="E631" s="39"/>
      <c r="F631" s="191" t="s">
        <v>798</v>
      </c>
      <c r="G631" s="39"/>
      <c r="H631" s="39"/>
      <c r="I631" s="192"/>
      <c r="J631" s="39"/>
      <c r="K631" s="39"/>
      <c r="L631" s="42"/>
      <c r="M631" s="193"/>
      <c r="N631" s="194"/>
      <c r="O631" s="67"/>
      <c r="P631" s="67"/>
      <c r="Q631" s="67"/>
      <c r="R631" s="67"/>
      <c r="S631" s="67"/>
      <c r="T631" s="68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T631" s="19" t="s">
        <v>155</v>
      </c>
      <c r="AU631" s="19" t="s">
        <v>82</v>
      </c>
    </row>
    <row r="632" spans="1:47" s="2" customFormat="1" ht="11.25">
      <c r="A632" s="37"/>
      <c r="B632" s="38"/>
      <c r="C632" s="39"/>
      <c r="D632" s="195" t="s">
        <v>157</v>
      </c>
      <c r="E632" s="39"/>
      <c r="F632" s="196" t="s">
        <v>799</v>
      </c>
      <c r="G632" s="39"/>
      <c r="H632" s="39"/>
      <c r="I632" s="192"/>
      <c r="J632" s="39"/>
      <c r="K632" s="39"/>
      <c r="L632" s="42"/>
      <c r="M632" s="193"/>
      <c r="N632" s="194"/>
      <c r="O632" s="67"/>
      <c r="P632" s="67"/>
      <c r="Q632" s="67"/>
      <c r="R632" s="67"/>
      <c r="S632" s="67"/>
      <c r="T632" s="68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T632" s="19" t="s">
        <v>157</v>
      </c>
      <c r="AU632" s="19" t="s">
        <v>82</v>
      </c>
    </row>
    <row r="633" spans="2:51" s="13" customFormat="1" ht="11.25">
      <c r="B633" s="197"/>
      <c r="C633" s="198"/>
      <c r="D633" s="190" t="s">
        <v>159</v>
      </c>
      <c r="E633" s="199" t="s">
        <v>21</v>
      </c>
      <c r="F633" s="200" t="s">
        <v>800</v>
      </c>
      <c r="G633" s="198"/>
      <c r="H633" s="201">
        <v>0.66</v>
      </c>
      <c r="I633" s="202"/>
      <c r="J633" s="198"/>
      <c r="K633" s="198"/>
      <c r="L633" s="203"/>
      <c r="M633" s="204"/>
      <c r="N633" s="205"/>
      <c r="O633" s="205"/>
      <c r="P633" s="205"/>
      <c r="Q633" s="205"/>
      <c r="R633" s="205"/>
      <c r="S633" s="205"/>
      <c r="T633" s="206"/>
      <c r="AT633" s="207" t="s">
        <v>159</v>
      </c>
      <c r="AU633" s="207" t="s">
        <v>82</v>
      </c>
      <c r="AV633" s="13" t="s">
        <v>82</v>
      </c>
      <c r="AW633" s="13" t="s">
        <v>34</v>
      </c>
      <c r="AX633" s="13" t="s">
        <v>77</v>
      </c>
      <c r="AY633" s="207" t="s">
        <v>145</v>
      </c>
    </row>
    <row r="634" spans="1:65" s="2" customFormat="1" ht="24.2" customHeight="1">
      <c r="A634" s="37"/>
      <c r="B634" s="38"/>
      <c r="C634" s="177" t="s">
        <v>801</v>
      </c>
      <c r="D634" s="177" t="s">
        <v>148</v>
      </c>
      <c r="E634" s="178" t="s">
        <v>802</v>
      </c>
      <c r="F634" s="179" t="s">
        <v>803</v>
      </c>
      <c r="G634" s="180" t="s">
        <v>226</v>
      </c>
      <c r="H634" s="181">
        <v>0.2</v>
      </c>
      <c r="I634" s="182"/>
      <c r="J634" s="183">
        <f>ROUND(I634*H634,2)</f>
        <v>0</v>
      </c>
      <c r="K634" s="179" t="s">
        <v>152</v>
      </c>
      <c r="L634" s="42"/>
      <c r="M634" s="184" t="s">
        <v>21</v>
      </c>
      <c r="N634" s="185" t="s">
        <v>43</v>
      </c>
      <c r="O634" s="67"/>
      <c r="P634" s="186">
        <f>O634*H634</f>
        <v>0</v>
      </c>
      <c r="Q634" s="186">
        <v>0.00133</v>
      </c>
      <c r="R634" s="186">
        <f>Q634*H634</f>
        <v>0.000266</v>
      </c>
      <c r="S634" s="186">
        <v>0.011</v>
      </c>
      <c r="T634" s="187">
        <f>S634*H634</f>
        <v>0.0022</v>
      </c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R634" s="188" t="s">
        <v>153</v>
      </c>
      <c r="AT634" s="188" t="s">
        <v>148</v>
      </c>
      <c r="AU634" s="188" t="s">
        <v>82</v>
      </c>
      <c r="AY634" s="19" t="s">
        <v>145</v>
      </c>
      <c r="BE634" s="189">
        <f>IF(N634="základní",J634,0)</f>
        <v>0</v>
      </c>
      <c r="BF634" s="189">
        <f>IF(N634="snížená",J634,0)</f>
        <v>0</v>
      </c>
      <c r="BG634" s="189">
        <f>IF(N634="zákl. přenesená",J634,0)</f>
        <v>0</v>
      </c>
      <c r="BH634" s="189">
        <f>IF(N634="sníž. přenesená",J634,0)</f>
        <v>0</v>
      </c>
      <c r="BI634" s="189">
        <f>IF(N634="nulová",J634,0)</f>
        <v>0</v>
      </c>
      <c r="BJ634" s="19" t="s">
        <v>77</v>
      </c>
      <c r="BK634" s="189">
        <f>ROUND(I634*H634,2)</f>
        <v>0</v>
      </c>
      <c r="BL634" s="19" t="s">
        <v>153</v>
      </c>
      <c r="BM634" s="188" t="s">
        <v>804</v>
      </c>
    </row>
    <row r="635" spans="1:47" s="2" customFormat="1" ht="29.25">
      <c r="A635" s="37"/>
      <c r="B635" s="38"/>
      <c r="C635" s="39"/>
      <c r="D635" s="190" t="s">
        <v>155</v>
      </c>
      <c r="E635" s="39"/>
      <c r="F635" s="191" t="s">
        <v>805</v>
      </c>
      <c r="G635" s="39"/>
      <c r="H635" s="39"/>
      <c r="I635" s="192"/>
      <c r="J635" s="39"/>
      <c r="K635" s="39"/>
      <c r="L635" s="42"/>
      <c r="M635" s="193"/>
      <c r="N635" s="194"/>
      <c r="O635" s="67"/>
      <c r="P635" s="67"/>
      <c r="Q635" s="67"/>
      <c r="R635" s="67"/>
      <c r="S635" s="67"/>
      <c r="T635" s="68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T635" s="19" t="s">
        <v>155</v>
      </c>
      <c r="AU635" s="19" t="s">
        <v>82</v>
      </c>
    </row>
    <row r="636" spans="1:47" s="2" customFormat="1" ht="11.25">
      <c r="A636" s="37"/>
      <c r="B636" s="38"/>
      <c r="C636" s="39"/>
      <c r="D636" s="195" t="s">
        <v>157</v>
      </c>
      <c r="E636" s="39"/>
      <c r="F636" s="196" t="s">
        <v>806</v>
      </c>
      <c r="G636" s="39"/>
      <c r="H636" s="39"/>
      <c r="I636" s="192"/>
      <c r="J636" s="39"/>
      <c r="K636" s="39"/>
      <c r="L636" s="42"/>
      <c r="M636" s="193"/>
      <c r="N636" s="194"/>
      <c r="O636" s="67"/>
      <c r="P636" s="67"/>
      <c r="Q636" s="67"/>
      <c r="R636" s="67"/>
      <c r="S636" s="67"/>
      <c r="T636" s="68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T636" s="19" t="s">
        <v>157</v>
      </c>
      <c r="AU636" s="19" t="s">
        <v>82</v>
      </c>
    </row>
    <row r="637" spans="2:51" s="13" customFormat="1" ht="11.25">
      <c r="B637" s="197"/>
      <c r="C637" s="198"/>
      <c r="D637" s="190" t="s">
        <v>159</v>
      </c>
      <c r="E637" s="199" t="s">
        <v>21</v>
      </c>
      <c r="F637" s="200" t="s">
        <v>807</v>
      </c>
      <c r="G637" s="198"/>
      <c r="H637" s="201">
        <v>0.2</v>
      </c>
      <c r="I637" s="202"/>
      <c r="J637" s="198"/>
      <c r="K637" s="198"/>
      <c r="L637" s="203"/>
      <c r="M637" s="204"/>
      <c r="N637" s="205"/>
      <c r="O637" s="205"/>
      <c r="P637" s="205"/>
      <c r="Q637" s="205"/>
      <c r="R637" s="205"/>
      <c r="S637" s="205"/>
      <c r="T637" s="206"/>
      <c r="AT637" s="207" t="s">
        <v>159</v>
      </c>
      <c r="AU637" s="207" t="s">
        <v>82</v>
      </c>
      <c r="AV637" s="13" t="s">
        <v>82</v>
      </c>
      <c r="AW637" s="13" t="s">
        <v>34</v>
      </c>
      <c r="AX637" s="13" t="s">
        <v>77</v>
      </c>
      <c r="AY637" s="207" t="s">
        <v>145</v>
      </c>
    </row>
    <row r="638" spans="1:65" s="2" customFormat="1" ht="24.2" customHeight="1">
      <c r="A638" s="37"/>
      <c r="B638" s="38"/>
      <c r="C638" s="177" t="s">
        <v>808</v>
      </c>
      <c r="D638" s="177" t="s">
        <v>148</v>
      </c>
      <c r="E638" s="178" t="s">
        <v>809</v>
      </c>
      <c r="F638" s="179" t="s">
        <v>810</v>
      </c>
      <c r="G638" s="180" t="s">
        <v>226</v>
      </c>
      <c r="H638" s="181">
        <v>0.4</v>
      </c>
      <c r="I638" s="182"/>
      <c r="J638" s="183">
        <f>ROUND(I638*H638,2)</f>
        <v>0</v>
      </c>
      <c r="K638" s="179" t="s">
        <v>152</v>
      </c>
      <c r="L638" s="42"/>
      <c r="M638" s="184" t="s">
        <v>21</v>
      </c>
      <c r="N638" s="185" t="s">
        <v>43</v>
      </c>
      <c r="O638" s="67"/>
      <c r="P638" s="186">
        <f>O638*H638</f>
        <v>0</v>
      </c>
      <c r="Q638" s="186">
        <v>0.00156</v>
      </c>
      <c r="R638" s="186">
        <f>Q638*H638</f>
        <v>0.000624</v>
      </c>
      <c r="S638" s="186">
        <v>0.025</v>
      </c>
      <c r="T638" s="187">
        <f>S638*H638</f>
        <v>0.010000000000000002</v>
      </c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R638" s="188" t="s">
        <v>153</v>
      </c>
      <c r="AT638" s="188" t="s">
        <v>148</v>
      </c>
      <c r="AU638" s="188" t="s">
        <v>82</v>
      </c>
      <c r="AY638" s="19" t="s">
        <v>145</v>
      </c>
      <c r="BE638" s="189">
        <f>IF(N638="základní",J638,0)</f>
        <v>0</v>
      </c>
      <c r="BF638" s="189">
        <f>IF(N638="snížená",J638,0)</f>
        <v>0</v>
      </c>
      <c r="BG638" s="189">
        <f>IF(N638="zákl. přenesená",J638,0)</f>
        <v>0</v>
      </c>
      <c r="BH638" s="189">
        <f>IF(N638="sníž. přenesená",J638,0)</f>
        <v>0</v>
      </c>
      <c r="BI638" s="189">
        <f>IF(N638="nulová",J638,0)</f>
        <v>0</v>
      </c>
      <c r="BJ638" s="19" t="s">
        <v>77</v>
      </c>
      <c r="BK638" s="189">
        <f>ROUND(I638*H638,2)</f>
        <v>0</v>
      </c>
      <c r="BL638" s="19" t="s">
        <v>153</v>
      </c>
      <c r="BM638" s="188" t="s">
        <v>811</v>
      </c>
    </row>
    <row r="639" spans="1:47" s="2" customFormat="1" ht="29.25">
      <c r="A639" s="37"/>
      <c r="B639" s="38"/>
      <c r="C639" s="39"/>
      <c r="D639" s="190" t="s">
        <v>155</v>
      </c>
      <c r="E639" s="39"/>
      <c r="F639" s="191" t="s">
        <v>812</v>
      </c>
      <c r="G639" s="39"/>
      <c r="H639" s="39"/>
      <c r="I639" s="192"/>
      <c r="J639" s="39"/>
      <c r="K639" s="39"/>
      <c r="L639" s="42"/>
      <c r="M639" s="193"/>
      <c r="N639" s="194"/>
      <c r="O639" s="67"/>
      <c r="P639" s="67"/>
      <c r="Q639" s="67"/>
      <c r="R639" s="67"/>
      <c r="S639" s="67"/>
      <c r="T639" s="68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T639" s="19" t="s">
        <v>155</v>
      </c>
      <c r="AU639" s="19" t="s">
        <v>82</v>
      </c>
    </row>
    <row r="640" spans="1:47" s="2" customFormat="1" ht="11.25">
      <c r="A640" s="37"/>
      <c r="B640" s="38"/>
      <c r="C640" s="39"/>
      <c r="D640" s="195" t="s">
        <v>157</v>
      </c>
      <c r="E640" s="39"/>
      <c r="F640" s="196" t="s">
        <v>813</v>
      </c>
      <c r="G640" s="39"/>
      <c r="H640" s="39"/>
      <c r="I640" s="192"/>
      <c r="J640" s="39"/>
      <c r="K640" s="39"/>
      <c r="L640" s="42"/>
      <c r="M640" s="193"/>
      <c r="N640" s="194"/>
      <c r="O640" s="67"/>
      <c r="P640" s="67"/>
      <c r="Q640" s="67"/>
      <c r="R640" s="67"/>
      <c r="S640" s="67"/>
      <c r="T640" s="68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T640" s="19" t="s">
        <v>157</v>
      </c>
      <c r="AU640" s="19" t="s">
        <v>82</v>
      </c>
    </row>
    <row r="641" spans="2:51" s="13" customFormat="1" ht="11.25">
      <c r="B641" s="197"/>
      <c r="C641" s="198"/>
      <c r="D641" s="190" t="s">
        <v>159</v>
      </c>
      <c r="E641" s="199" t="s">
        <v>21</v>
      </c>
      <c r="F641" s="200" t="s">
        <v>814</v>
      </c>
      <c r="G641" s="198"/>
      <c r="H641" s="201">
        <v>0.4</v>
      </c>
      <c r="I641" s="202"/>
      <c r="J641" s="198"/>
      <c r="K641" s="198"/>
      <c r="L641" s="203"/>
      <c r="M641" s="204"/>
      <c r="N641" s="205"/>
      <c r="O641" s="205"/>
      <c r="P641" s="205"/>
      <c r="Q641" s="205"/>
      <c r="R641" s="205"/>
      <c r="S641" s="205"/>
      <c r="T641" s="206"/>
      <c r="AT641" s="207" t="s">
        <v>159</v>
      </c>
      <c r="AU641" s="207" t="s">
        <v>82</v>
      </c>
      <c r="AV641" s="13" t="s">
        <v>82</v>
      </c>
      <c r="AW641" s="13" t="s">
        <v>34</v>
      </c>
      <c r="AX641" s="13" t="s">
        <v>77</v>
      </c>
      <c r="AY641" s="207" t="s">
        <v>145</v>
      </c>
    </row>
    <row r="642" spans="1:65" s="2" customFormat="1" ht="24.2" customHeight="1">
      <c r="A642" s="37"/>
      <c r="B642" s="38"/>
      <c r="C642" s="177" t="s">
        <v>815</v>
      </c>
      <c r="D642" s="177" t="s">
        <v>148</v>
      </c>
      <c r="E642" s="178" t="s">
        <v>816</v>
      </c>
      <c r="F642" s="179" t="s">
        <v>817</v>
      </c>
      <c r="G642" s="180" t="s">
        <v>226</v>
      </c>
      <c r="H642" s="181">
        <v>0.852</v>
      </c>
      <c r="I642" s="182"/>
      <c r="J642" s="183">
        <f>ROUND(I642*H642,2)</f>
        <v>0</v>
      </c>
      <c r="K642" s="179" t="s">
        <v>21</v>
      </c>
      <c r="L642" s="42"/>
      <c r="M642" s="184" t="s">
        <v>21</v>
      </c>
      <c r="N642" s="185" t="s">
        <v>43</v>
      </c>
      <c r="O642" s="67"/>
      <c r="P642" s="186">
        <f>O642*H642</f>
        <v>0</v>
      </c>
      <c r="Q642" s="186">
        <v>0</v>
      </c>
      <c r="R642" s="186">
        <f>Q642*H642</f>
        <v>0</v>
      </c>
      <c r="S642" s="186">
        <v>0</v>
      </c>
      <c r="T642" s="187">
        <f>S642*H642</f>
        <v>0</v>
      </c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R642" s="188" t="s">
        <v>153</v>
      </c>
      <c r="AT642" s="188" t="s">
        <v>148</v>
      </c>
      <c r="AU642" s="188" t="s">
        <v>82</v>
      </c>
      <c r="AY642" s="19" t="s">
        <v>145</v>
      </c>
      <c r="BE642" s="189">
        <f>IF(N642="základní",J642,0)</f>
        <v>0</v>
      </c>
      <c r="BF642" s="189">
        <f>IF(N642="snížená",J642,0)</f>
        <v>0</v>
      </c>
      <c r="BG642" s="189">
        <f>IF(N642="zákl. přenesená",J642,0)</f>
        <v>0</v>
      </c>
      <c r="BH642" s="189">
        <f>IF(N642="sníž. přenesená",J642,0)</f>
        <v>0</v>
      </c>
      <c r="BI642" s="189">
        <f>IF(N642="nulová",J642,0)</f>
        <v>0</v>
      </c>
      <c r="BJ642" s="19" t="s">
        <v>77</v>
      </c>
      <c r="BK642" s="189">
        <f>ROUND(I642*H642,2)</f>
        <v>0</v>
      </c>
      <c r="BL642" s="19" t="s">
        <v>153</v>
      </c>
      <c r="BM642" s="188" t="s">
        <v>818</v>
      </c>
    </row>
    <row r="643" spans="1:47" s="2" customFormat="1" ht="29.25">
      <c r="A643" s="37"/>
      <c r="B643" s="38"/>
      <c r="C643" s="39"/>
      <c r="D643" s="190" t="s">
        <v>155</v>
      </c>
      <c r="E643" s="39"/>
      <c r="F643" s="191" t="s">
        <v>819</v>
      </c>
      <c r="G643" s="39"/>
      <c r="H643" s="39"/>
      <c r="I643" s="192"/>
      <c r="J643" s="39"/>
      <c r="K643" s="39"/>
      <c r="L643" s="42"/>
      <c r="M643" s="193"/>
      <c r="N643" s="194"/>
      <c r="O643" s="67"/>
      <c r="P643" s="67"/>
      <c r="Q643" s="67"/>
      <c r="R643" s="67"/>
      <c r="S643" s="67"/>
      <c r="T643" s="68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T643" s="19" t="s">
        <v>155</v>
      </c>
      <c r="AU643" s="19" t="s">
        <v>82</v>
      </c>
    </row>
    <row r="644" spans="2:51" s="13" customFormat="1" ht="11.25">
      <c r="B644" s="197"/>
      <c r="C644" s="198"/>
      <c r="D644" s="190" t="s">
        <v>159</v>
      </c>
      <c r="E644" s="199" t="s">
        <v>21</v>
      </c>
      <c r="F644" s="200" t="s">
        <v>793</v>
      </c>
      <c r="G644" s="198"/>
      <c r="H644" s="201">
        <v>0.852</v>
      </c>
      <c r="I644" s="202"/>
      <c r="J644" s="198"/>
      <c r="K644" s="198"/>
      <c r="L644" s="203"/>
      <c r="M644" s="204"/>
      <c r="N644" s="205"/>
      <c r="O644" s="205"/>
      <c r="P644" s="205"/>
      <c r="Q644" s="205"/>
      <c r="R644" s="205"/>
      <c r="S644" s="205"/>
      <c r="T644" s="206"/>
      <c r="AT644" s="207" t="s">
        <v>159</v>
      </c>
      <c r="AU644" s="207" t="s">
        <v>82</v>
      </c>
      <c r="AV644" s="13" t="s">
        <v>82</v>
      </c>
      <c r="AW644" s="13" t="s">
        <v>34</v>
      </c>
      <c r="AX644" s="13" t="s">
        <v>77</v>
      </c>
      <c r="AY644" s="207" t="s">
        <v>145</v>
      </c>
    </row>
    <row r="645" spans="1:65" s="2" customFormat="1" ht="24.2" customHeight="1">
      <c r="A645" s="37"/>
      <c r="B645" s="38"/>
      <c r="C645" s="177" t="s">
        <v>820</v>
      </c>
      <c r="D645" s="177" t="s">
        <v>148</v>
      </c>
      <c r="E645" s="178" t="s">
        <v>821</v>
      </c>
      <c r="F645" s="179" t="s">
        <v>822</v>
      </c>
      <c r="G645" s="180" t="s">
        <v>226</v>
      </c>
      <c r="H645" s="181">
        <v>0.66</v>
      </c>
      <c r="I645" s="182"/>
      <c r="J645" s="183">
        <f>ROUND(I645*H645,2)</f>
        <v>0</v>
      </c>
      <c r="K645" s="179" t="s">
        <v>21</v>
      </c>
      <c r="L645" s="42"/>
      <c r="M645" s="184" t="s">
        <v>21</v>
      </c>
      <c r="N645" s="185" t="s">
        <v>43</v>
      </c>
      <c r="O645" s="67"/>
      <c r="P645" s="186">
        <f>O645*H645</f>
        <v>0</v>
      </c>
      <c r="Q645" s="186">
        <v>0</v>
      </c>
      <c r="R645" s="186">
        <f>Q645*H645</f>
        <v>0</v>
      </c>
      <c r="S645" s="186">
        <v>0</v>
      </c>
      <c r="T645" s="187">
        <f>S645*H645</f>
        <v>0</v>
      </c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R645" s="188" t="s">
        <v>153</v>
      </c>
      <c r="AT645" s="188" t="s">
        <v>148</v>
      </c>
      <c r="AU645" s="188" t="s">
        <v>82</v>
      </c>
      <c r="AY645" s="19" t="s">
        <v>145</v>
      </c>
      <c r="BE645" s="189">
        <f>IF(N645="základní",J645,0)</f>
        <v>0</v>
      </c>
      <c r="BF645" s="189">
        <f>IF(N645="snížená",J645,0)</f>
        <v>0</v>
      </c>
      <c r="BG645" s="189">
        <f>IF(N645="zákl. přenesená",J645,0)</f>
        <v>0</v>
      </c>
      <c r="BH645" s="189">
        <f>IF(N645="sníž. přenesená",J645,0)</f>
        <v>0</v>
      </c>
      <c r="BI645" s="189">
        <f>IF(N645="nulová",J645,0)</f>
        <v>0</v>
      </c>
      <c r="BJ645" s="19" t="s">
        <v>77</v>
      </c>
      <c r="BK645" s="189">
        <f>ROUND(I645*H645,2)</f>
        <v>0</v>
      </c>
      <c r="BL645" s="19" t="s">
        <v>153</v>
      </c>
      <c r="BM645" s="188" t="s">
        <v>823</v>
      </c>
    </row>
    <row r="646" spans="1:47" s="2" customFormat="1" ht="29.25">
      <c r="A646" s="37"/>
      <c r="B646" s="38"/>
      <c r="C646" s="39"/>
      <c r="D646" s="190" t="s">
        <v>155</v>
      </c>
      <c r="E646" s="39"/>
      <c r="F646" s="191" t="s">
        <v>824</v>
      </c>
      <c r="G646" s="39"/>
      <c r="H646" s="39"/>
      <c r="I646" s="192"/>
      <c r="J646" s="39"/>
      <c r="K646" s="39"/>
      <c r="L646" s="42"/>
      <c r="M646" s="193"/>
      <c r="N646" s="194"/>
      <c r="O646" s="67"/>
      <c r="P646" s="67"/>
      <c r="Q646" s="67"/>
      <c r="R646" s="67"/>
      <c r="S646" s="67"/>
      <c r="T646" s="68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T646" s="19" t="s">
        <v>155</v>
      </c>
      <c r="AU646" s="19" t="s">
        <v>82</v>
      </c>
    </row>
    <row r="647" spans="2:51" s="13" customFormat="1" ht="11.25">
      <c r="B647" s="197"/>
      <c r="C647" s="198"/>
      <c r="D647" s="190" t="s">
        <v>159</v>
      </c>
      <c r="E647" s="199" t="s">
        <v>21</v>
      </c>
      <c r="F647" s="200" t="s">
        <v>800</v>
      </c>
      <c r="G647" s="198"/>
      <c r="H647" s="201">
        <v>0.66</v>
      </c>
      <c r="I647" s="202"/>
      <c r="J647" s="198"/>
      <c r="K647" s="198"/>
      <c r="L647" s="203"/>
      <c r="M647" s="204"/>
      <c r="N647" s="205"/>
      <c r="O647" s="205"/>
      <c r="P647" s="205"/>
      <c r="Q647" s="205"/>
      <c r="R647" s="205"/>
      <c r="S647" s="205"/>
      <c r="T647" s="206"/>
      <c r="AT647" s="207" t="s">
        <v>159</v>
      </c>
      <c r="AU647" s="207" t="s">
        <v>82</v>
      </c>
      <c r="AV647" s="13" t="s">
        <v>82</v>
      </c>
      <c r="AW647" s="13" t="s">
        <v>34</v>
      </c>
      <c r="AX647" s="13" t="s">
        <v>77</v>
      </c>
      <c r="AY647" s="207" t="s">
        <v>145</v>
      </c>
    </row>
    <row r="648" spans="1:65" s="2" customFormat="1" ht="24.2" customHeight="1">
      <c r="A648" s="37"/>
      <c r="B648" s="38"/>
      <c r="C648" s="177" t="s">
        <v>825</v>
      </c>
      <c r="D648" s="177" t="s">
        <v>148</v>
      </c>
      <c r="E648" s="178" t="s">
        <v>826</v>
      </c>
      <c r="F648" s="179" t="s">
        <v>827</v>
      </c>
      <c r="G648" s="180" t="s">
        <v>226</v>
      </c>
      <c r="H648" s="181">
        <v>0.852</v>
      </c>
      <c r="I648" s="182"/>
      <c r="J648" s="183">
        <f>ROUND(I648*H648,2)</f>
        <v>0</v>
      </c>
      <c r="K648" s="179" t="s">
        <v>152</v>
      </c>
      <c r="L648" s="42"/>
      <c r="M648" s="184" t="s">
        <v>21</v>
      </c>
      <c r="N648" s="185" t="s">
        <v>43</v>
      </c>
      <c r="O648" s="67"/>
      <c r="P648" s="186">
        <f>O648*H648</f>
        <v>0</v>
      </c>
      <c r="Q648" s="186">
        <v>0</v>
      </c>
      <c r="R648" s="186">
        <f>Q648*H648</f>
        <v>0</v>
      </c>
      <c r="S648" s="186">
        <v>0</v>
      </c>
      <c r="T648" s="187">
        <f>S648*H648</f>
        <v>0</v>
      </c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R648" s="188" t="s">
        <v>153</v>
      </c>
      <c r="AT648" s="188" t="s">
        <v>148</v>
      </c>
      <c r="AU648" s="188" t="s">
        <v>82</v>
      </c>
      <c r="AY648" s="19" t="s">
        <v>145</v>
      </c>
      <c r="BE648" s="189">
        <f>IF(N648="základní",J648,0)</f>
        <v>0</v>
      </c>
      <c r="BF648" s="189">
        <f>IF(N648="snížená",J648,0)</f>
        <v>0</v>
      </c>
      <c r="BG648" s="189">
        <f>IF(N648="zákl. přenesená",J648,0)</f>
        <v>0</v>
      </c>
      <c r="BH648" s="189">
        <f>IF(N648="sníž. přenesená",J648,0)</f>
        <v>0</v>
      </c>
      <c r="BI648" s="189">
        <f>IF(N648="nulová",J648,0)</f>
        <v>0</v>
      </c>
      <c r="BJ648" s="19" t="s">
        <v>77</v>
      </c>
      <c r="BK648" s="189">
        <f>ROUND(I648*H648,2)</f>
        <v>0</v>
      </c>
      <c r="BL648" s="19" t="s">
        <v>153</v>
      </c>
      <c r="BM648" s="188" t="s">
        <v>828</v>
      </c>
    </row>
    <row r="649" spans="1:47" s="2" customFormat="1" ht="29.25">
      <c r="A649" s="37"/>
      <c r="B649" s="38"/>
      <c r="C649" s="39"/>
      <c r="D649" s="190" t="s">
        <v>155</v>
      </c>
      <c r="E649" s="39"/>
      <c r="F649" s="191" t="s">
        <v>829</v>
      </c>
      <c r="G649" s="39"/>
      <c r="H649" s="39"/>
      <c r="I649" s="192"/>
      <c r="J649" s="39"/>
      <c r="K649" s="39"/>
      <c r="L649" s="42"/>
      <c r="M649" s="193"/>
      <c r="N649" s="194"/>
      <c r="O649" s="67"/>
      <c r="P649" s="67"/>
      <c r="Q649" s="67"/>
      <c r="R649" s="67"/>
      <c r="S649" s="67"/>
      <c r="T649" s="68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T649" s="19" t="s">
        <v>155</v>
      </c>
      <c r="AU649" s="19" t="s">
        <v>82</v>
      </c>
    </row>
    <row r="650" spans="1:47" s="2" customFormat="1" ht="11.25">
      <c r="A650" s="37"/>
      <c r="B650" s="38"/>
      <c r="C650" s="39"/>
      <c r="D650" s="195" t="s">
        <v>157</v>
      </c>
      <c r="E650" s="39"/>
      <c r="F650" s="196" t="s">
        <v>830</v>
      </c>
      <c r="G650" s="39"/>
      <c r="H650" s="39"/>
      <c r="I650" s="192"/>
      <c r="J650" s="39"/>
      <c r="K650" s="39"/>
      <c r="L650" s="42"/>
      <c r="M650" s="193"/>
      <c r="N650" s="194"/>
      <c r="O650" s="67"/>
      <c r="P650" s="67"/>
      <c r="Q650" s="67"/>
      <c r="R650" s="67"/>
      <c r="S650" s="67"/>
      <c r="T650" s="68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T650" s="19" t="s">
        <v>157</v>
      </c>
      <c r="AU650" s="19" t="s">
        <v>82</v>
      </c>
    </row>
    <row r="651" spans="2:51" s="14" customFormat="1" ht="11.25">
      <c r="B651" s="208"/>
      <c r="C651" s="209"/>
      <c r="D651" s="190" t="s">
        <v>159</v>
      </c>
      <c r="E651" s="210" t="s">
        <v>21</v>
      </c>
      <c r="F651" s="211" t="s">
        <v>831</v>
      </c>
      <c r="G651" s="209"/>
      <c r="H651" s="210" t="s">
        <v>21</v>
      </c>
      <c r="I651" s="212"/>
      <c r="J651" s="209"/>
      <c r="K651" s="209"/>
      <c r="L651" s="213"/>
      <c r="M651" s="214"/>
      <c r="N651" s="215"/>
      <c r="O651" s="215"/>
      <c r="P651" s="215"/>
      <c r="Q651" s="215"/>
      <c r="R651" s="215"/>
      <c r="S651" s="215"/>
      <c r="T651" s="216"/>
      <c r="AT651" s="217" t="s">
        <v>159</v>
      </c>
      <c r="AU651" s="217" t="s">
        <v>82</v>
      </c>
      <c r="AV651" s="14" t="s">
        <v>77</v>
      </c>
      <c r="AW651" s="14" t="s">
        <v>34</v>
      </c>
      <c r="AX651" s="14" t="s">
        <v>72</v>
      </c>
      <c r="AY651" s="217" t="s">
        <v>145</v>
      </c>
    </row>
    <row r="652" spans="2:51" s="13" customFormat="1" ht="11.25">
      <c r="B652" s="197"/>
      <c r="C652" s="198"/>
      <c r="D652" s="190" t="s">
        <v>159</v>
      </c>
      <c r="E652" s="199" t="s">
        <v>21</v>
      </c>
      <c r="F652" s="200" t="s">
        <v>793</v>
      </c>
      <c r="G652" s="198"/>
      <c r="H652" s="201">
        <v>0.852</v>
      </c>
      <c r="I652" s="202"/>
      <c r="J652" s="198"/>
      <c r="K652" s="198"/>
      <c r="L652" s="203"/>
      <c r="M652" s="204"/>
      <c r="N652" s="205"/>
      <c r="O652" s="205"/>
      <c r="P652" s="205"/>
      <c r="Q652" s="205"/>
      <c r="R652" s="205"/>
      <c r="S652" s="205"/>
      <c r="T652" s="206"/>
      <c r="AT652" s="207" t="s">
        <v>159</v>
      </c>
      <c r="AU652" s="207" t="s">
        <v>82</v>
      </c>
      <c r="AV652" s="13" t="s">
        <v>82</v>
      </c>
      <c r="AW652" s="13" t="s">
        <v>34</v>
      </c>
      <c r="AX652" s="13" t="s">
        <v>77</v>
      </c>
      <c r="AY652" s="207" t="s">
        <v>145</v>
      </c>
    </row>
    <row r="653" spans="1:65" s="2" customFormat="1" ht="21.75" customHeight="1">
      <c r="A653" s="37"/>
      <c r="B653" s="38"/>
      <c r="C653" s="177" t="s">
        <v>832</v>
      </c>
      <c r="D653" s="177" t="s">
        <v>148</v>
      </c>
      <c r="E653" s="178" t="s">
        <v>833</v>
      </c>
      <c r="F653" s="179" t="s">
        <v>834</v>
      </c>
      <c r="G653" s="180" t="s">
        <v>226</v>
      </c>
      <c r="H653" s="181">
        <v>7.79</v>
      </c>
      <c r="I653" s="182"/>
      <c r="J653" s="183">
        <f>ROUND(I653*H653,2)</f>
        <v>0</v>
      </c>
      <c r="K653" s="179" t="s">
        <v>21</v>
      </c>
      <c r="L653" s="42"/>
      <c r="M653" s="184" t="s">
        <v>21</v>
      </c>
      <c r="N653" s="185" t="s">
        <v>43</v>
      </c>
      <c r="O653" s="67"/>
      <c r="P653" s="186">
        <f>O653*H653</f>
        <v>0</v>
      </c>
      <c r="Q653" s="186">
        <v>0.00022</v>
      </c>
      <c r="R653" s="186">
        <f>Q653*H653</f>
        <v>0.0017138000000000001</v>
      </c>
      <c r="S653" s="186">
        <v>0</v>
      </c>
      <c r="T653" s="187">
        <f>S653*H653</f>
        <v>0</v>
      </c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R653" s="188" t="s">
        <v>153</v>
      </c>
      <c r="AT653" s="188" t="s">
        <v>148</v>
      </c>
      <c r="AU653" s="188" t="s">
        <v>82</v>
      </c>
      <c r="AY653" s="19" t="s">
        <v>145</v>
      </c>
      <c r="BE653" s="189">
        <f>IF(N653="základní",J653,0)</f>
        <v>0</v>
      </c>
      <c r="BF653" s="189">
        <f>IF(N653="snížená",J653,0)</f>
        <v>0</v>
      </c>
      <c r="BG653" s="189">
        <f>IF(N653="zákl. přenesená",J653,0)</f>
        <v>0</v>
      </c>
      <c r="BH653" s="189">
        <f>IF(N653="sníž. přenesená",J653,0)</f>
        <v>0</v>
      </c>
      <c r="BI653" s="189">
        <f>IF(N653="nulová",J653,0)</f>
        <v>0</v>
      </c>
      <c r="BJ653" s="19" t="s">
        <v>77</v>
      </c>
      <c r="BK653" s="189">
        <f>ROUND(I653*H653,2)</f>
        <v>0</v>
      </c>
      <c r="BL653" s="19" t="s">
        <v>153</v>
      </c>
      <c r="BM653" s="188" t="s">
        <v>835</v>
      </c>
    </row>
    <row r="654" spans="1:47" s="2" customFormat="1" ht="19.5">
      <c r="A654" s="37"/>
      <c r="B654" s="38"/>
      <c r="C654" s="39"/>
      <c r="D654" s="190" t="s">
        <v>155</v>
      </c>
      <c r="E654" s="39"/>
      <c r="F654" s="191" t="s">
        <v>836</v>
      </c>
      <c r="G654" s="39"/>
      <c r="H654" s="39"/>
      <c r="I654" s="192"/>
      <c r="J654" s="39"/>
      <c r="K654" s="39"/>
      <c r="L654" s="42"/>
      <c r="M654" s="193"/>
      <c r="N654" s="194"/>
      <c r="O654" s="67"/>
      <c r="P654" s="67"/>
      <c r="Q654" s="67"/>
      <c r="R654" s="67"/>
      <c r="S654" s="67"/>
      <c r="T654" s="68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T654" s="19" t="s">
        <v>155</v>
      </c>
      <c r="AU654" s="19" t="s">
        <v>82</v>
      </c>
    </row>
    <row r="655" spans="2:51" s="13" customFormat="1" ht="11.25">
      <c r="B655" s="197"/>
      <c r="C655" s="198"/>
      <c r="D655" s="190" t="s">
        <v>159</v>
      </c>
      <c r="E655" s="199" t="s">
        <v>21</v>
      </c>
      <c r="F655" s="200" t="s">
        <v>837</v>
      </c>
      <c r="G655" s="198"/>
      <c r="H655" s="201">
        <v>7.79</v>
      </c>
      <c r="I655" s="202"/>
      <c r="J655" s="198"/>
      <c r="K655" s="198"/>
      <c r="L655" s="203"/>
      <c r="M655" s="204"/>
      <c r="N655" s="205"/>
      <c r="O655" s="205"/>
      <c r="P655" s="205"/>
      <c r="Q655" s="205"/>
      <c r="R655" s="205"/>
      <c r="S655" s="205"/>
      <c r="T655" s="206"/>
      <c r="AT655" s="207" t="s">
        <v>159</v>
      </c>
      <c r="AU655" s="207" t="s">
        <v>82</v>
      </c>
      <c r="AV655" s="13" t="s">
        <v>82</v>
      </c>
      <c r="AW655" s="13" t="s">
        <v>34</v>
      </c>
      <c r="AX655" s="13" t="s">
        <v>77</v>
      </c>
      <c r="AY655" s="207" t="s">
        <v>145</v>
      </c>
    </row>
    <row r="656" spans="1:65" s="2" customFormat="1" ht="24.2" customHeight="1">
      <c r="A656" s="37"/>
      <c r="B656" s="38"/>
      <c r="C656" s="177" t="s">
        <v>838</v>
      </c>
      <c r="D656" s="177" t="s">
        <v>148</v>
      </c>
      <c r="E656" s="178" t="s">
        <v>839</v>
      </c>
      <c r="F656" s="179" t="s">
        <v>840</v>
      </c>
      <c r="G656" s="180" t="s">
        <v>226</v>
      </c>
      <c r="H656" s="181">
        <v>10.04</v>
      </c>
      <c r="I656" s="182"/>
      <c r="J656" s="183">
        <f>ROUND(I656*H656,2)</f>
        <v>0</v>
      </c>
      <c r="K656" s="179" t="s">
        <v>152</v>
      </c>
      <c r="L656" s="42"/>
      <c r="M656" s="184" t="s">
        <v>21</v>
      </c>
      <c r="N656" s="185" t="s">
        <v>43</v>
      </c>
      <c r="O656" s="67"/>
      <c r="P656" s="186">
        <f>O656*H656</f>
        <v>0</v>
      </c>
      <c r="Q656" s="186">
        <v>0</v>
      </c>
      <c r="R656" s="186">
        <f>Q656*H656</f>
        <v>0</v>
      </c>
      <c r="S656" s="186">
        <v>0</v>
      </c>
      <c r="T656" s="187">
        <f>S656*H656</f>
        <v>0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R656" s="188" t="s">
        <v>153</v>
      </c>
      <c r="AT656" s="188" t="s">
        <v>148</v>
      </c>
      <c r="AU656" s="188" t="s">
        <v>82</v>
      </c>
      <c r="AY656" s="19" t="s">
        <v>145</v>
      </c>
      <c r="BE656" s="189">
        <f>IF(N656="základní",J656,0)</f>
        <v>0</v>
      </c>
      <c r="BF656" s="189">
        <f>IF(N656="snížená",J656,0)</f>
        <v>0</v>
      </c>
      <c r="BG656" s="189">
        <f>IF(N656="zákl. přenesená",J656,0)</f>
        <v>0</v>
      </c>
      <c r="BH656" s="189">
        <f>IF(N656="sníž. přenesená",J656,0)</f>
        <v>0</v>
      </c>
      <c r="BI656" s="189">
        <f>IF(N656="nulová",J656,0)</f>
        <v>0</v>
      </c>
      <c r="BJ656" s="19" t="s">
        <v>77</v>
      </c>
      <c r="BK656" s="189">
        <f>ROUND(I656*H656,2)</f>
        <v>0</v>
      </c>
      <c r="BL656" s="19" t="s">
        <v>153</v>
      </c>
      <c r="BM656" s="188" t="s">
        <v>841</v>
      </c>
    </row>
    <row r="657" spans="1:47" s="2" customFormat="1" ht="19.5">
      <c r="A657" s="37"/>
      <c r="B657" s="38"/>
      <c r="C657" s="39"/>
      <c r="D657" s="190" t="s">
        <v>155</v>
      </c>
      <c r="E657" s="39"/>
      <c r="F657" s="191" t="s">
        <v>842</v>
      </c>
      <c r="G657" s="39"/>
      <c r="H657" s="39"/>
      <c r="I657" s="192"/>
      <c r="J657" s="39"/>
      <c r="K657" s="39"/>
      <c r="L657" s="42"/>
      <c r="M657" s="193"/>
      <c r="N657" s="194"/>
      <c r="O657" s="67"/>
      <c r="P657" s="67"/>
      <c r="Q657" s="67"/>
      <c r="R657" s="67"/>
      <c r="S657" s="67"/>
      <c r="T657" s="68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T657" s="19" t="s">
        <v>155</v>
      </c>
      <c r="AU657" s="19" t="s">
        <v>82</v>
      </c>
    </row>
    <row r="658" spans="1:47" s="2" customFormat="1" ht="11.25">
      <c r="A658" s="37"/>
      <c r="B658" s="38"/>
      <c r="C658" s="39"/>
      <c r="D658" s="195" t="s">
        <v>157</v>
      </c>
      <c r="E658" s="39"/>
      <c r="F658" s="196" t="s">
        <v>843</v>
      </c>
      <c r="G658" s="39"/>
      <c r="H658" s="39"/>
      <c r="I658" s="192"/>
      <c r="J658" s="39"/>
      <c r="K658" s="39"/>
      <c r="L658" s="42"/>
      <c r="M658" s="193"/>
      <c r="N658" s="194"/>
      <c r="O658" s="67"/>
      <c r="P658" s="67"/>
      <c r="Q658" s="67"/>
      <c r="R658" s="67"/>
      <c r="S658" s="67"/>
      <c r="T658" s="68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T658" s="19" t="s">
        <v>157</v>
      </c>
      <c r="AU658" s="19" t="s">
        <v>82</v>
      </c>
    </row>
    <row r="659" spans="2:51" s="13" customFormat="1" ht="11.25">
      <c r="B659" s="197"/>
      <c r="C659" s="198"/>
      <c r="D659" s="190" t="s">
        <v>159</v>
      </c>
      <c r="E659" s="199" t="s">
        <v>21</v>
      </c>
      <c r="F659" s="200" t="s">
        <v>844</v>
      </c>
      <c r="G659" s="198"/>
      <c r="H659" s="201">
        <v>2.64</v>
      </c>
      <c r="I659" s="202"/>
      <c r="J659" s="198"/>
      <c r="K659" s="198"/>
      <c r="L659" s="203"/>
      <c r="M659" s="204"/>
      <c r="N659" s="205"/>
      <c r="O659" s="205"/>
      <c r="P659" s="205"/>
      <c r="Q659" s="205"/>
      <c r="R659" s="205"/>
      <c r="S659" s="205"/>
      <c r="T659" s="206"/>
      <c r="AT659" s="207" t="s">
        <v>159</v>
      </c>
      <c r="AU659" s="207" t="s">
        <v>82</v>
      </c>
      <c r="AV659" s="13" t="s">
        <v>82</v>
      </c>
      <c r="AW659" s="13" t="s">
        <v>34</v>
      </c>
      <c r="AX659" s="13" t="s">
        <v>72</v>
      </c>
      <c r="AY659" s="207" t="s">
        <v>145</v>
      </c>
    </row>
    <row r="660" spans="2:51" s="13" customFormat="1" ht="11.25">
      <c r="B660" s="197"/>
      <c r="C660" s="198"/>
      <c r="D660" s="190" t="s">
        <v>159</v>
      </c>
      <c r="E660" s="199" t="s">
        <v>21</v>
      </c>
      <c r="F660" s="200" t="s">
        <v>845</v>
      </c>
      <c r="G660" s="198"/>
      <c r="H660" s="201">
        <v>7.4</v>
      </c>
      <c r="I660" s="202"/>
      <c r="J660" s="198"/>
      <c r="K660" s="198"/>
      <c r="L660" s="203"/>
      <c r="M660" s="204"/>
      <c r="N660" s="205"/>
      <c r="O660" s="205"/>
      <c r="P660" s="205"/>
      <c r="Q660" s="205"/>
      <c r="R660" s="205"/>
      <c r="S660" s="205"/>
      <c r="T660" s="206"/>
      <c r="AT660" s="207" t="s">
        <v>159</v>
      </c>
      <c r="AU660" s="207" t="s">
        <v>82</v>
      </c>
      <c r="AV660" s="13" t="s">
        <v>82</v>
      </c>
      <c r="AW660" s="13" t="s">
        <v>34</v>
      </c>
      <c r="AX660" s="13" t="s">
        <v>72</v>
      </c>
      <c r="AY660" s="207" t="s">
        <v>145</v>
      </c>
    </row>
    <row r="661" spans="2:51" s="15" customFormat="1" ht="11.25">
      <c r="B661" s="218"/>
      <c r="C661" s="219"/>
      <c r="D661" s="190" t="s">
        <v>159</v>
      </c>
      <c r="E661" s="220" t="s">
        <v>21</v>
      </c>
      <c r="F661" s="221" t="s">
        <v>233</v>
      </c>
      <c r="G661" s="219"/>
      <c r="H661" s="222">
        <v>10.04</v>
      </c>
      <c r="I661" s="223"/>
      <c r="J661" s="219"/>
      <c r="K661" s="219"/>
      <c r="L661" s="224"/>
      <c r="M661" s="225"/>
      <c r="N661" s="226"/>
      <c r="O661" s="226"/>
      <c r="P661" s="226"/>
      <c r="Q661" s="226"/>
      <c r="R661" s="226"/>
      <c r="S661" s="226"/>
      <c r="T661" s="227"/>
      <c r="AT661" s="228" t="s">
        <v>159</v>
      </c>
      <c r="AU661" s="228" t="s">
        <v>82</v>
      </c>
      <c r="AV661" s="15" t="s">
        <v>153</v>
      </c>
      <c r="AW661" s="15" t="s">
        <v>34</v>
      </c>
      <c r="AX661" s="15" t="s">
        <v>77</v>
      </c>
      <c r="AY661" s="228" t="s">
        <v>145</v>
      </c>
    </row>
    <row r="662" spans="1:65" s="2" customFormat="1" ht="37.9" customHeight="1">
      <c r="A662" s="37"/>
      <c r="B662" s="38"/>
      <c r="C662" s="177" t="s">
        <v>846</v>
      </c>
      <c r="D662" s="177" t="s">
        <v>148</v>
      </c>
      <c r="E662" s="178" t="s">
        <v>847</v>
      </c>
      <c r="F662" s="179" t="s">
        <v>848</v>
      </c>
      <c r="G662" s="180" t="s">
        <v>181</v>
      </c>
      <c r="H662" s="181">
        <v>45.857</v>
      </c>
      <c r="I662" s="182"/>
      <c r="J662" s="183">
        <f>ROUND(I662*H662,2)</f>
        <v>0</v>
      </c>
      <c r="K662" s="179" t="s">
        <v>152</v>
      </c>
      <c r="L662" s="42"/>
      <c r="M662" s="184" t="s">
        <v>21</v>
      </c>
      <c r="N662" s="185" t="s">
        <v>43</v>
      </c>
      <c r="O662" s="67"/>
      <c r="P662" s="186">
        <f>O662*H662</f>
        <v>0</v>
      </c>
      <c r="Q662" s="186">
        <v>0</v>
      </c>
      <c r="R662" s="186">
        <f>Q662*H662</f>
        <v>0</v>
      </c>
      <c r="S662" s="186">
        <v>0.046</v>
      </c>
      <c r="T662" s="187">
        <f>S662*H662</f>
        <v>2.109422</v>
      </c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R662" s="188" t="s">
        <v>153</v>
      </c>
      <c r="AT662" s="188" t="s">
        <v>148</v>
      </c>
      <c r="AU662" s="188" t="s">
        <v>82</v>
      </c>
      <c r="AY662" s="19" t="s">
        <v>145</v>
      </c>
      <c r="BE662" s="189">
        <f>IF(N662="základní",J662,0)</f>
        <v>0</v>
      </c>
      <c r="BF662" s="189">
        <f>IF(N662="snížená",J662,0)</f>
        <v>0</v>
      </c>
      <c r="BG662" s="189">
        <f>IF(N662="zákl. přenesená",J662,0)</f>
        <v>0</v>
      </c>
      <c r="BH662" s="189">
        <f>IF(N662="sníž. přenesená",J662,0)</f>
        <v>0</v>
      </c>
      <c r="BI662" s="189">
        <f>IF(N662="nulová",J662,0)</f>
        <v>0</v>
      </c>
      <c r="BJ662" s="19" t="s">
        <v>77</v>
      </c>
      <c r="BK662" s="189">
        <f>ROUND(I662*H662,2)</f>
        <v>0</v>
      </c>
      <c r="BL662" s="19" t="s">
        <v>153</v>
      </c>
      <c r="BM662" s="188" t="s">
        <v>849</v>
      </c>
    </row>
    <row r="663" spans="1:47" s="2" customFormat="1" ht="29.25">
      <c r="A663" s="37"/>
      <c r="B663" s="38"/>
      <c r="C663" s="39"/>
      <c r="D663" s="190" t="s">
        <v>155</v>
      </c>
      <c r="E663" s="39"/>
      <c r="F663" s="191" t="s">
        <v>850</v>
      </c>
      <c r="G663" s="39"/>
      <c r="H663" s="39"/>
      <c r="I663" s="192"/>
      <c r="J663" s="39"/>
      <c r="K663" s="39"/>
      <c r="L663" s="42"/>
      <c r="M663" s="193"/>
      <c r="N663" s="194"/>
      <c r="O663" s="67"/>
      <c r="P663" s="67"/>
      <c r="Q663" s="67"/>
      <c r="R663" s="67"/>
      <c r="S663" s="67"/>
      <c r="T663" s="68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T663" s="19" t="s">
        <v>155</v>
      </c>
      <c r="AU663" s="19" t="s">
        <v>82</v>
      </c>
    </row>
    <row r="664" spans="1:47" s="2" customFormat="1" ht="11.25">
      <c r="A664" s="37"/>
      <c r="B664" s="38"/>
      <c r="C664" s="39"/>
      <c r="D664" s="195" t="s">
        <v>157</v>
      </c>
      <c r="E664" s="39"/>
      <c r="F664" s="196" t="s">
        <v>851</v>
      </c>
      <c r="G664" s="39"/>
      <c r="H664" s="39"/>
      <c r="I664" s="192"/>
      <c r="J664" s="39"/>
      <c r="K664" s="39"/>
      <c r="L664" s="42"/>
      <c r="M664" s="193"/>
      <c r="N664" s="194"/>
      <c r="O664" s="67"/>
      <c r="P664" s="67"/>
      <c r="Q664" s="67"/>
      <c r="R664" s="67"/>
      <c r="S664" s="67"/>
      <c r="T664" s="68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T664" s="19" t="s">
        <v>157</v>
      </c>
      <c r="AU664" s="19" t="s">
        <v>82</v>
      </c>
    </row>
    <row r="665" spans="2:51" s="14" customFormat="1" ht="11.25">
      <c r="B665" s="208"/>
      <c r="C665" s="209"/>
      <c r="D665" s="190" t="s">
        <v>159</v>
      </c>
      <c r="E665" s="210" t="s">
        <v>21</v>
      </c>
      <c r="F665" s="211" t="s">
        <v>852</v>
      </c>
      <c r="G665" s="209"/>
      <c r="H665" s="210" t="s">
        <v>21</v>
      </c>
      <c r="I665" s="212"/>
      <c r="J665" s="209"/>
      <c r="K665" s="209"/>
      <c r="L665" s="213"/>
      <c r="M665" s="214"/>
      <c r="N665" s="215"/>
      <c r="O665" s="215"/>
      <c r="P665" s="215"/>
      <c r="Q665" s="215"/>
      <c r="R665" s="215"/>
      <c r="S665" s="215"/>
      <c r="T665" s="216"/>
      <c r="AT665" s="217" t="s">
        <v>159</v>
      </c>
      <c r="AU665" s="217" t="s">
        <v>82</v>
      </c>
      <c r="AV665" s="14" t="s">
        <v>77</v>
      </c>
      <c r="AW665" s="14" t="s">
        <v>34</v>
      </c>
      <c r="AX665" s="14" t="s">
        <v>72</v>
      </c>
      <c r="AY665" s="217" t="s">
        <v>145</v>
      </c>
    </row>
    <row r="666" spans="2:51" s="14" customFormat="1" ht="11.25">
      <c r="B666" s="208"/>
      <c r="C666" s="209"/>
      <c r="D666" s="190" t="s">
        <v>159</v>
      </c>
      <c r="E666" s="210" t="s">
        <v>21</v>
      </c>
      <c r="F666" s="211" t="s">
        <v>322</v>
      </c>
      <c r="G666" s="209"/>
      <c r="H666" s="210" t="s">
        <v>21</v>
      </c>
      <c r="I666" s="212"/>
      <c r="J666" s="209"/>
      <c r="K666" s="209"/>
      <c r="L666" s="213"/>
      <c r="M666" s="214"/>
      <c r="N666" s="215"/>
      <c r="O666" s="215"/>
      <c r="P666" s="215"/>
      <c r="Q666" s="215"/>
      <c r="R666" s="215"/>
      <c r="S666" s="215"/>
      <c r="T666" s="216"/>
      <c r="AT666" s="217" t="s">
        <v>159</v>
      </c>
      <c r="AU666" s="217" t="s">
        <v>82</v>
      </c>
      <c r="AV666" s="14" t="s">
        <v>77</v>
      </c>
      <c r="AW666" s="14" t="s">
        <v>34</v>
      </c>
      <c r="AX666" s="14" t="s">
        <v>72</v>
      </c>
      <c r="AY666" s="217" t="s">
        <v>145</v>
      </c>
    </row>
    <row r="667" spans="2:51" s="13" customFormat="1" ht="22.5">
      <c r="B667" s="197"/>
      <c r="C667" s="198"/>
      <c r="D667" s="190" t="s">
        <v>159</v>
      </c>
      <c r="E667" s="199" t="s">
        <v>21</v>
      </c>
      <c r="F667" s="200" t="s">
        <v>853</v>
      </c>
      <c r="G667" s="198"/>
      <c r="H667" s="201">
        <v>33.912</v>
      </c>
      <c r="I667" s="202"/>
      <c r="J667" s="198"/>
      <c r="K667" s="198"/>
      <c r="L667" s="203"/>
      <c r="M667" s="204"/>
      <c r="N667" s="205"/>
      <c r="O667" s="205"/>
      <c r="P667" s="205"/>
      <c r="Q667" s="205"/>
      <c r="R667" s="205"/>
      <c r="S667" s="205"/>
      <c r="T667" s="206"/>
      <c r="AT667" s="207" t="s">
        <v>159</v>
      </c>
      <c r="AU667" s="207" t="s">
        <v>82</v>
      </c>
      <c r="AV667" s="13" t="s">
        <v>82</v>
      </c>
      <c r="AW667" s="13" t="s">
        <v>34</v>
      </c>
      <c r="AX667" s="13" t="s">
        <v>72</v>
      </c>
      <c r="AY667" s="207" t="s">
        <v>145</v>
      </c>
    </row>
    <row r="668" spans="2:51" s="16" customFormat="1" ht="11.25">
      <c r="B668" s="229"/>
      <c r="C668" s="230"/>
      <c r="D668" s="190" t="s">
        <v>159</v>
      </c>
      <c r="E668" s="231" t="s">
        <v>21</v>
      </c>
      <c r="F668" s="232" t="s">
        <v>327</v>
      </c>
      <c r="G668" s="230"/>
      <c r="H668" s="233">
        <v>33.912</v>
      </c>
      <c r="I668" s="234"/>
      <c r="J668" s="230"/>
      <c r="K668" s="230"/>
      <c r="L668" s="235"/>
      <c r="M668" s="236"/>
      <c r="N668" s="237"/>
      <c r="O668" s="237"/>
      <c r="P668" s="237"/>
      <c r="Q668" s="237"/>
      <c r="R668" s="237"/>
      <c r="S668" s="237"/>
      <c r="T668" s="238"/>
      <c r="AT668" s="239" t="s">
        <v>159</v>
      </c>
      <c r="AU668" s="239" t="s">
        <v>82</v>
      </c>
      <c r="AV668" s="16" t="s">
        <v>146</v>
      </c>
      <c r="AW668" s="16" t="s">
        <v>34</v>
      </c>
      <c r="AX668" s="16" t="s">
        <v>72</v>
      </c>
      <c r="AY668" s="239" t="s">
        <v>145</v>
      </c>
    </row>
    <row r="669" spans="2:51" s="14" customFormat="1" ht="11.25">
      <c r="B669" s="208"/>
      <c r="C669" s="209"/>
      <c r="D669" s="190" t="s">
        <v>159</v>
      </c>
      <c r="E669" s="210" t="s">
        <v>21</v>
      </c>
      <c r="F669" s="211" t="s">
        <v>328</v>
      </c>
      <c r="G669" s="209"/>
      <c r="H669" s="210" t="s">
        <v>21</v>
      </c>
      <c r="I669" s="212"/>
      <c r="J669" s="209"/>
      <c r="K669" s="209"/>
      <c r="L669" s="213"/>
      <c r="M669" s="214"/>
      <c r="N669" s="215"/>
      <c r="O669" s="215"/>
      <c r="P669" s="215"/>
      <c r="Q669" s="215"/>
      <c r="R669" s="215"/>
      <c r="S669" s="215"/>
      <c r="T669" s="216"/>
      <c r="AT669" s="217" t="s">
        <v>159</v>
      </c>
      <c r="AU669" s="217" t="s">
        <v>82</v>
      </c>
      <c r="AV669" s="14" t="s">
        <v>77</v>
      </c>
      <c r="AW669" s="14" t="s">
        <v>34</v>
      </c>
      <c r="AX669" s="14" t="s">
        <v>72</v>
      </c>
      <c r="AY669" s="217" t="s">
        <v>145</v>
      </c>
    </row>
    <row r="670" spans="2:51" s="13" customFormat="1" ht="11.25">
      <c r="B670" s="197"/>
      <c r="C670" s="198"/>
      <c r="D670" s="190" t="s">
        <v>159</v>
      </c>
      <c r="E670" s="199" t="s">
        <v>21</v>
      </c>
      <c r="F670" s="200" t="s">
        <v>329</v>
      </c>
      <c r="G670" s="198"/>
      <c r="H670" s="201">
        <v>2.057</v>
      </c>
      <c r="I670" s="202"/>
      <c r="J670" s="198"/>
      <c r="K670" s="198"/>
      <c r="L670" s="203"/>
      <c r="M670" s="204"/>
      <c r="N670" s="205"/>
      <c r="O670" s="205"/>
      <c r="P670" s="205"/>
      <c r="Q670" s="205"/>
      <c r="R670" s="205"/>
      <c r="S670" s="205"/>
      <c r="T670" s="206"/>
      <c r="AT670" s="207" t="s">
        <v>159</v>
      </c>
      <c r="AU670" s="207" t="s">
        <v>82</v>
      </c>
      <c r="AV670" s="13" t="s">
        <v>82</v>
      </c>
      <c r="AW670" s="13" t="s">
        <v>34</v>
      </c>
      <c r="AX670" s="13" t="s">
        <v>72</v>
      </c>
      <c r="AY670" s="207" t="s">
        <v>145</v>
      </c>
    </row>
    <row r="671" spans="2:51" s="13" customFormat="1" ht="11.25">
      <c r="B671" s="197"/>
      <c r="C671" s="198"/>
      <c r="D671" s="190" t="s">
        <v>159</v>
      </c>
      <c r="E671" s="199" t="s">
        <v>21</v>
      </c>
      <c r="F671" s="200" t="s">
        <v>330</v>
      </c>
      <c r="G671" s="198"/>
      <c r="H671" s="201">
        <v>1.41</v>
      </c>
      <c r="I671" s="202"/>
      <c r="J671" s="198"/>
      <c r="K671" s="198"/>
      <c r="L671" s="203"/>
      <c r="M671" s="204"/>
      <c r="N671" s="205"/>
      <c r="O671" s="205"/>
      <c r="P671" s="205"/>
      <c r="Q671" s="205"/>
      <c r="R671" s="205"/>
      <c r="S671" s="205"/>
      <c r="T671" s="206"/>
      <c r="AT671" s="207" t="s">
        <v>159</v>
      </c>
      <c r="AU671" s="207" t="s">
        <v>82</v>
      </c>
      <c r="AV671" s="13" t="s">
        <v>82</v>
      </c>
      <c r="AW671" s="13" t="s">
        <v>34</v>
      </c>
      <c r="AX671" s="13" t="s">
        <v>72</v>
      </c>
      <c r="AY671" s="207" t="s">
        <v>145</v>
      </c>
    </row>
    <row r="672" spans="2:51" s="16" customFormat="1" ht="11.25">
      <c r="B672" s="229"/>
      <c r="C672" s="230"/>
      <c r="D672" s="190" t="s">
        <v>159</v>
      </c>
      <c r="E672" s="231" t="s">
        <v>21</v>
      </c>
      <c r="F672" s="232" t="s">
        <v>327</v>
      </c>
      <c r="G672" s="230"/>
      <c r="H672" s="233">
        <v>3.467</v>
      </c>
      <c r="I672" s="234"/>
      <c r="J672" s="230"/>
      <c r="K672" s="230"/>
      <c r="L672" s="235"/>
      <c r="M672" s="236"/>
      <c r="N672" s="237"/>
      <c r="O672" s="237"/>
      <c r="P672" s="237"/>
      <c r="Q672" s="237"/>
      <c r="R672" s="237"/>
      <c r="S672" s="237"/>
      <c r="T672" s="238"/>
      <c r="AT672" s="239" t="s">
        <v>159</v>
      </c>
      <c r="AU672" s="239" t="s">
        <v>82</v>
      </c>
      <c r="AV672" s="16" t="s">
        <v>146</v>
      </c>
      <c r="AW672" s="16" t="s">
        <v>34</v>
      </c>
      <c r="AX672" s="16" t="s">
        <v>72</v>
      </c>
      <c r="AY672" s="239" t="s">
        <v>145</v>
      </c>
    </row>
    <row r="673" spans="2:51" s="13" customFormat="1" ht="22.5">
      <c r="B673" s="197"/>
      <c r="C673" s="198"/>
      <c r="D673" s="190" t="s">
        <v>159</v>
      </c>
      <c r="E673" s="199" t="s">
        <v>21</v>
      </c>
      <c r="F673" s="200" t="s">
        <v>854</v>
      </c>
      <c r="G673" s="198"/>
      <c r="H673" s="201">
        <v>4.239</v>
      </c>
      <c r="I673" s="202"/>
      <c r="J673" s="198"/>
      <c r="K673" s="198"/>
      <c r="L673" s="203"/>
      <c r="M673" s="204"/>
      <c r="N673" s="205"/>
      <c r="O673" s="205"/>
      <c r="P673" s="205"/>
      <c r="Q673" s="205"/>
      <c r="R673" s="205"/>
      <c r="S673" s="205"/>
      <c r="T673" s="206"/>
      <c r="AT673" s="207" t="s">
        <v>159</v>
      </c>
      <c r="AU673" s="207" t="s">
        <v>82</v>
      </c>
      <c r="AV673" s="13" t="s">
        <v>82</v>
      </c>
      <c r="AW673" s="13" t="s">
        <v>34</v>
      </c>
      <c r="AX673" s="13" t="s">
        <v>72</v>
      </c>
      <c r="AY673" s="207" t="s">
        <v>145</v>
      </c>
    </row>
    <row r="674" spans="2:51" s="13" customFormat="1" ht="22.5">
      <c r="B674" s="197"/>
      <c r="C674" s="198"/>
      <c r="D674" s="190" t="s">
        <v>159</v>
      </c>
      <c r="E674" s="199" t="s">
        <v>21</v>
      </c>
      <c r="F674" s="200" t="s">
        <v>855</v>
      </c>
      <c r="G674" s="198"/>
      <c r="H674" s="201">
        <v>4.239</v>
      </c>
      <c r="I674" s="202"/>
      <c r="J674" s="198"/>
      <c r="K674" s="198"/>
      <c r="L674" s="203"/>
      <c r="M674" s="204"/>
      <c r="N674" s="205"/>
      <c r="O674" s="205"/>
      <c r="P674" s="205"/>
      <c r="Q674" s="205"/>
      <c r="R674" s="205"/>
      <c r="S674" s="205"/>
      <c r="T674" s="206"/>
      <c r="AT674" s="207" t="s">
        <v>159</v>
      </c>
      <c r="AU674" s="207" t="s">
        <v>82</v>
      </c>
      <c r="AV674" s="13" t="s">
        <v>82</v>
      </c>
      <c r="AW674" s="13" t="s">
        <v>34</v>
      </c>
      <c r="AX674" s="13" t="s">
        <v>72</v>
      </c>
      <c r="AY674" s="207" t="s">
        <v>145</v>
      </c>
    </row>
    <row r="675" spans="2:51" s="16" customFormat="1" ht="11.25">
      <c r="B675" s="229"/>
      <c r="C675" s="230"/>
      <c r="D675" s="190" t="s">
        <v>159</v>
      </c>
      <c r="E675" s="231" t="s">
        <v>21</v>
      </c>
      <c r="F675" s="232" t="s">
        <v>327</v>
      </c>
      <c r="G675" s="230"/>
      <c r="H675" s="233">
        <v>8.478</v>
      </c>
      <c r="I675" s="234"/>
      <c r="J675" s="230"/>
      <c r="K675" s="230"/>
      <c r="L675" s="235"/>
      <c r="M675" s="236"/>
      <c r="N675" s="237"/>
      <c r="O675" s="237"/>
      <c r="P675" s="237"/>
      <c r="Q675" s="237"/>
      <c r="R675" s="237"/>
      <c r="S675" s="237"/>
      <c r="T675" s="238"/>
      <c r="AT675" s="239" t="s">
        <v>159</v>
      </c>
      <c r="AU675" s="239" t="s">
        <v>82</v>
      </c>
      <c r="AV675" s="16" t="s">
        <v>146</v>
      </c>
      <c r="AW675" s="16" t="s">
        <v>34</v>
      </c>
      <c r="AX675" s="16" t="s">
        <v>72</v>
      </c>
      <c r="AY675" s="239" t="s">
        <v>145</v>
      </c>
    </row>
    <row r="676" spans="2:51" s="15" customFormat="1" ht="11.25">
      <c r="B676" s="218"/>
      <c r="C676" s="219"/>
      <c r="D676" s="190" t="s">
        <v>159</v>
      </c>
      <c r="E676" s="220" t="s">
        <v>21</v>
      </c>
      <c r="F676" s="221" t="s">
        <v>233</v>
      </c>
      <c r="G676" s="219"/>
      <c r="H676" s="222">
        <v>45.857</v>
      </c>
      <c r="I676" s="223"/>
      <c r="J676" s="219"/>
      <c r="K676" s="219"/>
      <c r="L676" s="224"/>
      <c r="M676" s="225"/>
      <c r="N676" s="226"/>
      <c r="O676" s="226"/>
      <c r="P676" s="226"/>
      <c r="Q676" s="226"/>
      <c r="R676" s="226"/>
      <c r="S676" s="226"/>
      <c r="T676" s="227"/>
      <c r="AT676" s="228" t="s">
        <v>159</v>
      </c>
      <c r="AU676" s="228" t="s">
        <v>82</v>
      </c>
      <c r="AV676" s="15" t="s">
        <v>153</v>
      </c>
      <c r="AW676" s="15" t="s">
        <v>34</v>
      </c>
      <c r="AX676" s="15" t="s">
        <v>77</v>
      </c>
      <c r="AY676" s="228" t="s">
        <v>145</v>
      </c>
    </row>
    <row r="677" spans="1:65" s="2" customFormat="1" ht="21.75" customHeight="1">
      <c r="A677" s="37"/>
      <c r="B677" s="38"/>
      <c r="C677" s="177" t="s">
        <v>856</v>
      </c>
      <c r="D677" s="177" t="s">
        <v>148</v>
      </c>
      <c r="E677" s="178" t="s">
        <v>857</v>
      </c>
      <c r="F677" s="179" t="s">
        <v>858</v>
      </c>
      <c r="G677" s="180" t="s">
        <v>181</v>
      </c>
      <c r="H677" s="181">
        <v>32.261</v>
      </c>
      <c r="I677" s="182"/>
      <c r="J677" s="183">
        <f>ROUND(I677*H677,2)</f>
        <v>0</v>
      </c>
      <c r="K677" s="179" t="s">
        <v>152</v>
      </c>
      <c r="L677" s="42"/>
      <c r="M677" s="184" t="s">
        <v>21</v>
      </c>
      <c r="N677" s="185" t="s">
        <v>43</v>
      </c>
      <c r="O677" s="67"/>
      <c r="P677" s="186">
        <f>O677*H677</f>
        <v>0</v>
      </c>
      <c r="Q677" s="186">
        <v>0</v>
      </c>
      <c r="R677" s="186">
        <f>Q677*H677</f>
        <v>0</v>
      </c>
      <c r="S677" s="186">
        <v>0.014</v>
      </c>
      <c r="T677" s="187">
        <f>S677*H677</f>
        <v>0.45165400000000006</v>
      </c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R677" s="188" t="s">
        <v>153</v>
      </c>
      <c r="AT677" s="188" t="s">
        <v>148</v>
      </c>
      <c r="AU677" s="188" t="s">
        <v>82</v>
      </c>
      <c r="AY677" s="19" t="s">
        <v>145</v>
      </c>
      <c r="BE677" s="189">
        <f>IF(N677="základní",J677,0)</f>
        <v>0</v>
      </c>
      <c r="BF677" s="189">
        <f>IF(N677="snížená",J677,0)</f>
        <v>0</v>
      </c>
      <c r="BG677" s="189">
        <f>IF(N677="zákl. přenesená",J677,0)</f>
        <v>0</v>
      </c>
      <c r="BH677" s="189">
        <f>IF(N677="sníž. přenesená",J677,0)</f>
        <v>0</v>
      </c>
      <c r="BI677" s="189">
        <f>IF(N677="nulová",J677,0)</f>
        <v>0</v>
      </c>
      <c r="BJ677" s="19" t="s">
        <v>77</v>
      </c>
      <c r="BK677" s="189">
        <f>ROUND(I677*H677,2)</f>
        <v>0</v>
      </c>
      <c r="BL677" s="19" t="s">
        <v>153</v>
      </c>
      <c r="BM677" s="188" t="s">
        <v>859</v>
      </c>
    </row>
    <row r="678" spans="1:47" s="2" customFormat="1" ht="19.5">
      <c r="A678" s="37"/>
      <c r="B678" s="38"/>
      <c r="C678" s="39"/>
      <c r="D678" s="190" t="s">
        <v>155</v>
      </c>
      <c r="E678" s="39"/>
      <c r="F678" s="191" t="s">
        <v>860</v>
      </c>
      <c r="G678" s="39"/>
      <c r="H678" s="39"/>
      <c r="I678" s="192"/>
      <c r="J678" s="39"/>
      <c r="K678" s="39"/>
      <c r="L678" s="42"/>
      <c r="M678" s="193"/>
      <c r="N678" s="194"/>
      <c r="O678" s="67"/>
      <c r="P678" s="67"/>
      <c r="Q678" s="67"/>
      <c r="R678" s="67"/>
      <c r="S678" s="67"/>
      <c r="T678" s="68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T678" s="19" t="s">
        <v>155</v>
      </c>
      <c r="AU678" s="19" t="s">
        <v>82</v>
      </c>
    </row>
    <row r="679" spans="1:47" s="2" customFormat="1" ht="11.25">
      <c r="A679" s="37"/>
      <c r="B679" s="38"/>
      <c r="C679" s="39"/>
      <c r="D679" s="195" t="s">
        <v>157</v>
      </c>
      <c r="E679" s="39"/>
      <c r="F679" s="196" t="s">
        <v>861</v>
      </c>
      <c r="G679" s="39"/>
      <c r="H679" s="39"/>
      <c r="I679" s="192"/>
      <c r="J679" s="39"/>
      <c r="K679" s="39"/>
      <c r="L679" s="42"/>
      <c r="M679" s="193"/>
      <c r="N679" s="194"/>
      <c r="O679" s="67"/>
      <c r="P679" s="67"/>
      <c r="Q679" s="67"/>
      <c r="R679" s="67"/>
      <c r="S679" s="67"/>
      <c r="T679" s="68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T679" s="19" t="s">
        <v>157</v>
      </c>
      <c r="AU679" s="19" t="s">
        <v>82</v>
      </c>
    </row>
    <row r="680" spans="2:51" s="14" customFormat="1" ht="11.25">
      <c r="B680" s="208"/>
      <c r="C680" s="209"/>
      <c r="D680" s="190" t="s">
        <v>159</v>
      </c>
      <c r="E680" s="210" t="s">
        <v>21</v>
      </c>
      <c r="F680" s="211" t="s">
        <v>852</v>
      </c>
      <c r="G680" s="209"/>
      <c r="H680" s="210" t="s">
        <v>21</v>
      </c>
      <c r="I680" s="212"/>
      <c r="J680" s="209"/>
      <c r="K680" s="209"/>
      <c r="L680" s="213"/>
      <c r="M680" s="214"/>
      <c r="N680" s="215"/>
      <c r="O680" s="215"/>
      <c r="P680" s="215"/>
      <c r="Q680" s="215"/>
      <c r="R680" s="215"/>
      <c r="S680" s="215"/>
      <c r="T680" s="216"/>
      <c r="AT680" s="217" t="s">
        <v>159</v>
      </c>
      <c r="AU680" s="217" t="s">
        <v>82</v>
      </c>
      <c r="AV680" s="14" t="s">
        <v>77</v>
      </c>
      <c r="AW680" s="14" t="s">
        <v>34</v>
      </c>
      <c r="AX680" s="14" t="s">
        <v>72</v>
      </c>
      <c r="AY680" s="217" t="s">
        <v>145</v>
      </c>
    </row>
    <row r="681" spans="2:51" s="14" customFormat="1" ht="11.25">
      <c r="B681" s="208"/>
      <c r="C681" s="209"/>
      <c r="D681" s="190" t="s">
        <v>159</v>
      </c>
      <c r="E681" s="210" t="s">
        <v>21</v>
      </c>
      <c r="F681" s="211" t="s">
        <v>322</v>
      </c>
      <c r="G681" s="209"/>
      <c r="H681" s="210" t="s">
        <v>21</v>
      </c>
      <c r="I681" s="212"/>
      <c r="J681" s="209"/>
      <c r="K681" s="209"/>
      <c r="L681" s="213"/>
      <c r="M681" s="214"/>
      <c r="N681" s="215"/>
      <c r="O681" s="215"/>
      <c r="P681" s="215"/>
      <c r="Q681" s="215"/>
      <c r="R681" s="215"/>
      <c r="S681" s="215"/>
      <c r="T681" s="216"/>
      <c r="AT681" s="217" t="s">
        <v>159</v>
      </c>
      <c r="AU681" s="217" t="s">
        <v>82</v>
      </c>
      <c r="AV681" s="14" t="s">
        <v>77</v>
      </c>
      <c r="AW681" s="14" t="s">
        <v>34</v>
      </c>
      <c r="AX681" s="14" t="s">
        <v>72</v>
      </c>
      <c r="AY681" s="217" t="s">
        <v>145</v>
      </c>
    </row>
    <row r="682" spans="2:51" s="13" customFormat="1" ht="11.25">
      <c r="B682" s="197"/>
      <c r="C682" s="198"/>
      <c r="D682" s="190" t="s">
        <v>159</v>
      </c>
      <c r="E682" s="199" t="s">
        <v>21</v>
      </c>
      <c r="F682" s="200" t="s">
        <v>862</v>
      </c>
      <c r="G682" s="198"/>
      <c r="H682" s="201">
        <v>18.492</v>
      </c>
      <c r="I682" s="202"/>
      <c r="J682" s="198"/>
      <c r="K682" s="198"/>
      <c r="L682" s="203"/>
      <c r="M682" s="204"/>
      <c r="N682" s="205"/>
      <c r="O682" s="205"/>
      <c r="P682" s="205"/>
      <c r="Q682" s="205"/>
      <c r="R682" s="205"/>
      <c r="S682" s="205"/>
      <c r="T682" s="206"/>
      <c r="AT682" s="207" t="s">
        <v>159</v>
      </c>
      <c r="AU682" s="207" t="s">
        <v>82</v>
      </c>
      <c r="AV682" s="13" t="s">
        <v>82</v>
      </c>
      <c r="AW682" s="13" t="s">
        <v>34</v>
      </c>
      <c r="AX682" s="13" t="s">
        <v>72</v>
      </c>
      <c r="AY682" s="207" t="s">
        <v>145</v>
      </c>
    </row>
    <row r="683" spans="2:51" s="13" customFormat="1" ht="11.25">
      <c r="B683" s="197"/>
      <c r="C683" s="198"/>
      <c r="D683" s="190" t="s">
        <v>159</v>
      </c>
      <c r="E683" s="199" t="s">
        <v>21</v>
      </c>
      <c r="F683" s="200" t="s">
        <v>863</v>
      </c>
      <c r="G683" s="198"/>
      <c r="H683" s="201">
        <v>10.302</v>
      </c>
      <c r="I683" s="202"/>
      <c r="J683" s="198"/>
      <c r="K683" s="198"/>
      <c r="L683" s="203"/>
      <c r="M683" s="204"/>
      <c r="N683" s="205"/>
      <c r="O683" s="205"/>
      <c r="P683" s="205"/>
      <c r="Q683" s="205"/>
      <c r="R683" s="205"/>
      <c r="S683" s="205"/>
      <c r="T683" s="206"/>
      <c r="AT683" s="207" t="s">
        <v>159</v>
      </c>
      <c r="AU683" s="207" t="s">
        <v>82</v>
      </c>
      <c r="AV683" s="13" t="s">
        <v>82</v>
      </c>
      <c r="AW683" s="13" t="s">
        <v>34</v>
      </c>
      <c r="AX683" s="13" t="s">
        <v>72</v>
      </c>
      <c r="AY683" s="207" t="s">
        <v>145</v>
      </c>
    </row>
    <row r="684" spans="2:51" s="16" customFormat="1" ht="11.25">
      <c r="B684" s="229"/>
      <c r="C684" s="230"/>
      <c r="D684" s="190" t="s">
        <v>159</v>
      </c>
      <c r="E684" s="231" t="s">
        <v>21</v>
      </c>
      <c r="F684" s="232" t="s">
        <v>327</v>
      </c>
      <c r="G684" s="230"/>
      <c r="H684" s="233">
        <v>28.794</v>
      </c>
      <c r="I684" s="234"/>
      <c r="J684" s="230"/>
      <c r="K684" s="230"/>
      <c r="L684" s="235"/>
      <c r="M684" s="236"/>
      <c r="N684" s="237"/>
      <c r="O684" s="237"/>
      <c r="P684" s="237"/>
      <c r="Q684" s="237"/>
      <c r="R684" s="237"/>
      <c r="S684" s="237"/>
      <c r="T684" s="238"/>
      <c r="AT684" s="239" t="s">
        <v>159</v>
      </c>
      <c r="AU684" s="239" t="s">
        <v>82</v>
      </c>
      <c r="AV684" s="16" t="s">
        <v>146</v>
      </c>
      <c r="AW684" s="16" t="s">
        <v>34</v>
      </c>
      <c r="AX684" s="16" t="s">
        <v>72</v>
      </c>
      <c r="AY684" s="239" t="s">
        <v>145</v>
      </c>
    </row>
    <row r="685" spans="2:51" s="14" customFormat="1" ht="11.25">
      <c r="B685" s="208"/>
      <c r="C685" s="209"/>
      <c r="D685" s="190" t="s">
        <v>159</v>
      </c>
      <c r="E685" s="210" t="s">
        <v>21</v>
      </c>
      <c r="F685" s="211" t="s">
        <v>328</v>
      </c>
      <c r="G685" s="209"/>
      <c r="H685" s="210" t="s">
        <v>21</v>
      </c>
      <c r="I685" s="212"/>
      <c r="J685" s="209"/>
      <c r="K685" s="209"/>
      <c r="L685" s="213"/>
      <c r="M685" s="214"/>
      <c r="N685" s="215"/>
      <c r="O685" s="215"/>
      <c r="P685" s="215"/>
      <c r="Q685" s="215"/>
      <c r="R685" s="215"/>
      <c r="S685" s="215"/>
      <c r="T685" s="216"/>
      <c r="AT685" s="217" t="s">
        <v>159</v>
      </c>
      <c r="AU685" s="217" t="s">
        <v>82</v>
      </c>
      <c r="AV685" s="14" t="s">
        <v>77</v>
      </c>
      <c r="AW685" s="14" t="s">
        <v>34</v>
      </c>
      <c r="AX685" s="14" t="s">
        <v>72</v>
      </c>
      <c r="AY685" s="217" t="s">
        <v>145</v>
      </c>
    </row>
    <row r="686" spans="2:51" s="13" customFormat="1" ht="11.25">
      <c r="B686" s="197"/>
      <c r="C686" s="198"/>
      <c r="D686" s="190" t="s">
        <v>159</v>
      </c>
      <c r="E686" s="199" t="s">
        <v>21</v>
      </c>
      <c r="F686" s="200" t="s">
        <v>329</v>
      </c>
      <c r="G686" s="198"/>
      <c r="H686" s="201">
        <v>2.057</v>
      </c>
      <c r="I686" s="202"/>
      <c r="J686" s="198"/>
      <c r="K686" s="198"/>
      <c r="L686" s="203"/>
      <c r="M686" s="204"/>
      <c r="N686" s="205"/>
      <c r="O686" s="205"/>
      <c r="P686" s="205"/>
      <c r="Q686" s="205"/>
      <c r="R686" s="205"/>
      <c r="S686" s="205"/>
      <c r="T686" s="206"/>
      <c r="AT686" s="207" t="s">
        <v>159</v>
      </c>
      <c r="AU686" s="207" t="s">
        <v>82</v>
      </c>
      <c r="AV686" s="13" t="s">
        <v>82</v>
      </c>
      <c r="AW686" s="13" t="s">
        <v>34</v>
      </c>
      <c r="AX686" s="13" t="s">
        <v>72</v>
      </c>
      <c r="AY686" s="207" t="s">
        <v>145</v>
      </c>
    </row>
    <row r="687" spans="2:51" s="13" customFormat="1" ht="11.25">
      <c r="B687" s="197"/>
      <c r="C687" s="198"/>
      <c r="D687" s="190" t="s">
        <v>159</v>
      </c>
      <c r="E687" s="199" t="s">
        <v>21</v>
      </c>
      <c r="F687" s="200" t="s">
        <v>330</v>
      </c>
      <c r="G687" s="198"/>
      <c r="H687" s="201">
        <v>1.41</v>
      </c>
      <c r="I687" s="202"/>
      <c r="J687" s="198"/>
      <c r="K687" s="198"/>
      <c r="L687" s="203"/>
      <c r="M687" s="204"/>
      <c r="N687" s="205"/>
      <c r="O687" s="205"/>
      <c r="P687" s="205"/>
      <c r="Q687" s="205"/>
      <c r="R687" s="205"/>
      <c r="S687" s="205"/>
      <c r="T687" s="206"/>
      <c r="AT687" s="207" t="s">
        <v>159</v>
      </c>
      <c r="AU687" s="207" t="s">
        <v>82</v>
      </c>
      <c r="AV687" s="13" t="s">
        <v>82</v>
      </c>
      <c r="AW687" s="13" t="s">
        <v>34</v>
      </c>
      <c r="AX687" s="13" t="s">
        <v>72</v>
      </c>
      <c r="AY687" s="207" t="s">
        <v>145</v>
      </c>
    </row>
    <row r="688" spans="2:51" s="16" customFormat="1" ht="11.25">
      <c r="B688" s="229"/>
      <c r="C688" s="230"/>
      <c r="D688" s="190" t="s">
        <v>159</v>
      </c>
      <c r="E688" s="231" t="s">
        <v>21</v>
      </c>
      <c r="F688" s="232" t="s">
        <v>327</v>
      </c>
      <c r="G688" s="230"/>
      <c r="H688" s="233">
        <v>3.4669999999999996</v>
      </c>
      <c r="I688" s="234"/>
      <c r="J688" s="230"/>
      <c r="K688" s="230"/>
      <c r="L688" s="235"/>
      <c r="M688" s="236"/>
      <c r="N688" s="237"/>
      <c r="O688" s="237"/>
      <c r="P688" s="237"/>
      <c r="Q688" s="237"/>
      <c r="R688" s="237"/>
      <c r="S688" s="237"/>
      <c r="T688" s="238"/>
      <c r="AT688" s="239" t="s">
        <v>159</v>
      </c>
      <c r="AU688" s="239" t="s">
        <v>82</v>
      </c>
      <c r="AV688" s="16" t="s">
        <v>146</v>
      </c>
      <c r="AW688" s="16" t="s">
        <v>34</v>
      </c>
      <c r="AX688" s="16" t="s">
        <v>72</v>
      </c>
      <c r="AY688" s="239" t="s">
        <v>145</v>
      </c>
    </row>
    <row r="689" spans="2:51" s="15" customFormat="1" ht="11.25">
      <c r="B689" s="218"/>
      <c r="C689" s="219"/>
      <c r="D689" s="190" t="s">
        <v>159</v>
      </c>
      <c r="E689" s="220" t="s">
        <v>21</v>
      </c>
      <c r="F689" s="221" t="s">
        <v>233</v>
      </c>
      <c r="G689" s="219"/>
      <c r="H689" s="222">
        <v>32.260999999999996</v>
      </c>
      <c r="I689" s="223"/>
      <c r="J689" s="219"/>
      <c r="K689" s="219"/>
      <c r="L689" s="224"/>
      <c r="M689" s="225"/>
      <c r="N689" s="226"/>
      <c r="O689" s="226"/>
      <c r="P689" s="226"/>
      <c r="Q689" s="226"/>
      <c r="R689" s="226"/>
      <c r="S689" s="226"/>
      <c r="T689" s="227"/>
      <c r="AT689" s="228" t="s">
        <v>159</v>
      </c>
      <c r="AU689" s="228" t="s">
        <v>82</v>
      </c>
      <c r="AV689" s="15" t="s">
        <v>153</v>
      </c>
      <c r="AW689" s="15" t="s">
        <v>34</v>
      </c>
      <c r="AX689" s="15" t="s">
        <v>77</v>
      </c>
      <c r="AY689" s="228" t="s">
        <v>145</v>
      </c>
    </row>
    <row r="690" spans="1:65" s="2" customFormat="1" ht="24.2" customHeight="1">
      <c r="A690" s="37"/>
      <c r="B690" s="38"/>
      <c r="C690" s="177" t="s">
        <v>864</v>
      </c>
      <c r="D690" s="177" t="s">
        <v>148</v>
      </c>
      <c r="E690" s="178" t="s">
        <v>865</v>
      </c>
      <c r="F690" s="179" t="s">
        <v>866</v>
      </c>
      <c r="G690" s="180" t="s">
        <v>181</v>
      </c>
      <c r="H690" s="181">
        <v>32.261</v>
      </c>
      <c r="I690" s="182"/>
      <c r="J690" s="183">
        <f>ROUND(I690*H690,2)</f>
        <v>0</v>
      </c>
      <c r="K690" s="179" t="s">
        <v>152</v>
      </c>
      <c r="L690" s="42"/>
      <c r="M690" s="184" t="s">
        <v>21</v>
      </c>
      <c r="N690" s="185" t="s">
        <v>43</v>
      </c>
      <c r="O690" s="67"/>
      <c r="P690" s="186">
        <f>O690*H690</f>
        <v>0</v>
      </c>
      <c r="Q690" s="186">
        <v>0</v>
      </c>
      <c r="R690" s="186">
        <f>Q690*H690</f>
        <v>0</v>
      </c>
      <c r="S690" s="186">
        <v>0</v>
      </c>
      <c r="T690" s="187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188" t="s">
        <v>153</v>
      </c>
      <c r="AT690" s="188" t="s">
        <v>148</v>
      </c>
      <c r="AU690" s="188" t="s">
        <v>82</v>
      </c>
      <c r="AY690" s="19" t="s">
        <v>145</v>
      </c>
      <c r="BE690" s="189">
        <f>IF(N690="základní",J690,0)</f>
        <v>0</v>
      </c>
      <c r="BF690" s="189">
        <f>IF(N690="snížená",J690,0)</f>
        <v>0</v>
      </c>
      <c r="BG690" s="189">
        <f>IF(N690="zákl. přenesená",J690,0)</f>
        <v>0</v>
      </c>
      <c r="BH690" s="189">
        <f>IF(N690="sníž. přenesená",J690,0)</f>
        <v>0</v>
      </c>
      <c r="BI690" s="189">
        <f>IF(N690="nulová",J690,0)</f>
        <v>0</v>
      </c>
      <c r="BJ690" s="19" t="s">
        <v>77</v>
      </c>
      <c r="BK690" s="189">
        <f>ROUND(I690*H690,2)</f>
        <v>0</v>
      </c>
      <c r="BL690" s="19" t="s">
        <v>153</v>
      </c>
      <c r="BM690" s="188" t="s">
        <v>867</v>
      </c>
    </row>
    <row r="691" spans="1:47" s="2" customFormat="1" ht="19.5">
      <c r="A691" s="37"/>
      <c r="B691" s="38"/>
      <c r="C691" s="39"/>
      <c r="D691" s="190" t="s">
        <v>155</v>
      </c>
      <c r="E691" s="39"/>
      <c r="F691" s="191" t="s">
        <v>868</v>
      </c>
      <c r="G691" s="39"/>
      <c r="H691" s="39"/>
      <c r="I691" s="192"/>
      <c r="J691" s="39"/>
      <c r="K691" s="39"/>
      <c r="L691" s="42"/>
      <c r="M691" s="193"/>
      <c r="N691" s="194"/>
      <c r="O691" s="67"/>
      <c r="P691" s="67"/>
      <c r="Q691" s="67"/>
      <c r="R691" s="67"/>
      <c r="S691" s="67"/>
      <c r="T691" s="68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T691" s="19" t="s">
        <v>155</v>
      </c>
      <c r="AU691" s="19" t="s">
        <v>82</v>
      </c>
    </row>
    <row r="692" spans="1:47" s="2" customFormat="1" ht="11.25">
      <c r="A692" s="37"/>
      <c r="B692" s="38"/>
      <c r="C692" s="39"/>
      <c r="D692" s="195" t="s">
        <v>157</v>
      </c>
      <c r="E692" s="39"/>
      <c r="F692" s="196" t="s">
        <v>869</v>
      </c>
      <c r="G692" s="39"/>
      <c r="H692" s="39"/>
      <c r="I692" s="192"/>
      <c r="J692" s="39"/>
      <c r="K692" s="39"/>
      <c r="L692" s="42"/>
      <c r="M692" s="193"/>
      <c r="N692" s="194"/>
      <c r="O692" s="67"/>
      <c r="P692" s="67"/>
      <c r="Q692" s="67"/>
      <c r="R692" s="67"/>
      <c r="S692" s="67"/>
      <c r="T692" s="68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T692" s="19" t="s">
        <v>157</v>
      </c>
      <c r="AU692" s="19" t="s">
        <v>82</v>
      </c>
    </row>
    <row r="693" spans="2:51" s="14" customFormat="1" ht="11.25">
      <c r="B693" s="208"/>
      <c r="C693" s="209"/>
      <c r="D693" s="190" t="s">
        <v>159</v>
      </c>
      <c r="E693" s="210" t="s">
        <v>21</v>
      </c>
      <c r="F693" s="211" t="s">
        <v>852</v>
      </c>
      <c r="G693" s="209"/>
      <c r="H693" s="210" t="s">
        <v>21</v>
      </c>
      <c r="I693" s="212"/>
      <c r="J693" s="209"/>
      <c r="K693" s="209"/>
      <c r="L693" s="213"/>
      <c r="M693" s="214"/>
      <c r="N693" s="215"/>
      <c r="O693" s="215"/>
      <c r="P693" s="215"/>
      <c r="Q693" s="215"/>
      <c r="R693" s="215"/>
      <c r="S693" s="215"/>
      <c r="T693" s="216"/>
      <c r="AT693" s="217" t="s">
        <v>159</v>
      </c>
      <c r="AU693" s="217" t="s">
        <v>82</v>
      </c>
      <c r="AV693" s="14" t="s">
        <v>77</v>
      </c>
      <c r="AW693" s="14" t="s">
        <v>34</v>
      </c>
      <c r="AX693" s="14" t="s">
        <v>72</v>
      </c>
      <c r="AY693" s="217" t="s">
        <v>145</v>
      </c>
    </row>
    <row r="694" spans="2:51" s="14" customFormat="1" ht="11.25">
      <c r="B694" s="208"/>
      <c r="C694" s="209"/>
      <c r="D694" s="190" t="s">
        <v>159</v>
      </c>
      <c r="E694" s="210" t="s">
        <v>21</v>
      </c>
      <c r="F694" s="211" t="s">
        <v>322</v>
      </c>
      <c r="G694" s="209"/>
      <c r="H694" s="210" t="s">
        <v>21</v>
      </c>
      <c r="I694" s="212"/>
      <c r="J694" s="209"/>
      <c r="K694" s="209"/>
      <c r="L694" s="213"/>
      <c r="M694" s="214"/>
      <c r="N694" s="215"/>
      <c r="O694" s="215"/>
      <c r="P694" s="215"/>
      <c r="Q694" s="215"/>
      <c r="R694" s="215"/>
      <c r="S694" s="215"/>
      <c r="T694" s="216"/>
      <c r="AT694" s="217" t="s">
        <v>159</v>
      </c>
      <c r="AU694" s="217" t="s">
        <v>82</v>
      </c>
      <c r="AV694" s="14" t="s">
        <v>77</v>
      </c>
      <c r="AW694" s="14" t="s">
        <v>34</v>
      </c>
      <c r="AX694" s="14" t="s">
        <v>72</v>
      </c>
      <c r="AY694" s="217" t="s">
        <v>145</v>
      </c>
    </row>
    <row r="695" spans="2:51" s="13" customFormat="1" ht="11.25">
      <c r="B695" s="197"/>
      <c r="C695" s="198"/>
      <c r="D695" s="190" t="s">
        <v>159</v>
      </c>
      <c r="E695" s="199" t="s">
        <v>21</v>
      </c>
      <c r="F695" s="200" t="s">
        <v>862</v>
      </c>
      <c r="G695" s="198"/>
      <c r="H695" s="201">
        <v>18.492</v>
      </c>
      <c r="I695" s="202"/>
      <c r="J695" s="198"/>
      <c r="K695" s="198"/>
      <c r="L695" s="203"/>
      <c r="M695" s="204"/>
      <c r="N695" s="205"/>
      <c r="O695" s="205"/>
      <c r="P695" s="205"/>
      <c r="Q695" s="205"/>
      <c r="R695" s="205"/>
      <c r="S695" s="205"/>
      <c r="T695" s="206"/>
      <c r="AT695" s="207" t="s">
        <v>159</v>
      </c>
      <c r="AU695" s="207" t="s">
        <v>82</v>
      </c>
      <c r="AV695" s="13" t="s">
        <v>82</v>
      </c>
      <c r="AW695" s="13" t="s">
        <v>34</v>
      </c>
      <c r="AX695" s="13" t="s">
        <v>72</v>
      </c>
      <c r="AY695" s="207" t="s">
        <v>145</v>
      </c>
    </row>
    <row r="696" spans="2:51" s="13" customFormat="1" ht="11.25">
      <c r="B696" s="197"/>
      <c r="C696" s="198"/>
      <c r="D696" s="190" t="s">
        <v>159</v>
      </c>
      <c r="E696" s="199" t="s">
        <v>21</v>
      </c>
      <c r="F696" s="200" t="s">
        <v>863</v>
      </c>
      <c r="G696" s="198"/>
      <c r="H696" s="201">
        <v>10.302</v>
      </c>
      <c r="I696" s="202"/>
      <c r="J696" s="198"/>
      <c r="K696" s="198"/>
      <c r="L696" s="203"/>
      <c r="M696" s="204"/>
      <c r="N696" s="205"/>
      <c r="O696" s="205"/>
      <c r="P696" s="205"/>
      <c r="Q696" s="205"/>
      <c r="R696" s="205"/>
      <c r="S696" s="205"/>
      <c r="T696" s="206"/>
      <c r="AT696" s="207" t="s">
        <v>159</v>
      </c>
      <c r="AU696" s="207" t="s">
        <v>82</v>
      </c>
      <c r="AV696" s="13" t="s">
        <v>82</v>
      </c>
      <c r="AW696" s="13" t="s">
        <v>34</v>
      </c>
      <c r="AX696" s="13" t="s">
        <v>72</v>
      </c>
      <c r="AY696" s="207" t="s">
        <v>145</v>
      </c>
    </row>
    <row r="697" spans="2:51" s="16" customFormat="1" ht="11.25">
      <c r="B697" s="229"/>
      <c r="C697" s="230"/>
      <c r="D697" s="190" t="s">
        <v>159</v>
      </c>
      <c r="E697" s="231" t="s">
        <v>21</v>
      </c>
      <c r="F697" s="232" t="s">
        <v>327</v>
      </c>
      <c r="G697" s="230"/>
      <c r="H697" s="233">
        <v>28.794</v>
      </c>
      <c r="I697" s="234"/>
      <c r="J697" s="230"/>
      <c r="K697" s="230"/>
      <c r="L697" s="235"/>
      <c r="M697" s="236"/>
      <c r="N697" s="237"/>
      <c r="O697" s="237"/>
      <c r="P697" s="237"/>
      <c r="Q697" s="237"/>
      <c r="R697" s="237"/>
      <c r="S697" s="237"/>
      <c r="T697" s="238"/>
      <c r="AT697" s="239" t="s">
        <v>159</v>
      </c>
      <c r="AU697" s="239" t="s">
        <v>82</v>
      </c>
      <c r="AV697" s="16" t="s">
        <v>146</v>
      </c>
      <c r="AW697" s="16" t="s">
        <v>34</v>
      </c>
      <c r="AX697" s="16" t="s">
        <v>72</v>
      </c>
      <c r="AY697" s="239" t="s">
        <v>145</v>
      </c>
    </row>
    <row r="698" spans="2:51" s="14" customFormat="1" ht="11.25">
      <c r="B698" s="208"/>
      <c r="C698" s="209"/>
      <c r="D698" s="190" t="s">
        <v>159</v>
      </c>
      <c r="E698" s="210" t="s">
        <v>21</v>
      </c>
      <c r="F698" s="211" t="s">
        <v>328</v>
      </c>
      <c r="G698" s="209"/>
      <c r="H698" s="210" t="s">
        <v>21</v>
      </c>
      <c r="I698" s="212"/>
      <c r="J698" s="209"/>
      <c r="K698" s="209"/>
      <c r="L698" s="213"/>
      <c r="M698" s="214"/>
      <c r="N698" s="215"/>
      <c r="O698" s="215"/>
      <c r="P698" s="215"/>
      <c r="Q698" s="215"/>
      <c r="R698" s="215"/>
      <c r="S698" s="215"/>
      <c r="T698" s="216"/>
      <c r="AT698" s="217" t="s">
        <v>159</v>
      </c>
      <c r="AU698" s="217" t="s">
        <v>82</v>
      </c>
      <c r="AV698" s="14" t="s">
        <v>77</v>
      </c>
      <c r="AW698" s="14" t="s">
        <v>34</v>
      </c>
      <c r="AX698" s="14" t="s">
        <v>72</v>
      </c>
      <c r="AY698" s="217" t="s">
        <v>145</v>
      </c>
    </row>
    <row r="699" spans="2:51" s="13" customFormat="1" ht="11.25">
      <c r="B699" s="197"/>
      <c r="C699" s="198"/>
      <c r="D699" s="190" t="s">
        <v>159</v>
      </c>
      <c r="E699" s="199" t="s">
        <v>21</v>
      </c>
      <c r="F699" s="200" t="s">
        <v>329</v>
      </c>
      <c r="G699" s="198"/>
      <c r="H699" s="201">
        <v>2.057</v>
      </c>
      <c r="I699" s="202"/>
      <c r="J699" s="198"/>
      <c r="K699" s="198"/>
      <c r="L699" s="203"/>
      <c r="M699" s="204"/>
      <c r="N699" s="205"/>
      <c r="O699" s="205"/>
      <c r="P699" s="205"/>
      <c r="Q699" s="205"/>
      <c r="R699" s="205"/>
      <c r="S699" s="205"/>
      <c r="T699" s="206"/>
      <c r="AT699" s="207" t="s">
        <v>159</v>
      </c>
      <c r="AU699" s="207" t="s">
        <v>82</v>
      </c>
      <c r="AV699" s="13" t="s">
        <v>82</v>
      </c>
      <c r="AW699" s="13" t="s">
        <v>34</v>
      </c>
      <c r="AX699" s="13" t="s">
        <v>72</v>
      </c>
      <c r="AY699" s="207" t="s">
        <v>145</v>
      </c>
    </row>
    <row r="700" spans="2:51" s="13" customFormat="1" ht="11.25">
      <c r="B700" s="197"/>
      <c r="C700" s="198"/>
      <c r="D700" s="190" t="s">
        <v>159</v>
      </c>
      <c r="E700" s="199" t="s">
        <v>21</v>
      </c>
      <c r="F700" s="200" t="s">
        <v>330</v>
      </c>
      <c r="G700" s="198"/>
      <c r="H700" s="201">
        <v>1.41</v>
      </c>
      <c r="I700" s="202"/>
      <c r="J700" s="198"/>
      <c r="K700" s="198"/>
      <c r="L700" s="203"/>
      <c r="M700" s="204"/>
      <c r="N700" s="205"/>
      <c r="O700" s="205"/>
      <c r="P700" s="205"/>
      <c r="Q700" s="205"/>
      <c r="R700" s="205"/>
      <c r="S700" s="205"/>
      <c r="T700" s="206"/>
      <c r="AT700" s="207" t="s">
        <v>159</v>
      </c>
      <c r="AU700" s="207" t="s">
        <v>82</v>
      </c>
      <c r="AV700" s="13" t="s">
        <v>82</v>
      </c>
      <c r="AW700" s="13" t="s">
        <v>34</v>
      </c>
      <c r="AX700" s="13" t="s">
        <v>72</v>
      </c>
      <c r="AY700" s="207" t="s">
        <v>145</v>
      </c>
    </row>
    <row r="701" spans="2:51" s="16" customFormat="1" ht="11.25">
      <c r="B701" s="229"/>
      <c r="C701" s="230"/>
      <c r="D701" s="190" t="s">
        <v>159</v>
      </c>
      <c r="E701" s="231" t="s">
        <v>21</v>
      </c>
      <c r="F701" s="232" t="s">
        <v>327</v>
      </c>
      <c r="G701" s="230"/>
      <c r="H701" s="233">
        <v>3.4669999999999996</v>
      </c>
      <c r="I701" s="234"/>
      <c r="J701" s="230"/>
      <c r="K701" s="230"/>
      <c r="L701" s="235"/>
      <c r="M701" s="236"/>
      <c r="N701" s="237"/>
      <c r="O701" s="237"/>
      <c r="P701" s="237"/>
      <c r="Q701" s="237"/>
      <c r="R701" s="237"/>
      <c r="S701" s="237"/>
      <c r="T701" s="238"/>
      <c r="AT701" s="239" t="s">
        <v>159</v>
      </c>
      <c r="AU701" s="239" t="s">
        <v>82</v>
      </c>
      <c r="AV701" s="16" t="s">
        <v>146</v>
      </c>
      <c r="AW701" s="16" t="s">
        <v>34</v>
      </c>
      <c r="AX701" s="16" t="s">
        <v>72</v>
      </c>
      <c r="AY701" s="239" t="s">
        <v>145</v>
      </c>
    </row>
    <row r="702" spans="2:51" s="15" customFormat="1" ht="11.25">
      <c r="B702" s="218"/>
      <c r="C702" s="219"/>
      <c r="D702" s="190" t="s">
        <v>159</v>
      </c>
      <c r="E702" s="220" t="s">
        <v>21</v>
      </c>
      <c r="F702" s="221" t="s">
        <v>233</v>
      </c>
      <c r="G702" s="219"/>
      <c r="H702" s="222">
        <v>32.260999999999996</v>
      </c>
      <c r="I702" s="223"/>
      <c r="J702" s="219"/>
      <c r="K702" s="219"/>
      <c r="L702" s="224"/>
      <c r="M702" s="225"/>
      <c r="N702" s="226"/>
      <c r="O702" s="226"/>
      <c r="P702" s="226"/>
      <c r="Q702" s="226"/>
      <c r="R702" s="226"/>
      <c r="S702" s="226"/>
      <c r="T702" s="227"/>
      <c r="AT702" s="228" t="s">
        <v>159</v>
      </c>
      <c r="AU702" s="228" t="s">
        <v>82</v>
      </c>
      <c r="AV702" s="15" t="s">
        <v>153</v>
      </c>
      <c r="AW702" s="15" t="s">
        <v>34</v>
      </c>
      <c r="AX702" s="15" t="s">
        <v>77</v>
      </c>
      <c r="AY702" s="228" t="s">
        <v>145</v>
      </c>
    </row>
    <row r="703" spans="1:65" s="2" customFormat="1" ht="24.2" customHeight="1">
      <c r="A703" s="37"/>
      <c r="B703" s="38"/>
      <c r="C703" s="177" t="s">
        <v>870</v>
      </c>
      <c r="D703" s="177" t="s">
        <v>148</v>
      </c>
      <c r="E703" s="178" t="s">
        <v>871</v>
      </c>
      <c r="F703" s="179" t="s">
        <v>872</v>
      </c>
      <c r="G703" s="180" t="s">
        <v>226</v>
      </c>
      <c r="H703" s="181">
        <v>2.4</v>
      </c>
      <c r="I703" s="182"/>
      <c r="J703" s="183">
        <f>ROUND(I703*H703,2)</f>
        <v>0</v>
      </c>
      <c r="K703" s="179" t="s">
        <v>21</v>
      </c>
      <c r="L703" s="42"/>
      <c r="M703" s="184" t="s">
        <v>21</v>
      </c>
      <c r="N703" s="185" t="s">
        <v>43</v>
      </c>
      <c r="O703" s="67"/>
      <c r="P703" s="186">
        <f>O703*H703</f>
        <v>0</v>
      </c>
      <c r="Q703" s="186">
        <v>0.00024</v>
      </c>
      <c r="R703" s="186">
        <f>Q703*H703</f>
        <v>0.000576</v>
      </c>
      <c r="S703" s="186">
        <v>0</v>
      </c>
      <c r="T703" s="187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188" t="s">
        <v>153</v>
      </c>
      <c r="AT703" s="188" t="s">
        <v>148</v>
      </c>
      <c r="AU703" s="188" t="s">
        <v>82</v>
      </c>
      <c r="AY703" s="19" t="s">
        <v>145</v>
      </c>
      <c r="BE703" s="189">
        <f>IF(N703="základní",J703,0)</f>
        <v>0</v>
      </c>
      <c r="BF703" s="189">
        <f>IF(N703="snížená",J703,0)</f>
        <v>0</v>
      </c>
      <c r="BG703" s="189">
        <f>IF(N703="zákl. přenesená",J703,0)</f>
        <v>0</v>
      </c>
      <c r="BH703" s="189">
        <f>IF(N703="sníž. přenesená",J703,0)</f>
        <v>0</v>
      </c>
      <c r="BI703" s="189">
        <f>IF(N703="nulová",J703,0)</f>
        <v>0</v>
      </c>
      <c r="BJ703" s="19" t="s">
        <v>77</v>
      </c>
      <c r="BK703" s="189">
        <f>ROUND(I703*H703,2)</f>
        <v>0</v>
      </c>
      <c r="BL703" s="19" t="s">
        <v>153</v>
      </c>
      <c r="BM703" s="188" t="s">
        <v>873</v>
      </c>
    </row>
    <row r="704" spans="1:47" s="2" customFormat="1" ht="19.5">
      <c r="A704" s="37"/>
      <c r="B704" s="38"/>
      <c r="C704" s="39"/>
      <c r="D704" s="190" t="s">
        <v>155</v>
      </c>
      <c r="E704" s="39"/>
      <c r="F704" s="191" t="s">
        <v>874</v>
      </c>
      <c r="G704" s="39"/>
      <c r="H704" s="39"/>
      <c r="I704" s="192"/>
      <c r="J704" s="39"/>
      <c r="K704" s="39"/>
      <c r="L704" s="42"/>
      <c r="M704" s="193"/>
      <c r="N704" s="194"/>
      <c r="O704" s="67"/>
      <c r="P704" s="67"/>
      <c r="Q704" s="67"/>
      <c r="R704" s="67"/>
      <c r="S704" s="67"/>
      <c r="T704" s="68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T704" s="19" t="s">
        <v>155</v>
      </c>
      <c r="AU704" s="19" t="s">
        <v>82</v>
      </c>
    </row>
    <row r="705" spans="2:51" s="14" customFormat="1" ht="11.25">
      <c r="B705" s="208"/>
      <c r="C705" s="209"/>
      <c r="D705" s="190" t="s">
        <v>159</v>
      </c>
      <c r="E705" s="210" t="s">
        <v>21</v>
      </c>
      <c r="F705" s="211" t="s">
        <v>875</v>
      </c>
      <c r="G705" s="209"/>
      <c r="H705" s="210" t="s">
        <v>21</v>
      </c>
      <c r="I705" s="212"/>
      <c r="J705" s="209"/>
      <c r="K705" s="209"/>
      <c r="L705" s="213"/>
      <c r="M705" s="214"/>
      <c r="N705" s="215"/>
      <c r="O705" s="215"/>
      <c r="P705" s="215"/>
      <c r="Q705" s="215"/>
      <c r="R705" s="215"/>
      <c r="S705" s="215"/>
      <c r="T705" s="216"/>
      <c r="AT705" s="217" t="s">
        <v>159</v>
      </c>
      <c r="AU705" s="217" t="s">
        <v>82</v>
      </c>
      <c r="AV705" s="14" t="s">
        <v>77</v>
      </c>
      <c r="AW705" s="14" t="s">
        <v>34</v>
      </c>
      <c r="AX705" s="14" t="s">
        <v>72</v>
      </c>
      <c r="AY705" s="217" t="s">
        <v>145</v>
      </c>
    </row>
    <row r="706" spans="2:51" s="13" customFormat="1" ht="11.25">
      <c r="B706" s="197"/>
      <c r="C706" s="198"/>
      <c r="D706" s="190" t="s">
        <v>159</v>
      </c>
      <c r="E706" s="199" t="s">
        <v>21</v>
      </c>
      <c r="F706" s="200" t="s">
        <v>876</v>
      </c>
      <c r="G706" s="198"/>
      <c r="H706" s="201">
        <v>2.4</v>
      </c>
      <c r="I706" s="202"/>
      <c r="J706" s="198"/>
      <c r="K706" s="198"/>
      <c r="L706" s="203"/>
      <c r="M706" s="204"/>
      <c r="N706" s="205"/>
      <c r="O706" s="205"/>
      <c r="P706" s="205"/>
      <c r="Q706" s="205"/>
      <c r="R706" s="205"/>
      <c r="S706" s="205"/>
      <c r="T706" s="206"/>
      <c r="AT706" s="207" t="s">
        <v>159</v>
      </c>
      <c r="AU706" s="207" t="s">
        <v>82</v>
      </c>
      <c r="AV706" s="13" t="s">
        <v>82</v>
      </c>
      <c r="AW706" s="13" t="s">
        <v>34</v>
      </c>
      <c r="AX706" s="13" t="s">
        <v>77</v>
      </c>
      <c r="AY706" s="207" t="s">
        <v>145</v>
      </c>
    </row>
    <row r="707" spans="2:63" s="12" customFormat="1" ht="22.9" customHeight="1">
      <c r="B707" s="161"/>
      <c r="C707" s="162"/>
      <c r="D707" s="163" t="s">
        <v>71</v>
      </c>
      <c r="E707" s="175" t="s">
        <v>877</v>
      </c>
      <c r="F707" s="175" t="s">
        <v>878</v>
      </c>
      <c r="G707" s="162"/>
      <c r="H707" s="162"/>
      <c r="I707" s="165"/>
      <c r="J707" s="176">
        <f>BK707</f>
        <v>0</v>
      </c>
      <c r="K707" s="162"/>
      <c r="L707" s="167"/>
      <c r="M707" s="168"/>
      <c r="N707" s="169"/>
      <c r="O707" s="169"/>
      <c r="P707" s="170">
        <f>SUM(P708:P738)</f>
        <v>0</v>
      </c>
      <c r="Q707" s="169"/>
      <c r="R707" s="170">
        <f>SUM(R708:R738)</f>
        <v>0</v>
      </c>
      <c r="S707" s="169"/>
      <c r="T707" s="171">
        <f>SUM(T708:T738)</f>
        <v>0</v>
      </c>
      <c r="AR707" s="172" t="s">
        <v>77</v>
      </c>
      <c r="AT707" s="173" t="s">
        <v>71</v>
      </c>
      <c r="AU707" s="173" t="s">
        <v>77</v>
      </c>
      <c r="AY707" s="172" t="s">
        <v>145</v>
      </c>
      <c r="BK707" s="174">
        <f>SUM(BK708:BK738)</f>
        <v>0</v>
      </c>
    </row>
    <row r="708" spans="1:65" s="2" customFormat="1" ht="24.2" customHeight="1">
      <c r="A708" s="37"/>
      <c r="B708" s="38"/>
      <c r="C708" s="177" t="s">
        <v>879</v>
      </c>
      <c r="D708" s="177" t="s">
        <v>148</v>
      </c>
      <c r="E708" s="178" t="s">
        <v>880</v>
      </c>
      <c r="F708" s="179" t="s">
        <v>881</v>
      </c>
      <c r="G708" s="180" t="s">
        <v>196</v>
      </c>
      <c r="H708" s="181">
        <v>24.704</v>
      </c>
      <c r="I708" s="182"/>
      <c r="J708" s="183">
        <f>ROUND(I708*H708,2)</f>
        <v>0</v>
      </c>
      <c r="K708" s="179" t="s">
        <v>152</v>
      </c>
      <c r="L708" s="42"/>
      <c r="M708" s="184" t="s">
        <v>21</v>
      </c>
      <c r="N708" s="185" t="s">
        <v>43</v>
      </c>
      <c r="O708" s="67"/>
      <c r="P708" s="186">
        <f>O708*H708</f>
        <v>0</v>
      </c>
      <c r="Q708" s="186">
        <v>0</v>
      </c>
      <c r="R708" s="186">
        <f>Q708*H708</f>
        <v>0</v>
      </c>
      <c r="S708" s="186">
        <v>0</v>
      </c>
      <c r="T708" s="187">
        <f>S708*H708</f>
        <v>0</v>
      </c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R708" s="188" t="s">
        <v>153</v>
      </c>
      <c r="AT708" s="188" t="s">
        <v>148</v>
      </c>
      <c r="AU708" s="188" t="s">
        <v>82</v>
      </c>
      <c r="AY708" s="19" t="s">
        <v>145</v>
      </c>
      <c r="BE708" s="189">
        <f>IF(N708="základní",J708,0)</f>
        <v>0</v>
      </c>
      <c r="BF708" s="189">
        <f>IF(N708="snížená",J708,0)</f>
        <v>0</v>
      </c>
      <c r="BG708" s="189">
        <f>IF(N708="zákl. přenesená",J708,0)</f>
        <v>0</v>
      </c>
      <c r="BH708" s="189">
        <f>IF(N708="sníž. přenesená",J708,0)</f>
        <v>0</v>
      </c>
      <c r="BI708" s="189">
        <f>IF(N708="nulová",J708,0)</f>
        <v>0</v>
      </c>
      <c r="BJ708" s="19" t="s">
        <v>77</v>
      </c>
      <c r="BK708" s="189">
        <f>ROUND(I708*H708,2)</f>
        <v>0</v>
      </c>
      <c r="BL708" s="19" t="s">
        <v>153</v>
      </c>
      <c r="BM708" s="188" t="s">
        <v>882</v>
      </c>
    </row>
    <row r="709" spans="1:47" s="2" customFormat="1" ht="19.5">
      <c r="A709" s="37"/>
      <c r="B709" s="38"/>
      <c r="C709" s="39"/>
      <c r="D709" s="190" t="s">
        <v>155</v>
      </c>
      <c r="E709" s="39"/>
      <c r="F709" s="191" t="s">
        <v>883</v>
      </c>
      <c r="G709" s="39"/>
      <c r="H709" s="39"/>
      <c r="I709" s="192"/>
      <c r="J709" s="39"/>
      <c r="K709" s="39"/>
      <c r="L709" s="42"/>
      <c r="M709" s="193"/>
      <c r="N709" s="194"/>
      <c r="O709" s="67"/>
      <c r="P709" s="67"/>
      <c r="Q709" s="67"/>
      <c r="R709" s="67"/>
      <c r="S709" s="67"/>
      <c r="T709" s="68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T709" s="19" t="s">
        <v>155</v>
      </c>
      <c r="AU709" s="19" t="s">
        <v>82</v>
      </c>
    </row>
    <row r="710" spans="1:47" s="2" customFormat="1" ht="11.25">
      <c r="A710" s="37"/>
      <c r="B710" s="38"/>
      <c r="C710" s="39"/>
      <c r="D710" s="195" t="s">
        <v>157</v>
      </c>
      <c r="E710" s="39"/>
      <c r="F710" s="196" t="s">
        <v>884</v>
      </c>
      <c r="G710" s="39"/>
      <c r="H710" s="39"/>
      <c r="I710" s="192"/>
      <c r="J710" s="39"/>
      <c r="K710" s="39"/>
      <c r="L710" s="42"/>
      <c r="M710" s="193"/>
      <c r="N710" s="194"/>
      <c r="O710" s="67"/>
      <c r="P710" s="67"/>
      <c r="Q710" s="67"/>
      <c r="R710" s="67"/>
      <c r="S710" s="67"/>
      <c r="T710" s="68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T710" s="19" t="s">
        <v>157</v>
      </c>
      <c r="AU710" s="19" t="s">
        <v>82</v>
      </c>
    </row>
    <row r="711" spans="1:65" s="2" customFormat="1" ht="33" customHeight="1">
      <c r="A711" s="37"/>
      <c r="B711" s="38"/>
      <c r="C711" s="177" t="s">
        <v>885</v>
      </c>
      <c r="D711" s="177" t="s">
        <v>148</v>
      </c>
      <c r="E711" s="178" t="s">
        <v>886</v>
      </c>
      <c r="F711" s="179" t="s">
        <v>887</v>
      </c>
      <c r="G711" s="180" t="s">
        <v>196</v>
      </c>
      <c r="H711" s="181">
        <v>49.408</v>
      </c>
      <c r="I711" s="182"/>
      <c r="J711" s="183">
        <f>ROUND(I711*H711,2)</f>
        <v>0</v>
      </c>
      <c r="K711" s="179" t="s">
        <v>152</v>
      </c>
      <c r="L711" s="42"/>
      <c r="M711" s="184" t="s">
        <v>21</v>
      </c>
      <c r="N711" s="185" t="s">
        <v>43</v>
      </c>
      <c r="O711" s="67"/>
      <c r="P711" s="186">
        <f>O711*H711</f>
        <v>0</v>
      </c>
      <c r="Q711" s="186">
        <v>0</v>
      </c>
      <c r="R711" s="186">
        <f>Q711*H711</f>
        <v>0</v>
      </c>
      <c r="S711" s="186">
        <v>0</v>
      </c>
      <c r="T711" s="187">
        <f>S711*H711</f>
        <v>0</v>
      </c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R711" s="188" t="s">
        <v>153</v>
      </c>
      <c r="AT711" s="188" t="s">
        <v>148</v>
      </c>
      <c r="AU711" s="188" t="s">
        <v>82</v>
      </c>
      <c r="AY711" s="19" t="s">
        <v>145</v>
      </c>
      <c r="BE711" s="189">
        <f>IF(N711="základní",J711,0)</f>
        <v>0</v>
      </c>
      <c r="BF711" s="189">
        <f>IF(N711="snížená",J711,0)</f>
        <v>0</v>
      </c>
      <c r="BG711" s="189">
        <f>IF(N711="zákl. přenesená",J711,0)</f>
        <v>0</v>
      </c>
      <c r="BH711" s="189">
        <f>IF(N711="sníž. přenesená",J711,0)</f>
        <v>0</v>
      </c>
      <c r="BI711" s="189">
        <f>IF(N711="nulová",J711,0)</f>
        <v>0</v>
      </c>
      <c r="BJ711" s="19" t="s">
        <v>77</v>
      </c>
      <c r="BK711" s="189">
        <f>ROUND(I711*H711,2)</f>
        <v>0</v>
      </c>
      <c r="BL711" s="19" t="s">
        <v>153</v>
      </c>
      <c r="BM711" s="188" t="s">
        <v>888</v>
      </c>
    </row>
    <row r="712" spans="1:47" s="2" customFormat="1" ht="39">
      <c r="A712" s="37"/>
      <c r="B712" s="38"/>
      <c r="C712" s="39"/>
      <c r="D712" s="190" t="s">
        <v>155</v>
      </c>
      <c r="E712" s="39"/>
      <c r="F712" s="191" t="s">
        <v>889</v>
      </c>
      <c r="G712" s="39"/>
      <c r="H712" s="39"/>
      <c r="I712" s="192"/>
      <c r="J712" s="39"/>
      <c r="K712" s="39"/>
      <c r="L712" s="42"/>
      <c r="M712" s="193"/>
      <c r="N712" s="194"/>
      <c r="O712" s="67"/>
      <c r="P712" s="67"/>
      <c r="Q712" s="67"/>
      <c r="R712" s="67"/>
      <c r="S712" s="67"/>
      <c r="T712" s="68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T712" s="19" t="s">
        <v>155</v>
      </c>
      <c r="AU712" s="19" t="s">
        <v>82</v>
      </c>
    </row>
    <row r="713" spans="1:47" s="2" customFormat="1" ht="11.25">
      <c r="A713" s="37"/>
      <c r="B713" s="38"/>
      <c r="C713" s="39"/>
      <c r="D713" s="195" t="s">
        <v>157</v>
      </c>
      <c r="E713" s="39"/>
      <c r="F713" s="196" t="s">
        <v>890</v>
      </c>
      <c r="G713" s="39"/>
      <c r="H713" s="39"/>
      <c r="I713" s="192"/>
      <c r="J713" s="39"/>
      <c r="K713" s="39"/>
      <c r="L713" s="42"/>
      <c r="M713" s="193"/>
      <c r="N713" s="194"/>
      <c r="O713" s="67"/>
      <c r="P713" s="67"/>
      <c r="Q713" s="67"/>
      <c r="R713" s="67"/>
      <c r="S713" s="67"/>
      <c r="T713" s="68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T713" s="19" t="s">
        <v>157</v>
      </c>
      <c r="AU713" s="19" t="s">
        <v>82</v>
      </c>
    </row>
    <row r="714" spans="2:51" s="13" customFormat="1" ht="11.25">
      <c r="B714" s="197"/>
      <c r="C714" s="198"/>
      <c r="D714" s="190" t="s">
        <v>159</v>
      </c>
      <c r="E714" s="198"/>
      <c r="F714" s="200" t="s">
        <v>891</v>
      </c>
      <c r="G714" s="198"/>
      <c r="H714" s="201">
        <v>49.408</v>
      </c>
      <c r="I714" s="202"/>
      <c r="J714" s="198"/>
      <c r="K714" s="198"/>
      <c r="L714" s="203"/>
      <c r="M714" s="204"/>
      <c r="N714" s="205"/>
      <c r="O714" s="205"/>
      <c r="P714" s="205"/>
      <c r="Q714" s="205"/>
      <c r="R714" s="205"/>
      <c r="S714" s="205"/>
      <c r="T714" s="206"/>
      <c r="AT714" s="207" t="s">
        <v>159</v>
      </c>
      <c r="AU714" s="207" t="s">
        <v>82</v>
      </c>
      <c r="AV714" s="13" t="s">
        <v>82</v>
      </c>
      <c r="AW714" s="13" t="s">
        <v>4</v>
      </c>
      <c r="AX714" s="13" t="s">
        <v>77</v>
      </c>
      <c r="AY714" s="207" t="s">
        <v>145</v>
      </c>
    </row>
    <row r="715" spans="1:65" s="2" customFormat="1" ht="24.2" customHeight="1">
      <c r="A715" s="37"/>
      <c r="B715" s="38"/>
      <c r="C715" s="177" t="s">
        <v>892</v>
      </c>
      <c r="D715" s="177" t="s">
        <v>148</v>
      </c>
      <c r="E715" s="178" t="s">
        <v>893</v>
      </c>
      <c r="F715" s="179" t="s">
        <v>894</v>
      </c>
      <c r="G715" s="180" t="s">
        <v>196</v>
      </c>
      <c r="H715" s="181">
        <v>24.704</v>
      </c>
      <c r="I715" s="182"/>
      <c r="J715" s="183">
        <f>ROUND(I715*H715,2)</f>
        <v>0</v>
      </c>
      <c r="K715" s="179" t="s">
        <v>152</v>
      </c>
      <c r="L715" s="42"/>
      <c r="M715" s="184" t="s">
        <v>21</v>
      </c>
      <c r="N715" s="185" t="s">
        <v>43</v>
      </c>
      <c r="O715" s="67"/>
      <c r="P715" s="186">
        <f>O715*H715</f>
        <v>0</v>
      </c>
      <c r="Q715" s="186">
        <v>0</v>
      </c>
      <c r="R715" s="186">
        <f>Q715*H715</f>
        <v>0</v>
      </c>
      <c r="S715" s="186">
        <v>0</v>
      </c>
      <c r="T715" s="187">
        <f>S715*H715</f>
        <v>0</v>
      </c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R715" s="188" t="s">
        <v>153</v>
      </c>
      <c r="AT715" s="188" t="s">
        <v>148</v>
      </c>
      <c r="AU715" s="188" t="s">
        <v>82</v>
      </c>
      <c r="AY715" s="19" t="s">
        <v>145</v>
      </c>
      <c r="BE715" s="189">
        <f>IF(N715="základní",J715,0)</f>
        <v>0</v>
      </c>
      <c r="BF715" s="189">
        <f>IF(N715="snížená",J715,0)</f>
        <v>0</v>
      </c>
      <c r="BG715" s="189">
        <f>IF(N715="zákl. přenesená",J715,0)</f>
        <v>0</v>
      </c>
      <c r="BH715" s="189">
        <f>IF(N715="sníž. přenesená",J715,0)</f>
        <v>0</v>
      </c>
      <c r="BI715" s="189">
        <f>IF(N715="nulová",J715,0)</f>
        <v>0</v>
      </c>
      <c r="BJ715" s="19" t="s">
        <v>77</v>
      </c>
      <c r="BK715" s="189">
        <f>ROUND(I715*H715,2)</f>
        <v>0</v>
      </c>
      <c r="BL715" s="19" t="s">
        <v>153</v>
      </c>
      <c r="BM715" s="188" t="s">
        <v>895</v>
      </c>
    </row>
    <row r="716" spans="1:47" s="2" customFormat="1" ht="19.5">
      <c r="A716" s="37"/>
      <c r="B716" s="38"/>
      <c r="C716" s="39"/>
      <c r="D716" s="190" t="s">
        <v>155</v>
      </c>
      <c r="E716" s="39"/>
      <c r="F716" s="191" t="s">
        <v>896</v>
      </c>
      <c r="G716" s="39"/>
      <c r="H716" s="39"/>
      <c r="I716" s="192"/>
      <c r="J716" s="39"/>
      <c r="K716" s="39"/>
      <c r="L716" s="42"/>
      <c r="M716" s="193"/>
      <c r="N716" s="194"/>
      <c r="O716" s="67"/>
      <c r="P716" s="67"/>
      <c r="Q716" s="67"/>
      <c r="R716" s="67"/>
      <c r="S716" s="67"/>
      <c r="T716" s="68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T716" s="19" t="s">
        <v>155</v>
      </c>
      <c r="AU716" s="19" t="s">
        <v>82</v>
      </c>
    </row>
    <row r="717" spans="1:47" s="2" customFormat="1" ht="11.25">
      <c r="A717" s="37"/>
      <c r="B717" s="38"/>
      <c r="C717" s="39"/>
      <c r="D717" s="195" t="s">
        <v>157</v>
      </c>
      <c r="E717" s="39"/>
      <c r="F717" s="196" t="s">
        <v>897</v>
      </c>
      <c r="G717" s="39"/>
      <c r="H717" s="39"/>
      <c r="I717" s="192"/>
      <c r="J717" s="39"/>
      <c r="K717" s="39"/>
      <c r="L717" s="42"/>
      <c r="M717" s="193"/>
      <c r="N717" s="194"/>
      <c r="O717" s="67"/>
      <c r="P717" s="67"/>
      <c r="Q717" s="67"/>
      <c r="R717" s="67"/>
      <c r="S717" s="67"/>
      <c r="T717" s="68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T717" s="19" t="s">
        <v>157</v>
      </c>
      <c r="AU717" s="19" t="s">
        <v>82</v>
      </c>
    </row>
    <row r="718" spans="1:65" s="2" customFormat="1" ht="24.2" customHeight="1">
      <c r="A718" s="37"/>
      <c r="B718" s="38"/>
      <c r="C718" s="177" t="s">
        <v>898</v>
      </c>
      <c r="D718" s="177" t="s">
        <v>148</v>
      </c>
      <c r="E718" s="178" t="s">
        <v>899</v>
      </c>
      <c r="F718" s="179" t="s">
        <v>900</v>
      </c>
      <c r="G718" s="180" t="s">
        <v>196</v>
      </c>
      <c r="H718" s="181">
        <v>469.376</v>
      </c>
      <c r="I718" s="182"/>
      <c r="J718" s="183">
        <f>ROUND(I718*H718,2)</f>
        <v>0</v>
      </c>
      <c r="K718" s="179" t="s">
        <v>152</v>
      </c>
      <c r="L718" s="42"/>
      <c r="M718" s="184" t="s">
        <v>21</v>
      </c>
      <c r="N718" s="185" t="s">
        <v>43</v>
      </c>
      <c r="O718" s="67"/>
      <c r="P718" s="186">
        <f>O718*H718</f>
        <v>0</v>
      </c>
      <c r="Q718" s="186">
        <v>0</v>
      </c>
      <c r="R718" s="186">
        <f>Q718*H718</f>
        <v>0</v>
      </c>
      <c r="S718" s="186">
        <v>0</v>
      </c>
      <c r="T718" s="187">
        <f>S718*H718</f>
        <v>0</v>
      </c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R718" s="188" t="s">
        <v>153</v>
      </c>
      <c r="AT718" s="188" t="s">
        <v>148</v>
      </c>
      <c r="AU718" s="188" t="s">
        <v>82</v>
      </c>
      <c r="AY718" s="19" t="s">
        <v>145</v>
      </c>
      <c r="BE718" s="189">
        <f>IF(N718="základní",J718,0)</f>
        <v>0</v>
      </c>
      <c r="BF718" s="189">
        <f>IF(N718="snížená",J718,0)</f>
        <v>0</v>
      </c>
      <c r="BG718" s="189">
        <f>IF(N718="zákl. přenesená",J718,0)</f>
        <v>0</v>
      </c>
      <c r="BH718" s="189">
        <f>IF(N718="sníž. přenesená",J718,0)</f>
        <v>0</v>
      </c>
      <c r="BI718" s="189">
        <f>IF(N718="nulová",J718,0)</f>
        <v>0</v>
      </c>
      <c r="BJ718" s="19" t="s">
        <v>77</v>
      </c>
      <c r="BK718" s="189">
        <f>ROUND(I718*H718,2)</f>
        <v>0</v>
      </c>
      <c r="BL718" s="19" t="s">
        <v>153</v>
      </c>
      <c r="BM718" s="188" t="s">
        <v>901</v>
      </c>
    </row>
    <row r="719" spans="1:47" s="2" customFormat="1" ht="29.25">
      <c r="A719" s="37"/>
      <c r="B719" s="38"/>
      <c r="C719" s="39"/>
      <c r="D719" s="190" t="s">
        <v>155</v>
      </c>
      <c r="E719" s="39"/>
      <c r="F719" s="191" t="s">
        <v>902</v>
      </c>
      <c r="G719" s="39"/>
      <c r="H719" s="39"/>
      <c r="I719" s="192"/>
      <c r="J719" s="39"/>
      <c r="K719" s="39"/>
      <c r="L719" s="42"/>
      <c r="M719" s="193"/>
      <c r="N719" s="194"/>
      <c r="O719" s="67"/>
      <c r="P719" s="67"/>
      <c r="Q719" s="67"/>
      <c r="R719" s="67"/>
      <c r="S719" s="67"/>
      <c r="T719" s="68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T719" s="19" t="s">
        <v>155</v>
      </c>
      <c r="AU719" s="19" t="s">
        <v>82</v>
      </c>
    </row>
    <row r="720" spans="1:47" s="2" customFormat="1" ht="11.25">
      <c r="A720" s="37"/>
      <c r="B720" s="38"/>
      <c r="C720" s="39"/>
      <c r="D720" s="195" t="s">
        <v>157</v>
      </c>
      <c r="E720" s="39"/>
      <c r="F720" s="196" t="s">
        <v>903</v>
      </c>
      <c r="G720" s="39"/>
      <c r="H720" s="39"/>
      <c r="I720" s="192"/>
      <c r="J720" s="39"/>
      <c r="K720" s="39"/>
      <c r="L720" s="42"/>
      <c r="M720" s="193"/>
      <c r="N720" s="194"/>
      <c r="O720" s="67"/>
      <c r="P720" s="67"/>
      <c r="Q720" s="67"/>
      <c r="R720" s="67"/>
      <c r="S720" s="67"/>
      <c r="T720" s="68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T720" s="19" t="s">
        <v>157</v>
      </c>
      <c r="AU720" s="19" t="s">
        <v>82</v>
      </c>
    </row>
    <row r="721" spans="2:51" s="13" customFormat="1" ht="11.25">
      <c r="B721" s="197"/>
      <c r="C721" s="198"/>
      <c r="D721" s="190" t="s">
        <v>159</v>
      </c>
      <c r="E721" s="198"/>
      <c r="F721" s="200" t="s">
        <v>904</v>
      </c>
      <c r="G721" s="198"/>
      <c r="H721" s="201">
        <v>469.376</v>
      </c>
      <c r="I721" s="202"/>
      <c r="J721" s="198"/>
      <c r="K721" s="198"/>
      <c r="L721" s="203"/>
      <c r="M721" s="204"/>
      <c r="N721" s="205"/>
      <c r="O721" s="205"/>
      <c r="P721" s="205"/>
      <c r="Q721" s="205"/>
      <c r="R721" s="205"/>
      <c r="S721" s="205"/>
      <c r="T721" s="206"/>
      <c r="AT721" s="207" t="s">
        <v>159</v>
      </c>
      <c r="AU721" s="207" t="s">
        <v>82</v>
      </c>
      <c r="AV721" s="13" t="s">
        <v>82</v>
      </c>
      <c r="AW721" s="13" t="s">
        <v>4</v>
      </c>
      <c r="AX721" s="13" t="s">
        <v>77</v>
      </c>
      <c r="AY721" s="207" t="s">
        <v>145</v>
      </c>
    </row>
    <row r="722" spans="1:65" s="2" customFormat="1" ht="33" customHeight="1">
      <c r="A722" s="37"/>
      <c r="B722" s="38"/>
      <c r="C722" s="177" t="s">
        <v>905</v>
      </c>
      <c r="D722" s="177" t="s">
        <v>148</v>
      </c>
      <c r="E722" s="178" t="s">
        <v>906</v>
      </c>
      <c r="F722" s="179" t="s">
        <v>907</v>
      </c>
      <c r="G722" s="180" t="s">
        <v>196</v>
      </c>
      <c r="H722" s="181">
        <v>3.71</v>
      </c>
      <c r="I722" s="182"/>
      <c r="J722" s="183">
        <f>ROUND(I722*H722,2)</f>
        <v>0</v>
      </c>
      <c r="K722" s="179" t="s">
        <v>152</v>
      </c>
      <c r="L722" s="42"/>
      <c r="M722" s="184" t="s">
        <v>21</v>
      </c>
      <c r="N722" s="185" t="s">
        <v>43</v>
      </c>
      <c r="O722" s="67"/>
      <c r="P722" s="186">
        <f>O722*H722</f>
        <v>0</v>
      </c>
      <c r="Q722" s="186">
        <v>0</v>
      </c>
      <c r="R722" s="186">
        <f>Q722*H722</f>
        <v>0</v>
      </c>
      <c r="S722" s="186">
        <v>0</v>
      </c>
      <c r="T722" s="187">
        <f>S722*H722</f>
        <v>0</v>
      </c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R722" s="188" t="s">
        <v>153</v>
      </c>
      <c r="AT722" s="188" t="s">
        <v>148</v>
      </c>
      <c r="AU722" s="188" t="s">
        <v>82</v>
      </c>
      <c r="AY722" s="19" t="s">
        <v>145</v>
      </c>
      <c r="BE722" s="189">
        <f>IF(N722="základní",J722,0)</f>
        <v>0</v>
      </c>
      <c r="BF722" s="189">
        <f>IF(N722="snížená",J722,0)</f>
        <v>0</v>
      </c>
      <c r="BG722" s="189">
        <f>IF(N722="zákl. přenesená",J722,0)</f>
        <v>0</v>
      </c>
      <c r="BH722" s="189">
        <f>IF(N722="sníž. přenesená",J722,0)</f>
        <v>0</v>
      </c>
      <c r="BI722" s="189">
        <f>IF(N722="nulová",J722,0)</f>
        <v>0</v>
      </c>
      <c r="BJ722" s="19" t="s">
        <v>77</v>
      </c>
      <c r="BK722" s="189">
        <f>ROUND(I722*H722,2)</f>
        <v>0</v>
      </c>
      <c r="BL722" s="19" t="s">
        <v>153</v>
      </c>
      <c r="BM722" s="188" t="s">
        <v>908</v>
      </c>
    </row>
    <row r="723" spans="1:47" s="2" customFormat="1" ht="29.25">
      <c r="A723" s="37"/>
      <c r="B723" s="38"/>
      <c r="C723" s="39"/>
      <c r="D723" s="190" t="s">
        <v>155</v>
      </c>
      <c r="E723" s="39"/>
      <c r="F723" s="191" t="s">
        <v>909</v>
      </c>
      <c r="G723" s="39"/>
      <c r="H723" s="39"/>
      <c r="I723" s="192"/>
      <c r="J723" s="39"/>
      <c r="K723" s="39"/>
      <c r="L723" s="42"/>
      <c r="M723" s="193"/>
      <c r="N723" s="194"/>
      <c r="O723" s="67"/>
      <c r="P723" s="67"/>
      <c r="Q723" s="67"/>
      <c r="R723" s="67"/>
      <c r="S723" s="67"/>
      <c r="T723" s="68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T723" s="19" t="s">
        <v>155</v>
      </c>
      <c r="AU723" s="19" t="s">
        <v>82</v>
      </c>
    </row>
    <row r="724" spans="1:47" s="2" customFormat="1" ht="11.25">
      <c r="A724" s="37"/>
      <c r="B724" s="38"/>
      <c r="C724" s="39"/>
      <c r="D724" s="195" t="s">
        <v>157</v>
      </c>
      <c r="E724" s="39"/>
      <c r="F724" s="196" t="s">
        <v>910</v>
      </c>
      <c r="G724" s="39"/>
      <c r="H724" s="39"/>
      <c r="I724" s="192"/>
      <c r="J724" s="39"/>
      <c r="K724" s="39"/>
      <c r="L724" s="42"/>
      <c r="M724" s="193"/>
      <c r="N724" s="194"/>
      <c r="O724" s="67"/>
      <c r="P724" s="67"/>
      <c r="Q724" s="67"/>
      <c r="R724" s="67"/>
      <c r="S724" s="67"/>
      <c r="T724" s="68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T724" s="19" t="s">
        <v>157</v>
      </c>
      <c r="AU724" s="19" t="s">
        <v>82</v>
      </c>
    </row>
    <row r="725" spans="1:65" s="2" customFormat="1" ht="33" customHeight="1">
      <c r="A725" s="37"/>
      <c r="B725" s="38"/>
      <c r="C725" s="177" t="s">
        <v>911</v>
      </c>
      <c r="D725" s="177" t="s">
        <v>148</v>
      </c>
      <c r="E725" s="178" t="s">
        <v>912</v>
      </c>
      <c r="F725" s="179" t="s">
        <v>913</v>
      </c>
      <c r="G725" s="180" t="s">
        <v>196</v>
      </c>
      <c r="H725" s="181">
        <v>20.511</v>
      </c>
      <c r="I725" s="182"/>
      <c r="J725" s="183">
        <f>ROUND(I725*H725,2)</f>
        <v>0</v>
      </c>
      <c r="K725" s="179" t="s">
        <v>152</v>
      </c>
      <c r="L725" s="42"/>
      <c r="M725" s="184" t="s">
        <v>21</v>
      </c>
      <c r="N725" s="185" t="s">
        <v>43</v>
      </c>
      <c r="O725" s="67"/>
      <c r="P725" s="186">
        <f>O725*H725</f>
        <v>0</v>
      </c>
      <c r="Q725" s="186">
        <v>0</v>
      </c>
      <c r="R725" s="186">
        <f>Q725*H725</f>
        <v>0</v>
      </c>
      <c r="S725" s="186">
        <v>0</v>
      </c>
      <c r="T725" s="187">
        <f>S725*H725</f>
        <v>0</v>
      </c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R725" s="188" t="s">
        <v>153</v>
      </c>
      <c r="AT725" s="188" t="s">
        <v>148</v>
      </c>
      <c r="AU725" s="188" t="s">
        <v>82</v>
      </c>
      <c r="AY725" s="19" t="s">
        <v>145</v>
      </c>
      <c r="BE725" s="189">
        <f>IF(N725="základní",J725,0)</f>
        <v>0</v>
      </c>
      <c r="BF725" s="189">
        <f>IF(N725="snížená",J725,0)</f>
        <v>0</v>
      </c>
      <c r="BG725" s="189">
        <f>IF(N725="zákl. přenesená",J725,0)</f>
        <v>0</v>
      </c>
      <c r="BH725" s="189">
        <f>IF(N725="sníž. přenesená",J725,0)</f>
        <v>0</v>
      </c>
      <c r="BI725" s="189">
        <f>IF(N725="nulová",J725,0)</f>
        <v>0</v>
      </c>
      <c r="BJ725" s="19" t="s">
        <v>77</v>
      </c>
      <c r="BK725" s="189">
        <f>ROUND(I725*H725,2)</f>
        <v>0</v>
      </c>
      <c r="BL725" s="19" t="s">
        <v>153</v>
      </c>
      <c r="BM725" s="188" t="s">
        <v>914</v>
      </c>
    </row>
    <row r="726" spans="1:47" s="2" customFormat="1" ht="29.25">
      <c r="A726" s="37"/>
      <c r="B726" s="38"/>
      <c r="C726" s="39"/>
      <c r="D726" s="190" t="s">
        <v>155</v>
      </c>
      <c r="E726" s="39"/>
      <c r="F726" s="191" t="s">
        <v>915</v>
      </c>
      <c r="G726" s="39"/>
      <c r="H726" s="39"/>
      <c r="I726" s="192"/>
      <c r="J726" s="39"/>
      <c r="K726" s="39"/>
      <c r="L726" s="42"/>
      <c r="M726" s="193"/>
      <c r="N726" s="194"/>
      <c r="O726" s="67"/>
      <c r="P726" s="67"/>
      <c r="Q726" s="67"/>
      <c r="R726" s="67"/>
      <c r="S726" s="67"/>
      <c r="T726" s="68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T726" s="19" t="s">
        <v>155</v>
      </c>
      <c r="AU726" s="19" t="s">
        <v>82</v>
      </c>
    </row>
    <row r="727" spans="1:47" s="2" customFormat="1" ht="11.25">
      <c r="A727" s="37"/>
      <c r="B727" s="38"/>
      <c r="C727" s="39"/>
      <c r="D727" s="195" t="s">
        <v>157</v>
      </c>
      <c r="E727" s="39"/>
      <c r="F727" s="196" t="s">
        <v>916</v>
      </c>
      <c r="G727" s="39"/>
      <c r="H727" s="39"/>
      <c r="I727" s="192"/>
      <c r="J727" s="39"/>
      <c r="K727" s="39"/>
      <c r="L727" s="42"/>
      <c r="M727" s="193"/>
      <c r="N727" s="194"/>
      <c r="O727" s="67"/>
      <c r="P727" s="67"/>
      <c r="Q727" s="67"/>
      <c r="R727" s="67"/>
      <c r="S727" s="67"/>
      <c r="T727" s="68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T727" s="19" t="s">
        <v>157</v>
      </c>
      <c r="AU727" s="19" t="s">
        <v>82</v>
      </c>
    </row>
    <row r="728" spans="2:51" s="13" customFormat="1" ht="11.25">
      <c r="B728" s="197"/>
      <c r="C728" s="198"/>
      <c r="D728" s="190" t="s">
        <v>159</v>
      </c>
      <c r="E728" s="199" t="s">
        <v>21</v>
      </c>
      <c r="F728" s="200" t="s">
        <v>917</v>
      </c>
      <c r="G728" s="198"/>
      <c r="H728" s="201">
        <v>24.704</v>
      </c>
      <c r="I728" s="202"/>
      <c r="J728" s="198"/>
      <c r="K728" s="198"/>
      <c r="L728" s="203"/>
      <c r="M728" s="204"/>
      <c r="N728" s="205"/>
      <c r="O728" s="205"/>
      <c r="P728" s="205"/>
      <c r="Q728" s="205"/>
      <c r="R728" s="205"/>
      <c r="S728" s="205"/>
      <c r="T728" s="206"/>
      <c r="AT728" s="207" t="s">
        <v>159</v>
      </c>
      <c r="AU728" s="207" t="s">
        <v>82</v>
      </c>
      <c r="AV728" s="13" t="s">
        <v>82</v>
      </c>
      <c r="AW728" s="13" t="s">
        <v>34</v>
      </c>
      <c r="AX728" s="13" t="s">
        <v>72</v>
      </c>
      <c r="AY728" s="207" t="s">
        <v>145</v>
      </c>
    </row>
    <row r="729" spans="2:51" s="13" customFormat="1" ht="11.25">
      <c r="B729" s="197"/>
      <c r="C729" s="198"/>
      <c r="D729" s="190" t="s">
        <v>159</v>
      </c>
      <c r="E729" s="199" t="s">
        <v>21</v>
      </c>
      <c r="F729" s="200" t="s">
        <v>918</v>
      </c>
      <c r="G729" s="198"/>
      <c r="H729" s="201">
        <v>-3.71</v>
      </c>
      <c r="I729" s="202"/>
      <c r="J729" s="198"/>
      <c r="K729" s="198"/>
      <c r="L729" s="203"/>
      <c r="M729" s="204"/>
      <c r="N729" s="205"/>
      <c r="O729" s="205"/>
      <c r="P729" s="205"/>
      <c r="Q729" s="205"/>
      <c r="R729" s="205"/>
      <c r="S729" s="205"/>
      <c r="T729" s="206"/>
      <c r="AT729" s="207" t="s">
        <v>159</v>
      </c>
      <c r="AU729" s="207" t="s">
        <v>82</v>
      </c>
      <c r="AV729" s="13" t="s">
        <v>82</v>
      </c>
      <c r="AW729" s="13" t="s">
        <v>34</v>
      </c>
      <c r="AX729" s="13" t="s">
        <v>72</v>
      </c>
      <c r="AY729" s="207" t="s">
        <v>145</v>
      </c>
    </row>
    <row r="730" spans="2:51" s="13" customFormat="1" ht="11.25">
      <c r="B730" s="197"/>
      <c r="C730" s="198"/>
      <c r="D730" s="190" t="s">
        <v>159</v>
      </c>
      <c r="E730" s="199" t="s">
        <v>21</v>
      </c>
      <c r="F730" s="200" t="s">
        <v>919</v>
      </c>
      <c r="G730" s="198"/>
      <c r="H730" s="201">
        <v>-0.483</v>
      </c>
      <c r="I730" s="202"/>
      <c r="J730" s="198"/>
      <c r="K730" s="198"/>
      <c r="L730" s="203"/>
      <c r="M730" s="204"/>
      <c r="N730" s="205"/>
      <c r="O730" s="205"/>
      <c r="P730" s="205"/>
      <c r="Q730" s="205"/>
      <c r="R730" s="205"/>
      <c r="S730" s="205"/>
      <c r="T730" s="206"/>
      <c r="AT730" s="207" t="s">
        <v>159</v>
      </c>
      <c r="AU730" s="207" t="s">
        <v>82</v>
      </c>
      <c r="AV730" s="13" t="s">
        <v>82</v>
      </c>
      <c r="AW730" s="13" t="s">
        <v>34</v>
      </c>
      <c r="AX730" s="13" t="s">
        <v>72</v>
      </c>
      <c r="AY730" s="207" t="s">
        <v>145</v>
      </c>
    </row>
    <row r="731" spans="2:51" s="15" customFormat="1" ht="11.25">
      <c r="B731" s="218"/>
      <c r="C731" s="219"/>
      <c r="D731" s="190" t="s">
        <v>159</v>
      </c>
      <c r="E731" s="220" t="s">
        <v>21</v>
      </c>
      <c r="F731" s="221" t="s">
        <v>233</v>
      </c>
      <c r="G731" s="219"/>
      <c r="H731" s="222">
        <v>20.511</v>
      </c>
      <c r="I731" s="223"/>
      <c r="J731" s="219"/>
      <c r="K731" s="219"/>
      <c r="L731" s="224"/>
      <c r="M731" s="225"/>
      <c r="N731" s="226"/>
      <c r="O731" s="226"/>
      <c r="P731" s="226"/>
      <c r="Q731" s="226"/>
      <c r="R731" s="226"/>
      <c r="S731" s="226"/>
      <c r="T731" s="227"/>
      <c r="AT731" s="228" t="s">
        <v>159</v>
      </c>
      <c r="AU731" s="228" t="s">
        <v>82</v>
      </c>
      <c r="AV731" s="15" t="s">
        <v>153</v>
      </c>
      <c r="AW731" s="15" t="s">
        <v>34</v>
      </c>
      <c r="AX731" s="15" t="s">
        <v>77</v>
      </c>
      <c r="AY731" s="228" t="s">
        <v>145</v>
      </c>
    </row>
    <row r="732" spans="1:65" s="2" customFormat="1" ht="24.2" customHeight="1">
      <c r="A732" s="37"/>
      <c r="B732" s="38"/>
      <c r="C732" s="177" t="s">
        <v>920</v>
      </c>
      <c r="D732" s="177" t="s">
        <v>148</v>
      </c>
      <c r="E732" s="178" t="s">
        <v>921</v>
      </c>
      <c r="F732" s="179" t="s">
        <v>922</v>
      </c>
      <c r="G732" s="180" t="s">
        <v>196</v>
      </c>
      <c r="H732" s="181">
        <v>0.483</v>
      </c>
      <c r="I732" s="182"/>
      <c r="J732" s="183">
        <f>ROUND(I732*H732,2)</f>
        <v>0</v>
      </c>
      <c r="K732" s="179" t="s">
        <v>152</v>
      </c>
      <c r="L732" s="42"/>
      <c r="M732" s="184" t="s">
        <v>21</v>
      </c>
      <c r="N732" s="185" t="s">
        <v>43</v>
      </c>
      <c r="O732" s="67"/>
      <c r="P732" s="186">
        <f>O732*H732</f>
        <v>0</v>
      </c>
      <c r="Q732" s="186">
        <v>0</v>
      </c>
      <c r="R732" s="186">
        <f>Q732*H732</f>
        <v>0</v>
      </c>
      <c r="S732" s="186">
        <v>0</v>
      </c>
      <c r="T732" s="187">
        <f>S732*H732</f>
        <v>0</v>
      </c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R732" s="188" t="s">
        <v>153</v>
      </c>
      <c r="AT732" s="188" t="s">
        <v>148</v>
      </c>
      <c r="AU732" s="188" t="s">
        <v>82</v>
      </c>
      <c r="AY732" s="19" t="s">
        <v>145</v>
      </c>
      <c r="BE732" s="189">
        <f>IF(N732="základní",J732,0)</f>
        <v>0</v>
      </c>
      <c r="BF732" s="189">
        <f>IF(N732="snížená",J732,0)</f>
        <v>0</v>
      </c>
      <c r="BG732" s="189">
        <f>IF(N732="zákl. přenesená",J732,0)</f>
        <v>0</v>
      </c>
      <c r="BH732" s="189">
        <f>IF(N732="sníž. přenesená",J732,0)</f>
        <v>0</v>
      </c>
      <c r="BI732" s="189">
        <f>IF(N732="nulová",J732,0)</f>
        <v>0</v>
      </c>
      <c r="BJ732" s="19" t="s">
        <v>77</v>
      </c>
      <c r="BK732" s="189">
        <f>ROUND(I732*H732,2)</f>
        <v>0</v>
      </c>
      <c r="BL732" s="19" t="s">
        <v>153</v>
      </c>
      <c r="BM732" s="188" t="s">
        <v>923</v>
      </c>
    </row>
    <row r="733" spans="1:47" s="2" customFormat="1" ht="19.5">
      <c r="A733" s="37"/>
      <c r="B733" s="38"/>
      <c r="C733" s="39"/>
      <c r="D733" s="190" t="s">
        <v>155</v>
      </c>
      <c r="E733" s="39"/>
      <c r="F733" s="191" t="s">
        <v>924</v>
      </c>
      <c r="G733" s="39"/>
      <c r="H733" s="39"/>
      <c r="I733" s="192"/>
      <c r="J733" s="39"/>
      <c r="K733" s="39"/>
      <c r="L733" s="42"/>
      <c r="M733" s="193"/>
      <c r="N733" s="194"/>
      <c r="O733" s="67"/>
      <c r="P733" s="67"/>
      <c r="Q733" s="67"/>
      <c r="R733" s="67"/>
      <c r="S733" s="67"/>
      <c r="T733" s="68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T733" s="19" t="s">
        <v>155</v>
      </c>
      <c r="AU733" s="19" t="s">
        <v>82</v>
      </c>
    </row>
    <row r="734" spans="1:47" s="2" customFormat="1" ht="11.25">
      <c r="A734" s="37"/>
      <c r="B734" s="38"/>
      <c r="C734" s="39"/>
      <c r="D734" s="195" t="s">
        <v>157</v>
      </c>
      <c r="E734" s="39"/>
      <c r="F734" s="196" t="s">
        <v>925</v>
      </c>
      <c r="G734" s="39"/>
      <c r="H734" s="39"/>
      <c r="I734" s="192"/>
      <c r="J734" s="39"/>
      <c r="K734" s="39"/>
      <c r="L734" s="42"/>
      <c r="M734" s="193"/>
      <c r="N734" s="194"/>
      <c r="O734" s="67"/>
      <c r="P734" s="67"/>
      <c r="Q734" s="67"/>
      <c r="R734" s="67"/>
      <c r="S734" s="67"/>
      <c r="T734" s="68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T734" s="19" t="s">
        <v>157</v>
      </c>
      <c r="AU734" s="19" t="s">
        <v>82</v>
      </c>
    </row>
    <row r="735" spans="2:51" s="13" customFormat="1" ht="11.25">
      <c r="B735" s="197"/>
      <c r="C735" s="198"/>
      <c r="D735" s="190" t="s">
        <v>159</v>
      </c>
      <c r="E735" s="199" t="s">
        <v>21</v>
      </c>
      <c r="F735" s="200" t="s">
        <v>926</v>
      </c>
      <c r="G735" s="198"/>
      <c r="H735" s="201">
        <v>0.085</v>
      </c>
      <c r="I735" s="202"/>
      <c r="J735" s="198"/>
      <c r="K735" s="198"/>
      <c r="L735" s="203"/>
      <c r="M735" s="204"/>
      <c r="N735" s="205"/>
      <c r="O735" s="205"/>
      <c r="P735" s="205"/>
      <c r="Q735" s="205"/>
      <c r="R735" s="205"/>
      <c r="S735" s="205"/>
      <c r="T735" s="206"/>
      <c r="AT735" s="207" t="s">
        <v>159</v>
      </c>
      <c r="AU735" s="207" t="s">
        <v>82</v>
      </c>
      <c r="AV735" s="13" t="s">
        <v>82</v>
      </c>
      <c r="AW735" s="13" t="s">
        <v>34</v>
      </c>
      <c r="AX735" s="13" t="s">
        <v>72</v>
      </c>
      <c r="AY735" s="207" t="s">
        <v>145</v>
      </c>
    </row>
    <row r="736" spans="2:51" s="13" customFormat="1" ht="11.25">
      <c r="B736" s="197"/>
      <c r="C736" s="198"/>
      <c r="D736" s="190" t="s">
        <v>159</v>
      </c>
      <c r="E736" s="199" t="s">
        <v>21</v>
      </c>
      <c r="F736" s="200" t="s">
        <v>927</v>
      </c>
      <c r="G736" s="198"/>
      <c r="H736" s="201">
        <v>0.281</v>
      </c>
      <c r="I736" s="202"/>
      <c r="J736" s="198"/>
      <c r="K736" s="198"/>
      <c r="L736" s="203"/>
      <c r="M736" s="204"/>
      <c r="N736" s="205"/>
      <c r="O736" s="205"/>
      <c r="P736" s="205"/>
      <c r="Q736" s="205"/>
      <c r="R736" s="205"/>
      <c r="S736" s="205"/>
      <c r="T736" s="206"/>
      <c r="AT736" s="207" t="s">
        <v>159</v>
      </c>
      <c r="AU736" s="207" t="s">
        <v>82</v>
      </c>
      <c r="AV736" s="13" t="s">
        <v>82</v>
      </c>
      <c r="AW736" s="13" t="s">
        <v>34</v>
      </c>
      <c r="AX736" s="13" t="s">
        <v>72</v>
      </c>
      <c r="AY736" s="207" t="s">
        <v>145</v>
      </c>
    </row>
    <row r="737" spans="2:51" s="13" customFormat="1" ht="11.25">
      <c r="B737" s="197"/>
      <c r="C737" s="198"/>
      <c r="D737" s="190" t="s">
        <v>159</v>
      </c>
      <c r="E737" s="199" t="s">
        <v>21</v>
      </c>
      <c r="F737" s="200" t="s">
        <v>928</v>
      </c>
      <c r="G737" s="198"/>
      <c r="H737" s="201">
        <v>0.117</v>
      </c>
      <c r="I737" s="202"/>
      <c r="J737" s="198"/>
      <c r="K737" s="198"/>
      <c r="L737" s="203"/>
      <c r="M737" s="204"/>
      <c r="N737" s="205"/>
      <c r="O737" s="205"/>
      <c r="P737" s="205"/>
      <c r="Q737" s="205"/>
      <c r="R737" s="205"/>
      <c r="S737" s="205"/>
      <c r="T737" s="206"/>
      <c r="AT737" s="207" t="s">
        <v>159</v>
      </c>
      <c r="AU737" s="207" t="s">
        <v>82</v>
      </c>
      <c r="AV737" s="13" t="s">
        <v>82</v>
      </c>
      <c r="AW737" s="13" t="s">
        <v>34</v>
      </c>
      <c r="AX737" s="13" t="s">
        <v>72</v>
      </c>
      <c r="AY737" s="207" t="s">
        <v>145</v>
      </c>
    </row>
    <row r="738" spans="2:51" s="15" customFormat="1" ht="11.25">
      <c r="B738" s="218"/>
      <c r="C738" s="219"/>
      <c r="D738" s="190" t="s">
        <v>159</v>
      </c>
      <c r="E738" s="220" t="s">
        <v>21</v>
      </c>
      <c r="F738" s="221" t="s">
        <v>233</v>
      </c>
      <c r="G738" s="219"/>
      <c r="H738" s="222">
        <v>0.48300000000000004</v>
      </c>
      <c r="I738" s="223"/>
      <c r="J738" s="219"/>
      <c r="K738" s="219"/>
      <c r="L738" s="224"/>
      <c r="M738" s="225"/>
      <c r="N738" s="226"/>
      <c r="O738" s="226"/>
      <c r="P738" s="226"/>
      <c r="Q738" s="226"/>
      <c r="R738" s="226"/>
      <c r="S738" s="226"/>
      <c r="T738" s="227"/>
      <c r="AT738" s="228" t="s">
        <v>159</v>
      </c>
      <c r="AU738" s="228" t="s">
        <v>82</v>
      </c>
      <c r="AV738" s="15" t="s">
        <v>153</v>
      </c>
      <c r="AW738" s="15" t="s">
        <v>34</v>
      </c>
      <c r="AX738" s="15" t="s">
        <v>77</v>
      </c>
      <c r="AY738" s="228" t="s">
        <v>145</v>
      </c>
    </row>
    <row r="739" spans="2:63" s="12" customFormat="1" ht="22.9" customHeight="1">
      <c r="B739" s="161"/>
      <c r="C739" s="162"/>
      <c r="D739" s="163" t="s">
        <v>71</v>
      </c>
      <c r="E739" s="175" t="s">
        <v>929</v>
      </c>
      <c r="F739" s="175" t="s">
        <v>930</v>
      </c>
      <c r="G739" s="162"/>
      <c r="H739" s="162"/>
      <c r="I739" s="165"/>
      <c r="J739" s="176">
        <f>BK739</f>
        <v>0</v>
      </c>
      <c r="K739" s="162"/>
      <c r="L739" s="167"/>
      <c r="M739" s="168"/>
      <c r="N739" s="169"/>
      <c r="O739" s="169"/>
      <c r="P739" s="170">
        <f>SUM(P740:P742)</f>
        <v>0</v>
      </c>
      <c r="Q739" s="169"/>
      <c r="R739" s="170">
        <f>SUM(R740:R742)</f>
        <v>0</v>
      </c>
      <c r="S739" s="169"/>
      <c r="T739" s="171">
        <f>SUM(T740:T742)</f>
        <v>0</v>
      </c>
      <c r="AR739" s="172" t="s">
        <v>77</v>
      </c>
      <c r="AT739" s="173" t="s">
        <v>71</v>
      </c>
      <c r="AU739" s="173" t="s">
        <v>77</v>
      </c>
      <c r="AY739" s="172" t="s">
        <v>145</v>
      </c>
      <c r="BK739" s="174">
        <f>SUM(BK740:BK742)</f>
        <v>0</v>
      </c>
    </row>
    <row r="740" spans="1:65" s="2" customFormat="1" ht="16.5" customHeight="1">
      <c r="A740" s="37"/>
      <c r="B740" s="38"/>
      <c r="C740" s="177" t="s">
        <v>931</v>
      </c>
      <c r="D740" s="177" t="s">
        <v>148</v>
      </c>
      <c r="E740" s="178" t="s">
        <v>932</v>
      </c>
      <c r="F740" s="179" t="s">
        <v>933</v>
      </c>
      <c r="G740" s="180" t="s">
        <v>196</v>
      </c>
      <c r="H740" s="181">
        <v>12.071</v>
      </c>
      <c r="I740" s="182"/>
      <c r="J740" s="183">
        <f>ROUND(I740*H740,2)</f>
        <v>0</v>
      </c>
      <c r="K740" s="179" t="s">
        <v>152</v>
      </c>
      <c r="L740" s="42"/>
      <c r="M740" s="184" t="s">
        <v>21</v>
      </c>
      <c r="N740" s="185" t="s">
        <v>43</v>
      </c>
      <c r="O740" s="67"/>
      <c r="P740" s="186">
        <f>O740*H740</f>
        <v>0</v>
      </c>
      <c r="Q740" s="186">
        <v>0</v>
      </c>
      <c r="R740" s="186">
        <f>Q740*H740</f>
        <v>0</v>
      </c>
      <c r="S740" s="186">
        <v>0</v>
      </c>
      <c r="T740" s="187">
        <f>S740*H740</f>
        <v>0</v>
      </c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R740" s="188" t="s">
        <v>153</v>
      </c>
      <c r="AT740" s="188" t="s">
        <v>148</v>
      </c>
      <c r="AU740" s="188" t="s">
        <v>82</v>
      </c>
      <c r="AY740" s="19" t="s">
        <v>145</v>
      </c>
      <c r="BE740" s="189">
        <f>IF(N740="základní",J740,0)</f>
        <v>0</v>
      </c>
      <c r="BF740" s="189">
        <f>IF(N740="snížená",J740,0)</f>
        <v>0</v>
      </c>
      <c r="BG740" s="189">
        <f>IF(N740="zákl. přenesená",J740,0)</f>
        <v>0</v>
      </c>
      <c r="BH740" s="189">
        <f>IF(N740="sníž. přenesená",J740,0)</f>
        <v>0</v>
      </c>
      <c r="BI740" s="189">
        <f>IF(N740="nulová",J740,0)</f>
        <v>0</v>
      </c>
      <c r="BJ740" s="19" t="s">
        <v>77</v>
      </c>
      <c r="BK740" s="189">
        <f>ROUND(I740*H740,2)</f>
        <v>0</v>
      </c>
      <c r="BL740" s="19" t="s">
        <v>153</v>
      </c>
      <c r="BM740" s="188" t="s">
        <v>934</v>
      </c>
    </row>
    <row r="741" spans="1:47" s="2" customFormat="1" ht="29.25">
      <c r="A741" s="37"/>
      <c r="B741" s="38"/>
      <c r="C741" s="39"/>
      <c r="D741" s="190" t="s">
        <v>155</v>
      </c>
      <c r="E741" s="39"/>
      <c r="F741" s="191" t="s">
        <v>935</v>
      </c>
      <c r="G741" s="39"/>
      <c r="H741" s="39"/>
      <c r="I741" s="192"/>
      <c r="J741" s="39"/>
      <c r="K741" s="39"/>
      <c r="L741" s="42"/>
      <c r="M741" s="193"/>
      <c r="N741" s="194"/>
      <c r="O741" s="67"/>
      <c r="P741" s="67"/>
      <c r="Q741" s="67"/>
      <c r="R741" s="67"/>
      <c r="S741" s="67"/>
      <c r="T741" s="68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T741" s="19" t="s">
        <v>155</v>
      </c>
      <c r="AU741" s="19" t="s">
        <v>82</v>
      </c>
    </row>
    <row r="742" spans="1:47" s="2" customFormat="1" ht="11.25">
      <c r="A742" s="37"/>
      <c r="B742" s="38"/>
      <c r="C742" s="39"/>
      <c r="D742" s="195" t="s">
        <v>157</v>
      </c>
      <c r="E742" s="39"/>
      <c r="F742" s="196" t="s">
        <v>936</v>
      </c>
      <c r="G742" s="39"/>
      <c r="H742" s="39"/>
      <c r="I742" s="192"/>
      <c r="J742" s="39"/>
      <c r="K742" s="39"/>
      <c r="L742" s="42"/>
      <c r="M742" s="193"/>
      <c r="N742" s="194"/>
      <c r="O742" s="67"/>
      <c r="P742" s="67"/>
      <c r="Q742" s="67"/>
      <c r="R742" s="67"/>
      <c r="S742" s="67"/>
      <c r="T742" s="68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T742" s="19" t="s">
        <v>157</v>
      </c>
      <c r="AU742" s="19" t="s">
        <v>82</v>
      </c>
    </row>
    <row r="743" spans="2:63" s="12" customFormat="1" ht="25.9" customHeight="1">
      <c r="B743" s="161"/>
      <c r="C743" s="162"/>
      <c r="D743" s="163" t="s">
        <v>71</v>
      </c>
      <c r="E743" s="164" t="s">
        <v>937</v>
      </c>
      <c r="F743" s="164" t="s">
        <v>938</v>
      </c>
      <c r="G743" s="162"/>
      <c r="H743" s="162"/>
      <c r="I743" s="165"/>
      <c r="J743" s="166">
        <f>BK743</f>
        <v>0</v>
      </c>
      <c r="K743" s="162"/>
      <c r="L743" s="167"/>
      <c r="M743" s="168"/>
      <c r="N743" s="169"/>
      <c r="O743" s="169"/>
      <c r="P743" s="170">
        <f>P744+P780+P847+P910+P922+P929+P946+P955+P980+P1118+P1211+P1242+P1330+P1350+P1375+P1444+P1463+P1561+P1566</f>
        <v>0</v>
      </c>
      <c r="Q743" s="169"/>
      <c r="R743" s="170">
        <f>R744+R780+R847+R910+R922+R929+R946+R955+R980+R1118+R1211+R1242+R1330+R1350+R1375+R1444+R1463+R1561+R1566</f>
        <v>4.00023664</v>
      </c>
      <c r="S743" s="169"/>
      <c r="T743" s="171">
        <f>T744+T780+T847+T910+T922+T929+T946+T955+T980+T1118+T1211+T1242+T1330+T1350+T1375+T1444+T1463+T1561+T1566</f>
        <v>2.72386231</v>
      </c>
      <c r="AR743" s="172" t="s">
        <v>82</v>
      </c>
      <c r="AT743" s="173" t="s">
        <v>71</v>
      </c>
      <c r="AU743" s="173" t="s">
        <v>72</v>
      </c>
      <c r="AY743" s="172" t="s">
        <v>145</v>
      </c>
      <c r="BK743" s="174">
        <f>BK744+BK780+BK847+BK910+BK922+BK929+BK946+BK955+BK980+BK1118+BK1211+BK1242+BK1330+BK1350+BK1375+BK1444+BK1463+BK1561+BK1566</f>
        <v>0</v>
      </c>
    </row>
    <row r="744" spans="2:63" s="12" customFormat="1" ht="22.9" customHeight="1">
      <c r="B744" s="161"/>
      <c r="C744" s="162"/>
      <c r="D744" s="163" t="s">
        <v>71</v>
      </c>
      <c r="E744" s="175" t="s">
        <v>939</v>
      </c>
      <c r="F744" s="175" t="s">
        <v>940</v>
      </c>
      <c r="G744" s="162"/>
      <c r="H744" s="162"/>
      <c r="I744" s="165"/>
      <c r="J744" s="176">
        <f>BK744</f>
        <v>0</v>
      </c>
      <c r="K744" s="162"/>
      <c r="L744" s="167"/>
      <c r="M744" s="168"/>
      <c r="N744" s="169"/>
      <c r="O744" s="169"/>
      <c r="P744" s="170">
        <f>SUM(P745:P779)</f>
        <v>0</v>
      </c>
      <c r="Q744" s="169"/>
      <c r="R744" s="170">
        <f>SUM(R745:R779)</f>
        <v>0.0655</v>
      </c>
      <c r="S744" s="169"/>
      <c r="T744" s="171">
        <f>SUM(T745:T779)</f>
        <v>0.05574</v>
      </c>
      <c r="AR744" s="172" t="s">
        <v>82</v>
      </c>
      <c r="AT744" s="173" t="s">
        <v>71</v>
      </c>
      <c r="AU744" s="173" t="s">
        <v>77</v>
      </c>
      <c r="AY744" s="172" t="s">
        <v>145</v>
      </c>
      <c r="BK744" s="174">
        <f>SUM(BK745:BK779)</f>
        <v>0</v>
      </c>
    </row>
    <row r="745" spans="1:65" s="2" customFormat="1" ht="16.5" customHeight="1">
      <c r="A745" s="37"/>
      <c r="B745" s="38"/>
      <c r="C745" s="177" t="s">
        <v>941</v>
      </c>
      <c r="D745" s="177" t="s">
        <v>148</v>
      </c>
      <c r="E745" s="178" t="s">
        <v>942</v>
      </c>
      <c r="F745" s="179" t="s">
        <v>943</v>
      </c>
      <c r="G745" s="180" t="s">
        <v>226</v>
      </c>
      <c r="H745" s="181">
        <v>22</v>
      </c>
      <c r="I745" s="182"/>
      <c r="J745" s="183">
        <f>ROUND(I745*H745,2)</f>
        <v>0</v>
      </c>
      <c r="K745" s="179" t="s">
        <v>21</v>
      </c>
      <c r="L745" s="42"/>
      <c r="M745" s="184" t="s">
        <v>21</v>
      </c>
      <c r="N745" s="185" t="s">
        <v>43</v>
      </c>
      <c r="O745" s="67"/>
      <c r="P745" s="186">
        <f>O745*H745</f>
        <v>0</v>
      </c>
      <c r="Q745" s="186">
        <v>0</v>
      </c>
      <c r="R745" s="186">
        <f>Q745*H745</f>
        <v>0</v>
      </c>
      <c r="S745" s="186">
        <v>0.00198</v>
      </c>
      <c r="T745" s="187">
        <f>S745*H745</f>
        <v>0.04356</v>
      </c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R745" s="188" t="s">
        <v>266</v>
      </c>
      <c r="AT745" s="188" t="s">
        <v>148</v>
      </c>
      <c r="AU745" s="188" t="s">
        <v>82</v>
      </c>
      <c r="AY745" s="19" t="s">
        <v>145</v>
      </c>
      <c r="BE745" s="189">
        <f>IF(N745="základní",J745,0)</f>
        <v>0</v>
      </c>
      <c r="BF745" s="189">
        <f>IF(N745="snížená",J745,0)</f>
        <v>0</v>
      </c>
      <c r="BG745" s="189">
        <f>IF(N745="zákl. přenesená",J745,0)</f>
        <v>0</v>
      </c>
      <c r="BH745" s="189">
        <f>IF(N745="sníž. přenesená",J745,0)</f>
        <v>0</v>
      </c>
      <c r="BI745" s="189">
        <f>IF(N745="nulová",J745,0)</f>
        <v>0</v>
      </c>
      <c r="BJ745" s="19" t="s">
        <v>77</v>
      </c>
      <c r="BK745" s="189">
        <f>ROUND(I745*H745,2)</f>
        <v>0</v>
      </c>
      <c r="BL745" s="19" t="s">
        <v>266</v>
      </c>
      <c r="BM745" s="188" t="s">
        <v>944</v>
      </c>
    </row>
    <row r="746" spans="1:47" s="2" customFormat="1" ht="19.5">
      <c r="A746" s="37"/>
      <c r="B746" s="38"/>
      <c r="C746" s="39"/>
      <c r="D746" s="190" t="s">
        <v>155</v>
      </c>
      <c r="E746" s="39"/>
      <c r="F746" s="191" t="s">
        <v>945</v>
      </c>
      <c r="G746" s="39"/>
      <c r="H746" s="39"/>
      <c r="I746" s="192"/>
      <c r="J746" s="39"/>
      <c r="K746" s="39"/>
      <c r="L746" s="42"/>
      <c r="M746" s="193"/>
      <c r="N746" s="194"/>
      <c r="O746" s="67"/>
      <c r="P746" s="67"/>
      <c r="Q746" s="67"/>
      <c r="R746" s="67"/>
      <c r="S746" s="67"/>
      <c r="T746" s="68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T746" s="19" t="s">
        <v>155</v>
      </c>
      <c r="AU746" s="19" t="s">
        <v>82</v>
      </c>
    </row>
    <row r="747" spans="1:65" s="2" customFormat="1" ht="16.5" customHeight="1">
      <c r="A747" s="37"/>
      <c r="B747" s="38"/>
      <c r="C747" s="177" t="s">
        <v>946</v>
      </c>
      <c r="D747" s="177" t="s">
        <v>148</v>
      </c>
      <c r="E747" s="178" t="s">
        <v>947</v>
      </c>
      <c r="F747" s="179" t="s">
        <v>948</v>
      </c>
      <c r="G747" s="180" t="s">
        <v>151</v>
      </c>
      <c r="H747" s="181">
        <v>1</v>
      </c>
      <c r="I747" s="182"/>
      <c r="J747" s="183">
        <f>ROUND(I747*H747,2)</f>
        <v>0</v>
      </c>
      <c r="K747" s="179" t="s">
        <v>152</v>
      </c>
      <c r="L747" s="42"/>
      <c r="M747" s="184" t="s">
        <v>21</v>
      </c>
      <c r="N747" s="185" t="s">
        <v>43</v>
      </c>
      <c r="O747" s="67"/>
      <c r="P747" s="186">
        <f>O747*H747</f>
        <v>0</v>
      </c>
      <c r="Q747" s="186">
        <v>0.00179</v>
      </c>
      <c r="R747" s="186">
        <f>Q747*H747</f>
        <v>0.00179</v>
      </c>
      <c r="S747" s="186">
        <v>0</v>
      </c>
      <c r="T747" s="187">
        <f>S747*H747</f>
        <v>0</v>
      </c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R747" s="188" t="s">
        <v>266</v>
      </c>
      <c r="AT747" s="188" t="s">
        <v>148</v>
      </c>
      <c r="AU747" s="188" t="s">
        <v>82</v>
      </c>
      <c r="AY747" s="19" t="s">
        <v>145</v>
      </c>
      <c r="BE747" s="189">
        <f>IF(N747="základní",J747,0)</f>
        <v>0</v>
      </c>
      <c r="BF747" s="189">
        <f>IF(N747="snížená",J747,0)</f>
        <v>0</v>
      </c>
      <c r="BG747" s="189">
        <f>IF(N747="zákl. přenesená",J747,0)</f>
        <v>0</v>
      </c>
      <c r="BH747" s="189">
        <f>IF(N747="sníž. přenesená",J747,0)</f>
        <v>0</v>
      </c>
      <c r="BI747" s="189">
        <f>IF(N747="nulová",J747,0)</f>
        <v>0</v>
      </c>
      <c r="BJ747" s="19" t="s">
        <v>77</v>
      </c>
      <c r="BK747" s="189">
        <f>ROUND(I747*H747,2)</f>
        <v>0</v>
      </c>
      <c r="BL747" s="19" t="s">
        <v>266</v>
      </c>
      <c r="BM747" s="188" t="s">
        <v>949</v>
      </c>
    </row>
    <row r="748" spans="1:47" s="2" customFormat="1" ht="19.5">
      <c r="A748" s="37"/>
      <c r="B748" s="38"/>
      <c r="C748" s="39"/>
      <c r="D748" s="190" t="s">
        <v>155</v>
      </c>
      <c r="E748" s="39"/>
      <c r="F748" s="191" t="s">
        <v>950</v>
      </c>
      <c r="G748" s="39"/>
      <c r="H748" s="39"/>
      <c r="I748" s="192"/>
      <c r="J748" s="39"/>
      <c r="K748" s="39"/>
      <c r="L748" s="42"/>
      <c r="M748" s="193"/>
      <c r="N748" s="194"/>
      <c r="O748" s="67"/>
      <c r="P748" s="67"/>
      <c r="Q748" s="67"/>
      <c r="R748" s="67"/>
      <c r="S748" s="67"/>
      <c r="T748" s="68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T748" s="19" t="s">
        <v>155</v>
      </c>
      <c r="AU748" s="19" t="s">
        <v>82</v>
      </c>
    </row>
    <row r="749" spans="1:47" s="2" customFormat="1" ht="11.25">
      <c r="A749" s="37"/>
      <c r="B749" s="38"/>
      <c r="C749" s="39"/>
      <c r="D749" s="195" t="s">
        <v>157</v>
      </c>
      <c r="E749" s="39"/>
      <c r="F749" s="196" t="s">
        <v>951</v>
      </c>
      <c r="G749" s="39"/>
      <c r="H749" s="39"/>
      <c r="I749" s="192"/>
      <c r="J749" s="39"/>
      <c r="K749" s="39"/>
      <c r="L749" s="42"/>
      <c r="M749" s="193"/>
      <c r="N749" s="194"/>
      <c r="O749" s="67"/>
      <c r="P749" s="67"/>
      <c r="Q749" s="67"/>
      <c r="R749" s="67"/>
      <c r="S749" s="67"/>
      <c r="T749" s="68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T749" s="19" t="s">
        <v>157</v>
      </c>
      <c r="AU749" s="19" t="s">
        <v>82</v>
      </c>
    </row>
    <row r="750" spans="1:65" s="2" customFormat="1" ht="37.9" customHeight="1">
      <c r="A750" s="37"/>
      <c r="B750" s="38"/>
      <c r="C750" s="177" t="s">
        <v>952</v>
      </c>
      <c r="D750" s="177" t="s">
        <v>148</v>
      </c>
      <c r="E750" s="178" t="s">
        <v>953</v>
      </c>
      <c r="F750" s="179" t="s">
        <v>954</v>
      </c>
      <c r="G750" s="180" t="s">
        <v>226</v>
      </c>
      <c r="H750" s="181">
        <v>2</v>
      </c>
      <c r="I750" s="182"/>
      <c r="J750" s="183">
        <f>ROUND(I750*H750,2)</f>
        <v>0</v>
      </c>
      <c r="K750" s="179" t="s">
        <v>21</v>
      </c>
      <c r="L750" s="42"/>
      <c r="M750" s="184" t="s">
        <v>21</v>
      </c>
      <c r="N750" s="185" t="s">
        <v>43</v>
      </c>
      <c r="O750" s="67"/>
      <c r="P750" s="186">
        <f>O750*H750</f>
        <v>0</v>
      </c>
      <c r="Q750" s="186">
        <v>0.00041</v>
      </c>
      <c r="R750" s="186">
        <f>Q750*H750</f>
        <v>0.00082</v>
      </c>
      <c r="S750" s="186">
        <v>0</v>
      </c>
      <c r="T750" s="187">
        <f>S750*H750</f>
        <v>0</v>
      </c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R750" s="188" t="s">
        <v>266</v>
      </c>
      <c r="AT750" s="188" t="s">
        <v>148</v>
      </c>
      <c r="AU750" s="188" t="s">
        <v>82</v>
      </c>
      <c r="AY750" s="19" t="s">
        <v>145</v>
      </c>
      <c r="BE750" s="189">
        <f>IF(N750="základní",J750,0)</f>
        <v>0</v>
      </c>
      <c r="BF750" s="189">
        <f>IF(N750="snížená",J750,0)</f>
        <v>0</v>
      </c>
      <c r="BG750" s="189">
        <f>IF(N750="zákl. přenesená",J750,0)</f>
        <v>0</v>
      </c>
      <c r="BH750" s="189">
        <f>IF(N750="sníž. přenesená",J750,0)</f>
        <v>0</v>
      </c>
      <c r="BI750" s="189">
        <f>IF(N750="nulová",J750,0)</f>
        <v>0</v>
      </c>
      <c r="BJ750" s="19" t="s">
        <v>77</v>
      </c>
      <c r="BK750" s="189">
        <f>ROUND(I750*H750,2)</f>
        <v>0</v>
      </c>
      <c r="BL750" s="19" t="s">
        <v>266</v>
      </c>
      <c r="BM750" s="188" t="s">
        <v>955</v>
      </c>
    </row>
    <row r="751" spans="1:47" s="2" customFormat="1" ht="19.5">
      <c r="A751" s="37"/>
      <c r="B751" s="38"/>
      <c r="C751" s="39"/>
      <c r="D751" s="190" t="s">
        <v>155</v>
      </c>
      <c r="E751" s="39"/>
      <c r="F751" s="191" t="s">
        <v>956</v>
      </c>
      <c r="G751" s="39"/>
      <c r="H751" s="39"/>
      <c r="I751" s="192"/>
      <c r="J751" s="39"/>
      <c r="K751" s="39"/>
      <c r="L751" s="42"/>
      <c r="M751" s="193"/>
      <c r="N751" s="194"/>
      <c r="O751" s="67"/>
      <c r="P751" s="67"/>
      <c r="Q751" s="67"/>
      <c r="R751" s="67"/>
      <c r="S751" s="67"/>
      <c r="T751" s="68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T751" s="19" t="s">
        <v>155</v>
      </c>
      <c r="AU751" s="19" t="s">
        <v>82</v>
      </c>
    </row>
    <row r="752" spans="1:65" s="2" customFormat="1" ht="37.9" customHeight="1">
      <c r="A752" s="37"/>
      <c r="B752" s="38"/>
      <c r="C752" s="177" t="s">
        <v>957</v>
      </c>
      <c r="D752" s="177" t="s">
        <v>148</v>
      </c>
      <c r="E752" s="178" t="s">
        <v>958</v>
      </c>
      <c r="F752" s="179" t="s">
        <v>959</v>
      </c>
      <c r="G752" s="180" t="s">
        <v>226</v>
      </c>
      <c r="H752" s="181">
        <v>14</v>
      </c>
      <c r="I752" s="182"/>
      <c r="J752" s="183">
        <f>ROUND(I752*H752,2)</f>
        <v>0</v>
      </c>
      <c r="K752" s="179" t="s">
        <v>21</v>
      </c>
      <c r="L752" s="42"/>
      <c r="M752" s="184" t="s">
        <v>21</v>
      </c>
      <c r="N752" s="185" t="s">
        <v>43</v>
      </c>
      <c r="O752" s="67"/>
      <c r="P752" s="186">
        <f>O752*H752</f>
        <v>0</v>
      </c>
      <c r="Q752" s="186">
        <v>0.00048</v>
      </c>
      <c r="R752" s="186">
        <f>Q752*H752</f>
        <v>0.00672</v>
      </c>
      <c r="S752" s="186">
        <v>0</v>
      </c>
      <c r="T752" s="187">
        <f>S752*H752</f>
        <v>0</v>
      </c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R752" s="188" t="s">
        <v>266</v>
      </c>
      <c r="AT752" s="188" t="s">
        <v>148</v>
      </c>
      <c r="AU752" s="188" t="s">
        <v>82</v>
      </c>
      <c r="AY752" s="19" t="s">
        <v>145</v>
      </c>
      <c r="BE752" s="189">
        <f>IF(N752="základní",J752,0)</f>
        <v>0</v>
      </c>
      <c r="BF752" s="189">
        <f>IF(N752="snížená",J752,0)</f>
        <v>0</v>
      </c>
      <c r="BG752" s="189">
        <f>IF(N752="zákl. přenesená",J752,0)</f>
        <v>0</v>
      </c>
      <c r="BH752" s="189">
        <f>IF(N752="sníž. přenesená",J752,0)</f>
        <v>0</v>
      </c>
      <c r="BI752" s="189">
        <f>IF(N752="nulová",J752,0)</f>
        <v>0</v>
      </c>
      <c r="BJ752" s="19" t="s">
        <v>77</v>
      </c>
      <c r="BK752" s="189">
        <f>ROUND(I752*H752,2)</f>
        <v>0</v>
      </c>
      <c r="BL752" s="19" t="s">
        <v>266</v>
      </c>
      <c r="BM752" s="188" t="s">
        <v>960</v>
      </c>
    </row>
    <row r="753" spans="1:47" s="2" customFormat="1" ht="19.5">
      <c r="A753" s="37"/>
      <c r="B753" s="38"/>
      <c r="C753" s="39"/>
      <c r="D753" s="190" t="s">
        <v>155</v>
      </c>
      <c r="E753" s="39"/>
      <c r="F753" s="191" t="s">
        <v>961</v>
      </c>
      <c r="G753" s="39"/>
      <c r="H753" s="39"/>
      <c r="I753" s="192"/>
      <c r="J753" s="39"/>
      <c r="K753" s="39"/>
      <c r="L753" s="42"/>
      <c r="M753" s="193"/>
      <c r="N753" s="194"/>
      <c r="O753" s="67"/>
      <c r="P753" s="67"/>
      <c r="Q753" s="67"/>
      <c r="R753" s="67"/>
      <c r="S753" s="67"/>
      <c r="T753" s="68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T753" s="19" t="s">
        <v>155</v>
      </c>
      <c r="AU753" s="19" t="s">
        <v>82</v>
      </c>
    </row>
    <row r="754" spans="1:65" s="2" customFormat="1" ht="37.9" customHeight="1">
      <c r="A754" s="37"/>
      <c r="B754" s="38"/>
      <c r="C754" s="177" t="s">
        <v>962</v>
      </c>
      <c r="D754" s="177" t="s">
        <v>148</v>
      </c>
      <c r="E754" s="178" t="s">
        <v>963</v>
      </c>
      <c r="F754" s="179" t="s">
        <v>964</v>
      </c>
      <c r="G754" s="180" t="s">
        <v>226</v>
      </c>
      <c r="H754" s="181">
        <v>14</v>
      </c>
      <c r="I754" s="182"/>
      <c r="J754" s="183">
        <f>ROUND(I754*H754,2)</f>
        <v>0</v>
      </c>
      <c r="K754" s="179" t="s">
        <v>21</v>
      </c>
      <c r="L754" s="42"/>
      <c r="M754" s="184" t="s">
        <v>21</v>
      </c>
      <c r="N754" s="185" t="s">
        <v>43</v>
      </c>
      <c r="O754" s="67"/>
      <c r="P754" s="186">
        <f>O754*H754</f>
        <v>0</v>
      </c>
      <c r="Q754" s="186">
        <v>0.00224</v>
      </c>
      <c r="R754" s="186">
        <f>Q754*H754</f>
        <v>0.03136</v>
      </c>
      <c r="S754" s="186">
        <v>0</v>
      </c>
      <c r="T754" s="187">
        <f>S754*H754</f>
        <v>0</v>
      </c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R754" s="188" t="s">
        <v>266</v>
      </c>
      <c r="AT754" s="188" t="s">
        <v>148</v>
      </c>
      <c r="AU754" s="188" t="s">
        <v>82</v>
      </c>
      <c r="AY754" s="19" t="s">
        <v>145</v>
      </c>
      <c r="BE754" s="189">
        <f>IF(N754="základní",J754,0)</f>
        <v>0</v>
      </c>
      <c r="BF754" s="189">
        <f>IF(N754="snížená",J754,0)</f>
        <v>0</v>
      </c>
      <c r="BG754" s="189">
        <f>IF(N754="zákl. přenesená",J754,0)</f>
        <v>0</v>
      </c>
      <c r="BH754" s="189">
        <f>IF(N754="sníž. přenesená",J754,0)</f>
        <v>0</v>
      </c>
      <c r="BI754" s="189">
        <f>IF(N754="nulová",J754,0)</f>
        <v>0</v>
      </c>
      <c r="BJ754" s="19" t="s">
        <v>77</v>
      </c>
      <c r="BK754" s="189">
        <f>ROUND(I754*H754,2)</f>
        <v>0</v>
      </c>
      <c r="BL754" s="19" t="s">
        <v>266</v>
      </c>
      <c r="BM754" s="188" t="s">
        <v>965</v>
      </c>
    </row>
    <row r="755" spans="1:47" s="2" customFormat="1" ht="19.5">
      <c r="A755" s="37"/>
      <c r="B755" s="38"/>
      <c r="C755" s="39"/>
      <c r="D755" s="190" t="s">
        <v>155</v>
      </c>
      <c r="E755" s="39"/>
      <c r="F755" s="191" t="s">
        <v>966</v>
      </c>
      <c r="G755" s="39"/>
      <c r="H755" s="39"/>
      <c r="I755" s="192"/>
      <c r="J755" s="39"/>
      <c r="K755" s="39"/>
      <c r="L755" s="42"/>
      <c r="M755" s="193"/>
      <c r="N755" s="194"/>
      <c r="O755" s="67"/>
      <c r="P755" s="67"/>
      <c r="Q755" s="67"/>
      <c r="R755" s="67"/>
      <c r="S755" s="67"/>
      <c r="T755" s="68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T755" s="19" t="s">
        <v>155</v>
      </c>
      <c r="AU755" s="19" t="s">
        <v>82</v>
      </c>
    </row>
    <row r="756" spans="1:65" s="2" customFormat="1" ht="37.9" customHeight="1">
      <c r="A756" s="37"/>
      <c r="B756" s="38"/>
      <c r="C756" s="177" t="s">
        <v>967</v>
      </c>
      <c r="D756" s="177" t="s">
        <v>148</v>
      </c>
      <c r="E756" s="178" t="s">
        <v>968</v>
      </c>
      <c r="F756" s="179" t="s">
        <v>969</v>
      </c>
      <c r="G756" s="180" t="s">
        <v>226</v>
      </c>
      <c r="H756" s="181">
        <v>8</v>
      </c>
      <c r="I756" s="182"/>
      <c r="J756" s="183">
        <f>ROUND(I756*H756,2)</f>
        <v>0</v>
      </c>
      <c r="K756" s="179" t="s">
        <v>21</v>
      </c>
      <c r="L756" s="42"/>
      <c r="M756" s="184" t="s">
        <v>21</v>
      </c>
      <c r="N756" s="185" t="s">
        <v>43</v>
      </c>
      <c r="O756" s="67"/>
      <c r="P756" s="186">
        <f>O756*H756</f>
        <v>0</v>
      </c>
      <c r="Q756" s="186">
        <v>0.00296</v>
      </c>
      <c r="R756" s="186">
        <f>Q756*H756</f>
        <v>0.02368</v>
      </c>
      <c r="S756" s="186">
        <v>0</v>
      </c>
      <c r="T756" s="187">
        <f>S756*H756</f>
        <v>0</v>
      </c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R756" s="188" t="s">
        <v>266</v>
      </c>
      <c r="AT756" s="188" t="s">
        <v>148</v>
      </c>
      <c r="AU756" s="188" t="s">
        <v>82</v>
      </c>
      <c r="AY756" s="19" t="s">
        <v>145</v>
      </c>
      <c r="BE756" s="189">
        <f>IF(N756="základní",J756,0)</f>
        <v>0</v>
      </c>
      <c r="BF756" s="189">
        <f>IF(N756="snížená",J756,0)</f>
        <v>0</v>
      </c>
      <c r="BG756" s="189">
        <f>IF(N756="zákl. přenesená",J756,0)</f>
        <v>0</v>
      </c>
      <c r="BH756" s="189">
        <f>IF(N756="sníž. přenesená",J756,0)</f>
        <v>0</v>
      </c>
      <c r="BI756" s="189">
        <f>IF(N756="nulová",J756,0)</f>
        <v>0</v>
      </c>
      <c r="BJ756" s="19" t="s">
        <v>77</v>
      </c>
      <c r="BK756" s="189">
        <f>ROUND(I756*H756,2)</f>
        <v>0</v>
      </c>
      <c r="BL756" s="19" t="s">
        <v>266</v>
      </c>
      <c r="BM756" s="188" t="s">
        <v>970</v>
      </c>
    </row>
    <row r="757" spans="1:47" s="2" customFormat="1" ht="29.25">
      <c r="A757" s="37"/>
      <c r="B757" s="38"/>
      <c r="C757" s="39"/>
      <c r="D757" s="190" t="s">
        <v>155</v>
      </c>
      <c r="E757" s="39"/>
      <c r="F757" s="191" t="s">
        <v>971</v>
      </c>
      <c r="G757" s="39"/>
      <c r="H757" s="39"/>
      <c r="I757" s="192"/>
      <c r="J757" s="39"/>
      <c r="K757" s="39"/>
      <c r="L757" s="42"/>
      <c r="M757" s="193"/>
      <c r="N757" s="194"/>
      <c r="O757" s="67"/>
      <c r="P757" s="67"/>
      <c r="Q757" s="67"/>
      <c r="R757" s="67"/>
      <c r="S757" s="67"/>
      <c r="T757" s="68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T757" s="19" t="s">
        <v>155</v>
      </c>
      <c r="AU757" s="19" t="s">
        <v>82</v>
      </c>
    </row>
    <row r="758" spans="1:65" s="2" customFormat="1" ht="24.2" customHeight="1">
      <c r="A758" s="37"/>
      <c r="B758" s="38"/>
      <c r="C758" s="240" t="s">
        <v>972</v>
      </c>
      <c r="D758" s="240" t="s">
        <v>486</v>
      </c>
      <c r="E758" s="241" t="s">
        <v>973</v>
      </c>
      <c r="F758" s="242" t="s">
        <v>974</v>
      </c>
      <c r="G758" s="243" t="s">
        <v>151</v>
      </c>
      <c r="H758" s="244">
        <v>1</v>
      </c>
      <c r="I758" s="245"/>
      <c r="J758" s="246">
        <f>ROUND(I758*H758,2)</f>
        <v>0</v>
      </c>
      <c r="K758" s="242" t="s">
        <v>152</v>
      </c>
      <c r="L758" s="247"/>
      <c r="M758" s="248" t="s">
        <v>21</v>
      </c>
      <c r="N758" s="249" t="s">
        <v>43</v>
      </c>
      <c r="O758" s="67"/>
      <c r="P758" s="186">
        <f>O758*H758</f>
        <v>0</v>
      </c>
      <c r="Q758" s="186">
        <v>0.00113</v>
      </c>
      <c r="R758" s="186">
        <f>Q758*H758</f>
        <v>0.00113</v>
      </c>
      <c r="S758" s="186">
        <v>0</v>
      </c>
      <c r="T758" s="187">
        <f>S758*H758</f>
        <v>0</v>
      </c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R758" s="188" t="s">
        <v>426</v>
      </c>
      <c r="AT758" s="188" t="s">
        <v>486</v>
      </c>
      <c r="AU758" s="188" t="s">
        <v>82</v>
      </c>
      <c r="AY758" s="19" t="s">
        <v>145</v>
      </c>
      <c r="BE758" s="189">
        <f>IF(N758="základní",J758,0)</f>
        <v>0</v>
      </c>
      <c r="BF758" s="189">
        <f>IF(N758="snížená",J758,0)</f>
        <v>0</v>
      </c>
      <c r="BG758" s="189">
        <f>IF(N758="zákl. přenesená",J758,0)</f>
        <v>0</v>
      </c>
      <c r="BH758" s="189">
        <f>IF(N758="sníž. přenesená",J758,0)</f>
        <v>0</v>
      </c>
      <c r="BI758" s="189">
        <f>IF(N758="nulová",J758,0)</f>
        <v>0</v>
      </c>
      <c r="BJ758" s="19" t="s">
        <v>77</v>
      </c>
      <c r="BK758" s="189">
        <f>ROUND(I758*H758,2)</f>
        <v>0</v>
      </c>
      <c r="BL758" s="19" t="s">
        <v>266</v>
      </c>
      <c r="BM758" s="188" t="s">
        <v>975</v>
      </c>
    </row>
    <row r="759" spans="1:47" s="2" customFormat="1" ht="11.25">
      <c r="A759" s="37"/>
      <c r="B759" s="38"/>
      <c r="C759" s="39"/>
      <c r="D759" s="190" t="s">
        <v>155</v>
      </c>
      <c r="E759" s="39"/>
      <c r="F759" s="191" t="s">
        <v>974</v>
      </c>
      <c r="G759" s="39"/>
      <c r="H759" s="39"/>
      <c r="I759" s="192"/>
      <c r="J759" s="39"/>
      <c r="K759" s="39"/>
      <c r="L759" s="42"/>
      <c r="M759" s="193"/>
      <c r="N759" s="194"/>
      <c r="O759" s="67"/>
      <c r="P759" s="67"/>
      <c r="Q759" s="67"/>
      <c r="R759" s="67"/>
      <c r="S759" s="67"/>
      <c r="T759" s="68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T759" s="19" t="s">
        <v>155</v>
      </c>
      <c r="AU759" s="19" t="s">
        <v>82</v>
      </c>
    </row>
    <row r="760" spans="1:47" s="2" customFormat="1" ht="11.25">
      <c r="A760" s="37"/>
      <c r="B760" s="38"/>
      <c r="C760" s="39"/>
      <c r="D760" s="195" t="s">
        <v>157</v>
      </c>
      <c r="E760" s="39"/>
      <c r="F760" s="196" t="s">
        <v>976</v>
      </c>
      <c r="G760" s="39"/>
      <c r="H760" s="39"/>
      <c r="I760" s="192"/>
      <c r="J760" s="39"/>
      <c r="K760" s="39"/>
      <c r="L760" s="42"/>
      <c r="M760" s="193"/>
      <c r="N760" s="194"/>
      <c r="O760" s="67"/>
      <c r="P760" s="67"/>
      <c r="Q760" s="67"/>
      <c r="R760" s="67"/>
      <c r="S760" s="67"/>
      <c r="T760" s="68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T760" s="19" t="s">
        <v>157</v>
      </c>
      <c r="AU760" s="19" t="s">
        <v>82</v>
      </c>
    </row>
    <row r="761" spans="1:65" s="2" customFormat="1" ht="16.5" customHeight="1">
      <c r="A761" s="37"/>
      <c r="B761" s="38"/>
      <c r="C761" s="177" t="s">
        <v>977</v>
      </c>
      <c r="D761" s="177" t="s">
        <v>148</v>
      </c>
      <c r="E761" s="178" t="s">
        <v>978</v>
      </c>
      <c r="F761" s="179" t="s">
        <v>979</v>
      </c>
      <c r="G761" s="180" t="s">
        <v>151</v>
      </c>
      <c r="H761" s="181">
        <v>5</v>
      </c>
      <c r="I761" s="182"/>
      <c r="J761" s="183">
        <f>ROUND(I761*H761,2)</f>
        <v>0</v>
      </c>
      <c r="K761" s="179" t="s">
        <v>152</v>
      </c>
      <c r="L761" s="42"/>
      <c r="M761" s="184" t="s">
        <v>21</v>
      </c>
      <c r="N761" s="185" t="s">
        <v>43</v>
      </c>
      <c r="O761" s="67"/>
      <c r="P761" s="186">
        <f>O761*H761</f>
        <v>0</v>
      </c>
      <c r="Q761" s="186">
        <v>0</v>
      </c>
      <c r="R761" s="186">
        <f>Q761*H761</f>
        <v>0</v>
      </c>
      <c r="S761" s="186">
        <v>0</v>
      </c>
      <c r="T761" s="187">
        <f>S761*H761</f>
        <v>0</v>
      </c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R761" s="188" t="s">
        <v>266</v>
      </c>
      <c r="AT761" s="188" t="s">
        <v>148</v>
      </c>
      <c r="AU761" s="188" t="s">
        <v>82</v>
      </c>
      <c r="AY761" s="19" t="s">
        <v>145</v>
      </c>
      <c r="BE761" s="189">
        <f>IF(N761="základní",J761,0)</f>
        <v>0</v>
      </c>
      <c r="BF761" s="189">
        <f>IF(N761="snížená",J761,0)</f>
        <v>0</v>
      </c>
      <c r="BG761" s="189">
        <f>IF(N761="zákl. přenesená",J761,0)</f>
        <v>0</v>
      </c>
      <c r="BH761" s="189">
        <f>IF(N761="sníž. přenesená",J761,0)</f>
        <v>0</v>
      </c>
      <c r="BI761" s="189">
        <f>IF(N761="nulová",J761,0)</f>
        <v>0</v>
      </c>
      <c r="BJ761" s="19" t="s">
        <v>77</v>
      </c>
      <c r="BK761" s="189">
        <f>ROUND(I761*H761,2)</f>
        <v>0</v>
      </c>
      <c r="BL761" s="19" t="s">
        <v>266</v>
      </c>
      <c r="BM761" s="188" t="s">
        <v>980</v>
      </c>
    </row>
    <row r="762" spans="1:47" s="2" customFormat="1" ht="19.5">
      <c r="A762" s="37"/>
      <c r="B762" s="38"/>
      <c r="C762" s="39"/>
      <c r="D762" s="190" t="s">
        <v>155</v>
      </c>
      <c r="E762" s="39"/>
      <c r="F762" s="191" t="s">
        <v>981</v>
      </c>
      <c r="G762" s="39"/>
      <c r="H762" s="39"/>
      <c r="I762" s="192"/>
      <c r="J762" s="39"/>
      <c r="K762" s="39"/>
      <c r="L762" s="42"/>
      <c r="M762" s="193"/>
      <c r="N762" s="194"/>
      <c r="O762" s="67"/>
      <c r="P762" s="67"/>
      <c r="Q762" s="67"/>
      <c r="R762" s="67"/>
      <c r="S762" s="67"/>
      <c r="T762" s="68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T762" s="19" t="s">
        <v>155</v>
      </c>
      <c r="AU762" s="19" t="s">
        <v>82</v>
      </c>
    </row>
    <row r="763" spans="1:47" s="2" customFormat="1" ht="11.25">
      <c r="A763" s="37"/>
      <c r="B763" s="38"/>
      <c r="C763" s="39"/>
      <c r="D763" s="195" t="s">
        <v>157</v>
      </c>
      <c r="E763" s="39"/>
      <c r="F763" s="196" t="s">
        <v>982</v>
      </c>
      <c r="G763" s="39"/>
      <c r="H763" s="39"/>
      <c r="I763" s="192"/>
      <c r="J763" s="39"/>
      <c r="K763" s="39"/>
      <c r="L763" s="42"/>
      <c r="M763" s="193"/>
      <c r="N763" s="194"/>
      <c r="O763" s="67"/>
      <c r="P763" s="67"/>
      <c r="Q763" s="67"/>
      <c r="R763" s="67"/>
      <c r="S763" s="67"/>
      <c r="T763" s="68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T763" s="19" t="s">
        <v>157</v>
      </c>
      <c r="AU763" s="19" t="s">
        <v>82</v>
      </c>
    </row>
    <row r="764" spans="1:65" s="2" customFormat="1" ht="21.75" customHeight="1">
      <c r="A764" s="37"/>
      <c r="B764" s="38"/>
      <c r="C764" s="177" t="s">
        <v>983</v>
      </c>
      <c r="D764" s="177" t="s">
        <v>148</v>
      </c>
      <c r="E764" s="178" t="s">
        <v>984</v>
      </c>
      <c r="F764" s="179" t="s">
        <v>985</v>
      </c>
      <c r="G764" s="180" t="s">
        <v>151</v>
      </c>
      <c r="H764" s="181">
        <v>4</v>
      </c>
      <c r="I764" s="182"/>
      <c r="J764" s="183">
        <f>ROUND(I764*H764,2)</f>
        <v>0</v>
      </c>
      <c r="K764" s="179" t="s">
        <v>152</v>
      </c>
      <c r="L764" s="42"/>
      <c r="M764" s="184" t="s">
        <v>21</v>
      </c>
      <c r="N764" s="185" t="s">
        <v>43</v>
      </c>
      <c r="O764" s="67"/>
      <c r="P764" s="186">
        <f>O764*H764</f>
        <v>0</v>
      </c>
      <c r="Q764" s="186">
        <v>0</v>
      </c>
      <c r="R764" s="186">
        <f>Q764*H764</f>
        <v>0</v>
      </c>
      <c r="S764" s="186">
        <v>0</v>
      </c>
      <c r="T764" s="187">
        <f>S764*H764</f>
        <v>0</v>
      </c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R764" s="188" t="s">
        <v>266</v>
      </c>
      <c r="AT764" s="188" t="s">
        <v>148</v>
      </c>
      <c r="AU764" s="188" t="s">
        <v>82</v>
      </c>
      <c r="AY764" s="19" t="s">
        <v>145</v>
      </c>
      <c r="BE764" s="189">
        <f>IF(N764="základní",J764,0)</f>
        <v>0</v>
      </c>
      <c r="BF764" s="189">
        <f>IF(N764="snížená",J764,0)</f>
        <v>0</v>
      </c>
      <c r="BG764" s="189">
        <f>IF(N764="zákl. přenesená",J764,0)</f>
        <v>0</v>
      </c>
      <c r="BH764" s="189">
        <f>IF(N764="sníž. přenesená",J764,0)</f>
        <v>0</v>
      </c>
      <c r="BI764" s="189">
        <f>IF(N764="nulová",J764,0)</f>
        <v>0</v>
      </c>
      <c r="BJ764" s="19" t="s">
        <v>77</v>
      </c>
      <c r="BK764" s="189">
        <f>ROUND(I764*H764,2)</f>
        <v>0</v>
      </c>
      <c r="BL764" s="19" t="s">
        <v>266</v>
      </c>
      <c r="BM764" s="188" t="s">
        <v>986</v>
      </c>
    </row>
    <row r="765" spans="1:47" s="2" customFormat="1" ht="19.5">
      <c r="A765" s="37"/>
      <c r="B765" s="38"/>
      <c r="C765" s="39"/>
      <c r="D765" s="190" t="s">
        <v>155</v>
      </c>
      <c r="E765" s="39"/>
      <c r="F765" s="191" t="s">
        <v>987</v>
      </c>
      <c r="G765" s="39"/>
      <c r="H765" s="39"/>
      <c r="I765" s="192"/>
      <c r="J765" s="39"/>
      <c r="K765" s="39"/>
      <c r="L765" s="42"/>
      <c r="M765" s="193"/>
      <c r="N765" s="194"/>
      <c r="O765" s="67"/>
      <c r="P765" s="67"/>
      <c r="Q765" s="67"/>
      <c r="R765" s="67"/>
      <c r="S765" s="67"/>
      <c r="T765" s="68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T765" s="19" t="s">
        <v>155</v>
      </c>
      <c r="AU765" s="19" t="s">
        <v>82</v>
      </c>
    </row>
    <row r="766" spans="1:47" s="2" customFormat="1" ht="11.25">
      <c r="A766" s="37"/>
      <c r="B766" s="38"/>
      <c r="C766" s="39"/>
      <c r="D766" s="195" t="s">
        <v>157</v>
      </c>
      <c r="E766" s="39"/>
      <c r="F766" s="196" t="s">
        <v>988</v>
      </c>
      <c r="G766" s="39"/>
      <c r="H766" s="39"/>
      <c r="I766" s="192"/>
      <c r="J766" s="39"/>
      <c r="K766" s="39"/>
      <c r="L766" s="42"/>
      <c r="M766" s="193"/>
      <c r="N766" s="194"/>
      <c r="O766" s="67"/>
      <c r="P766" s="67"/>
      <c r="Q766" s="67"/>
      <c r="R766" s="67"/>
      <c r="S766" s="67"/>
      <c r="T766" s="68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T766" s="19" t="s">
        <v>157</v>
      </c>
      <c r="AU766" s="19" t="s">
        <v>82</v>
      </c>
    </row>
    <row r="767" spans="1:65" s="2" customFormat="1" ht="16.5" customHeight="1">
      <c r="A767" s="37"/>
      <c r="B767" s="38"/>
      <c r="C767" s="177" t="s">
        <v>989</v>
      </c>
      <c r="D767" s="177" t="s">
        <v>148</v>
      </c>
      <c r="E767" s="178" t="s">
        <v>990</v>
      </c>
      <c r="F767" s="179" t="s">
        <v>991</v>
      </c>
      <c r="G767" s="180" t="s">
        <v>151</v>
      </c>
      <c r="H767" s="181">
        <v>1</v>
      </c>
      <c r="I767" s="182"/>
      <c r="J767" s="183">
        <f>ROUND(I767*H767,2)</f>
        <v>0</v>
      </c>
      <c r="K767" s="179" t="s">
        <v>152</v>
      </c>
      <c r="L767" s="42"/>
      <c r="M767" s="184" t="s">
        <v>21</v>
      </c>
      <c r="N767" s="185" t="s">
        <v>43</v>
      </c>
      <c r="O767" s="67"/>
      <c r="P767" s="186">
        <f>O767*H767</f>
        <v>0</v>
      </c>
      <c r="Q767" s="186">
        <v>0</v>
      </c>
      <c r="R767" s="186">
        <f>Q767*H767</f>
        <v>0</v>
      </c>
      <c r="S767" s="186">
        <v>0.01218</v>
      </c>
      <c r="T767" s="187">
        <f>S767*H767</f>
        <v>0.01218</v>
      </c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R767" s="188" t="s">
        <v>266</v>
      </c>
      <c r="AT767" s="188" t="s">
        <v>148</v>
      </c>
      <c r="AU767" s="188" t="s">
        <v>82</v>
      </c>
      <c r="AY767" s="19" t="s">
        <v>145</v>
      </c>
      <c r="BE767" s="189">
        <f>IF(N767="základní",J767,0)</f>
        <v>0</v>
      </c>
      <c r="BF767" s="189">
        <f>IF(N767="snížená",J767,0)</f>
        <v>0</v>
      </c>
      <c r="BG767" s="189">
        <f>IF(N767="zákl. přenesená",J767,0)</f>
        <v>0</v>
      </c>
      <c r="BH767" s="189">
        <f>IF(N767="sníž. přenesená",J767,0)</f>
        <v>0</v>
      </c>
      <c r="BI767" s="189">
        <f>IF(N767="nulová",J767,0)</f>
        <v>0</v>
      </c>
      <c r="BJ767" s="19" t="s">
        <v>77</v>
      </c>
      <c r="BK767" s="189">
        <f>ROUND(I767*H767,2)</f>
        <v>0</v>
      </c>
      <c r="BL767" s="19" t="s">
        <v>266</v>
      </c>
      <c r="BM767" s="188" t="s">
        <v>992</v>
      </c>
    </row>
    <row r="768" spans="1:47" s="2" customFormat="1" ht="11.25">
      <c r="A768" s="37"/>
      <c r="B768" s="38"/>
      <c r="C768" s="39"/>
      <c r="D768" s="190" t="s">
        <v>155</v>
      </c>
      <c r="E768" s="39"/>
      <c r="F768" s="191" t="s">
        <v>991</v>
      </c>
      <c r="G768" s="39"/>
      <c r="H768" s="39"/>
      <c r="I768" s="192"/>
      <c r="J768" s="39"/>
      <c r="K768" s="39"/>
      <c r="L768" s="42"/>
      <c r="M768" s="193"/>
      <c r="N768" s="194"/>
      <c r="O768" s="67"/>
      <c r="P768" s="67"/>
      <c r="Q768" s="67"/>
      <c r="R768" s="67"/>
      <c r="S768" s="67"/>
      <c r="T768" s="68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T768" s="19" t="s">
        <v>155</v>
      </c>
      <c r="AU768" s="19" t="s">
        <v>82</v>
      </c>
    </row>
    <row r="769" spans="1:47" s="2" customFormat="1" ht="11.25">
      <c r="A769" s="37"/>
      <c r="B769" s="38"/>
      <c r="C769" s="39"/>
      <c r="D769" s="195" t="s">
        <v>157</v>
      </c>
      <c r="E769" s="39"/>
      <c r="F769" s="196" t="s">
        <v>993</v>
      </c>
      <c r="G769" s="39"/>
      <c r="H769" s="39"/>
      <c r="I769" s="192"/>
      <c r="J769" s="39"/>
      <c r="K769" s="39"/>
      <c r="L769" s="42"/>
      <c r="M769" s="193"/>
      <c r="N769" s="194"/>
      <c r="O769" s="67"/>
      <c r="P769" s="67"/>
      <c r="Q769" s="67"/>
      <c r="R769" s="67"/>
      <c r="S769" s="67"/>
      <c r="T769" s="68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T769" s="19" t="s">
        <v>157</v>
      </c>
      <c r="AU769" s="19" t="s">
        <v>82</v>
      </c>
    </row>
    <row r="770" spans="2:51" s="13" customFormat="1" ht="11.25">
      <c r="B770" s="197"/>
      <c r="C770" s="198"/>
      <c r="D770" s="190" t="s">
        <v>159</v>
      </c>
      <c r="E770" s="199" t="s">
        <v>21</v>
      </c>
      <c r="F770" s="200" t="s">
        <v>994</v>
      </c>
      <c r="G770" s="198"/>
      <c r="H770" s="201">
        <v>1</v>
      </c>
      <c r="I770" s="202"/>
      <c r="J770" s="198"/>
      <c r="K770" s="198"/>
      <c r="L770" s="203"/>
      <c r="M770" s="204"/>
      <c r="N770" s="205"/>
      <c r="O770" s="205"/>
      <c r="P770" s="205"/>
      <c r="Q770" s="205"/>
      <c r="R770" s="205"/>
      <c r="S770" s="205"/>
      <c r="T770" s="206"/>
      <c r="AT770" s="207" t="s">
        <v>159</v>
      </c>
      <c r="AU770" s="207" t="s">
        <v>82</v>
      </c>
      <c r="AV770" s="13" t="s">
        <v>82</v>
      </c>
      <c r="AW770" s="13" t="s">
        <v>34</v>
      </c>
      <c r="AX770" s="13" t="s">
        <v>77</v>
      </c>
      <c r="AY770" s="207" t="s">
        <v>145</v>
      </c>
    </row>
    <row r="771" spans="1:65" s="2" customFormat="1" ht="21.75" customHeight="1">
      <c r="A771" s="37"/>
      <c r="B771" s="38"/>
      <c r="C771" s="177" t="s">
        <v>995</v>
      </c>
      <c r="D771" s="177" t="s">
        <v>148</v>
      </c>
      <c r="E771" s="178" t="s">
        <v>996</v>
      </c>
      <c r="F771" s="179" t="s">
        <v>997</v>
      </c>
      <c r="G771" s="180" t="s">
        <v>226</v>
      </c>
      <c r="H771" s="181">
        <v>38</v>
      </c>
      <c r="I771" s="182"/>
      <c r="J771" s="183">
        <f>ROUND(I771*H771,2)</f>
        <v>0</v>
      </c>
      <c r="K771" s="179" t="s">
        <v>152</v>
      </c>
      <c r="L771" s="42"/>
      <c r="M771" s="184" t="s">
        <v>21</v>
      </c>
      <c r="N771" s="185" t="s">
        <v>43</v>
      </c>
      <c r="O771" s="67"/>
      <c r="P771" s="186">
        <f>O771*H771</f>
        <v>0</v>
      </c>
      <c r="Q771" s="186">
        <v>0</v>
      </c>
      <c r="R771" s="186">
        <f>Q771*H771</f>
        <v>0</v>
      </c>
      <c r="S771" s="186">
        <v>0</v>
      </c>
      <c r="T771" s="187">
        <f>S771*H771</f>
        <v>0</v>
      </c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R771" s="188" t="s">
        <v>266</v>
      </c>
      <c r="AT771" s="188" t="s">
        <v>148</v>
      </c>
      <c r="AU771" s="188" t="s">
        <v>82</v>
      </c>
      <c r="AY771" s="19" t="s">
        <v>145</v>
      </c>
      <c r="BE771" s="189">
        <f>IF(N771="základní",J771,0)</f>
        <v>0</v>
      </c>
      <c r="BF771" s="189">
        <f>IF(N771="snížená",J771,0)</f>
        <v>0</v>
      </c>
      <c r="BG771" s="189">
        <f>IF(N771="zákl. přenesená",J771,0)</f>
        <v>0</v>
      </c>
      <c r="BH771" s="189">
        <f>IF(N771="sníž. přenesená",J771,0)</f>
        <v>0</v>
      </c>
      <c r="BI771" s="189">
        <f>IF(N771="nulová",J771,0)</f>
        <v>0</v>
      </c>
      <c r="BJ771" s="19" t="s">
        <v>77</v>
      </c>
      <c r="BK771" s="189">
        <f>ROUND(I771*H771,2)</f>
        <v>0</v>
      </c>
      <c r="BL771" s="19" t="s">
        <v>266</v>
      </c>
      <c r="BM771" s="188" t="s">
        <v>998</v>
      </c>
    </row>
    <row r="772" spans="1:47" s="2" customFormat="1" ht="11.25">
      <c r="A772" s="37"/>
      <c r="B772" s="38"/>
      <c r="C772" s="39"/>
      <c r="D772" s="190" t="s">
        <v>155</v>
      </c>
      <c r="E772" s="39"/>
      <c r="F772" s="191" t="s">
        <v>999</v>
      </c>
      <c r="G772" s="39"/>
      <c r="H772" s="39"/>
      <c r="I772" s="192"/>
      <c r="J772" s="39"/>
      <c r="K772" s="39"/>
      <c r="L772" s="42"/>
      <c r="M772" s="193"/>
      <c r="N772" s="194"/>
      <c r="O772" s="67"/>
      <c r="P772" s="67"/>
      <c r="Q772" s="67"/>
      <c r="R772" s="67"/>
      <c r="S772" s="67"/>
      <c r="T772" s="68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T772" s="19" t="s">
        <v>155</v>
      </c>
      <c r="AU772" s="19" t="s">
        <v>82</v>
      </c>
    </row>
    <row r="773" spans="1:47" s="2" customFormat="1" ht="11.25">
      <c r="A773" s="37"/>
      <c r="B773" s="38"/>
      <c r="C773" s="39"/>
      <c r="D773" s="195" t="s">
        <v>157</v>
      </c>
      <c r="E773" s="39"/>
      <c r="F773" s="196" t="s">
        <v>1000</v>
      </c>
      <c r="G773" s="39"/>
      <c r="H773" s="39"/>
      <c r="I773" s="192"/>
      <c r="J773" s="39"/>
      <c r="K773" s="39"/>
      <c r="L773" s="42"/>
      <c r="M773" s="193"/>
      <c r="N773" s="194"/>
      <c r="O773" s="67"/>
      <c r="P773" s="67"/>
      <c r="Q773" s="67"/>
      <c r="R773" s="67"/>
      <c r="S773" s="67"/>
      <c r="T773" s="68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T773" s="19" t="s">
        <v>157</v>
      </c>
      <c r="AU773" s="19" t="s">
        <v>82</v>
      </c>
    </row>
    <row r="774" spans="1:65" s="2" customFormat="1" ht="24.2" customHeight="1">
      <c r="A774" s="37"/>
      <c r="B774" s="38"/>
      <c r="C774" s="177" t="s">
        <v>1001</v>
      </c>
      <c r="D774" s="177" t="s">
        <v>148</v>
      </c>
      <c r="E774" s="178" t="s">
        <v>1002</v>
      </c>
      <c r="F774" s="179" t="s">
        <v>1003</v>
      </c>
      <c r="G774" s="180" t="s">
        <v>1004</v>
      </c>
      <c r="H774" s="250"/>
      <c r="I774" s="182"/>
      <c r="J774" s="183">
        <f>ROUND(I774*H774,2)</f>
        <v>0</v>
      </c>
      <c r="K774" s="179" t="s">
        <v>152</v>
      </c>
      <c r="L774" s="42"/>
      <c r="M774" s="184" t="s">
        <v>21</v>
      </c>
      <c r="N774" s="185" t="s">
        <v>43</v>
      </c>
      <c r="O774" s="67"/>
      <c r="P774" s="186">
        <f>O774*H774</f>
        <v>0</v>
      </c>
      <c r="Q774" s="186">
        <v>0</v>
      </c>
      <c r="R774" s="186">
        <f>Q774*H774</f>
        <v>0</v>
      </c>
      <c r="S774" s="186">
        <v>0</v>
      </c>
      <c r="T774" s="187">
        <f>S774*H774</f>
        <v>0</v>
      </c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R774" s="188" t="s">
        <v>266</v>
      </c>
      <c r="AT774" s="188" t="s">
        <v>148</v>
      </c>
      <c r="AU774" s="188" t="s">
        <v>82</v>
      </c>
      <c r="AY774" s="19" t="s">
        <v>145</v>
      </c>
      <c r="BE774" s="189">
        <f>IF(N774="základní",J774,0)</f>
        <v>0</v>
      </c>
      <c r="BF774" s="189">
        <f>IF(N774="snížená",J774,0)</f>
        <v>0</v>
      </c>
      <c r="BG774" s="189">
        <f>IF(N774="zákl. přenesená",J774,0)</f>
        <v>0</v>
      </c>
      <c r="BH774" s="189">
        <f>IF(N774="sníž. přenesená",J774,0)</f>
        <v>0</v>
      </c>
      <c r="BI774" s="189">
        <f>IF(N774="nulová",J774,0)</f>
        <v>0</v>
      </c>
      <c r="BJ774" s="19" t="s">
        <v>77</v>
      </c>
      <c r="BK774" s="189">
        <f>ROUND(I774*H774,2)</f>
        <v>0</v>
      </c>
      <c r="BL774" s="19" t="s">
        <v>266</v>
      </c>
      <c r="BM774" s="188" t="s">
        <v>1005</v>
      </c>
    </row>
    <row r="775" spans="1:47" s="2" customFormat="1" ht="29.25">
      <c r="A775" s="37"/>
      <c r="B775" s="38"/>
      <c r="C775" s="39"/>
      <c r="D775" s="190" t="s">
        <v>155</v>
      </c>
      <c r="E775" s="39"/>
      <c r="F775" s="191" t="s">
        <v>1006</v>
      </c>
      <c r="G775" s="39"/>
      <c r="H775" s="39"/>
      <c r="I775" s="192"/>
      <c r="J775" s="39"/>
      <c r="K775" s="39"/>
      <c r="L775" s="42"/>
      <c r="M775" s="193"/>
      <c r="N775" s="194"/>
      <c r="O775" s="67"/>
      <c r="P775" s="67"/>
      <c r="Q775" s="67"/>
      <c r="R775" s="67"/>
      <c r="S775" s="67"/>
      <c r="T775" s="68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T775" s="19" t="s">
        <v>155</v>
      </c>
      <c r="AU775" s="19" t="s">
        <v>82</v>
      </c>
    </row>
    <row r="776" spans="1:47" s="2" customFormat="1" ht="11.25">
      <c r="A776" s="37"/>
      <c r="B776" s="38"/>
      <c r="C776" s="39"/>
      <c r="D776" s="195" t="s">
        <v>157</v>
      </c>
      <c r="E776" s="39"/>
      <c r="F776" s="196" t="s">
        <v>1007</v>
      </c>
      <c r="G776" s="39"/>
      <c r="H776" s="39"/>
      <c r="I776" s="192"/>
      <c r="J776" s="39"/>
      <c r="K776" s="39"/>
      <c r="L776" s="42"/>
      <c r="M776" s="193"/>
      <c r="N776" s="194"/>
      <c r="O776" s="67"/>
      <c r="P776" s="67"/>
      <c r="Q776" s="67"/>
      <c r="R776" s="67"/>
      <c r="S776" s="67"/>
      <c r="T776" s="68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T776" s="19" t="s">
        <v>157</v>
      </c>
      <c r="AU776" s="19" t="s">
        <v>82</v>
      </c>
    </row>
    <row r="777" spans="1:65" s="2" customFormat="1" ht="24.2" customHeight="1">
      <c r="A777" s="37"/>
      <c r="B777" s="38"/>
      <c r="C777" s="177" t="s">
        <v>1008</v>
      </c>
      <c r="D777" s="177" t="s">
        <v>148</v>
      </c>
      <c r="E777" s="178" t="s">
        <v>1009</v>
      </c>
      <c r="F777" s="179" t="s">
        <v>1010</v>
      </c>
      <c r="G777" s="180" t="s">
        <v>1004</v>
      </c>
      <c r="H777" s="250"/>
      <c r="I777" s="182"/>
      <c r="J777" s="183">
        <f>ROUND(I777*H777,2)</f>
        <v>0</v>
      </c>
      <c r="K777" s="179" t="s">
        <v>152</v>
      </c>
      <c r="L777" s="42"/>
      <c r="M777" s="184" t="s">
        <v>21</v>
      </c>
      <c r="N777" s="185" t="s">
        <v>43</v>
      </c>
      <c r="O777" s="67"/>
      <c r="P777" s="186">
        <f>O777*H777</f>
        <v>0</v>
      </c>
      <c r="Q777" s="186">
        <v>0</v>
      </c>
      <c r="R777" s="186">
        <f>Q777*H777</f>
        <v>0</v>
      </c>
      <c r="S777" s="186">
        <v>0</v>
      </c>
      <c r="T777" s="187">
        <f>S777*H777</f>
        <v>0</v>
      </c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R777" s="188" t="s">
        <v>266</v>
      </c>
      <c r="AT777" s="188" t="s">
        <v>148</v>
      </c>
      <c r="AU777" s="188" t="s">
        <v>82</v>
      </c>
      <c r="AY777" s="19" t="s">
        <v>145</v>
      </c>
      <c r="BE777" s="189">
        <f>IF(N777="základní",J777,0)</f>
        <v>0</v>
      </c>
      <c r="BF777" s="189">
        <f>IF(N777="snížená",J777,0)</f>
        <v>0</v>
      </c>
      <c r="BG777" s="189">
        <f>IF(N777="zákl. přenesená",J777,0)</f>
        <v>0</v>
      </c>
      <c r="BH777" s="189">
        <f>IF(N777="sníž. přenesená",J777,0)</f>
        <v>0</v>
      </c>
      <c r="BI777" s="189">
        <f>IF(N777="nulová",J777,0)</f>
        <v>0</v>
      </c>
      <c r="BJ777" s="19" t="s">
        <v>77</v>
      </c>
      <c r="BK777" s="189">
        <f>ROUND(I777*H777,2)</f>
        <v>0</v>
      </c>
      <c r="BL777" s="19" t="s">
        <v>266</v>
      </c>
      <c r="BM777" s="188" t="s">
        <v>1011</v>
      </c>
    </row>
    <row r="778" spans="1:47" s="2" customFormat="1" ht="29.25">
      <c r="A778" s="37"/>
      <c r="B778" s="38"/>
      <c r="C778" s="39"/>
      <c r="D778" s="190" t="s">
        <v>155</v>
      </c>
      <c r="E778" s="39"/>
      <c r="F778" s="191" t="s">
        <v>1012</v>
      </c>
      <c r="G778" s="39"/>
      <c r="H778" s="39"/>
      <c r="I778" s="192"/>
      <c r="J778" s="39"/>
      <c r="K778" s="39"/>
      <c r="L778" s="42"/>
      <c r="M778" s="193"/>
      <c r="N778" s="194"/>
      <c r="O778" s="67"/>
      <c r="P778" s="67"/>
      <c r="Q778" s="67"/>
      <c r="R778" s="67"/>
      <c r="S778" s="67"/>
      <c r="T778" s="68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T778" s="19" t="s">
        <v>155</v>
      </c>
      <c r="AU778" s="19" t="s">
        <v>82</v>
      </c>
    </row>
    <row r="779" spans="1:47" s="2" customFormat="1" ht="11.25">
      <c r="A779" s="37"/>
      <c r="B779" s="38"/>
      <c r="C779" s="39"/>
      <c r="D779" s="195" t="s">
        <v>157</v>
      </c>
      <c r="E779" s="39"/>
      <c r="F779" s="196" t="s">
        <v>1013</v>
      </c>
      <c r="G779" s="39"/>
      <c r="H779" s="39"/>
      <c r="I779" s="192"/>
      <c r="J779" s="39"/>
      <c r="K779" s="39"/>
      <c r="L779" s="42"/>
      <c r="M779" s="193"/>
      <c r="N779" s="194"/>
      <c r="O779" s="67"/>
      <c r="P779" s="67"/>
      <c r="Q779" s="67"/>
      <c r="R779" s="67"/>
      <c r="S779" s="67"/>
      <c r="T779" s="68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T779" s="19" t="s">
        <v>157</v>
      </c>
      <c r="AU779" s="19" t="s">
        <v>82</v>
      </c>
    </row>
    <row r="780" spans="2:63" s="12" customFormat="1" ht="22.9" customHeight="1">
      <c r="B780" s="161"/>
      <c r="C780" s="162"/>
      <c r="D780" s="163" t="s">
        <v>71</v>
      </c>
      <c r="E780" s="175" t="s">
        <v>1014</v>
      </c>
      <c r="F780" s="175" t="s">
        <v>1015</v>
      </c>
      <c r="G780" s="162"/>
      <c r="H780" s="162"/>
      <c r="I780" s="165"/>
      <c r="J780" s="176">
        <f>BK780</f>
        <v>0</v>
      </c>
      <c r="K780" s="162"/>
      <c r="L780" s="167"/>
      <c r="M780" s="168"/>
      <c r="N780" s="169"/>
      <c r="O780" s="169"/>
      <c r="P780" s="170">
        <f>SUM(P781:P846)</f>
        <v>0</v>
      </c>
      <c r="Q780" s="169"/>
      <c r="R780" s="170">
        <f>SUM(R781:R846)</f>
        <v>0.062340000000000007</v>
      </c>
      <c r="S780" s="169"/>
      <c r="T780" s="171">
        <f>SUM(T781:T846)</f>
        <v>0.0204</v>
      </c>
      <c r="AR780" s="172" t="s">
        <v>82</v>
      </c>
      <c r="AT780" s="173" t="s">
        <v>71</v>
      </c>
      <c r="AU780" s="173" t="s">
        <v>77</v>
      </c>
      <c r="AY780" s="172" t="s">
        <v>145</v>
      </c>
      <c r="BK780" s="174">
        <f>SUM(BK781:BK846)</f>
        <v>0</v>
      </c>
    </row>
    <row r="781" spans="1:65" s="2" customFormat="1" ht="24.2" customHeight="1">
      <c r="A781" s="37"/>
      <c r="B781" s="38"/>
      <c r="C781" s="177" t="s">
        <v>1016</v>
      </c>
      <c r="D781" s="177" t="s">
        <v>148</v>
      </c>
      <c r="E781" s="178" t="s">
        <v>1017</v>
      </c>
      <c r="F781" s="179" t="s">
        <v>1018</v>
      </c>
      <c r="G781" s="180" t="s">
        <v>226</v>
      </c>
      <c r="H781" s="181">
        <v>40</v>
      </c>
      <c r="I781" s="182"/>
      <c r="J781" s="183">
        <f>ROUND(I781*H781,2)</f>
        <v>0</v>
      </c>
      <c r="K781" s="179" t="s">
        <v>21</v>
      </c>
      <c r="L781" s="42"/>
      <c r="M781" s="184" t="s">
        <v>21</v>
      </c>
      <c r="N781" s="185" t="s">
        <v>43</v>
      </c>
      <c r="O781" s="67"/>
      <c r="P781" s="186">
        <f>O781*H781</f>
        <v>0</v>
      </c>
      <c r="Q781" s="186">
        <v>0</v>
      </c>
      <c r="R781" s="186">
        <f>Q781*H781</f>
        <v>0</v>
      </c>
      <c r="S781" s="186">
        <v>0.00051</v>
      </c>
      <c r="T781" s="187">
        <f>S781*H781</f>
        <v>0.0204</v>
      </c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R781" s="188" t="s">
        <v>266</v>
      </c>
      <c r="AT781" s="188" t="s">
        <v>148</v>
      </c>
      <c r="AU781" s="188" t="s">
        <v>82</v>
      </c>
      <c r="AY781" s="19" t="s">
        <v>145</v>
      </c>
      <c r="BE781" s="189">
        <f>IF(N781="základní",J781,0)</f>
        <v>0</v>
      </c>
      <c r="BF781" s="189">
        <f>IF(N781="snížená",J781,0)</f>
        <v>0</v>
      </c>
      <c r="BG781" s="189">
        <f>IF(N781="zákl. přenesená",J781,0)</f>
        <v>0</v>
      </c>
      <c r="BH781" s="189">
        <f>IF(N781="sníž. přenesená",J781,0)</f>
        <v>0</v>
      </c>
      <c r="BI781" s="189">
        <f>IF(N781="nulová",J781,0)</f>
        <v>0</v>
      </c>
      <c r="BJ781" s="19" t="s">
        <v>77</v>
      </c>
      <c r="BK781" s="189">
        <f>ROUND(I781*H781,2)</f>
        <v>0</v>
      </c>
      <c r="BL781" s="19" t="s">
        <v>266</v>
      </c>
      <c r="BM781" s="188" t="s">
        <v>1019</v>
      </c>
    </row>
    <row r="782" spans="1:47" s="2" customFormat="1" ht="19.5">
      <c r="A782" s="37"/>
      <c r="B782" s="38"/>
      <c r="C782" s="39"/>
      <c r="D782" s="190" t="s">
        <v>155</v>
      </c>
      <c r="E782" s="39"/>
      <c r="F782" s="191" t="s">
        <v>1018</v>
      </c>
      <c r="G782" s="39"/>
      <c r="H782" s="39"/>
      <c r="I782" s="192"/>
      <c r="J782" s="39"/>
      <c r="K782" s="39"/>
      <c r="L782" s="42"/>
      <c r="M782" s="193"/>
      <c r="N782" s="194"/>
      <c r="O782" s="67"/>
      <c r="P782" s="67"/>
      <c r="Q782" s="67"/>
      <c r="R782" s="67"/>
      <c r="S782" s="67"/>
      <c r="T782" s="68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T782" s="19" t="s">
        <v>155</v>
      </c>
      <c r="AU782" s="19" t="s">
        <v>82</v>
      </c>
    </row>
    <row r="783" spans="1:65" s="2" customFormat="1" ht="16.5" customHeight="1">
      <c r="A783" s="37"/>
      <c r="B783" s="38"/>
      <c r="C783" s="177" t="s">
        <v>1020</v>
      </c>
      <c r="D783" s="177" t="s">
        <v>148</v>
      </c>
      <c r="E783" s="178" t="s">
        <v>1021</v>
      </c>
      <c r="F783" s="179" t="s">
        <v>1022</v>
      </c>
      <c r="G783" s="180" t="s">
        <v>447</v>
      </c>
      <c r="H783" s="181">
        <v>1</v>
      </c>
      <c r="I783" s="182"/>
      <c r="J783" s="183">
        <f>ROUND(I783*H783,2)</f>
        <v>0</v>
      </c>
      <c r="K783" s="179" t="s">
        <v>21</v>
      </c>
      <c r="L783" s="42"/>
      <c r="M783" s="184" t="s">
        <v>21</v>
      </c>
      <c r="N783" s="185" t="s">
        <v>43</v>
      </c>
      <c r="O783" s="67"/>
      <c r="P783" s="186">
        <f>O783*H783</f>
        <v>0</v>
      </c>
      <c r="Q783" s="186">
        <v>0</v>
      </c>
      <c r="R783" s="186">
        <f>Q783*H783</f>
        <v>0</v>
      </c>
      <c r="S783" s="186">
        <v>0</v>
      </c>
      <c r="T783" s="187">
        <f>S783*H783</f>
        <v>0</v>
      </c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R783" s="188" t="s">
        <v>266</v>
      </c>
      <c r="AT783" s="188" t="s">
        <v>148</v>
      </c>
      <c r="AU783" s="188" t="s">
        <v>82</v>
      </c>
      <c r="AY783" s="19" t="s">
        <v>145</v>
      </c>
      <c r="BE783" s="189">
        <f>IF(N783="základní",J783,0)</f>
        <v>0</v>
      </c>
      <c r="BF783" s="189">
        <f>IF(N783="snížená",J783,0)</f>
        <v>0</v>
      </c>
      <c r="BG783" s="189">
        <f>IF(N783="zákl. přenesená",J783,0)</f>
        <v>0</v>
      </c>
      <c r="BH783" s="189">
        <f>IF(N783="sníž. přenesená",J783,0)</f>
        <v>0</v>
      </c>
      <c r="BI783" s="189">
        <f>IF(N783="nulová",J783,0)</f>
        <v>0</v>
      </c>
      <c r="BJ783" s="19" t="s">
        <v>77</v>
      </c>
      <c r="BK783" s="189">
        <f>ROUND(I783*H783,2)</f>
        <v>0</v>
      </c>
      <c r="BL783" s="19" t="s">
        <v>266</v>
      </c>
      <c r="BM783" s="188" t="s">
        <v>1023</v>
      </c>
    </row>
    <row r="784" spans="1:47" s="2" customFormat="1" ht="11.25">
      <c r="A784" s="37"/>
      <c r="B784" s="38"/>
      <c r="C784" s="39"/>
      <c r="D784" s="190" t="s">
        <v>155</v>
      </c>
      <c r="E784" s="39"/>
      <c r="F784" s="191" t="s">
        <v>1022</v>
      </c>
      <c r="G784" s="39"/>
      <c r="H784" s="39"/>
      <c r="I784" s="192"/>
      <c r="J784" s="39"/>
      <c r="K784" s="39"/>
      <c r="L784" s="42"/>
      <c r="M784" s="193"/>
      <c r="N784" s="194"/>
      <c r="O784" s="67"/>
      <c r="P784" s="67"/>
      <c r="Q784" s="67"/>
      <c r="R784" s="67"/>
      <c r="S784" s="67"/>
      <c r="T784" s="68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T784" s="19" t="s">
        <v>155</v>
      </c>
      <c r="AU784" s="19" t="s">
        <v>82</v>
      </c>
    </row>
    <row r="785" spans="1:65" s="2" customFormat="1" ht="44.25" customHeight="1">
      <c r="A785" s="37"/>
      <c r="B785" s="38"/>
      <c r="C785" s="177" t="s">
        <v>1024</v>
      </c>
      <c r="D785" s="177" t="s">
        <v>148</v>
      </c>
      <c r="E785" s="178" t="s">
        <v>1025</v>
      </c>
      <c r="F785" s="179" t="s">
        <v>1026</v>
      </c>
      <c r="G785" s="180" t="s">
        <v>226</v>
      </c>
      <c r="H785" s="181">
        <v>19</v>
      </c>
      <c r="I785" s="182"/>
      <c r="J785" s="183">
        <f>ROUND(I785*H785,2)</f>
        <v>0</v>
      </c>
      <c r="K785" s="179" t="s">
        <v>21</v>
      </c>
      <c r="L785" s="42"/>
      <c r="M785" s="184" t="s">
        <v>21</v>
      </c>
      <c r="N785" s="185" t="s">
        <v>43</v>
      </c>
      <c r="O785" s="67"/>
      <c r="P785" s="186">
        <f>O785*H785</f>
        <v>0</v>
      </c>
      <c r="Q785" s="186">
        <v>0.00073</v>
      </c>
      <c r="R785" s="186">
        <f>Q785*H785</f>
        <v>0.013869999999999999</v>
      </c>
      <c r="S785" s="186">
        <v>0</v>
      </c>
      <c r="T785" s="187">
        <f>S785*H785</f>
        <v>0</v>
      </c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R785" s="188" t="s">
        <v>266</v>
      </c>
      <c r="AT785" s="188" t="s">
        <v>148</v>
      </c>
      <c r="AU785" s="188" t="s">
        <v>82</v>
      </c>
      <c r="AY785" s="19" t="s">
        <v>145</v>
      </c>
      <c r="BE785" s="189">
        <f>IF(N785="základní",J785,0)</f>
        <v>0</v>
      </c>
      <c r="BF785" s="189">
        <f>IF(N785="snížená",J785,0)</f>
        <v>0</v>
      </c>
      <c r="BG785" s="189">
        <f>IF(N785="zákl. přenesená",J785,0)</f>
        <v>0</v>
      </c>
      <c r="BH785" s="189">
        <f>IF(N785="sníž. přenesená",J785,0)</f>
        <v>0</v>
      </c>
      <c r="BI785" s="189">
        <f>IF(N785="nulová",J785,0)</f>
        <v>0</v>
      </c>
      <c r="BJ785" s="19" t="s">
        <v>77</v>
      </c>
      <c r="BK785" s="189">
        <f>ROUND(I785*H785,2)</f>
        <v>0</v>
      </c>
      <c r="BL785" s="19" t="s">
        <v>266</v>
      </c>
      <c r="BM785" s="188" t="s">
        <v>1027</v>
      </c>
    </row>
    <row r="786" spans="1:47" s="2" customFormat="1" ht="29.25">
      <c r="A786" s="37"/>
      <c r="B786" s="38"/>
      <c r="C786" s="39"/>
      <c r="D786" s="190" t="s">
        <v>155</v>
      </c>
      <c r="E786" s="39"/>
      <c r="F786" s="191" t="s">
        <v>1028</v>
      </c>
      <c r="G786" s="39"/>
      <c r="H786" s="39"/>
      <c r="I786" s="192"/>
      <c r="J786" s="39"/>
      <c r="K786" s="39"/>
      <c r="L786" s="42"/>
      <c r="M786" s="193"/>
      <c r="N786" s="194"/>
      <c r="O786" s="67"/>
      <c r="P786" s="67"/>
      <c r="Q786" s="67"/>
      <c r="R786" s="67"/>
      <c r="S786" s="67"/>
      <c r="T786" s="68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T786" s="19" t="s">
        <v>155</v>
      </c>
      <c r="AU786" s="19" t="s">
        <v>82</v>
      </c>
    </row>
    <row r="787" spans="2:51" s="13" customFormat="1" ht="11.25">
      <c r="B787" s="197"/>
      <c r="C787" s="198"/>
      <c r="D787" s="190" t="s">
        <v>159</v>
      </c>
      <c r="E787" s="199" t="s">
        <v>21</v>
      </c>
      <c r="F787" s="200" t="s">
        <v>1029</v>
      </c>
      <c r="G787" s="198"/>
      <c r="H787" s="201">
        <v>14</v>
      </c>
      <c r="I787" s="202"/>
      <c r="J787" s="198"/>
      <c r="K787" s="198"/>
      <c r="L787" s="203"/>
      <c r="M787" s="204"/>
      <c r="N787" s="205"/>
      <c r="O787" s="205"/>
      <c r="P787" s="205"/>
      <c r="Q787" s="205"/>
      <c r="R787" s="205"/>
      <c r="S787" s="205"/>
      <c r="T787" s="206"/>
      <c r="AT787" s="207" t="s">
        <v>159</v>
      </c>
      <c r="AU787" s="207" t="s">
        <v>82</v>
      </c>
      <c r="AV787" s="13" t="s">
        <v>82</v>
      </c>
      <c r="AW787" s="13" t="s">
        <v>34</v>
      </c>
      <c r="AX787" s="13" t="s">
        <v>72</v>
      </c>
      <c r="AY787" s="207" t="s">
        <v>145</v>
      </c>
    </row>
    <row r="788" spans="2:51" s="13" customFormat="1" ht="11.25">
      <c r="B788" s="197"/>
      <c r="C788" s="198"/>
      <c r="D788" s="190" t="s">
        <v>159</v>
      </c>
      <c r="E788" s="199" t="s">
        <v>21</v>
      </c>
      <c r="F788" s="200" t="s">
        <v>1030</v>
      </c>
      <c r="G788" s="198"/>
      <c r="H788" s="201">
        <v>5</v>
      </c>
      <c r="I788" s="202"/>
      <c r="J788" s="198"/>
      <c r="K788" s="198"/>
      <c r="L788" s="203"/>
      <c r="M788" s="204"/>
      <c r="N788" s="205"/>
      <c r="O788" s="205"/>
      <c r="P788" s="205"/>
      <c r="Q788" s="205"/>
      <c r="R788" s="205"/>
      <c r="S788" s="205"/>
      <c r="T788" s="206"/>
      <c r="AT788" s="207" t="s">
        <v>159</v>
      </c>
      <c r="AU788" s="207" t="s">
        <v>82</v>
      </c>
      <c r="AV788" s="13" t="s">
        <v>82</v>
      </c>
      <c r="AW788" s="13" t="s">
        <v>34</v>
      </c>
      <c r="AX788" s="13" t="s">
        <v>72</v>
      </c>
      <c r="AY788" s="207" t="s">
        <v>145</v>
      </c>
    </row>
    <row r="789" spans="2:51" s="15" customFormat="1" ht="11.25">
      <c r="B789" s="218"/>
      <c r="C789" s="219"/>
      <c r="D789" s="190" t="s">
        <v>159</v>
      </c>
      <c r="E789" s="220" t="s">
        <v>21</v>
      </c>
      <c r="F789" s="221" t="s">
        <v>233</v>
      </c>
      <c r="G789" s="219"/>
      <c r="H789" s="222">
        <v>19</v>
      </c>
      <c r="I789" s="223"/>
      <c r="J789" s="219"/>
      <c r="K789" s="219"/>
      <c r="L789" s="224"/>
      <c r="M789" s="225"/>
      <c r="N789" s="226"/>
      <c r="O789" s="226"/>
      <c r="P789" s="226"/>
      <c r="Q789" s="226"/>
      <c r="R789" s="226"/>
      <c r="S789" s="226"/>
      <c r="T789" s="227"/>
      <c r="AT789" s="228" t="s">
        <v>159</v>
      </c>
      <c r="AU789" s="228" t="s">
        <v>82</v>
      </c>
      <c r="AV789" s="15" t="s">
        <v>153</v>
      </c>
      <c r="AW789" s="15" t="s">
        <v>34</v>
      </c>
      <c r="AX789" s="15" t="s">
        <v>77</v>
      </c>
      <c r="AY789" s="228" t="s">
        <v>145</v>
      </c>
    </row>
    <row r="790" spans="1:65" s="2" customFormat="1" ht="44.25" customHeight="1">
      <c r="A790" s="37"/>
      <c r="B790" s="38"/>
      <c r="C790" s="177" t="s">
        <v>1031</v>
      </c>
      <c r="D790" s="177" t="s">
        <v>148</v>
      </c>
      <c r="E790" s="178" t="s">
        <v>1032</v>
      </c>
      <c r="F790" s="179" t="s">
        <v>1033</v>
      </c>
      <c r="G790" s="180" t="s">
        <v>226</v>
      </c>
      <c r="H790" s="181">
        <v>15</v>
      </c>
      <c r="I790" s="182"/>
      <c r="J790" s="183">
        <f>ROUND(I790*H790,2)</f>
        <v>0</v>
      </c>
      <c r="K790" s="179" t="s">
        <v>21</v>
      </c>
      <c r="L790" s="42"/>
      <c r="M790" s="184" t="s">
        <v>21</v>
      </c>
      <c r="N790" s="185" t="s">
        <v>43</v>
      </c>
      <c r="O790" s="67"/>
      <c r="P790" s="186">
        <f>O790*H790</f>
        <v>0</v>
      </c>
      <c r="Q790" s="186">
        <v>0.00098</v>
      </c>
      <c r="R790" s="186">
        <f>Q790*H790</f>
        <v>0.0147</v>
      </c>
      <c r="S790" s="186">
        <v>0</v>
      </c>
      <c r="T790" s="187">
        <f>S790*H790</f>
        <v>0</v>
      </c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R790" s="188" t="s">
        <v>266</v>
      </c>
      <c r="AT790" s="188" t="s">
        <v>148</v>
      </c>
      <c r="AU790" s="188" t="s">
        <v>82</v>
      </c>
      <c r="AY790" s="19" t="s">
        <v>145</v>
      </c>
      <c r="BE790" s="189">
        <f>IF(N790="základní",J790,0)</f>
        <v>0</v>
      </c>
      <c r="BF790" s="189">
        <f>IF(N790="snížená",J790,0)</f>
        <v>0</v>
      </c>
      <c r="BG790" s="189">
        <f>IF(N790="zákl. přenesená",J790,0)</f>
        <v>0</v>
      </c>
      <c r="BH790" s="189">
        <f>IF(N790="sníž. přenesená",J790,0)</f>
        <v>0</v>
      </c>
      <c r="BI790" s="189">
        <f>IF(N790="nulová",J790,0)</f>
        <v>0</v>
      </c>
      <c r="BJ790" s="19" t="s">
        <v>77</v>
      </c>
      <c r="BK790" s="189">
        <f>ROUND(I790*H790,2)</f>
        <v>0</v>
      </c>
      <c r="BL790" s="19" t="s">
        <v>266</v>
      </c>
      <c r="BM790" s="188" t="s">
        <v>1034</v>
      </c>
    </row>
    <row r="791" spans="1:47" s="2" customFormat="1" ht="29.25">
      <c r="A791" s="37"/>
      <c r="B791" s="38"/>
      <c r="C791" s="39"/>
      <c r="D791" s="190" t="s">
        <v>155</v>
      </c>
      <c r="E791" s="39"/>
      <c r="F791" s="191" t="s">
        <v>1035</v>
      </c>
      <c r="G791" s="39"/>
      <c r="H791" s="39"/>
      <c r="I791" s="192"/>
      <c r="J791" s="39"/>
      <c r="K791" s="39"/>
      <c r="L791" s="42"/>
      <c r="M791" s="193"/>
      <c r="N791" s="194"/>
      <c r="O791" s="67"/>
      <c r="P791" s="67"/>
      <c r="Q791" s="67"/>
      <c r="R791" s="67"/>
      <c r="S791" s="67"/>
      <c r="T791" s="68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T791" s="19" t="s">
        <v>155</v>
      </c>
      <c r="AU791" s="19" t="s">
        <v>82</v>
      </c>
    </row>
    <row r="792" spans="2:51" s="13" customFormat="1" ht="11.25">
      <c r="B792" s="197"/>
      <c r="C792" s="198"/>
      <c r="D792" s="190" t="s">
        <v>159</v>
      </c>
      <c r="E792" s="199" t="s">
        <v>21</v>
      </c>
      <c r="F792" s="200" t="s">
        <v>1036</v>
      </c>
      <c r="G792" s="198"/>
      <c r="H792" s="201">
        <v>7</v>
      </c>
      <c r="I792" s="202"/>
      <c r="J792" s="198"/>
      <c r="K792" s="198"/>
      <c r="L792" s="203"/>
      <c r="M792" s="204"/>
      <c r="N792" s="205"/>
      <c r="O792" s="205"/>
      <c r="P792" s="205"/>
      <c r="Q792" s="205"/>
      <c r="R792" s="205"/>
      <c r="S792" s="205"/>
      <c r="T792" s="206"/>
      <c r="AT792" s="207" t="s">
        <v>159</v>
      </c>
      <c r="AU792" s="207" t="s">
        <v>82</v>
      </c>
      <c r="AV792" s="13" t="s">
        <v>82</v>
      </c>
      <c r="AW792" s="13" t="s">
        <v>34</v>
      </c>
      <c r="AX792" s="13" t="s">
        <v>72</v>
      </c>
      <c r="AY792" s="207" t="s">
        <v>145</v>
      </c>
    </row>
    <row r="793" spans="2:51" s="13" customFormat="1" ht="11.25">
      <c r="B793" s="197"/>
      <c r="C793" s="198"/>
      <c r="D793" s="190" t="s">
        <v>159</v>
      </c>
      <c r="E793" s="199" t="s">
        <v>21</v>
      </c>
      <c r="F793" s="200" t="s">
        <v>1037</v>
      </c>
      <c r="G793" s="198"/>
      <c r="H793" s="201">
        <v>8</v>
      </c>
      <c r="I793" s="202"/>
      <c r="J793" s="198"/>
      <c r="K793" s="198"/>
      <c r="L793" s="203"/>
      <c r="M793" s="204"/>
      <c r="N793" s="205"/>
      <c r="O793" s="205"/>
      <c r="P793" s="205"/>
      <c r="Q793" s="205"/>
      <c r="R793" s="205"/>
      <c r="S793" s="205"/>
      <c r="T793" s="206"/>
      <c r="AT793" s="207" t="s">
        <v>159</v>
      </c>
      <c r="AU793" s="207" t="s">
        <v>82</v>
      </c>
      <c r="AV793" s="13" t="s">
        <v>82</v>
      </c>
      <c r="AW793" s="13" t="s">
        <v>34</v>
      </c>
      <c r="AX793" s="13" t="s">
        <v>72</v>
      </c>
      <c r="AY793" s="207" t="s">
        <v>145</v>
      </c>
    </row>
    <row r="794" spans="2:51" s="15" customFormat="1" ht="11.25">
      <c r="B794" s="218"/>
      <c r="C794" s="219"/>
      <c r="D794" s="190" t="s">
        <v>159</v>
      </c>
      <c r="E794" s="220" t="s">
        <v>21</v>
      </c>
      <c r="F794" s="221" t="s">
        <v>233</v>
      </c>
      <c r="G794" s="219"/>
      <c r="H794" s="222">
        <v>15</v>
      </c>
      <c r="I794" s="223"/>
      <c r="J794" s="219"/>
      <c r="K794" s="219"/>
      <c r="L794" s="224"/>
      <c r="M794" s="225"/>
      <c r="N794" s="226"/>
      <c r="O794" s="226"/>
      <c r="P794" s="226"/>
      <c r="Q794" s="226"/>
      <c r="R794" s="226"/>
      <c r="S794" s="226"/>
      <c r="T794" s="227"/>
      <c r="AT794" s="228" t="s">
        <v>159</v>
      </c>
      <c r="AU794" s="228" t="s">
        <v>82</v>
      </c>
      <c r="AV794" s="15" t="s">
        <v>153</v>
      </c>
      <c r="AW794" s="15" t="s">
        <v>34</v>
      </c>
      <c r="AX794" s="15" t="s">
        <v>77</v>
      </c>
      <c r="AY794" s="228" t="s">
        <v>145</v>
      </c>
    </row>
    <row r="795" spans="1:65" s="2" customFormat="1" ht="44.25" customHeight="1">
      <c r="A795" s="37"/>
      <c r="B795" s="38"/>
      <c r="C795" s="177" t="s">
        <v>1038</v>
      </c>
      <c r="D795" s="177" t="s">
        <v>148</v>
      </c>
      <c r="E795" s="178" t="s">
        <v>1039</v>
      </c>
      <c r="F795" s="179" t="s">
        <v>1040</v>
      </c>
      <c r="G795" s="180" t="s">
        <v>226</v>
      </c>
      <c r="H795" s="181">
        <v>12</v>
      </c>
      <c r="I795" s="182"/>
      <c r="J795" s="183">
        <f>ROUND(I795*H795,2)</f>
        <v>0</v>
      </c>
      <c r="K795" s="179" t="s">
        <v>21</v>
      </c>
      <c r="L795" s="42"/>
      <c r="M795" s="184" t="s">
        <v>21</v>
      </c>
      <c r="N795" s="185" t="s">
        <v>43</v>
      </c>
      <c r="O795" s="67"/>
      <c r="P795" s="186">
        <f>O795*H795</f>
        <v>0</v>
      </c>
      <c r="Q795" s="186">
        <v>0.0013</v>
      </c>
      <c r="R795" s="186">
        <f>Q795*H795</f>
        <v>0.0156</v>
      </c>
      <c r="S795" s="186">
        <v>0</v>
      </c>
      <c r="T795" s="187">
        <f>S795*H795</f>
        <v>0</v>
      </c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R795" s="188" t="s">
        <v>266</v>
      </c>
      <c r="AT795" s="188" t="s">
        <v>148</v>
      </c>
      <c r="AU795" s="188" t="s">
        <v>82</v>
      </c>
      <c r="AY795" s="19" t="s">
        <v>145</v>
      </c>
      <c r="BE795" s="189">
        <f>IF(N795="základní",J795,0)</f>
        <v>0</v>
      </c>
      <c r="BF795" s="189">
        <f>IF(N795="snížená",J795,0)</f>
        <v>0</v>
      </c>
      <c r="BG795" s="189">
        <f>IF(N795="zákl. přenesená",J795,0)</f>
        <v>0</v>
      </c>
      <c r="BH795" s="189">
        <f>IF(N795="sníž. přenesená",J795,0)</f>
        <v>0</v>
      </c>
      <c r="BI795" s="189">
        <f>IF(N795="nulová",J795,0)</f>
        <v>0</v>
      </c>
      <c r="BJ795" s="19" t="s">
        <v>77</v>
      </c>
      <c r="BK795" s="189">
        <f>ROUND(I795*H795,2)</f>
        <v>0</v>
      </c>
      <c r="BL795" s="19" t="s">
        <v>266</v>
      </c>
      <c r="BM795" s="188" t="s">
        <v>1041</v>
      </c>
    </row>
    <row r="796" spans="1:47" s="2" customFormat="1" ht="29.25">
      <c r="A796" s="37"/>
      <c r="B796" s="38"/>
      <c r="C796" s="39"/>
      <c r="D796" s="190" t="s">
        <v>155</v>
      </c>
      <c r="E796" s="39"/>
      <c r="F796" s="191" t="s">
        <v>1042</v>
      </c>
      <c r="G796" s="39"/>
      <c r="H796" s="39"/>
      <c r="I796" s="192"/>
      <c r="J796" s="39"/>
      <c r="K796" s="39"/>
      <c r="L796" s="42"/>
      <c r="M796" s="193"/>
      <c r="N796" s="194"/>
      <c r="O796" s="67"/>
      <c r="P796" s="67"/>
      <c r="Q796" s="67"/>
      <c r="R796" s="67"/>
      <c r="S796" s="67"/>
      <c r="T796" s="68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T796" s="19" t="s">
        <v>155</v>
      </c>
      <c r="AU796" s="19" t="s">
        <v>82</v>
      </c>
    </row>
    <row r="797" spans="2:51" s="13" customFormat="1" ht="11.25">
      <c r="B797" s="197"/>
      <c r="C797" s="198"/>
      <c r="D797" s="190" t="s">
        <v>159</v>
      </c>
      <c r="E797" s="199" t="s">
        <v>21</v>
      </c>
      <c r="F797" s="200" t="s">
        <v>1043</v>
      </c>
      <c r="G797" s="198"/>
      <c r="H797" s="201">
        <v>6</v>
      </c>
      <c r="I797" s="202"/>
      <c r="J797" s="198"/>
      <c r="K797" s="198"/>
      <c r="L797" s="203"/>
      <c r="M797" s="204"/>
      <c r="N797" s="205"/>
      <c r="O797" s="205"/>
      <c r="P797" s="205"/>
      <c r="Q797" s="205"/>
      <c r="R797" s="205"/>
      <c r="S797" s="205"/>
      <c r="T797" s="206"/>
      <c r="AT797" s="207" t="s">
        <v>159</v>
      </c>
      <c r="AU797" s="207" t="s">
        <v>82</v>
      </c>
      <c r="AV797" s="13" t="s">
        <v>82</v>
      </c>
      <c r="AW797" s="13" t="s">
        <v>34</v>
      </c>
      <c r="AX797" s="13" t="s">
        <v>72</v>
      </c>
      <c r="AY797" s="207" t="s">
        <v>145</v>
      </c>
    </row>
    <row r="798" spans="2:51" s="13" customFormat="1" ht="11.25">
      <c r="B798" s="197"/>
      <c r="C798" s="198"/>
      <c r="D798" s="190" t="s">
        <v>159</v>
      </c>
      <c r="E798" s="199" t="s">
        <v>21</v>
      </c>
      <c r="F798" s="200" t="s">
        <v>1044</v>
      </c>
      <c r="G798" s="198"/>
      <c r="H798" s="201">
        <v>6</v>
      </c>
      <c r="I798" s="202"/>
      <c r="J798" s="198"/>
      <c r="K798" s="198"/>
      <c r="L798" s="203"/>
      <c r="M798" s="204"/>
      <c r="N798" s="205"/>
      <c r="O798" s="205"/>
      <c r="P798" s="205"/>
      <c r="Q798" s="205"/>
      <c r="R798" s="205"/>
      <c r="S798" s="205"/>
      <c r="T798" s="206"/>
      <c r="AT798" s="207" t="s">
        <v>159</v>
      </c>
      <c r="AU798" s="207" t="s">
        <v>82</v>
      </c>
      <c r="AV798" s="13" t="s">
        <v>82</v>
      </c>
      <c r="AW798" s="13" t="s">
        <v>34</v>
      </c>
      <c r="AX798" s="13" t="s">
        <v>72</v>
      </c>
      <c r="AY798" s="207" t="s">
        <v>145</v>
      </c>
    </row>
    <row r="799" spans="2:51" s="15" customFormat="1" ht="11.25">
      <c r="B799" s="218"/>
      <c r="C799" s="219"/>
      <c r="D799" s="190" t="s">
        <v>159</v>
      </c>
      <c r="E799" s="220" t="s">
        <v>21</v>
      </c>
      <c r="F799" s="221" t="s">
        <v>233</v>
      </c>
      <c r="G799" s="219"/>
      <c r="H799" s="222">
        <v>12</v>
      </c>
      <c r="I799" s="223"/>
      <c r="J799" s="219"/>
      <c r="K799" s="219"/>
      <c r="L799" s="224"/>
      <c r="M799" s="225"/>
      <c r="N799" s="226"/>
      <c r="O799" s="226"/>
      <c r="P799" s="226"/>
      <c r="Q799" s="226"/>
      <c r="R799" s="226"/>
      <c r="S799" s="226"/>
      <c r="T799" s="227"/>
      <c r="AT799" s="228" t="s">
        <v>159</v>
      </c>
      <c r="AU799" s="228" t="s">
        <v>82</v>
      </c>
      <c r="AV799" s="15" t="s">
        <v>153</v>
      </c>
      <c r="AW799" s="15" t="s">
        <v>34</v>
      </c>
      <c r="AX799" s="15" t="s">
        <v>77</v>
      </c>
      <c r="AY799" s="228" t="s">
        <v>145</v>
      </c>
    </row>
    <row r="800" spans="1:65" s="2" customFormat="1" ht="37.9" customHeight="1">
      <c r="A800" s="37"/>
      <c r="B800" s="38"/>
      <c r="C800" s="177" t="s">
        <v>1045</v>
      </c>
      <c r="D800" s="177" t="s">
        <v>148</v>
      </c>
      <c r="E800" s="178" t="s">
        <v>1046</v>
      </c>
      <c r="F800" s="179" t="s">
        <v>1047</v>
      </c>
      <c r="G800" s="180" t="s">
        <v>226</v>
      </c>
      <c r="H800" s="181">
        <v>14</v>
      </c>
      <c r="I800" s="182"/>
      <c r="J800" s="183">
        <f>ROUND(I800*H800,2)</f>
        <v>0</v>
      </c>
      <c r="K800" s="179" t="s">
        <v>152</v>
      </c>
      <c r="L800" s="42"/>
      <c r="M800" s="184" t="s">
        <v>21</v>
      </c>
      <c r="N800" s="185" t="s">
        <v>43</v>
      </c>
      <c r="O800" s="67"/>
      <c r="P800" s="186">
        <f>O800*H800</f>
        <v>0</v>
      </c>
      <c r="Q800" s="186">
        <v>7E-05</v>
      </c>
      <c r="R800" s="186">
        <f>Q800*H800</f>
        <v>0.00098</v>
      </c>
      <c r="S800" s="186">
        <v>0</v>
      </c>
      <c r="T800" s="187">
        <f>S800*H800</f>
        <v>0</v>
      </c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R800" s="188" t="s">
        <v>266</v>
      </c>
      <c r="AT800" s="188" t="s">
        <v>148</v>
      </c>
      <c r="AU800" s="188" t="s">
        <v>82</v>
      </c>
      <c r="AY800" s="19" t="s">
        <v>145</v>
      </c>
      <c r="BE800" s="189">
        <f>IF(N800="základní",J800,0)</f>
        <v>0</v>
      </c>
      <c r="BF800" s="189">
        <f>IF(N800="snížená",J800,0)</f>
        <v>0</v>
      </c>
      <c r="BG800" s="189">
        <f>IF(N800="zákl. přenesená",J800,0)</f>
        <v>0</v>
      </c>
      <c r="BH800" s="189">
        <f>IF(N800="sníž. přenesená",J800,0)</f>
        <v>0</v>
      </c>
      <c r="BI800" s="189">
        <f>IF(N800="nulová",J800,0)</f>
        <v>0</v>
      </c>
      <c r="BJ800" s="19" t="s">
        <v>77</v>
      </c>
      <c r="BK800" s="189">
        <f>ROUND(I800*H800,2)</f>
        <v>0</v>
      </c>
      <c r="BL800" s="19" t="s">
        <v>266</v>
      </c>
      <c r="BM800" s="188" t="s">
        <v>1048</v>
      </c>
    </row>
    <row r="801" spans="1:47" s="2" customFormat="1" ht="29.25">
      <c r="A801" s="37"/>
      <c r="B801" s="38"/>
      <c r="C801" s="39"/>
      <c r="D801" s="190" t="s">
        <v>155</v>
      </c>
      <c r="E801" s="39"/>
      <c r="F801" s="191" t="s">
        <v>1049</v>
      </c>
      <c r="G801" s="39"/>
      <c r="H801" s="39"/>
      <c r="I801" s="192"/>
      <c r="J801" s="39"/>
      <c r="K801" s="39"/>
      <c r="L801" s="42"/>
      <c r="M801" s="193"/>
      <c r="N801" s="194"/>
      <c r="O801" s="67"/>
      <c r="P801" s="67"/>
      <c r="Q801" s="67"/>
      <c r="R801" s="67"/>
      <c r="S801" s="67"/>
      <c r="T801" s="68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T801" s="19" t="s">
        <v>155</v>
      </c>
      <c r="AU801" s="19" t="s">
        <v>82</v>
      </c>
    </row>
    <row r="802" spans="1:47" s="2" customFormat="1" ht="11.25">
      <c r="A802" s="37"/>
      <c r="B802" s="38"/>
      <c r="C802" s="39"/>
      <c r="D802" s="195" t="s">
        <v>157</v>
      </c>
      <c r="E802" s="39"/>
      <c r="F802" s="196" t="s">
        <v>1050</v>
      </c>
      <c r="G802" s="39"/>
      <c r="H802" s="39"/>
      <c r="I802" s="192"/>
      <c r="J802" s="39"/>
      <c r="K802" s="39"/>
      <c r="L802" s="42"/>
      <c r="M802" s="193"/>
      <c r="N802" s="194"/>
      <c r="O802" s="67"/>
      <c r="P802" s="67"/>
      <c r="Q802" s="67"/>
      <c r="R802" s="67"/>
      <c r="S802" s="67"/>
      <c r="T802" s="68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T802" s="19" t="s">
        <v>157</v>
      </c>
      <c r="AU802" s="19" t="s">
        <v>82</v>
      </c>
    </row>
    <row r="803" spans="2:51" s="13" customFormat="1" ht="11.25">
      <c r="B803" s="197"/>
      <c r="C803" s="198"/>
      <c r="D803" s="190" t="s">
        <v>159</v>
      </c>
      <c r="E803" s="199" t="s">
        <v>21</v>
      </c>
      <c r="F803" s="200" t="s">
        <v>1029</v>
      </c>
      <c r="G803" s="198"/>
      <c r="H803" s="201">
        <v>14</v>
      </c>
      <c r="I803" s="202"/>
      <c r="J803" s="198"/>
      <c r="K803" s="198"/>
      <c r="L803" s="203"/>
      <c r="M803" s="204"/>
      <c r="N803" s="205"/>
      <c r="O803" s="205"/>
      <c r="P803" s="205"/>
      <c r="Q803" s="205"/>
      <c r="R803" s="205"/>
      <c r="S803" s="205"/>
      <c r="T803" s="206"/>
      <c r="AT803" s="207" t="s">
        <v>159</v>
      </c>
      <c r="AU803" s="207" t="s">
        <v>82</v>
      </c>
      <c r="AV803" s="13" t="s">
        <v>82</v>
      </c>
      <c r="AW803" s="13" t="s">
        <v>34</v>
      </c>
      <c r="AX803" s="13" t="s">
        <v>77</v>
      </c>
      <c r="AY803" s="207" t="s">
        <v>145</v>
      </c>
    </row>
    <row r="804" spans="1:65" s="2" customFormat="1" ht="37.9" customHeight="1">
      <c r="A804" s="37"/>
      <c r="B804" s="38"/>
      <c r="C804" s="177" t="s">
        <v>1051</v>
      </c>
      <c r="D804" s="177" t="s">
        <v>148</v>
      </c>
      <c r="E804" s="178" t="s">
        <v>1052</v>
      </c>
      <c r="F804" s="179" t="s">
        <v>1053</v>
      </c>
      <c r="G804" s="180" t="s">
        <v>226</v>
      </c>
      <c r="H804" s="181">
        <v>13</v>
      </c>
      <c r="I804" s="182"/>
      <c r="J804" s="183">
        <f>ROUND(I804*H804,2)</f>
        <v>0</v>
      </c>
      <c r="K804" s="179" t="s">
        <v>152</v>
      </c>
      <c r="L804" s="42"/>
      <c r="M804" s="184" t="s">
        <v>21</v>
      </c>
      <c r="N804" s="185" t="s">
        <v>43</v>
      </c>
      <c r="O804" s="67"/>
      <c r="P804" s="186">
        <f>O804*H804</f>
        <v>0</v>
      </c>
      <c r="Q804" s="186">
        <v>9E-05</v>
      </c>
      <c r="R804" s="186">
        <f>Q804*H804</f>
        <v>0.00117</v>
      </c>
      <c r="S804" s="186">
        <v>0</v>
      </c>
      <c r="T804" s="187">
        <f>S804*H804</f>
        <v>0</v>
      </c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R804" s="188" t="s">
        <v>266</v>
      </c>
      <c r="AT804" s="188" t="s">
        <v>148</v>
      </c>
      <c r="AU804" s="188" t="s">
        <v>82</v>
      </c>
      <c r="AY804" s="19" t="s">
        <v>145</v>
      </c>
      <c r="BE804" s="189">
        <f>IF(N804="základní",J804,0)</f>
        <v>0</v>
      </c>
      <c r="BF804" s="189">
        <f>IF(N804="snížená",J804,0)</f>
        <v>0</v>
      </c>
      <c r="BG804" s="189">
        <f>IF(N804="zákl. přenesená",J804,0)</f>
        <v>0</v>
      </c>
      <c r="BH804" s="189">
        <f>IF(N804="sníž. přenesená",J804,0)</f>
        <v>0</v>
      </c>
      <c r="BI804" s="189">
        <f>IF(N804="nulová",J804,0)</f>
        <v>0</v>
      </c>
      <c r="BJ804" s="19" t="s">
        <v>77</v>
      </c>
      <c r="BK804" s="189">
        <f>ROUND(I804*H804,2)</f>
        <v>0</v>
      </c>
      <c r="BL804" s="19" t="s">
        <v>266</v>
      </c>
      <c r="BM804" s="188" t="s">
        <v>1054</v>
      </c>
    </row>
    <row r="805" spans="1:47" s="2" customFormat="1" ht="29.25">
      <c r="A805" s="37"/>
      <c r="B805" s="38"/>
      <c r="C805" s="39"/>
      <c r="D805" s="190" t="s">
        <v>155</v>
      </c>
      <c r="E805" s="39"/>
      <c r="F805" s="191" t="s">
        <v>1055</v>
      </c>
      <c r="G805" s="39"/>
      <c r="H805" s="39"/>
      <c r="I805" s="192"/>
      <c r="J805" s="39"/>
      <c r="K805" s="39"/>
      <c r="L805" s="42"/>
      <c r="M805" s="193"/>
      <c r="N805" s="194"/>
      <c r="O805" s="67"/>
      <c r="P805" s="67"/>
      <c r="Q805" s="67"/>
      <c r="R805" s="67"/>
      <c r="S805" s="67"/>
      <c r="T805" s="68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T805" s="19" t="s">
        <v>155</v>
      </c>
      <c r="AU805" s="19" t="s">
        <v>82</v>
      </c>
    </row>
    <row r="806" spans="1:47" s="2" customFormat="1" ht="11.25">
      <c r="A806" s="37"/>
      <c r="B806" s="38"/>
      <c r="C806" s="39"/>
      <c r="D806" s="195" t="s">
        <v>157</v>
      </c>
      <c r="E806" s="39"/>
      <c r="F806" s="196" t="s">
        <v>1056</v>
      </c>
      <c r="G806" s="39"/>
      <c r="H806" s="39"/>
      <c r="I806" s="192"/>
      <c r="J806" s="39"/>
      <c r="K806" s="39"/>
      <c r="L806" s="42"/>
      <c r="M806" s="193"/>
      <c r="N806" s="194"/>
      <c r="O806" s="67"/>
      <c r="P806" s="67"/>
      <c r="Q806" s="67"/>
      <c r="R806" s="67"/>
      <c r="S806" s="67"/>
      <c r="T806" s="68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T806" s="19" t="s">
        <v>157</v>
      </c>
      <c r="AU806" s="19" t="s">
        <v>82</v>
      </c>
    </row>
    <row r="807" spans="2:51" s="13" customFormat="1" ht="11.25">
      <c r="B807" s="197"/>
      <c r="C807" s="198"/>
      <c r="D807" s="190" t="s">
        <v>159</v>
      </c>
      <c r="E807" s="199" t="s">
        <v>21</v>
      </c>
      <c r="F807" s="200" t="s">
        <v>1057</v>
      </c>
      <c r="G807" s="198"/>
      <c r="H807" s="201">
        <v>13</v>
      </c>
      <c r="I807" s="202"/>
      <c r="J807" s="198"/>
      <c r="K807" s="198"/>
      <c r="L807" s="203"/>
      <c r="M807" s="204"/>
      <c r="N807" s="205"/>
      <c r="O807" s="205"/>
      <c r="P807" s="205"/>
      <c r="Q807" s="205"/>
      <c r="R807" s="205"/>
      <c r="S807" s="205"/>
      <c r="T807" s="206"/>
      <c r="AT807" s="207" t="s">
        <v>159</v>
      </c>
      <c r="AU807" s="207" t="s">
        <v>82</v>
      </c>
      <c r="AV807" s="13" t="s">
        <v>82</v>
      </c>
      <c r="AW807" s="13" t="s">
        <v>34</v>
      </c>
      <c r="AX807" s="13" t="s">
        <v>77</v>
      </c>
      <c r="AY807" s="207" t="s">
        <v>145</v>
      </c>
    </row>
    <row r="808" spans="1:65" s="2" customFormat="1" ht="37.9" customHeight="1">
      <c r="A808" s="37"/>
      <c r="B808" s="38"/>
      <c r="C808" s="177" t="s">
        <v>1058</v>
      </c>
      <c r="D808" s="177" t="s">
        <v>148</v>
      </c>
      <c r="E808" s="178" t="s">
        <v>1059</v>
      </c>
      <c r="F808" s="179" t="s">
        <v>1060</v>
      </c>
      <c r="G808" s="180" t="s">
        <v>226</v>
      </c>
      <c r="H808" s="181">
        <v>5</v>
      </c>
      <c r="I808" s="182"/>
      <c r="J808" s="183">
        <f>ROUND(I808*H808,2)</f>
        <v>0</v>
      </c>
      <c r="K808" s="179" t="s">
        <v>152</v>
      </c>
      <c r="L808" s="42"/>
      <c r="M808" s="184" t="s">
        <v>21</v>
      </c>
      <c r="N808" s="185" t="s">
        <v>43</v>
      </c>
      <c r="O808" s="67"/>
      <c r="P808" s="186">
        <f>O808*H808</f>
        <v>0</v>
      </c>
      <c r="Q808" s="186">
        <v>0.00012</v>
      </c>
      <c r="R808" s="186">
        <f>Q808*H808</f>
        <v>0.0006000000000000001</v>
      </c>
      <c r="S808" s="186">
        <v>0</v>
      </c>
      <c r="T808" s="187">
        <f>S808*H808</f>
        <v>0</v>
      </c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R808" s="188" t="s">
        <v>266</v>
      </c>
      <c r="AT808" s="188" t="s">
        <v>148</v>
      </c>
      <c r="AU808" s="188" t="s">
        <v>82</v>
      </c>
      <c r="AY808" s="19" t="s">
        <v>145</v>
      </c>
      <c r="BE808" s="189">
        <f>IF(N808="základní",J808,0)</f>
        <v>0</v>
      </c>
      <c r="BF808" s="189">
        <f>IF(N808="snížená",J808,0)</f>
        <v>0</v>
      </c>
      <c r="BG808" s="189">
        <f>IF(N808="zákl. přenesená",J808,0)</f>
        <v>0</v>
      </c>
      <c r="BH808" s="189">
        <f>IF(N808="sníž. přenesená",J808,0)</f>
        <v>0</v>
      </c>
      <c r="BI808" s="189">
        <f>IF(N808="nulová",J808,0)</f>
        <v>0</v>
      </c>
      <c r="BJ808" s="19" t="s">
        <v>77</v>
      </c>
      <c r="BK808" s="189">
        <f>ROUND(I808*H808,2)</f>
        <v>0</v>
      </c>
      <c r="BL808" s="19" t="s">
        <v>266</v>
      </c>
      <c r="BM808" s="188" t="s">
        <v>1061</v>
      </c>
    </row>
    <row r="809" spans="1:47" s="2" customFormat="1" ht="29.25">
      <c r="A809" s="37"/>
      <c r="B809" s="38"/>
      <c r="C809" s="39"/>
      <c r="D809" s="190" t="s">
        <v>155</v>
      </c>
      <c r="E809" s="39"/>
      <c r="F809" s="191" t="s">
        <v>1062</v>
      </c>
      <c r="G809" s="39"/>
      <c r="H809" s="39"/>
      <c r="I809" s="192"/>
      <c r="J809" s="39"/>
      <c r="K809" s="39"/>
      <c r="L809" s="42"/>
      <c r="M809" s="193"/>
      <c r="N809" s="194"/>
      <c r="O809" s="67"/>
      <c r="P809" s="67"/>
      <c r="Q809" s="67"/>
      <c r="R809" s="67"/>
      <c r="S809" s="67"/>
      <c r="T809" s="68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T809" s="19" t="s">
        <v>155</v>
      </c>
      <c r="AU809" s="19" t="s">
        <v>82</v>
      </c>
    </row>
    <row r="810" spans="1:47" s="2" customFormat="1" ht="11.25">
      <c r="A810" s="37"/>
      <c r="B810" s="38"/>
      <c r="C810" s="39"/>
      <c r="D810" s="195" t="s">
        <v>157</v>
      </c>
      <c r="E810" s="39"/>
      <c r="F810" s="196" t="s">
        <v>1063</v>
      </c>
      <c r="G810" s="39"/>
      <c r="H810" s="39"/>
      <c r="I810" s="192"/>
      <c r="J810" s="39"/>
      <c r="K810" s="39"/>
      <c r="L810" s="42"/>
      <c r="M810" s="193"/>
      <c r="N810" s="194"/>
      <c r="O810" s="67"/>
      <c r="P810" s="67"/>
      <c r="Q810" s="67"/>
      <c r="R810" s="67"/>
      <c r="S810" s="67"/>
      <c r="T810" s="68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T810" s="19" t="s">
        <v>157</v>
      </c>
      <c r="AU810" s="19" t="s">
        <v>82</v>
      </c>
    </row>
    <row r="811" spans="2:51" s="13" customFormat="1" ht="11.25">
      <c r="B811" s="197"/>
      <c r="C811" s="198"/>
      <c r="D811" s="190" t="s">
        <v>159</v>
      </c>
      <c r="E811" s="199" t="s">
        <v>21</v>
      </c>
      <c r="F811" s="200" t="s">
        <v>1030</v>
      </c>
      <c r="G811" s="198"/>
      <c r="H811" s="201">
        <v>5</v>
      </c>
      <c r="I811" s="202"/>
      <c r="J811" s="198"/>
      <c r="K811" s="198"/>
      <c r="L811" s="203"/>
      <c r="M811" s="204"/>
      <c r="N811" s="205"/>
      <c r="O811" s="205"/>
      <c r="P811" s="205"/>
      <c r="Q811" s="205"/>
      <c r="R811" s="205"/>
      <c r="S811" s="205"/>
      <c r="T811" s="206"/>
      <c r="AT811" s="207" t="s">
        <v>159</v>
      </c>
      <c r="AU811" s="207" t="s">
        <v>82</v>
      </c>
      <c r="AV811" s="13" t="s">
        <v>82</v>
      </c>
      <c r="AW811" s="13" t="s">
        <v>34</v>
      </c>
      <c r="AX811" s="13" t="s">
        <v>77</v>
      </c>
      <c r="AY811" s="207" t="s">
        <v>145</v>
      </c>
    </row>
    <row r="812" spans="1:65" s="2" customFormat="1" ht="37.9" customHeight="1">
      <c r="A812" s="37"/>
      <c r="B812" s="38"/>
      <c r="C812" s="177" t="s">
        <v>1064</v>
      </c>
      <c r="D812" s="177" t="s">
        <v>148</v>
      </c>
      <c r="E812" s="178" t="s">
        <v>1065</v>
      </c>
      <c r="F812" s="179" t="s">
        <v>1066</v>
      </c>
      <c r="G812" s="180" t="s">
        <v>226</v>
      </c>
      <c r="H812" s="181">
        <v>14</v>
      </c>
      <c r="I812" s="182"/>
      <c r="J812" s="183">
        <f>ROUND(I812*H812,2)</f>
        <v>0</v>
      </c>
      <c r="K812" s="179" t="s">
        <v>152</v>
      </c>
      <c r="L812" s="42"/>
      <c r="M812" s="184" t="s">
        <v>21</v>
      </c>
      <c r="N812" s="185" t="s">
        <v>43</v>
      </c>
      <c r="O812" s="67"/>
      <c r="P812" s="186">
        <f>O812*H812</f>
        <v>0</v>
      </c>
      <c r="Q812" s="186">
        <v>0.00016</v>
      </c>
      <c r="R812" s="186">
        <f>Q812*H812</f>
        <v>0.0022400000000000002</v>
      </c>
      <c r="S812" s="186">
        <v>0</v>
      </c>
      <c r="T812" s="187">
        <f>S812*H812</f>
        <v>0</v>
      </c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R812" s="188" t="s">
        <v>266</v>
      </c>
      <c r="AT812" s="188" t="s">
        <v>148</v>
      </c>
      <c r="AU812" s="188" t="s">
        <v>82</v>
      </c>
      <c r="AY812" s="19" t="s">
        <v>145</v>
      </c>
      <c r="BE812" s="189">
        <f>IF(N812="základní",J812,0)</f>
        <v>0</v>
      </c>
      <c r="BF812" s="189">
        <f>IF(N812="snížená",J812,0)</f>
        <v>0</v>
      </c>
      <c r="BG812" s="189">
        <f>IF(N812="zákl. přenesená",J812,0)</f>
        <v>0</v>
      </c>
      <c r="BH812" s="189">
        <f>IF(N812="sníž. přenesená",J812,0)</f>
        <v>0</v>
      </c>
      <c r="BI812" s="189">
        <f>IF(N812="nulová",J812,0)</f>
        <v>0</v>
      </c>
      <c r="BJ812" s="19" t="s">
        <v>77</v>
      </c>
      <c r="BK812" s="189">
        <f>ROUND(I812*H812,2)</f>
        <v>0</v>
      </c>
      <c r="BL812" s="19" t="s">
        <v>266</v>
      </c>
      <c r="BM812" s="188" t="s">
        <v>1067</v>
      </c>
    </row>
    <row r="813" spans="1:47" s="2" customFormat="1" ht="29.25">
      <c r="A813" s="37"/>
      <c r="B813" s="38"/>
      <c r="C813" s="39"/>
      <c r="D813" s="190" t="s">
        <v>155</v>
      </c>
      <c r="E813" s="39"/>
      <c r="F813" s="191" t="s">
        <v>1068</v>
      </c>
      <c r="G813" s="39"/>
      <c r="H813" s="39"/>
      <c r="I813" s="192"/>
      <c r="J813" s="39"/>
      <c r="K813" s="39"/>
      <c r="L813" s="42"/>
      <c r="M813" s="193"/>
      <c r="N813" s="194"/>
      <c r="O813" s="67"/>
      <c r="P813" s="67"/>
      <c r="Q813" s="67"/>
      <c r="R813" s="67"/>
      <c r="S813" s="67"/>
      <c r="T813" s="68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T813" s="19" t="s">
        <v>155</v>
      </c>
      <c r="AU813" s="19" t="s">
        <v>82</v>
      </c>
    </row>
    <row r="814" spans="1:47" s="2" customFormat="1" ht="11.25">
      <c r="A814" s="37"/>
      <c r="B814" s="38"/>
      <c r="C814" s="39"/>
      <c r="D814" s="195" t="s">
        <v>157</v>
      </c>
      <c r="E814" s="39"/>
      <c r="F814" s="196" t="s">
        <v>1069</v>
      </c>
      <c r="G814" s="39"/>
      <c r="H814" s="39"/>
      <c r="I814" s="192"/>
      <c r="J814" s="39"/>
      <c r="K814" s="39"/>
      <c r="L814" s="42"/>
      <c r="M814" s="193"/>
      <c r="N814" s="194"/>
      <c r="O814" s="67"/>
      <c r="P814" s="67"/>
      <c r="Q814" s="67"/>
      <c r="R814" s="67"/>
      <c r="S814" s="67"/>
      <c r="T814" s="68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T814" s="19" t="s">
        <v>157</v>
      </c>
      <c r="AU814" s="19" t="s">
        <v>82</v>
      </c>
    </row>
    <row r="815" spans="2:51" s="13" customFormat="1" ht="11.25">
      <c r="B815" s="197"/>
      <c r="C815" s="198"/>
      <c r="D815" s="190" t="s">
        <v>159</v>
      </c>
      <c r="E815" s="199" t="s">
        <v>21</v>
      </c>
      <c r="F815" s="200" t="s">
        <v>1070</v>
      </c>
      <c r="G815" s="198"/>
      <c r="H815" s="201">
        <v>14</v>
      </c>
      <c r="I815" s="202"/>
      <c r="J815" s="198"/>
      <c r="K815" s="198"/>
      <c r="L815" s="203"/>
      <c r="M815" s="204"/>
      <c r="N815" s="205"/>
      <c r="O815" s="205"/>
      <c r="P815" s="205"/>
      <c r="Q815" s="205"/>
      <c r="R815" s="205"/>
      <c r="S815" s="205"/>
      <c r="T815" s="206"/>
      <c r="AT815" s="207" t="s">
        <v>159</v>
      </c>
      <c r="AU815" s="207" t="s">
        <v>82</v>
      </c>
      <c r="AV815" s="13" t="s">
        <v>82</v>
      </c>
      <c r="AW815" s="13" t="s">
        <v>34</v>
      </c>
      <c r="AX815" s="13" t="s">
        <v>77</v>
      </c>
      <c r="AY815" s="207" t="s">
        <v>145</v>
      </c>
    </row>
    <row r="816" spans="1:65" s="2" customFormat="1" ht="16.5" customHeight="1">
      <c r="A816" s="37"/>
      <c r="B816" s="38"/>
      <c r="C816" s="177" t="s">
        <v>1071</v>
      </c>
      <c r="D816" s="177" t="s">
        <v>148</v>
      </c>
      <c r="E816" s="178" t="s">
        <v>1072</v>
      </c>
      <c r="F816" s="179" t="s">
        <v>1073</v>
      </c>
      <c r="G816" s="180" t="s">
        <v>151</v>
      </c>
      <c r="H816" s="181">
        <v>13</v>
      </c>
      <c r="I816" s="182"/>
      <c r="J816" s="183">
        <f>ROUND(I816*H816,2)</f>
        <v>0</v>
      </c>
      <c r="K816" s="179" t="s">
        <v>152</v>
      </c>
      <c r="L816" s="42"/>
      <c r="M816" s="184" t="s">
        <v>21</v>
      </c>
      <c r="N816" s="185" t="s">
        <v>43</v>
      </c>
      <c r="O816" s="67"/>
      <c r="P816" s="186">
        <f>O816*H816</f>
        <v>0</v>
      </c>
      <c r="Q816" s="186">
        <v>0</v>
      </c>
      <c r="R816" s="186">
        <f>Q816*H816</f>
        <v>0</v>
      </c>
      <c r="S816" s="186">
        <v>0</v>
      </c>
      <c r="T816" s="187">
        <f>S816*H816</f>
        <v>0</v>
      </c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R816" s="188" t="s">
        <v>266</v>
      </c>
      <c r="AT816" s="188" t="s">
        <v>148</v>
      </c>
      <c r="AU816" s="188" t="s">
        <v>82</v>
      </c>
      <c r="AY816" s="19" t="s">
        <v>145</v>
      </c>
      <c r="BE816" s="189">
        <f>IF(N816="základní",J816,0)</f>
        <v>0</v>
      </c>
      <c r="BF816" s="189">
        <f>IF(N816="snížená",J816,0)</f>
        <v>0</v>
      </c>
      <c r="BG816" s="189">
        <f>IF(N816="zákl. přenesená",J816,0)</f>
        <v>0</v>
      </c>
      <c r="BH816" s="189">
        <f>IF(N816="sníž. přenesená",J816,0)</f>
        <v>0</v>
      </c>
      <c r="BI816" s="189">
        <f>IF(N816="nulová",J816,0)</f>
        <v>0</v>
      </c>
      <c r="BJ816" s="19" t="s">
        <v>77</v>
      </c>
      <c r="BK816" s="189">
        <f>ROUND(I816*H816,2)</f>
        <v>0</v>
      </c>
      <c r="BL816" s="19" t="s">
        <v>266</v>
      </c>
      <c r="BM816" s="188" t="s">
        <v>1074</v>
      </c>
    </row>
    <row r="817" spans="1:47" s="2" customFormat="1" ht="19.5">
      <c r="A817" s="37"/>
      <c r="B817" s="38"/>
      <c r="C817" s="39"/>
      <c r="D817" s="190" t="s">
        <v>155</v>
      </c>
      <c r="E817" s="39"/>
      <c r="F817" s="191" t="s">
        <v>1075</v>
      </c>
      <c r="G817" s="39"/>
      <c r="H817" s="39"/>
      <c r="I817" s="192"/>
      <c r="J817" s="39"/>
      <c r="K817" s="39"/>
      <c r="L817" s="42"/>
      <c r="M817" s="193"/>
      <c r="N817" s="194"/>
      <c r="O817" s="67"/>
      <c r="P817" s="67"/>
      <c r="Q817" s="67"/>
      <c r="R817" s="67"/>
      <c r="S817" s="67"/>
      <c r="T817" s="68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T817" s="19" t="s">
        <v>155</v>
      </c>
      <c r="AU817" s="19" t="s">
        <v>82</v>
      </c>
    </row>
    <row r="818" spans="1:47" s="2" customFormat="1" ht="11.25">
      <c r="A818" s="37"/>
      <c r="B818" s="38"/>
      <c r="C818" s="39"/>
      <c r="D818" s="195" t="s">
        <v>157</v>
      </c>
      <c r="E818" s="39"/>
      <c r="F818" s="196" t="s">
        <v>1076</v>
      </c>
      <c r="G818" s="39"/>
      <c r="H818" s="39"/>
      <c r="I818" s="192"/>
      <c r="J818" s="39"/>
      <c r="K818" s="39"/>
      <c r="L818" s="42"/>
      <c r="M818" s="193"/>
      <c r="N818" s="194"/>
      <c r="O818" s="67"/>
      <c r="P818" s="67"/>
      <c r="Q818" s="67"/>
      <c r="R818" s="67"/>
      <c r="S818" s="67"/>
      <c r="T818" s="68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T818" s="19" t="s">
        <v>157</v>
      </c>
      <c r="AU818" s="19" t="s">
        <v>82</v>
      </c>
    </row>
    <row r="819" spans="1:65" s="2" customFormat="1" ht="24.2" customHeight="1">
      <c r="A819" s="37"/>
      <c r="B819" s="38"/>
      <c r="C819" s="177" t="s">
        <v>1077</v>
      </c>
      <c r="D819" s="177" t="s">
        <v>148</v>
      </c>
      <c r="E819" s="178" t="s">
        <v>1078</v>
      </c>
      <c r="F819" s="179" t="s">
        <v>1079</v>
      </c>
      <c r="G819" s="180" t="s">
        <v>151</v>
      </c>
      <c r="H819" s="181">
        <v>2</v>
      </c>
      <c r="I819" s="182"/>
      <c r="J819" s="183">
        <f>ROUND(I819*H819,2)</f>
        <v>0</v>
      </c>
      <c r="K819" s="179" t="s">
        <v>152</v>
      </c>
      <c r="L819" s="42"/>
      <c r="M819" s="184" t="s">
        <v>21</v>
      </c>
      <c r="N819" s="185" t="s">
        <v>43</v>
      </c>
      <c r="O819" s="67"/>
      <c r="P819" s="186">
        <f>O819*H819</f>
        <v>0</v>
      </c>
      <c r="Q819" s="186">
        <v>0</v>
      </c>
      <c r="R819" s="186">
        <f>Q819*H819</f>
        <v>0</v>
      </c>
      <c r="S819" s="186">
        <v>0</v>
      </c>
      <c r="T819" s="187">
        <f>S819*H819</f>
        <v>0</v>
      </c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R819" s="188" t="s">
        <v>266</v>
      </c>
      <c r="AT819" s="188" t="s">
        <v>148</v>
      </c>
      <c r="AU819" s="188" t="s">
        <v>82</v>
      </c>
      <c r="AY819" s="19" t="s">
        <v>145</v>
      </c>
      <c r="BE819" s="189">
        <f>IF(N819="základní",J819,0)</f>
        <v>0</v>
      </c>
      <c r="BF819" s="189">
        <f>IF(N819="snížená",J819,0)</f>
        <v>0</v>
      </c>
      <c r="BG819" s="189">
        <f>IF(N819="zákl. přenesená",J819,0)</f>
        <v>0</v>
      </c>
      <c r="BH819" s="189">
        <f>IF(N819="sníž. přenesená",J819,0)</f>
        <v>0</v>
      </c>
      <c r="BI819" s="189">
        <f>IF(N819="nulová",J819,0)</f>
        <v>0</v>
      </c>
      <c r="BJ819" s="19" t="s">
        <v>77</v>
      </c>
      <c r="BK819" s="189">
        <f>ROUND(I819*H819,2)</f>
        <v>0</v>
      </c>
      <c r="BL819" s="19" t="s">
        <v>266</v>
      </c>
      <c r="BM819" s="188" t="s">
        <v>1080</v>
      </c>
    </row>
    <row r="820" spans="1:47" s="2" customFormat="1" ht="19.5">
      <c r="A820" s="37"/>
      <c r="B820" s="38"/>
      <c r="C820" s="39"/>
      <c r="D820" s="190" t="s">
        <v>155</v>
      </c>
      <c r="E820" s="39"/>
      <c r="F820" s="191" t="s">
        <v>1081</v>
      </c>
      <c r="G820" s="39"/>
      <c r="H820" s="39"/>
      <c r="I820" s="192"/>
      <c r="J820" s="39"/>
      <c r="K820" s="39"/>
      <c r="L820" s="42"/>
      <c r="M820" s="193"/>
      <c r="N820" s="194"/>
      <c r="O820" s="67"/>
      <c r="P820" s="67"/>
      <c r="Q820" s="67"/>
      <c r="R820" s="67"/>
      <c r="S820" s="67"/>
      <c r="T820" s="68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T820" s="19" t="s">
        <v>155</v>
      </c>
      <c r="AU820" s="19" t="s">
        <v>82</v>
      </c>
    </row>
    <row r="821" spans="1:47" s="2" customFormat="1" ht="11.25">
      <c r="A821" s="37"/>
      <c r="B821" s="38"/>
      <c r="C821" s="39"/>
      <c r="D821" s="195" t="s">
        <v>157</v>
      </c>
      <c r="E821" s="39"/>
      <c r="F821" s="196" t="s">
        <v>1082</v>
      </c>
      <c r="G821" s="39"/>
      <c r="H821" s="39"/>
      <c r="I821" s="192"/>
      <c r="J821" s="39"/>
      <c r="K821" s="39"/>
      <c r="L821" s="42"/>
      <c r="M821" s="193"/>
      <c r="N821" s="194"/>
      <c r="O821" s="67"/>
      <c r="P821" s="67"/>
      <c r="Q821" s="67"/>
      <c r="R821" s="67"/>
      <c r="S821" s="67"/>
      <c r="T821" s="68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T821" s="19" t="s">
        <v>157</v>
      </c>
      <c r="AU821" s="19" t="s">
        <v>82</v>
      </c>
    </row>
    <row r="822" spans="1:65" s="2" customFormat="1" ht="21.75" customHeight="1">
      <c r="A822" s="37"/>
      <c r="B822" s="38"/>
      <c r="C822" s="177" t="s">
        <v>1083</v>
      </c>
      <c r="D822" s="177" t="s">
        <v>148</v>
      </c>
      <c r="E822" s="178" t="s">
        <v>1084</v>
      </c>
      <c r="F822" s="179" t="s">
        <v>1085</v>
      </c>
      <c r="G822" s="180" t="s">
        <v>151</v>
      </c>
      <c r="H822" s="181">
        <v>1</v>
      </c>
      <c r="I822" s="182"/>
      <c r="J822" s="183">
        <f>ROUND(I822*H822,2)</f>
        <v>0</v>
      </c>
      <c r="K822" s="179" t="s">
        <v>152</v>
      </c>
      <c r="L822" s="42"/>
      <c r="M822" s="184" t="s">
        <v>21</v>
      </c>
      <c r="N822" s="185" t="s">
        <v>43</v>
      </c>
      <c r="O822" s="67"/>
      <c r="P822" s="186">
        <f>O822*H822</f>
        <v>0</v>
      </c>
      <c r="Q822" s="186">
        <v>0.00013</v>
      </c>
      <c r="R822" s="186">
        <f>Q822*H822</f>
        <v>0.00013</v>
      </c>
      <c r="S822" s="186">
        <v>0</v>
      </c>
      <c r="T822" s="187">
        <f>S822*H822</f>
        <v>0</v>
      </c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R822" s="188" t="s">
        <v>266</v>
      </c>
      <c r="AT822" s="188" t="s">
        <v>148</v>
      </c>
      <c r="AU822" s="188" t="s">
        <v>82</v>
      </c>
      <c r="AY822" s="19" t="s">
        <v>145</v>
      </c>
      <c r="BE822" s="189">
        <f>IF(N822="základní",J822,0)</f>
        <v>0</v>
      </c>
      <c r="BF822" s="189">
        <f>IF(N822="snížená",J822,0)</f>
        <v>0</v>
      </c>
      <c r="BG822" s="189">
        <f>IF(N822="zákl. přenesená",J822,0)</f>
        <v>0</v>
      </c>
      <c r="BH822" s="189">
        <f>IF(N822="sníž. přenesená",J822,0)</f>
        <v>0</v>
      </c>
      <c r="BI822" s="189">
        <f>IF(N822="nulová",J822,0)</f>
        <v>0</v>
      </c>
      <c r="BJ822" s="19" t="s">
        <v>77</v>
      </c>
      <c r="BK822" s="189">
        <f>ROUND(I822*H822,2)</f>
        <v>0</v>
      </c>
      <c r="BL822" s="19" t="s">
        <v>266</v>
      </c>
      <c r="BM822" s="188" t="s">
        <v>1086</v>
      </c>
    </row>
    <row r="823" spans="1:47" s="2" customFormat="1" ht="11.25">
      <c r="A823" s="37"/>
      <c r="B823" s="38"/>
      <c r="C823" s="39"/>
      <c r="D823" s="190" t="s">
        <v>155</v>
      </c>
      <c r="E823" s="39"/>
      <c r="F823" s="191" t="s">
        <v>1087</v>
      </c>
      <c r="G823" s="39"/>
      <c r="H823" s="39"/>
      <c r="I823" s="192"/>
      <c r="J823" s="39"/>
      <c r="K823" s="39"/>
      <c r="L823" s="42"/>
      <c r="M823" s="193"/>
      <c r="N823" s="194"/>
      <c r="O823" s="67"/>
      <c r="P823" s="67"/>
      <c r="Q823" s="67"/>
      <c r="R823" s="67"/>
      <c r="S823" s="67"/>
      <c r="T823" s="68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T823" s="19" t="s">
        <v>155</v>
      </c>
      <c r="AU823" s="19" t="s">
        <v>82</v>
      </c>
    </row>
    <row r="824" spans="1:47" s="2" customFormat="1" ht="11.25">
      <c r="A824" s="37"/>
      <c r="B824" s="38"/>
      <c r="C824" s="39"/>
      <c r="D824" s="195" t="s">
        <v>157</v>
      </c>
      <c r="E824" s="39"/>
      <c r="F824" s="196" t="s">
        <v>1088</v>
      </c>
      <c r="G824" s="39"/>
      <c r="H824" s="39"/>
      <c r="I824" s="192"/>
      <c r="J824" s="39"/>
      <c r="K824" s="39"/>
      <c r="L824" s="42"/>
      <c r="M824" s="193"/>
      <c r="N824" s="194"/>
      <c r="O824" s="67"/>
      <c r="P824" s="67"/>
      <c r="Q824" s="67"/>
      <c r="R824" s="67"/>
      <c r="S824" s="67"/>
      <c r="T824" s="68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T824" s="19" t="s">
        <v>157</v>
      </c>
      <c r="AU824" s="19" t="s">
        <v>82</v>
      </c>
    </row>
    <row r="825" spans="1:65" s="2" customFormat="1" ht="16.5" customHeight="1">
      <c r="A825" s="37"/>
      <c r="B825" s="38"/>
      <c r="C825" s="177" t="s">
        <v>1089</v>
      </c>
      <c r="D825" s="177" t="s">
        <v>148</v>
      </c>
      <c r="E825" s="178" t="s">
        <v>1090</v>
      </c>
      <c r="F825" s="179" t="s">
        <v>1091</v>
      </c>
      <c r="G825" s="180" t="s">
        <v>1092</v>
      </c>
      <c r="H825" s="181">
        <v>3</v>
      </c>
      <c r="I825" s="182"/>
      <c r="J825" s="183">
        <f>ROUND(I825*H825,2)</f>
        <v>0</v>
      </c>
      <c r="K825" s="179" t="s">
        <v>152</v>
      </c>
      <c r="L825" s="42"/>
      <c r="M825" s="184" t="s">
        <v>21</v>
      </c>
      <c r="N825" s="185" t="s">
        <v>43</v>
      </c>
      <c r="O825" s="67"/>
      <c r="P825" s="186">
        <f>O825*H825</f>
        <v>0</v>
      </c>
      <c r="Q825" s="186">
        <v>0.00025</v>
      </c>
      <c r="R825" s="186">
        <f>Q825*H825</f>
        <v>0.00075</v>
      </c>
      <c r="S825" s="186">
        <v>0</v>
      </c>
      <c r="T825" s="187">
        <f>S825*H825</f>
        <v>0</v>
      </c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R825" s="188" t="s">
        <v>266</v>
      </c>
      <c r="AT825" s="188" t="s">
        <v>148</v>
      </c>
      <c r="AU825" s="188" t="s">
        <v>82</v>
      </c>
      <c r="AY825" s="19" t="s">
        <v>145</v>
      </c>
      <c r="BE825" s="189">
        <f>IF(N825="základní",J825,0)</f>
        <v>0</v>
      </c>
      <c r="BF825" s="189">
        <f>IF(N825="snížená",J825,0)</f>
        <v>0</v>
      </c>
      <c r="BG825" s="189">
        <f>IF(N825="zákl. přenesená",J825,0)</f>
        <v>0</v>
      </c>
      <c r="BH825" s="189">
        <f>IF(N825="sníž. přenesená",J825,0)</f>
        <v>0</v>
      </c>
      <c r="BI825" s="189">
        <f>IF(N825="nulová",J825,0)</f>
        <v>0</v>
      </c>
      <c r="BJ825" s="19" t="s">
        <v>77</v>
      </c>
      <c r="BK825" s="189">
        <f>ROUND(I825*H825,2)</f>
        <v>0</v>
      </c>
      <c r="BL825" s="19" t="s">
        <v>266</v>
      </c>
      <c r="BM825" s="188" t="s">
        <v>1093</v>
      </c>
    </row>
    <row r="826" spans="1:47" s="2" customFormat="1" ht="11.25">
      <c r="A826" s="37"/>
      <c r="B826" s="38"/>
      <c r="C826" s="39"/>
      <c r="D826" s="190" t="s">
        <v>155</v>
      </c>
      <c r="E826" s="39"/>
      <c r="F826" s="191" t="s">
        <v>1094</v>
      </c>
      <c r="G826" s="39"/>
      <c r="H826" s="39"/>
      <c r="I826" s="192"/>
      <c r="J826" s="39"/>
      <c r="K826" s="39"/>
      <c r="L826" s="42"/>
      <c r="M826" s="193"/>
      <c r="N826" s="194"/>
      <c r="O826" s="67"/>
      <c r="P826" s="67"/>
      <c r="Q826" s="67"/>
      <c r="R826" s="67"/>
      <c r="S826" s="67"/>
      <c r="T826" s="68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T826" s="19" t="s">
        <v>155</v>
      </c>
      <c r="AU826" s="19" t="s">
        <v>82</v>
      </c>
    </row>
    <row r="827" spans="1:47" s="2" customFormat="1" ht="11.25">
      <c r="A827" s="37"/>
      <c r="B827" s="38"/>
      <c r="C827" s="39"/>
      <c r="D827" s="195" t="s">
        <v>157</v>
      </c>
      <c r="E827" s="39"/>
      <c r="F827" s="196" t="s">
        <v>1095</v>
      </c>
      <c r="G827" s="39"/>
      <c r="H827" s="39"/>
      <c r="I827" s="192"/>
      <c r="J827" s="39"/>
      <c r="K827" s="39"/>
      <c r="L827" s="42"/>
      <c r="M827" s="193"/>
      <c r="N827" s="194"/>
      <c r="O827" s="67"/>
      <c r="P827" s="67"/>
      <c r="Q827" s="67"/>
      <c r="R827" s="67"/>
      <c r="S827" s="67"/>
      <c r="T827" s="68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T827" s="19" t="s">
        <v>157</v>
      </c>
      <c r="AU827" s="19" t="s">
        <v>82</v>
      </c>
    </row>
    <row r="828" spans="1:65" s="2" customFormat="1" ht="16.5" customHeight="1">
      <c r="A828" s="37"/>
      <c r="B828" s="38"/>
      <c r="C828" s="177" t="s">
        <v>1096</v>
      </c>
      <c r="D828" s="177" t="s">
        <v>148</v>
      </c>
      <c r="E828" s="178" t="s">
        <v>1097</v>
      </c>
      <c r="F828" s="179" t="s">
        <v>1098</v>
      </c>
      <c r="G828" s="180" t="s">
        <v>151</v>
      </c>
      <c r="H828" s="181">
        <v>1</v>
      </c>
      <c r="I828" s="182"/>
      <c r="J828" s="183">
        <f>ROUND(I828*H828,2)</f>
        <v>0</v>
      </c>
      <c r="K828" s="179" t="s">
        <v>21</v>
      </c>
      <c r="L828" s="42"/>
      <c r="M828" s="184" t="s">
        <v>21</v>
      </c>
      <c r="N828" s="185" t="s">
        <v>43</v>
      </c>
      <c r="O828" s="67"/>
      <c r="P828" s="186">
        <f>O828*H828</f>
        <v>0</v>
      </c>
      <c r="Q828" s="186">
        <v>0</v>
      </c>
      <c r="R828" s="186">
        <f>Q828*H828</f>
        <v>0</v>
      </c>
      <c r="S828" s="186">
        <v>0</v>
      </c>
      <c r="T828" s="187">
        <f>S828*H828</f>
        <v>0</v>
      </c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R828" s="188" t="s">
        <v>266</v>
      </c>
      <c r="AT828" s="188" t="s">
        <v>148</v>
      </c>
      <c r="AU828" s="188" t="s">
        <v>82</v>
      </c>
      <c r="AY828" s="19" t="s">
        <v>145</v>
      </c>
      <c r="BE828" s="189">
        <f>IF(N828="základní",J828,0)</f>
        <v>0</v>
      </c>
      <c r="BF828" s="189">
        <f>IF(N828="snížená",J828,0)</f>
        <v>0</v>
      </c>
      <c r="BG828" s="189">
        <f>IF(N828="zákl. přenesená",J828,0)</f>
        <v>0</v>
      </c>
      <c r="BH828" s="189">
        <f>IF(N828="sníž. přenesená",J828,0)</f>
        <v>0</v>
      </c>
      <c r="BI828" s="189">
        <f>IF(N828="nulová",J828,0)</f>
        <v>0</v>
      </c>
      <c r="BJ828" s="19" t="s">
        <v>77</v>
      </c>
      <c r="BK828" s="189">
        <f>ROUND(I828*H828,2)</f>
        <v>0</v>
      </c>
      <c r="BL828" s="19" t="s">
        <v>266</v>
      </c>
      <c r="BM828" s="188" t="s">
        <v>1099</v>
      </c>
    </row>
    <row r="829" spans="1:47" s="2" customFormat="1" ht="11.25">
      <c r="A829" s="37"/>
      <c r="B829" s="38"/>
      <c r="C829" s="39"/>
      <c r="D829" s="190" t="s">
        <v>155</v>
      </c>
      <c r="E829" s="39"/>
      <c r="F829" s="191" t="s">
        <v>1098</v>
      </c>
      <c r="G829" s="39"/>
      <c r="H829" s="39"/>
      <c r="I829" s="192"/>
      <c r="J829" s="39"/>
      <c r="K829" s="39"/>
      <c r="L829" s="42"/>
      <c r="M829" s="193"/>
      <c r="N829" s="194"/>
      <c r="O829" s="67"/>
      <c r="P829" s="67"/>
      <c r="Q829" s="67"/>
      <c r="R829" s="67"/>
      <c r="S829" s="67"/>
      <c r="T829" s="68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T829" s="19" t="s">
        <v>155</v>
      </c>
      <c r="AU829" s="19" t="s">
        <v>82</v>
      </c>
    </row>
    <row r="830" spans="1:65" s="2" customFormat="1" ht="24.2" customHeight="1">
      <c r="A830" s="37"/>
      <c r="B830" s="38"/>
      <c r="C830" s="177" t="s">
        <v>1100</v>
      </c>
      <c r="D830" s="177" t="s">
        <v>148</v>
      </c>
      <c r="E830" s="178" t="s">
        <v>1101</v>
      </c>
      <c r="F830" s="179" t="s">
        <v>1102</v>
      </c>
      <c r="G830" s="180" t="s">
        <v>151</v>
      </c>
      <c r="H830" s="181">
        <v>1</v>
      </c>
      <c r="I830" s="182"/>
      <c r="J830" s="183">
        <f>ROUND(I830*H830,2)</f>
        <v>0</v>
      </c>
      <c r="K830" s="179" t="s">
        <v>21</v>
      </c>
      <c r="L830" s="42"/>
      <c r="M830" s="184" t="s">
        <v>21</v>
      </c>
      <c r="N830" s="185" t="s">
        <v>43</v>
      </c>
      <c r="O830" s="67"/>
      <c r="P830" s="186">
        <f>O830*H830</f>
        <v>0</v>
      </c>
      <c r="Q830" s="186">
        <v>0.00116</v>
      </c>
      <c r="R830" s="186">
        <f>Q830*H830</f>
        <v>0.00116</v>
      </c>
      <c r="S830" s="186">
        <v>0</v>
      </c>
      <c r="T830" s="187">
        <f>S830*H830</f>
        <v>0</v>
      </c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R830" s="188" t="s">
        <v>266</v>
      </c>
      <c r="AT830" s="188" t="s">
        <v>148</v>
      </c>
      <c r="AU830" s="188" t="s">
        <v>82</v>
      </c>
      <c r="AY830" s="19" t="s">
        <v>145</v>
      </c>
      <c r="BE830" s="189">
        <f>IF(N830="základní",J830,0)</f>
        <v>0</v>
      </c>
      <c r="BF830" s="189">
        <f>IF(N830="snížená",J830,0)</f>
        <v>0</v>
      </c>
      <c r="BG830" s="189">
        <f>IF(N830="zákl. přenesená",J830,0)</f>
        <v>0</v>
      </c>
      <c r="BH830" s="189">
        <f>IF(N830="sníž. přenesená",J830,0)</f>
        <v>0</v>
      </c>
      <c r="BI830" s="189">
        <f>IF(N830="nulová",J830,0)</f>
        <v>0</v>
      </c>
      <c r="BJ830" s="19" t="s">
        <v>77</v>
      </c>
      <c r="BK830" s="189">
        <f>ROUND(I830*H830,2)</f>
        <v>0</v>
      </c>
      <c r="BL830" s="19" t="s">
        <v>266</v>
      </c>
      <c r="BM830" s="188" t="s">
        <v>1103</v>
      </c>
    </row>
    <row r="831" spans="1:47" s="2" customFormat="1" ht="11.25">
      <c r="A831" s="37"/>
      <c r="B831" s="38"/>
      <c r="C831" s="39"/>
      <c r="D831" s="190" t="s">
        <v>155</v>
      </c>
      <c r="E831" s="39"/>
      <c r="F831" s="191" t="s">
        <v>1102</v>
      </c>
      <c r="G831" s="39"/>
      <c r="H831" s="39"/>
      <c r="I831" s="192"/>
      <c r="J831" s="39"/>
      <c r="K831" s="39"/>
      <c r="L831" s="42"/>
      <c r="M831" s="193"/>
      <c r="N831" s="194"/>
      <c r="O831" s="67"/>
      <c r="P831" s="67"/>
      <c r="Q831" s="67"/>
      <c r="R831" s="67"/>
      <c r="S831" s="67"/>
      <c r="T831" s="68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T831" s="19" t="s">
        <v>155</v>
      </c>
      <c r="AU831" s="19" t="s">
        <v>82</v>
      </c>
    </row>
    <row r="832" spans="1:65" s="2" customFormat="1" ht="16.5" customHeight="1">
      <c r="A832" s="37"/>
      <c r="B832" s="38"/>
      <c r="C832" s="177" t="s">
        <v>1104</v>
      </c>
      <c r="D832" s="177" t="s">
        <v>148</v>
      </c>
      <c r="E832" s="178" t="s">
        <v>1105</v>
      </c>
      <c r="F832" s="179" t="s">
        <v>1106</v>
      </c>
      <c r="G832" s="180" t="s">
        <v>151</v>
      </c>
      <c r="H832" s="181">
        <v>2</v>
      </c>
      <c r="I832" s="182"/>
      <c r="J832" s="183">
        <f>ROUND(I832*H832,2)</f>
        <v>0</v>
      </c>
      <c r="K832" s="179" t="s">
        <v>152</v>
      </c>
      <c r="L832" s="42"/>
      <c r="M832" s="184" t="s">
        <v>21</v>
      </c>
      <c r="N832" s="185" t="s">
        <v>43</v>
      </c>
      <c r="O832" s="67"/>
      <c r="P832" s="186">
        <f>O832*H832</f>
        <v>0</v>
      </c>
      <c r="Q832" s="186">
        <v>0.00097</v>
      </c>
      <c r="R832" s="186">
        <f>Q832*H832</f>
        <v>0.00194</v>
      </c>
      <c r="S832" s="186">
        <v>0</v>
      </c>
      <c r="T832" s="187">
        <f>S832*H832</f>
        <v>0</v>
      </c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R832" s="188" t="s">
        <v>266</v>
      </c>
      <c r="AT832" s="188" t="s">
        <v>148</v>
      </c>
      <c r="AU832" s="188" t="s">
        <v>82</v>
      </c>
      <c r="AY832" s="19" t="s">
        <v>145</v>
      </c>
      <c r="BE832" s="189">
        <f>IF(N832="základní",J832,0)</f>
        <v>0</v>
      </c>
      <c r="BF832" s="189">
        <f>IF(N832="snížená",J832,0)</f>
        <v>0</v>
      </c>
      <c r="BG832" s="189">
        <f>IF(N832="zákl. přenesená",J832,0)</f>
        <v>0</v>
      </c>
      <c r="BH832" s="189">
        <f>IF(N832="sníž. přenesená",J832,0)</f>
        <v>0</v>
      </c>
      <c r="BI832" s="189">
        <f>IF(N832="nulová",J832,0)</f>
        <v>0</v>
      </c>
      <c r="BJ832" s="19" t="s">
        <v>77</v>
      </c>
      <c r="BK832" s="189">
        <f>ROUND(I832*H832,2)</f>
        <v>0</v>
      </c>
      <c r="BL832" s="19" t="s">
        <v>266</v>
      </c>
      <c r="BM832" s="188" t="s">
        <v>1107</v>
      </c>
    </row>
    <row r="833" spans="1:47" s="2" customFormat="1" ht="11.25">
      <c r="A833" s="37"/>
      <c r="B833" s="38"/>
      <c r="C833" s="39"/>
      <c r="D833" s="190" t="s">
        <v>155</v>
      </c>
      <c r="E833" s="39"/>
      <c r="F833" s="191" t="s">
        <v>1108</v>
      </c>
      <c r="G833" s="39"/>
      <c r="H833" s="39"/>
      <c r="I833" s="192"/>
      <c r="J833" s="39"/>
      <c r="K833" s="39"/>
      <c r="L833" s="42"/>
      <c r="M833" s="193"/>
      <c r="N833" s="194"/>
      <c r="O833" s="67"/>
      <c r="P833" s="67"/>
      <c r="Q833" s="67"/>
      <c r="R833" s="67"/>
      <c r="S833" s="67"/>
      <c r="T833" s="68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T833" s="19" t="s">
        <v>155</v>
      </c>
      <c r="AU833" s="19" t="s">
        <v>82</v>
      </c>
    </row>
    <row r="834" spans="1:47" s="2" customFormat="1" ht="11.25">
      <c r="A834" s="37"/>
      <c r="B834" s="38"/>
      <c r="C834" s="39"/>
      <c r="D834" s="195" t="s">
        <v>157</v>
      </c>
      <c r="E834" s="39"/>
      <c r="F834" s="196" t="s">
        <v>1109</v>
      </c>
      <c r="G834" s="39"/>
      <c r="H834" s="39"/>
      <c r="I834" s="192"/>
      <c r="J834" s="39"/>
      <c r="K834" s="39"/>
      <c r="L834" s="42"/>
      <c r="M834" s="193"/>
      <c r="N834" s="194"/>
      <c r="O834" s="67"/>
      <c r="P834" s="67"/>
      <c r="Q834" s="67"/>
      <c r="R834" s="67"/>
      <c r="S834" s="67"/>
      <c r="T834" s="68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T834" s="19" t="s">
        <v>157</v>
      </c>
      <c r="AU834" s="19" t="s">
        <v>82</v>
      </c>
    </row>
    <row r="835" spans="1:65" s="2" customFormat="1" ht="24.2" customHeight="1">
      <c r="A835" s="37"/>
      <c r="B835" s="38"/>
      <c r="C835" s="177" t="s">
        <v>1110</v>
      </c>
      <c r="D835" s="177" t="s">
        <v>148</v>
      </c>
      <c r="E835" s="178" t="s">
        <v>1111</v>
      </c>
      <c r="F835" s="179" t="s">
        <v>1112</v>
      </c>
      <c r="G835" s="180" t="s">
        <v>226</v>
      </c>
      <c r="H835" s="181">
        <v>46</v>
      </c>
      <c r="I835" s="182"/>
      <c r="J835" s="183">
        <f>ROUND(I835*H835,2)</f>
        <v>0</v>
      </c>
      <c r="K835" s="179" t="s">
        <v>152</v>
      </c>
      <c r="L835" s="42"/>
      <c r="M835" s="184" t="s">
        <v>21</v>
      </c>
      <c r="N835" s="185" t="s">
        <v>43</v>
      </c>
      <c r="O835" s="67"/>
      <c r="P835" s="186">
        <f>O835*H835</f>
        <v>0</v>
      </c>
      <c r="Q835" s="186">
        <v>0.00019</v>
      </c>
      <c r="R835" s="186">
        <f>Q835*H835</f>
        <v>0.008740000000000001</v>
      </c>
      <c r="S835" s="186">
        <v>0</v>
      </c>
      <c r="T835" s="187">
        <f>S835*H835</f>
        <v>0</v>
      </c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R835" s="188" t="s">
        <v>266</v>
      </c>
      <c r="AT835" s="188" t="s">
        <v>148</v>
      </c>
      <c r="AU835" s="188" t="s">
        <v>82</v>
      </c>
      <c r="AY835" s="19" t="s">
        <v>145</v>
      </c>
      <c r="BE835" s="189">
        <f>IF(N835="základní",J835,0)</f>
        <v>0</v>
      </c>
      <c r="BF835" s="189">
        <f>IF(N835="snížená",J835,0)</f>
        <v>0</v>
      </c>
      <c r="BG835" s="189">
        <f>IF(N835="zákl. přenesená",J835,0)</f>
        <v>0</v>
      </c>
      <c r="BH835" s="189">
        <f>IF(N835="sníž. přenesená",J835,0)</f>
        <v>0</v>
      </c>
      <c r="BI835" s="189">
        <f>IF(N835="nulová",J835,0)</f>
        <v>0</v>
      </c>
      <c r="BJ835" s="19" t="s">
        <v>77</v>
      </c>
      <c r="BK835" s="189">
        <f>ROUND(I835*H835,2)</f>
        <v>0</v>
      </c>
      <c r="BL835" s="19" t="s">
        <v>266</v>
      </c>
      <c r="BM835" s="188" t="s">
        <v>1113</v>
      </c>
    </row>
    <row r="836" spans="1:47" s="2" customFormat="1" ht="19.5">
      <c r="A836" s="37"/>
      <c r="B836" s="38"/>
      <c r="C836" s="39"/>
      <c r="D836" s="190" t="s">
        <v>155</v>
      </c>
      <c r="E836" s="39"/>
      <c r="F836" s="191" t="s">
        <v>1114</v>
      </c>
      <c r="G836" s="39"/>
      <c r="H836" s="39"/>
      <c r="I836" s="192"/>
      <c r="J836" s="39"/>
      <c r="K836" s="39"/>
      <c r="L836" s="42"/>
      <c r="M836" s="193"/>
      <c r="N836" s="194"/>
      <c r="O836" s="67"/>
      <c r="P836" s="67"/>
      <c r="Q836" s="67"/>
      <c r="R836" s="67"/>
      <c r="S836" s="67"/>
      <c r="T836" s="68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T836" s="19" t="s">
        <v>155</v>
      </c>
      <c r="AU836" s="19" t="s">
        <v>82</v>
      </c>
    </row>
    <row r="837" spans="1:47" s="2" customFormat="1" ht="11.25">
      <c r="A837" s="37"/>
      <c r="B837" s="38"/>
      <c r="C837" s="39"/>
      <c r="D837" s="195" t="s">
        <v>157</v>
      </c>
      <c r="E837" s="39"/>
      <c r="F837" s="196" t="s">
        <v>1115</v>
      </c>
      <c r="G837" s="39"/>
      <c r="H837" s="39"/>
      <c r="I837" s="192"/>
      <c r="J837" s="39"/>
      <c r="K837" s="39"/>
      <c r="L837" s="42"/>
      <c r="M837" s="193"/>
      <c r="N837" s="194"/>
      <c r="O837" s="67"/>
      <c r="P837" s="67"/>
      <c r="Q837" s="67"/>
      <c r="R837" s="67"/>
      <c r="S837" s="67"/>
      <c r="T837" s="68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T837" s="19" t="s">
        <v>157</v>
      </c>
      <c r="AU837" s="19" t="s">
        <v>82</v>
      </c>
    </row>
    <row r="838" spans="1:65" s="2" customFormat="1" ht="21.75" customHeight="1">
      <c r="A838" s="37"/>
      <c r="B838" s="38"/>
      <c r="C838" s="177" t="s">
        <v>1116</v>
      </c>
      <c r="D838" s="177" t="s">
        <v>148</v>
      </c>
      <c r="E838" s="178" t="s">
        <v>1117</v>
      </c>
      <c r="F838" s="179" t="s">
        <v>1118</v>
      </c>
      <c r="G838" s="180" t="s">
        <v>226</v>
      </c>
      <c r="H838" s="181">
        <v>46</v>
      </c>
      <c r="I838" s="182"/>
      <c r="J838" s="183">
        <f>ROUND(I838*H838,2)</f>
        <v>0</v>
      </c>
      <c r="K838" s="179" t="s">
        <v>152</v>
      </c>
      <c r="L838" s="42"/>
      <c r="M838" s="184" t="s">
        <v>21</v>
      </c>
      <c r="N838" s="185" t="s">
        <v>43</v>
      </c>
      <c r="O838" s="67"/>
      <c r="P838" s="186">
        <f>O838*H838</f>
        <v>0</v>
      </c>
      <c r="Q838" s="186">
        <v>1E-05</v>
      </c>
      <c r="R838" s="186">
        <f>Q838*H838</f>
        <v>0.00046</v>
      </c>
      <c r="S838" s="186">
        <v>0</v>
      </c>
      <c r="T838" s="187">
        <f>S838*H838</f>
        <v>0</v>
      </c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R838" s="188" t="s">
        <v>266</v>
      </c>
      <c r="AT838" s="188" t="s">
        <v>148</v>
      </c>
      <c r="AU838" s="188" t="s">
        <v>82</v>
      </c>
      <c r="AY838" s="19" t="s">
        <v>145</v>
      </c>
      <c r="BE838" s="189">
        <f>IF(N838="základní",J838,0)</f>
        <v>0</v>
      </c>
      <c r="BF838" s="189">
        <f>IF(N838="snížená",J838,0)</f>
        <v>0</v>
      </c>
      <c r="BG838" s="189">
        <f>IF(N838="zákl. přenesená",J838,0)</f>
        <v>0</v>
      </c>
      <c r="BH838" s="189">
        <f>IF(N838="sníž. přenesená",J838,0)</f>
        <v>0</v>
      </c>
      <c r="BI838" s="189">
        <f>IF(N838="nulová",J838,0)</f>
        <v>0</v>
      </c>
      <c r="BJ838" s="19" t="s">
        <v>77</v>
      </c>
      <c r="BK838" s="189">
        <f>ROUND(I838*H838,2)</f>
        <v>0</v>
      </c>
      <c r="BL838" s="19" t="s">
        <v>266</v>
      </c>
      <c r="BM838" s="188" t="s">
        <v>1119</v>
      </c>
    </row>
    <row r="839" spans="1:47" s="2" customFormat="1" ht="19.5">
      <c r="A839" s="37"/>
      <c r="B839" s="38"/>
      <c r="C839" s="39"/>
      <c r="D839" s="190" t="s">
        <v>155</v>
      </c>
      <c r="E839" s="39"/>
      <c r="F839" s="191" t="s">
        <v>1120</v>
      </c>
      <c r="G839" s="39"/>
      <c r="H839" s="39"/>
      <c r="I839" s="192"/>
      <c r="J839" s="39"/>
      <c r="K839" s="39"/>
      <c r="L839" s="42"/>
      <c r="M839" s="193"/>
      <c r="N839" s="194"/>
      <c r="O839" s="67"/>
      <c r="P839" s="67"/>
      <c r="Q839" s="67"/>
      <c r="R839" s="67"/>
      <c r="S839" s="67"/>
      <c r="T839" s="68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T839" s="19" t="s">
        <v>155</v>
      </c>
      <c r="AU839" s="19" t="s">
        <v>82</v>
      </c>
    </row>
    <row r="840" spans="1:47" s="2" customFormat="1" ht="11.25">
      <c r="A840" s="37"/>
      <c r="B840" s="38"/>
      <c r="C840" s="39"/>
      <c r="D840" s="195" t="s">
        <v>157</v>
      </c>
      <c r="E840" s="39"/>
      <c r="F840" s="196" t="s">
        <v>1121</v>
      </c>
      <c r="G840" s="39"/>
      <c r="H840" s="39"/>
      <c r="I840" s="192"/>
      <c r="J840" s="39"/>
      <c r="K840" s="39"/>
      <c r="L840" s="42"/>
      <c r="M840" s="193"/>
      <c r="N840" s="194"/>
      <c r="O840" s="67"/>
      <c r="P840" s="67"/>
      <c r="Q840" s="67"/>
      <c r="R840" s="67"/>
      <c r="S840" s="67"/>
      <c r="T840" s="68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T840" s="19" t="s">
        <v>157</v>
      </c>
      <c r="AU840" s="19" t="s">
        <v>82</v>
      </c>
    </row>
    <row r="841" spans="1:65" s="2" customFormat="1" ht="24.2" customHeight="1">
      <c r="A841" s="37"/>
      <c r="B841" s="38"/>
      <c r="C841" s="177" t="s">
        <v>1122</v>
      </c>
      <c r="D841" s="177" t="s">
        <v>148</v>
      </c>
      <c r="E841" s="178" t="s">
        <v>1123</v>
      </c>
      <c r="F841" s="179" t="s">
        <v>1124</v>
      </c>
      <c r="G841" s="180" t="s">
        <v>1004</v>
      </c>
      <c r="H841" s="250"/>
      <c r="I841" s="182"/>
      <c r="J841" s="183">
        <f>ROUND(I841*H841,2)</f>
        <v>0</v>
      </c>
      <c r="K841" s="179" t="s">
        <v>152</v>
      </c>
      <c r="L841" s="42"/>
      <c r="M841" s="184" t="s">
        <v>21</v>
      </c>
      <c r="N841" s="185" t="s">
        <v>43</v>
      </c>
      <c r="O841" s="67"/>
      <c r="P841" s="186">
        <f>O841*H841</f>
        <v>0</v>
      </c>
      <c r="Q841" s="186">
        <v>0</v>
      </c>
      <c r="R841" s="186">
        <f>Q841*H841</f>
        <v>0</v>
      </c>
      <c r="S841" s="186">
        <v>0</v>
      </c>
      <c r="T841" s="187">
        <f>S841*H841</f>
        <v>0</v>
      </c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R841" s="188" t="s">
        <v>266</v>
      </c>
      <c r="AT841" s="188" t="s">
        <v>148</v>
      </c>
      <c r="AU841" s="188" t="s">
        <v>82</v>
      </c>
      <c r="AY841" s="19" t="s">
        <v>145</v>
      </c>
      <c r="BE841" s="189">
        <f>IF(N841="základní",J841,0)</f>
        <v>0</v>
      </c>
      <c r="BF841" s="189">
        <f>IF(N841="snížená",J841,0)</f>
        <v>0</v>
      </c>
      <c r="BG841" s="189">
        <f>IF(N841="zákl. přenesená",J841,0)</f>
        <v>0</v>
      </c>
      <c r="BH841" s="189">
        <f>IF(N841="sníž. přenesená",J841,0)</f>
        <v>0</v>
      </c>
      <c r="BI841" s="189">
        <f>IF(N841="nulová",J841,0)</f>
        <v>0</v>
      </c>
      <c r="BJ841" s="19" t="s">
        <v>77</v>
      </c>
      <c r="BK841" s="189">
        <f>ROUND(I841*H841,2)</f>
        <v>0</v>
      </c>
      <c r="BL841" s="19" t="s">
        <v>266</v>
      </c>
      <c r="BM841" s="188" t="s">
        <v>1125</v>
      </c>
    </row>
    <row r="842" spans="1:47" s="2" customFormat="1" ht="29.25">
      <c r="A842" s="37"/>
      <c r="B842" s="38"/>
      <c r="C842" s="39"/>
      <c r="D842" s="190" t="s">
        <v>155</v>
      </c>
      <c r="E842" s="39"/>
      <c r="F842" s="191" t="s">
        <v>1126</v>
      </c>
      <c r="G842" s="39"/>
      <c r="H842" s="39"/>
      <c r="I842" s="192"/>
      <c r="J842" s="39"/>
      <c r="K842" s="39"/>
      <c r="L842" s="42"/>
      <c r="M842" s="193"/>
      <c r="N842" s="194"/>
      <c r="O842" s="67"/>
      <c r="P842" s="67"/>
      <c r="Q842" s="67"/>
      <c r="R842" s="67"/>
      <c r="S842" s="67"/>
      <c r="T842" s="68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T842" s="19" t="s">
        <v>155</v>
      </c>
      <c r="AU842" s="19" t="s">
        <v>82</v>
      </c>
    </row>
    <row r="843" spans="1:47" s="2" customFormat="1" ht="11.25">
      <c r="A843" s="37"/>
      <c r="B843" s="38"/>
      <c r="C843" s="39"/>
      <c r="D843" s="195" t="s">
        <v>157</v>
      </c>
      <c r="E843" s="39"/>
      <c r="F843" s="196" t="s">
        <v>1127</v>
      </c>
      <c r="G843" s="39"/>
      <c r="H843" s="39"/>
      <c r="I843" s="192"/>
      <c r="J843" s="39"/>
      <c r="K843" s="39"/>
      <c r="L843" s="42"/>
      <c r="M843" s="193"/>
      <c r="N843" s="194"/>
      <c r="O843" s="67"/>
      <c r="P843" s="67"/>
      <c r="Q843" s="67"/>
      <c r="R843" s="67"/>
      <c r="S843" s="67"/>
      <c r="T843" s="68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T843" s="19" t="s">
        <v>157</v>
      </c>
      <c r="AU843" s="19" t="s">
        <v>82</v>
      </c>
    </row>
    <row r="844" spans="1:65" s="2" customFormat="1" ht="24.2" customHeight="1">
      <c r="A844" s="37"/>
      <c r="B844" s="38"/>
      <c r="C844" s="177" t="s">
        <v>1128</v>
      </c>
      <c r="D844" s="177" t="s">
        <v>148</v>
      </c>
      <c r="E844" s="178" t="s">
        <v>1129</v>
      </c>
      <c r="F844" s="179" t="s">
        <v>1130</v>
      </c>
      <c r="G844" s="180" t="s">
        <v>1004</v>
      </c>
      <c r="H844" s="250"/>
      <c r="I844" s="182"/>
      <c r="J844" s="183">
        <f>ROUND(I844*H844,2)</f>
        <v>0</v>
      </c>
      <c r="K844" s="179" t="s">
        <v>152</v>
      </c>
      <c r="L844" s="42"/>
      <c r="M844" s="184" t="s">
        <v>21</v>
      </c>
      <c r="N844" s="185" t="s">
        <v>43</v>
      </c>
      <c r="O844" s="67"/>
      <c r="P844" s="186">
        <f>O844*H844</f>
        <v>0</v>
      </c>
      <c r="Q844" s="186">
        <v>0</v>
      </c>
      <c r="R844" s="186">
        <f>Q844*H844</f>
        <v>0</v>
      </c>
      <c r="S844" s="186">
        <v>0</v>
      </c>
      <c r="T844" s="187">
        <f>S844*H844</f>
        <v>0</v>
      </c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R844" s="188" t="s">
        <v>266</v>
      </c>
      <c r="AT844" s="188" t="s">
        <v>148</v>
      </c>
      <c r="AU844" s="188" t="s">
        <v>82</v>
      </c>
      <c r="AY844" s="19" t="s">
        <v>145</v>
      </c>
      <c r="BE844" s="189">
        <f>IF(N844="základní",J844,0)</f>
        <v>0</v>
      </c>
      <c r="BF844" s="189">
        <f>IF(N844="snížená",J844,0)</f>
        <v>0</v>
      </c>
      <c r="BG844" s="189">
        <f>IF(N844="zákl. přenesená",J844,0)</f>
        <v>0</v>
      </c>
      <c r="BH844" s="189">
        <f>IF(N844="sníž. přenesená",J844,0)</f>
        <v>0</v>
      </c>
      <c r="BI844" s="189">
        <f>IF(N844="nulová",J844,0)</f>
        <v>0</v>
      </c>
      <c r="BJ844" s="19" t="s">
        <v>77</v>
      </c>
      <c r="BK844" s="189">
        <f>ROUND(I844*H844,2)</f>
        <v>0</v>
      </c>
      <c r="BL844" s="19" t="s">
        <v>266</v>
      </c>
      <c r="BM844" s="188" t="s">
        <v>1131</v>
      </c>
    </row>
    <row r="845" spans="1:47" s="2" customFormat="1" ht="29.25">
      <c r="A845" s="37"/>
      <c r="B845" s="38"/>
      <c r="C845" s="39"/>
      <c r="D845" s="190" t="s">
        <v>155</v>
      </c>
      <c r="E845" s="39"/>
      <c r="F845" s="191" t="s">
        <v>1132</v>
      </c>
      <c r="G845" s="39"/>
      <c r="H845" s="39"/>
      <c r="I845" s="192"/>
      <c r="J845" s="39"/>
      <c r="K845" s="39"/>
      <c r="L845" s="42"/>
      <c r="M845" s="193"/>
      <c r="N845" s="194"/>
      <c r="O845" s="67"/>
      <c r="P845" s="67"/>
      <c r="Q845" s="67"/>
      <c r="R845" s="67"/>
      <c r="S845" s="67"/>
      <c r="T845" s="68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T845" s="19" t="s">
        <v>155</v>
      </c>
      <c r="AU845" s="19" t="s">
        <v>82</v>
      </c>
    </row>
    <row r="846" spans="1:47" s="2" customFormat="1" ht="11.25">
      <c r="A846" s="37"/>
      <c r="B846" s="38"/>
      <c r="C846" s="39"/>
      <c r="D846" s="195" t="s">
        <v>157</v>
      </c>
      <c r="E846" s="39"/>
      <c r="F846" s="196" t="s">
        <v>1133</v>
      </c>
      <c r="G846" s="39"/>
      <c r="H846" s="39"/>
      <c r="I846" s="192"/>
      <c r="J846" s="39"/>
      <c r="K846" s="39"/>
      <c r="L846" s="42"/>
      <c r="M846" s="193"/>
      <c r="N846" s="194"/>
      <c r="O846" s="67"/>
      <c r="P846" s="67"/>
      <c r="Q846" s="67"/>
      <c r="R846" s="67"/>
      <c r="S846" s="67"/>
      <c r="T846" s="68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T846" s="19" t="s">
        <v>157</v>
      </c>
      <c r="AU846" s="19" t="s">
        <v>82</v>
      </c>
    </row>
    <row r="847" spans="2:63" s="12" customFormat="1" ht="22.9" customHeight="1">
      <c r="B847" s="161"/>
      <c r="C847" s="162"/>
      <c r="D847" s="163" t="s">
        <v>71</v>
      </c>
      <c r="E847" s="175" t="s">
        <v>1134</v>
      </c>
      <c r="F847" s="175" t="s">
        <v>1135</v>
      </c>
      <c r="G847" s="162"/>
      <c r="H847" s="162"/>
      <c r="I847" s="165"/>
      <c r="J847" s="176">
        <f>BK847</f>
        <v>0</v>
      </c>
      <c r="K847" s="162"/>
      <c r="L847" s="167"/>
      <c r="M847" s="168"/>
      <c r="N847" s="169"/>
      <c r="O847" s="169"/>
      <c r="P847" s="170">
        <f>SUM(P848:P909)</f>
        <v>0</v>
      </c>
      <c r="Q847" s="169"/>
      <c r="R847" s="170">
        <f>SUM(R848:R909)</f>
        <v>0.14629</v>
      </c>
      <c r="S847" s="169"/>
      <c r="T847" s="171">
        <f>SUM(T848:T909)</f>
        <v>0.28145</v>
      </c>
      <c r="AR847" s="172" t="s">
        <v>82</v>
      </c>
      <c r="AT847" s="173" t="s">
        <v>71</v>
      </c>
      <c r="AU847" s="173" t="s">
        <v>77</v>
      </c>
      <c r="AY847" s="172" t="s">
        <v>145</v>
      </c>
      <c r="BK847" s="174">
        <f>SUM(BK848:BK909)</f>
        <v>0</v>
      </c>
    </row>
    <row r="848" spans="1:65" s="2" customFormat="1" ht="24.2" customHeight="1">
      <c r="A848" s="37"/>
      <c r="B848" s="38"/>
      <c r="C848" s="177" t="s">
        <v>1136</v>
      </c>
      <c r="D848" s="177" t="s">
        <v>148</v>
      </c>
      <c r="E848" s="178" t="s">
        <v>1137</v>
      </c>
      <c r="F848" s="179" t="s">
        <v>1138</v>
      </c>
      <c r="G848" s="180" t="s">
        <v>447</v>
      </c>
      <c r="H848" s="181">
        <v>4</v>
      </c>
      <c r="I848" s="182"/>
      <c r="J848" s="183">
        <f>ROUND(I848*H848,2)</f>
        <v>0</v>
      </c>
      <c r="K848" s="179" t="s">
        <v>21</v>
      </c>
      <c r="L848" s="42"/>
      <c r="M848" s="184" t="s">
        <v>21</v>
      </c>
      <c r="N848" s="185" t="s">
        <v>43</v>
      </c>
      <c r="O848" s="67"/>
      <c r="P848" s="186">
        <f>O848*H848</f>
        <v>0</v>
      </c>
      <c r="Q848" s="186">
        <v>0</v>
      </c>
      <c r="R848" s="186">
        <f>Q848*H848</f>
        <v>0</v>
      </c>
      <c r="S848" s="186">
        <v>0.02617</v>
      </c>
      <c r="T848" s="187">
        <f>S848*H848</f>
        <v>0.10468</v>
      </c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R848" s="188" t="s">
        <v>266</v>
      </c>
      <c r="AT848" s="188" t="s">
        <v>148</v>
      </c>
      <c r="AU848" s="188" t="s">
        <v>82</v>
      </c>
      <c r="AY848" s="19" t="s">
        <v>145</v>
      </c>
      <c r="BE848" s="189">
        <f>IF(N848="základní",J848,0)</f>
        <v>0</v>
      </c>
      <c r="BF848" s="189">
        <f>IF(N848="snížená",J848,0)</f>
        <v>0</v>
      </c>
      <c r="BG848" s="189">
        <f>IF(N848="zákl. přenesená",J848,0)</f>
        <v>0</v>
      </c>
      <c r="BH848" s="189">
        <f>IF(N848="sníž. přenesená",J848,0)</f>
        <v>0</v>
      </c>
      <c r="BI848" s="189">
        <f>IF(N848="nulová",J848,0)</f>
        <v>0</v>
      </c>
      <c r="BJ848" s="19" t="s">
        <v>77</v>
      </c>
      <c r="BK848" s="189">
        <f>ROUND(I848*H848,2)</f>
        <v>0</v>
      </c>
      <c r="BL848" s="19" t="s">
        <v>266</v>
      </c>
      <c r="BM848" s="188" t="s">
        <v>1139</v>
      </c>
    </row>
    <row r="849" spans="1:47" s="2" customFormat="1" ht="11.25">
      <c r="A849" s="37"/>
      <c r="B849" s="38"/>
      <c r="C849" s="39"/>
      <c r="D849" s="190" t="s">
        <v>155</v>
      </c>
      <c r="E849" s="39"/>
      <c r="F849" s="191" t="s">
        <v>1140</v>
      </c>
      <c r="G849" s="39"/>
      <c r="H849" s="39"/>
      <c r="I849" s="192"/>
      <c r="J849" s="39"/>
      <c r="K849" s="39"/>
      <c r="L849" s="42"/>
      <c r="M849" s="193"/>
      <c r="N849" s="194"/>
      <c r="O849" s="67"/>
      <c r="P849" s="67"/>
      <c r="Q849" s="67"/>
      <c r="R849" s="67"/>
      <c r="S849" s="67"/>
      <c r="T849" s="68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T849" s="19" t="s">
        <v>155</v>
      </c>
      <c r="AU849" s="19" t="s">
        <v>82</v>
      </c>
    </row>
    <row r="850" spans="2:51" s="13" customFormat="1" ht="11.25">
      <c r="B850" s="197"/>
      <c r="C850" s="198"/>
      <c r="D850" s="190" t="s">
        <v>159</v>
      </c>
      <c r="E850" s="199" t="s">
        <v>21</v>
      </c>
      <c r="F850" s="200" t="s">
        <v>1141</v>
      </c>
      <c r="G850" s="198"/>
      <c r="H850" s="201">
        <v>4</v>
      </c>
      <c r="I850" s="202"/>
      <c r="J850" s="198"/>
      <c r="K850" s="198"/>
      <c r="L850" s="203"/>
      <c r="M850" s="204"/>
      <c r="N850" s="205"/>
      <c r="O850" s="205"/>
      <c r="P850" s="205"/>
      <c r="Q850" s="205"/>
      <c r="R850" s="205"/>
      <c r="S850" s="205"/>
      <c r="T850" s="206"/>
      <c r="AT850" s="207" t="s">
        <v>159</v>
      </c>
      <c r="AU850" s="207" t="s">
        <v>82</v>
      </c>
      <c r="AV850" s="13" t="s">
        <v>82</v>
      </c>
      <c r="AW850" s="13" t="s">
        <v>34</v>
      </c>
      <c r="AX850" s="13" t="s">
        <v>77</v>
      </c>
      <c r="AY850" s="207" t="s">
        <v>145</v>
      </c>
    </row>
    <row r="851" spans="1:65" s="2" customFormat="1" ht="62.65" customHeight="1">
      <c r="A851" s="37"/>
      <c r="B851" s="38"/>
      <c r="C851" s="177" t="s">
        <v>1142</v>
      </c>
      <c r="D851" s="177" t="s">
        <v>148</v>
      </c>
      <c r="E851" s="178" t="s">
        <v>1143</v>
      </c>
      <c r="F851" s="179" t="s">
        <v>1144</v>
      </c>
      <c r="G851" s="180" t="s">
        <v>447</v>
      </c>
      <c r="H851" s="181">
        <v>4</v>
      </c>
      <c r="I851" s="182"/>
      <c r="J851" s="183">
        <f>ROUND(I851*H851,2)</f>
        <v>0</v>
      </c>
      <c r="K851" s="179" t="s">
        <v>21</v>
      </c>
      <c r="L851" s="42"/>
      <c r="M851" s="184" t="s">
        <v>21</v>
      </c>
      <c r="N851" s="185" t="s">
        <v>43</v>
      </c>
      <c r="O851" s="67"/>
      <c r="P851" s="186">
        <f>O851*H851</f>
        <v>0</v>
      </c>
      <c r="Q851" s="186">
        <v>0</v>
      </c>
      <c r="R851" s="186">
        <f>Q851*H851</f>
        <v>0</v>
      </c>
      <c r="S851" s="186">
        <v>0</v>
      </c>
      <c r="T851" s="187">
        <f>S851*H851</f>
        <v>0</v>
      </c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R851" s="188" t="s">
        <v>266</v>
      </c>
      <c r="AT851" s="188" t="s">
        <v>148</v>
      </c>
      <c r="AU851" s="188" t="s">
        <v>82</v>
      </c>
      <c r="AY851" s="19" t="s">
        <v>145</v>
      </c>
      <c r="BE851" s="189">
        <f>IF(N851="základní",J851,0)</f>
        <v>0</v>
      </c>
      <c r="BF851" s="189">
        <f>IF(N851="snížená",J851,0)</f>
        <v>0</v>
      </c>
      <c r="BG851" s="189">
        <f>IF(N851="zákl. přenesená",J851,0)</f>
        <v>0</v>
      </c>
      <c r="BH851" s="189">
        <f>IF(N851="sníž. přenesená",J851,0)</f>
        <v>0</v>
      </c>
      <c r="BI851" s="189">
        <f>IF(N851="nulová",J851,0)</f>
        <v>0</v>
      </c>
      <c r="BJ851" s="19" t="s">
        <v>77</v>
      </c>
      <c r="BK851" s="189">
        <f>ROUND(I851*H851,2)</f>
        <v>0</v>
      </c>
      <c r="BL851" s="19" t="s">
        <v>266</v>
      </c>
      <c r="BM851" s="188" t="s">
        <v>1145</v>
      </c>
    </row>
    <row r="852" spans="1:47" s="2" customFormat="1" ht="39">
      <c r="A852" s="37"/>
      <c r="B852" s="38"/>
      <c r="C852" s="39"/>
      <c r="D852" s="190" t="s">
        <v>155</v>
      </c>
      <c r="E852" s="39"/>
      <c r="F852" s="191" t="s">
        <v>1144</v>
      </c>
      <c r="G852" s="39"/>
      <c r="H852" s="39"/>
      <c r="I852" s="192"/>
      <c r="J852" s="39"/>
      <c r="K852" s="39"/>
      <c r="L852" s="42"/>
      <c r="M852" s="193"/>
      <c r="N852" s="194"/>
      <c r="O852" s="67"/>
      <c r="P852" s="67"/>
      <c r="Q852" s="67"/>
      <c r="R852" s="67"/>
      <c r="S852" s="67"/>
      <c r="T852" s="68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T852" s="19" t="s">
        <v>155</v>
      </c>
      <c r="AU852" s="19" t="s">
        <v>82</v>
      </c>
    </row>
    <row r="853" spans="1:65" s="2" customFormat="1" ht="44.25" customHeight="1">
      <c r="A853" s="37"/>
      <c r="B853" s="38"/>
      <c r="C853" s="177" t="s">
        <v>1146</v>
      </c>
      <c r="D853" s="177" t="s">
        <v>148</v>
      </c>
      <c r="E853" s="178" t="s">
        <v>1147</v>
      </c>
      <c r="F853" s="179" t="s">
        <v>1148</v>
      </c>
      <c r="G853" s="180" t="s">
        <v>447</v>
      </c>
      <c r="H853" s="181">
        <v>2</v>
      </c>
      <c r="I853" s="182"/>
      <c r="J853" s="183">
        <f>ROUND(I853*H853,2)</f>
        <v>0</v>
      </c>
      <c r="K853" s="179" t="s">
        <v>21</v>
      </c>
      <c r="L853" s="42"/>
      <c r="M853" s="184" t="s">
        <v>21</v>
      </c>
      <c r="N853" s="185" t="s">
        <v>43</v>
      </c>
      <c r="O853" s="67"/>
      <c r="P853" s="186">
        <f>O853*H853</f>
        <v>0</v>
      </c>
      <c r="Q853" s="186">
        <v>0.01808</v>
      </c>
      <c r="R853" s="186">
        <f>Q853*H853</f>
        <v>0.03616</v>
      </c>
      <c r="S853" s="186">
        <v>0</v>
      </c>
      <c r="T853" s="187">
        <f>S853*H853</f>
        <v>0</v>
      </c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R853" s="188" t="s">
        <v>266</v>
      </c>
      <c r="AT853" s="188" t="s">
        <v>148</v>
      </c>
      <c r="AU853" s="188" t="s">
        <v>82</v>
      </c>
      <c r="AY853" s="19" t="s">
        <v>145</v>
      </c>
      <c r="BE853" s="189">
        <f>IF(N853="základní",J853,0)</f>
        <v>0</v>
      </c>
      <c r="BF853" s="189">
        <f>IF(N853="snížená",J853,0)</f>
        <v>0</v>
      </c>
      <c r="BG853" s="189">
        <f>IF(N853="zákl. přenesená",J853,0)</f>
        <v>0</v>
      </c>
      <c r="BH853" s="189">
        <f>IF(N853="sníž. přenesená",J853,0)</f>
        <v>0</v>
      </c>
      <c r="BI853" s="189">
        <f>IF(N853="nulová",J853,0)</f>
        <v>0</v>
      </c>
      <c r="BJ853" s="19" t="s">
        <v>77</v>
      </c>
      <c r="BK853" s="189">
        <f>ROUND(I853*H853,2)</f>
        <v>0</v>
      </c>
      <c r="BL853" s="19" t="s">
        <v>266</v>
      </c>
      <c r="BM853" s="188" t="s">
        <v>1149</v>
      </c>
    </row>
    <row r="854" spans="1:47" s="2" customFormat="1" ht="29.25">
      <c r="A854" s="37"/>
      <c r="B854" s="38"/>
      <c r="C854" s="39"/>
      <c r="D854" s="190" t="s">
        <v>155</v>
      </c>
      <c r="E854" s="39"/>
      <c r="F854" s="191" t="s">
        <v>1148</v>
      </c>
      <c r="G854" s="39"/>
      <c r="H854" s="39"/>
      <c r="I854" s="192"/>
      <c r="J854" s="39"/>
      <c r="K854" s="39"/>
      <c r="L854" s="42"/>
      <c r="M854" s="193"/>
      <c r="N854" s="194"/>
      <c r="O854" s="67"/>
      <c r="P854" s="67"/>
      <c r="Q854" s="67"/>
      <c r="R854" s="67"/>
      <c r="S854" s="67"/>
      <c r="T854" s="68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T854" s="19" t="s">
        <v>155</v>
      </c>
      <c r="AU854" s="19" t="s">
        <v>82</v>
      </c>
    </row>
    <row r="855" spans="1:65" s="2" customFormat="1" ht="24.2" customHeight="1">
      <c r="A855" s="37"/>
      <c r="B855" s="38"/>
      <c r="C855" s="177" t="s">
        <v>1150</v>
      </c>
      <c r="D855" s="177" t="s">
        <v>148</v>
      </c>
      <c r="E855" s="178" t="s">
        <v>1151</v>
      </c>
      <c r="F855" s="179" t="s">
        <v>1152</v>
      </c>
      <c r="G855" s="180" t="s">
        <v>447</v>
      </c>
      <c r="H855" s="181">
        <v>3</v>
      </c>
      <c r="I855" s="182"/>
      <c r="J855" s="183">
        <f>ROUND(I855*H855,2)</f>
        <v>0</v>
      </c>
      <c r="K855" s="179" t="s">
        <v>152</v>
      </c>
      <c r="L855" s="42"/>
      <c r="M855" s="184" t="s">
        <v>21</v>
      </c>
      <c r="N855" s="185" t="s">
        <v>43</v>
      </c>
      <c r="O855" s="67"/>
      <c r="P855" s="186">
        <f>O855*H855</f>
        <v>0</v>
      </c>
      <c r="Q855" s="186">
        <v>0</v>
      </c>
      <c r="R855" s="186">
        <f>Q855*H855</f>
        <v>0</v>
      </c>
      <c r="S855" s="186">
        <v>0.0172</v>
      </c>
      <c r="T855" s="187">
        <f>S855*H855</f>
        <v>0.0516</v>
      </c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R855" s="188" t="s">
        <v>266</v>
      </c>
      <c r="AT855" s="188" t="s">
        <v>148</v>
      </c>
      <c r="AU855" s="188" t="s">
        <v>82</v>
      </c>
      <c r="AY855" s="19" t="s">
        <v>145</v>
      </c>
      <c r="BE855" s="189">
        <f>IF(N855="základní",J855,0)</f>
        <v>0</v>
      </c>
      <c r="BF855" s="189">
        <f>IF(N855="snížená",J855,0)</f>
        <v>0</v>
      </c>
      <c r="BG855" s="189">
        <f>IF(N855="zákl. přenesená",J855,0)</f>
        <v>0</v>
      </c>
      <c r="BH855" s="189">
        <f>IF(N855="sníž. přenesená",J855,0)</f>
        <v>0</v>
      </c>
      <c r="BI855" s="189">
        <f>IF(N855="nulová",J855,0)</f>
        <v>0</v>
      </c>
      <c r="BJ855" s="19" t="s">
        <v>77</v>
      </c>
      <c r="BK855" s="189">
        <f>ROUND(I855*H855,2)</f>
        <v>0</v>
      </c>
      <c r="BL855" s="19" t="s">
        <v>266</v>
      </c>
      <c r="BM855" s="188" t="s">
        <v>1153</v>
      </c>
    </row>
    <row r="856" spans="1:47" s="2" customFormat="1" ht="11.25">
      <c r="A856" s="37"/>
      <c r="B856" s="38"/>
      <c r="C856" s="39"/>
      <c r="D856" s="190" t="s">
        <v>155</v>
      </c>
      <c r="E856" s="39"/>
      <c r="F856" s="191" t="s">
        <v>1154</v>
      </c>
      <c r="G856" s="39"/>
      <c r="H856" s="39"/>
      <c r="I856" s="192"/>
      <c r="J856" s="39"/>
      <c r="K856" s="39"/>
      <c r="L856" s="42"/>
      <c r="M856" s="193"/>
      <c r="N856" s="194"/>
      <c r="O856" s="67"/>
      <c r="P856" s="67"/>
      <c r="Q856" s="67"/>
      <c r="R856" s="67"/>
      <c r="S856" s="67"/>
      <c r="T856" s="68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T856" s="19" t="s">
        <v>155</v>
      </c>
      <c r="AU856" s="19" t="s">
        <v>82</v>
      </c>
    </row>
    <row r="857" spans="1:47" s="2" customFormat="1" ht="11.25">
      <c r="A857" s="37"/>
      <c r="B857" s="38"/>
      <c r="C857" s="39"/>
      <c r="D857" s="195" t="s">
        <v>157</v>
      </c>
      <c r="E857" s="39"/>
      <c r="F857" s="196" t="s">
        <v>1155</v>
      </c>
      <c r="G857" s="39"/>
      <c r="H857" s="39"/>
      <c r="I857" s="192"/>
      <c r="J857" s="39"/>
      <c r="K857" s="39"/>
      <c r="L857" s="42"/>
      <c r="M857" s="193"/>
      <c r="N857" s="194"/>
      <c r="O857" s="67"/>
      <c r="P857" s="67"/>
      <c r="Q857" s="67"/>
      <c r="R857" s="67"/>
      <c r="S857" s="67"/>
      <c r="T857" s="68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T857" s="19" t="s">
        <v>157</v>
      </c>
      <c r="AU857" s="19" t="s">
        <v>82</v>
      </c>
    </row>
    <row r="858" spans="2:51" s="13" customFormat="1" ht="11.25">
      <c r="B858" s="197"/>
      <c r="C858" s="198"/>
      <c r="D858" s="190" t="s">
        <v>159</v>
      </c>
      <c r="E858" s="199" t="s">
        <v>21</v>
      </c>
      <c r="F858" s="200" t="s">
        <v>1156</v>
      </c>
      <c r="G858" s="198"/>
      <c r="H858" s="201">
        <v>3</v>
      </c>
      <c r="I858" s="202"/>
      <c r="J858" s="198"/>
      <c r="K858" s="198"/>
      <c r="L858" s="203"/>
      <c r="M858" s="204"/>
      <c r="N858" s="205"/>
      <c r="O858" s="205"/>
      <c r="P858" s="205"/>
      <c r="Q858" s="205"/>
      <c r="R858" s="205"/>
      <c r="S858" s="205"/>
      <c r="T858" s="206"/>
      <c r="AT858" s="207" t="s">
        <v>159</v>
      </c>
      <c r="AU858" s="207" t="s">
        <v>82</v>
      </c>
      <c r="AV858" s="13" t="s">
        <v>82</v>
      </c>
      <c r="AW858" s="13" t="s">
        <v>34</v>
      </c>
      <c r="AX858" s="13" t="s">
        <v>77</v>
      </c>
      <c r="AY858" s="207" t="s">
        <v>145</v>
      </c>
    </row>
    <row r="859" spans="1:65" s="2" customFormat="1" ht="16.5" customHeight="1">
      <c r="A859" s="37"/>
      <c r="B859" s="38"/>
      <c r="C859" s="177" t="s">
        <v>1157</v>
      </c>
      <c r="D859" s="177" t="s">
        <v>148</v>
      </c>
      <c r="E859" s="178" t="s">
        <v>1158</v>
      </c>
      <c r="F859" s="179" t="s">
        <v>1159</v>
      </c>
      <c r="G859" s="180" t="s">
        <v>447</v>
      </c>
      <c r="H859" s="181">
        <v>4</v>
      </c>
      <c r="I859" s="182"/>
      <c r="J859" s="183">
        <f>ROUND(I859*H859,2)</f>
        <v>0</v>
      </c>
      <c r="K859" s="179" t="s">
        <v>152</v>
      </c>
      <c r="L859" s="42"/>
      <c r="M859" s="184" t="s">
        <v>21</v>
      </c>
      <c r="N859" s="185" t="s">
        <v>43</v>
      </c>
      <c r="O859" s="67"/>
      <c r="P859" s="186">
        <f>O859*H859</f>
        <v>0</v>
      </c>
      <c r="Q859" s="186">
        <v>0</v>
      </c>
      <c r="R859" s="186">
        <f>Q859*H859</f>
        <v>0</v>
      </c>
      <c r="S859" s="186">
        <v>0.01946</v>
      </c>
      <c r="T859" s="187">
        <f>S859*H859</f>
        <v>0.07784</v>
      </c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R859" s="188" t="s">
        <v>266</v>
      </c>
      <c r="AT859" s="188" t="s">
        <v>148</v>
      </c>
      <c r="AU859" s="188" t="s">
        <v>82</v>
      </c>
      <c r="AY859" s="19" t="s">
        <v>145</v>
      </c>
      <c r="BE859" s="189">
        <f>IF(N859="základní",J859,0)</f>
        <v>0</v>
      </c>
      <c r="BF859" s="189">
        <f>IF(N859="snížená",J859,0)</f>
        <v>0</v>
      </c>
      <c r="BG859" s="189">
        <f>IF(N859="zákl. přenesená",J859,0)</f>
        <v>0</v>
      </c>
      <c r="BH859" s="189">
        <f>IF(N859="sníž. přenesená",J859,0)</f>
        <v>0</v>
      </c>
      <c r="BI859" s="189">
        <f>IF(N859="nulová",J859,0)</f>
        <v>0</v>
      </c>
      <c r="BJ859" s="19" t="s">
        <v>77</v>
      </c>
      <c r="BK859" s="189">
        <f>ROUND(I859*H859,2)</f>
        <v>0</v>
      </c>
      <c r="BL859" s="19" t="s">
        <v>266</v>
      </c>
      <c r="BM859" s="188" t="s">
        <v>1160</v>
      </c>
    </row>
    <row r="860" spans="1:47" s="2" customFormat="1" ht="11.25">
      <c r="A860" s="37"/>
      <c r="B860" s="38"/>
      <c r="C860" s="39"/>
      <c r="D860" s="190" t="s">
        <v>155</v>
      </c>
      <c r="E860" s="39"/>
      <c r="F860" s="191" t="s">
        <v>1161</v>
      </c>
      <c r="G860" s="39"/>
      <c r="H860" s="39"/>
      <c r="I860" s="192"/>
      <c r="J860" s="39"/>
      <c r="K860" s="39"/>
      <c r="L860" s="42"/>
      <c r="M860" s="193"/>
      <c r="N860" s="194"/>
      <c r="O860" s="67"/>
      <c r="P860" s="67"/>
      <c r="Q860" s="67"/>
      <c r="R860" s="67"/>
      <c r="S860" s="67"/>
      <c r="T860" s="68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T860" s="19" t="s">
        <v>155</v>
      </c>
      <c r="AU860" s="19" t="s">
        <v>82</v>
      </c>
    </row>
    <row r="861" spans="1:47" s="2" customFormat="1" ht="11.25">
      <c r="A861" s="37"/>
      <c r="B861" s="38"/>
      <c r="C861" s="39"/>
      <c r="D861" s="195" t="s">
        <v>157</v>
      </c>
      <c r="E861" s="39"/>
      <c r="F861" s="196" t="s">
        <v>1162</v>
      </c>
      <c r="G861" s="39"/>
      <c r="H861" s="39"/>
      <c r="I861" s="192"/>
      <c r="J861" s="39"/>
      <c r="K861" s="39"/>
      <c r="L861" s="42"/>
      <c r="M861" s="193"/>
      <c r="N861" s="194"/>
      <c r="O861" s="67"/>
      <c r="P861" s="67"/>
      <c r="Q861" s="67"/>
      <c r="R861" s="67"/>
      <c r="S861" s="67"/>
      <c r="T861" s="68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T861" s="19" t="s">
        <v>157</v>
      </c>
      <c r="AU861" s="19" t="s">
        <v>82</v>
      </c>
    </row>
    <row r="862" spans="2:51" s="13" customFormat="1" ht="11.25">
      <c r="B862" s="197"/>
      <c r="C862" s="198"/>
      <c r="D862" s="190" t="s">
        <v>159</v>
      </c>
      <c r="E862" s="199" t="s">
        <v>21</v>
      </c>
      <c r="F862" s="200" t="s">
        <v>1141</v>
      </c>
      <c r="G862" s="198"/>
      <c r="H862" s="201">
        <v>4</v>
      </c>
      <c r="I862" s="202"/>
      <c r="J862" s="198"/>
      <c r="K862" s="198"/>
      <c r="L862" s="203"/>
      <c r="M862" s="204"/>
      <c r="N862" s="205"/>
      <c r="O862" s="205"/>
      <c r="P862" s="205"/>
      <c r="Q862" s="205"/>
      <c r="R862" s="205"/>
      <c r="S862" s="205"/>
      <c r="T862" s="206"/>
      <c r="AT862" s="207" t="s">
        <v>159</v>
      </c>
      <c r="AU862" s="207" t="s">
        <v>82</v>
      </c>
      <c r="AV862" s="13" t="s">
        <v>82</v>
      </c>
      <c r="AW862" s="13" t="s">
        <v>34</v>
      </c>
      <c r="AX862" s="13" t="s">
        <v>77</v>
      </c>
      <c r="AY862" s="207" t="s">
        <v>145</v>
      </c>
    </row>
    <row r="863" spans="1:65" s="2" customFormat="1" ht="37.9" customHeight="1">
      <c r="A863" s="37"/>
      <c r="B863" s="38"/>
      <c r="C863" s="177" t="s">
        <v>1163</v>
      </c>
      <c r="D863" s="177" t="s">
        <v>148</v>
      </c>
      <c r="E863" s="178" t="s">
        <v>1164</v>
      </c>
      <c r="F863" s="179" t="s">
        <v>1165</v>
      </c>
      <c r="G863" s="180" t="s">
        <v>447</v>
      </c>
      <c r="H863" s="181">
        <v>3</v>
      </c>
      <c r="I863" s="182"/>
      <c r="J863" s="183">
        <f>ROUND(I863*H863,2)</f>
        <v>0</v>
      </c>
      <c r="K863" s="179" t="s">
        <v>21</v>
      </c>
      <c r="L863" s="42"/>
      <c r="M863" s="184" t="s">
        <v>21</v>
      </c>
      <c r="N863" s="185" t="s">
        <v>43</v>
      </c>
      <c r="O863" s="67"/>
      <c r="P863" s="186">
        <f>O863*H863</f>
        <v>0</v>
      </c>
      <c r="Q863" s="186">
        <v>0.017</v>
      </c>
      <c r="R863" s="186">
        <f>Q863*H863</f>
        <v>0.051000000000000004</v>
      </c>
      <c r="S863" s="186">
        <v>0</v>
      </c>
      <c r="T863" s="187">
        <f>S863*H863</f>
        <v>0</v>
      </c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R863" s="188" t="s">
        <v>266</v>
      </c>
      <c r="AT863" s="188" t="s">
        <v>148</v>
      </c>
      <c r="AU863" s="188" t="s">
        <v>82</v>
      </c>
      <c r="AY863" s="19" t="s">
        <v>145</v>
      </c>
      <c r="BE863" s="189">
        <f>IF(N863="základní",J863,0)</f>
        <v>0</v>
      </c>
      <c r="BF863" s="189">
        <f>IF(N863="snížená",J863,0)</f>
        <v>0</v>
      </c>
      <c r="BG863" s="189">
        <f>IF(N863="zákl. přenesená",J863,0)</f>
        <v>0</v>
      </c>
      <c r="BH863" s="189">
        <f>IF(N863="sníž. přenesená",J863,0)</f>
        <v>0</v>
      </c>
      <c r="BI863" s="189">
        <f>IF(N863="nulová",J863,0)</f>
        <v>0</v>
      </c>
      <c r="BJ863" s="19" t="s">
        <v>77</v>
      </c>
      <c r="BK863" s="189">
        <f>ROUND(I863*H863,2)</f>
        <v>0</v>
      </c>
      <c r="BL863" s="19" t="s">
        <v>266</v>
      </c>
      <c r="BM863" s="188" t="s">
        <v>1166</v>
      </c>
    </row>
    <row r="864" spans="1:47" s="2" customFormat="1" ht="19.5">
      <c r="A864" s="37"/>
      <c r="B864" s="38"/>
      <c r="C864" s="39"/>
      <c r="D864" s="190" t="s">
        <v>155</v>
      </c>
      <c r="E864" s="39"/>
      <c r="F864" s="191" t="s">
        <v>1165</v>
      </c>
      <c r="G864" s="39"/>
      <c r="H864" s="39"/>
      <c r="I864" s="192"/>
      <c r="J864" s="39"/>
      <c r="K864" s="39"/>
      <c r="L864" s="42"/>
      <c r="M864" s="193"/>
      <c r="N864" s="194"/>
      <c r="O864" s="67"/>
      <c r="P864" s="67"/>
      <c r="Q864" s="67"/>
      <c r="R864" s="67"/>
      <c r="S864" s="67"/>
      <c r="T864" s="68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T864" s="19" t="s">
        <v>155</v>
      </c>
      <c r="AU864" s="19" t="s">
        <v>82</v>
      </c>
    </row>
    <row r="865" spans="1:65" s="2" customFormat="1" ht="37.9" customHeight="1">
      <c r="A865" s="37"/>
      <c r="B865" s="38"/>
      <c r="C865" s="177" t="s">
        <v>1167</v>
      </c>
      <c r="D865" s="177" t="s">
        <v>148</v>
      </c>
      <c r="E865" s="178" t="s">
        <v>1168</v>
      </c>
      <c r="F865" s="179" t="s">
        <v>1169</v>
      </c>
      <c r="G865" s="180" t="s">
        <v>447</v>
      </c>
      <c r="H865" s="181">
        <v>1</v>
      </c>
      <c r="I865" s="182"/>
      <c r="J865" s="183">
        <f>ROUND(I865*H865,2)</f>
        <v>0</v>
      </c>
      <c r="K865" s="179" t="s">
        <v>21</v>
      </c>
      <c r="L865" s="42"/>
      <c r="M865" s="184" t="s">
        <v>21</v>
      </c>
      <c r="N865" s="185" t="s">
        <v>43</v>
      </c>
      <c r="O865" s="67"/>
      <c r="P865" s="186">
        <f>O865*H865</f>
        <v>0</v>
      </c>
      <c r="Q865" s="186">
        <v>0</v>
      </c>
      <c r="R865" s="186">
        <f>Q865*H865</f>
        <v>0</v>
      </c>
      <c r="S865" s="186">
        <v>0.04</v>
      </c>
      <c r="T865" s="187">
        <f>S865*H865</f>
        <v>0.04</v>
      </c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R865" s="188" t="s">
        <v>266</v>
      </c>
      <c r="AT865" s="188" t="s">
        <v>148</v>
      </c>
      <c r="AU865" s="188" t="s">
        <v>82</v>
      </c>
      <c r="AY865" s="19" t="s">
        <v>145</v>
      </c>
      <c r="BE865" s="189">
        <f>IF(N865="základní",J865,0)</f>
        <v>0</v>
      </c>
      <c r="BF865" s="189">
        <f>IF(N865="snížená",J865,0)</f>
        <v>0</v>
      </c>
      <c r="BG865" s="189">
        <f>IF(N865="zákl. přenesená",J865,0)</f>
        <v>0</v>
      </c>
      <c r="BH865" s="189">
        <f>IF(N865="sníž. přenesená",J865,0)</f>
        <v>0</v>
      </c>
      <c r="BI865" s="189">
        <f>IF(N865="nulová",J865,0)</f>
        <v>0</v>
      </c>
      <c r="BJ865" s="19" t="s">
        <v>77</v>
      </c>
      <c r="BK865" s="189">
        <f>ROUND(I865*H865,2)</f>
        <v>0</v>
      </c>
      <c r="BL865" s="19" t="s">
        <v>266</v>
      </c>
      <c r="BM865" s="188" t="s">
        <v>1170</v>
      </c>
    </row>
    <row r="866" spans="1:47" s="2" customFormat="1" ht="29.25">
      <c r="A866" s="37"/>
      <c r="B866" s="38"/>
      <c r="C866" s="39"/>
      <c r="D866" s="190" t="s">
        <v>155</v>
      </c>
      <c r="E866" s="39"/>
      <c r="F866" s="191" t="s">
        <v>1169</v>
      </c>
      <c r="G866" s="39"/>
      <c r="H866" s="39"/>
      <c r="I866" s="192"/>
      <c r="J866" s="39"/>
      <c r="K866" s="39"/>
      <c r="L866" s="42"/>
      <c r="M866" s="193"/>
      <c r="N866" s="194"/>
      <c r="O866" s="67"/>
      <c r="P866" s="67"/>
      <c r="Q866" s="67"/>
      <c r="R866" s="67"/>
      <c r="S866" s="67"/>
      <c r="T866" s="68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T866" s="19" t="s">
        <v>155</v>
      </c>
      <c r="AU866" s="19" t="s">
        <v>82</v>
      </c>
    </row>
    <row r="867" spans="1:65" s="2" customFormat="1" ht="24.2" customHeight="1">
      <c r="A867" s="37"/>
      <c r="B867" s="38"/>
      <c r="C867" s="177" t="s">
        <v>1171</v>
      </c>
      <c r="D867" s="177" t="s">
        <v>148</v>
      </c>
      <c r="E867" s="178" t="s">
        <v>1172</v>
      </c>
      <c r="F867" s="179" t="s">
        <v>1173</v>
      </c>
      <c r="G867" s="180" t="s">
        <v>151</v>
      </c>
      <c r="H867" s="181">
        <v>23</v>
      </c>
      <c r="I867" s="182"/>
      <c r="J867" s="183">
        <f>ROUND(I867*H867,2)</f>
        <v>0</v>
      </c>
      <c r="K867" s="179" t="s">
        <v>21</v>
      </c>
      <c r="L867" s="42"/>
      <c r="M867" s="184" t="s">
        <v>21</v>
      </c>
      <c r="N867" s="185" t="s">
        <v>43</v>
      </c>
      <c r="O867" s="67"/>
      <c r="P867" s="186">
        <f>O867*H867</f>
        <v>0</v>
      </c>
      <c r="Q867" s="186">
        <v>3E-05</v>
      </c>
      <c r="R867" s="186">
        <f>Q867*H867</f>
        <v>0.00069</v>
      </c>
      <c r="S867" s="186">
        <v>0</v>
      </c>
      <c r="T867" s="187">
        <f>S867*H867</f>
        <v>0</v>
      </c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R867" s="188" t="s">
        <v>266</v>
      </c>
      <c r="AT867" s="188" t="s">
        <v>148</v>
      </c>
      <c r="AU867" s="188" t="s">
        <v>82</v>
      </c>
      <c r="AY867" s="19" t="s">
        <v>145</v>
      </c>
      <c r="BE867" s="189">
        <f>IF(N867="základní",J867,0)</f>
        <v>0</v>
      </c>
      <c r="BF867" s="189">
        <f>IF(N867="snížená",J867,0)</f>
        <v>0</v>
      </c>
      <c r="BG867" s="189">
        <f>IF(N867="zákl. přenesená",J867,0)</f>
        <v>0</v>
      </c>
      <c r="BH867" s="189">
        <f>IF(N867="sníž. přenesená",J867,0)</f>
        <v>0</v>
      </c>
      <c r="BI867" s="189">
        <f>IF(N867="nulová",J867,0)</f>
        <v>0</v>
      </c>
      <c r="BJ867" s="19" t="s">
        <v>77</v>
      </c>
      <c r="BK867" s="189">
        <f>ROUND(I867*H867,2)</f>
        <v>0</v>
      </c>
      <c r="BL867" s="19" t="s">
        <v>266</v>
      </c>
      <c r="BM867" s="188" t="s">
        <v>1174</v>
      </c>
    </row>
    <row r="868" spans="1:47" s="2" customFormat="1" ht="11.25">
      <c r="A868" s="37"/>
      <c r="B868" s="38"/>
      <c r="C868" s="39"/>
      <c r="D868" s="190" t="s">
        <v>155</v>
      </c>
      <c r="E868" s="39"/>
      <c r="F868" s="191" t="s">
        <v>1173</v>
      </c>
      <c r="G868" s="39"/>
      <c r="H868" s="39"/>
      <c r="I868" s="192"/>
      <c r="J868" s="39"/>
      <c r="K868" s="39"/>
      <c r="L868" s="42"/>
      <c r="M868" s="193"/>
      <c r="N868" s="194"/>
      <c r="O868" s="67"/>
      <c r="P868" s="67"/>
      <c r="Q868" s="67"/>
      <c r="R868" s="67"/>
      <c r="S868" s="67"/>
      <c r="T868" s="68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T868" s="19" t="s">
        <v>155</v>
      </c>
      <c r="AU868" s="19" t="s">
        <v>82</v>
      </c>
    </row>
    <row r="869" spans="1:65" s="2" customFormat="1" ht="33" customHeight="1">
      <c r="A869" s="37"/>
      <c r="B869" s="38"/>
      <c r="C869" s="240" t="s">
        <v>1175</v>
      </c>
      <c r="D869" s="240" t="s">
        <v>486</v>
      </c>
      <c r="E869" s="241" t="s">
        <v>1176</v>
      </c>
      <c r="F869" s="242" t="s">
        <v>1177</v>
      </c>
      <c r="G869" s="243" t="s">
        <v>151</v>
      </c>
      <c r="H869" s="244">
        <v>3</v>
      </c>
      <c r="I869" s="245"/>
      <c r="J869" s="246">
        <f>ROUND(I869*H869,2)</f>
        <v>0</v>
      </c>
      <c r="K869" s="242" t="s">
        <v>21</v>
      </c>
      <c r="L869" s="247"/>
      <c r="M869" s="248" t="s">
        <v>21</v>
      </c>
      <c r="N869" s="249" t="s">
        <v>43</v>
      </c>
      <c r="O869" s="67"/>
      <c r="P869" s="186">
        <f>O869*H869</f>
        <v>0</v>
      </c>
      <c r="Q869" s="186">
        <v>0.0005</v>
      </c>
      <c r="R869" s="186">
        <f>Q869*H869</f>
        <v>0.0015</v>
      </c>
      <c r="S869" s="186">
        <v>0</v>
      </c>
      <c r="T869" s="187">
        <f>S869*H869</f>
        <v>0</v>
      </c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R869" s="188" t="s">
        <v>426</v>
      </c>
      <c r="AT869" s="188" t="s">
        <v>486</v>
      </c>
      <c r="AU869" s="188" t="s">
        <v>82</v>
      </c>
      <c r="AY869" s="19" t="s">
        <v>145</v>
      </c>
      <c r="BE869" s="189">
        <f>IF(N869="základní",J869,0)</f>
        <v>0</v>
      </c>
      <c r="BF869" s="189">
        <f>IF(N869="snížená",J869,0)</f>
        <v>0</v>
      </c>
      <c r="BG869" s="189">
        <f>IF(N869="zákl. přenesená",J869,0)</f>
        <v>0</v>
      </c>
      <c r="BH869" s="189">
        <f>IF(N869="sníž. přenesená",J869,0)</f>
        <v>0</v>
      </c>
      <c r="BI869" s="189">
        <f>IF(N869="nulová",J869,0)</f>
        <v>0</v>
      </c>
      <c r="BJ869" s="19" t="s">
        <v>77</v>
      </c>
      <c r="BK869" s="189">
        <f>ROUND(I869*H869,2)</f>
        <v>0</v>
      </c>
      <c r="BL869" s="19" t="s">
        <v>266</v>
      </c>
      <c r="BM869" s="188" t="s">
        <v>1178</v>
      </c>
    </row>
    <row r="870" spans="1:47" s="2" customFormat="1" ht="19.5">
      <c r="A870" s="37"/>
      <c r="B870" s="38"/>
      <c r="C870" s="39"/>
      <c r="D870" s="190" t="s">
        <v>155</v>
      </c>
      <c r="E870" s="39"/>
      <c r="F870" s="191" t="s">
        <v>1177</v>
      </c>
      <c r="G870" s="39"/>
      <c r="H870" s="39"/>
      <c r="I870" s="192"/>
      <c r="J870" s="39"/>
      <c r="K870" s="39"/>
      <c r="L870" s="42"/>
      <c r="M870" s="193"/>
      <c r="N870" s="194"/>
      <c r="O870" s="67"/>
      <c r="P870" s="67"/>
      <c r="Q870" s="67"/>
      <c r="R870" s="67"/>
      <c r="S870" s="67"/>
      <c r="T870" s="68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T870" s="19" t="s">
        <v>155</v>
      </c>
      <c r="AU870" s="19" t="s">
        <v>82</v>
      </c>
    </row>
    <row r="871" spans="1:65" s="2" customFormat="1" ht="37.9" customHeight="1">
      <c r="A871" s="37"/>
      <c r="B871" s="38"/>
      <c r="C871" s="240" t="s">
        <v>1179</v>
      </c>
      <c r="D871" s="240" t="s">
        <v>486</v>
      </c>
      <c r="E871" s="241" t="s">
        <v>1180</v>
      </c>
      <c r="F871" s="242" t="s">
        <v>1181</v>
      </c>
      <c r="G871" s="243" t="s">
        <v>151</v>
      </c>
      <c r="H871" s="244">
        <v>3</v>
      </c>
      <c r="I871" s="245"/>
      <c r="J871" s="246">
        <f>ROUND(I871*H871,2)</f>
        <v>0</v>
      </c>
      <c r="K871" s="242" t="s">
        <v>21</v>
      </c>
      <c r="L871" s="247"/>
      <c r="M871" s="248" t="s">
        <v>21</v>
      </c>
      <c r="N871" s="249" t="s">
        <v>43</v>
      </c>
      <c r="O871" s="67"/>
      <c r="P871" s="186">
        <f>O871*H871</f>
        <v>0</v>
      </c>
      <c r="Q871" s="186">
        <v>0.00251</v>
      </c>
      <c r="R871" s="186">
        <f>Q871*H871</f>
        <v>0.00753</v>
      </c>
      <c r="S871" s="186">
        <v>0</v>
      </c>
      <c r="T871" s="187">
        <f>S871*H871</f>
        <v>0</v>
      </c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R871" s="188" t="s">
        <v>426</v>
      </c>
      <c r="AT871" s="188" t="s">
        <v>486</v>
      </c>
      <c r="AU871" s="188" t="s">
        <v>82</v>
      </c>
      <c r="AY871" s="19" t="s">
        <v>145</v>
      </c>
      <c r="BE871" s="189">
        <f>IF(N871="základní",J871,0)</f>
        <v>0</v>
      </c>
      <c r="BF871" s="189">
        <f>IF(N871="snížená",J871,0)</f>
        <v>0</v>
      </c>
      <c r="BG871" s="189">
        <f>IF(N871="zákl. přenesená",J871,0)</f>
        <v>0</v>
      </c>
      <c r="BH871" s="189">
        <f>IF(N871="sníž. přenesená",J871,0)</f>
        <v>0</v>
      </c>
      <c r="BI871" s="189">
        <f>IF(N871="nulová",J871,0)</f>
        <v>0</v>
      </c>
      <c r="BJ871" s="19" t="s">
        <v>77</v>
      </c>
      <c r="BK871" s="189">
        <f>ROUND(I871*H871,2)</f>
        <v>0</v>
      </c>
      <c r="BL871" s="19" t="s">
        <v>266</v>
      </c>
      <c r="BM871" s="188" t="s">
        <v>1182</v>
      </c>
    </row>
    <row r="872" spans="1:47" s="2" customFormat="1" ht="19.5">
      <c r="A872" s="37"/>
      <c r="B872" s="38"/>
      <c r="C872" s="39"/>
      <c r="D872" s="190" t="s">
        <v>155</v>
      </c>
      <c r="E872" s="39"/>
      <c r="F872" s="191" t="s">
        <v>1181</v>
      </c>
      <c r="G872" s="39"/>
      <c r="H872" s="39"/>
      <c r="I872" s="192"/>
      <c r="J872" s="39"/>
      <c r="K872" s="39"/>
      <c r="L872" s="42"/>
      <c r="M872" s="193"/>
      <c r="N872" s="194"/>
      <c r="O872" s="67"/>
      <c r="P872" s="67"/>
      <c r="Q872" s="67"/>
      <c r="R872" s="67"/>
      <c r="S872" s="67"/>
      <c r="T872" s="68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T872" s="19" t="s">
        <v>155</v>
      </c>
      <c r="AU872" s="19" t="s">
        <v>82</v>
      </c>
    </row>
    <row r="873" spans="1:65" s="2" customFormat="1" ht="37.9" customHeight="1">
      <c r="A873" s="37"/>
      <c r="B873" s="38"/>
      <c r="C873" s="240" t="s">
        <v>1183</v>
      </c>
      <c r="D873" s="240" t="s">
        <v>486</v>
      </c>
      <c r="E873" s="241" t="s">
        <v>1184</v>
      </c>
      <c r="F873" s="242" t="s">
        <v>1185</v>
      </c>
      <c r="G873" s="243" t="s">
        <v>151</v>
      </c>
      <c r="H873" s="244">
        <v>4</v>
      </c>
      <c r="I873" s="245"/>
      <c r="J873" s="246">
        <f>ROUND(I873*H873,2)</f>
        <v>0</v>
      </c>
      <c r="K873" s="242" t="s">
        <v>21</v>
      </c>
      <c r="L873" s="247"/>
      <c r="M873" s="248" t="s">
        <v>21</v>
      </c>
      <c r="N873" s="249" t="s">
        <v>43</v>
      </c>
      <c r="O873" s="67"/>
      <c r="P873" s="186">
        <f>O873*H873</f>
        <v>0</v>
      </c>
      <c r="Q873" s="186">
        <v>0.002</v>
      </c>
      <c r="R873" s="186">
        <f>Q873*H873</f>
        <v>0.008</v>
      </c>
      <c r="S873" s="186">
        <v>0</v>
      </c>
      <c r="T873" s="187">
        <f>S873*H873</f>
        <v>0</v>
      </c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R873" s="188" t="s">
        <v>426</v>
      </c>
      <c r="AT873" s="188" t="s">
        <v>486</v>
      </c>
      <c r="AU873" s="188" t="s">
        <v>82</v>
      </c>
      <c r="AY873" s="19" t="s">
        <v>145</v>
      </c>
      <c r="BE873" s="189">
        <f>IF(N873="základní",J873,0)</f>
        <v>0</v>
      </c>
      <c r="BF873" s="189">
        <f>IF(N873="snížená",J873,0)</f>
        <v>0</v>
      </c>
      <c r="BG873" s="189">
        <f>IF(N873="zákl. přenesená",J873,0)</f>
        <v>0</v>
      </c>
      <c r="BH873" s="189">
        <f>IF(N873="sníž. přenesená",J873,0)</f>
        <v>0</v>
      </c>
      <c r="BI873" s="189">
        <f>IF(N873="nulová",J873,0)</f>
        <v>0</v>
      </c>
      <c r="BJ873" s="19" t="s">
        <v>77</v>
      </c>
      <c r="BK873" s="189">
        <f>ROUND(I873*H873,2)</f>
        <v>0</v>
      </c>
      <c r="BL873" s="19" t="s">
        <v>266</v>
      </c>
      <c r="BM873" s="188" t="s">
        <v>1186</v>
      </c>
    </row>
    <row r="874" spans="1:47" s="2" customFormat="1" ht="19.5">
      <c r="A874" s="37"/>
      <c r="B874" s="38"/>
      <c r="C874" s="39"/>
      <c r="D874" s="190" t="s">
        <v>155</v>
      </c>
      <c r="E874" s="39"/>
      <c r="F874" s="191" t="s">
        <v>1185</v>
      </c>
      <c r="G874" s="39"/>
      <c r="H874" s="39"/>
      <c r="I874" s="192"/>
      <c r="J874" s="39"/>
      <c r="K874" s="39"/>
      <c r="L874" s="42"/>
      <c r="M874" s="193"/>
      <c r="N874" s="194"/>
      <c r="O874" s="67"/>
      <c r="P874" s="67"/>
      <c r="Q874" s="67"/>
      <c r="R874" s="67"/>
      <c r="S874" s="67"/>
      <c r="T874" s="68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T874" s="19" t="s">
        <v>155</v>
      </c>
      <c r="AU874" s="19" t="s">
        <v>82</v>
      </c>
    </row>
    <row r="875" spans="1:65" s="2" customFormat="1" ht="33" customHeight="1">
      <c r="A875" s="37"/>
      <c r="B875" s="38"/>
      <c r="C875" s="240" t="s">
        <v>1187</v>
      </c>
      <c r="D875" s="240" t="s">
        <v>486</v>
      </c>
      <c r="E875" s="241" t="s">
        <v>1188</v>
      </c>
      <c r="F875" s="242" t="s">
        <v>1189</v>
      </c>
      <c r="G875" s="243" t="s">
        <v>151</v>
      </c>
      <c r="H875" s="244">
        <v>3</v>
      </c>
      <c r="I875" s="245"/>
      <c r="J875" s="246">
        <f>ROUND(I875*H875,2)</f>
        <v>0</v>
      </c>
      <c r="K875" s="242" t="s">
        <v>21</v>
      </c>
      <c r="L875" s="247"/>
      <c r="M875" s="248" t="s">
        <v>21</v>
      </c>
      <c r="N875" s="249" t="s">
        <v>43</v>
      </c>
      <c r="O875" s="67"/>
      <c r="P875" s="186">
        <f>O875*H875</f>
        <v>0</v>
      </c>
      <c r="Q875" s="186">
        <v>0.0008</v>
      </c>
      <c r="R875" s="186">
        <f>Q875*H875</f>
        <v>0.0024000000000000002</v>
      </c>
      <c r="S875" s="186">
        <v>0</v>
      </c>
      <c r="T875" s="187">
        <f>S875*H875</f>
        <v>0</v>
      </c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R875" s="188" t="s">
        <v>426</v>
      </c>
      <c r="AT875" s="188" t="s">
        <v>486</v>
      </c>
      <c r="AU875" s="188" t="s">
        <v>82</v>
      </c>
      <c r="AY875" s="19" t="s">
        <v>145</v>
      </c>
      <c r="BE875" s="189">
        <f>IF(N875="základní",J875,0)</f>
        <v>0</v>
      </c>
      <c r="BF875" s="189">
        <f>IF(N875="snížená",J875,0)</f>
        <v>0</v>
      </c>
      <c r="BG875" s="189">
        <f>IF(N875="zákl. přenesená",J875,0)</f>
        <v>0</v>
      </c>
      <c r="BH875" s="189">
        <f>IF(N875="sníž. přenesená",J875,0)</f>
        <v>0</v>
      </c>
      <c r="BI875" s="189">
        <f>IF(N875="nulová",J875,0)</f>
        <v>0</v>
      </c>
      <c r="BJ875" s="19" t="s">
        <v>77</v>
      </c>
      <c r="BK875" s="189">
        <f>ROUND(I875*H875,2)</f>
        <v>0</v>
      </c>
      <c r="BL875" s="19" t="s">
        <v>266</v>
      </c>
      <c r="BM875" s="188" t="s">
        <v>1190</v>
      </c>
    </row>
    <row r="876" spans="1:47" s="2" customFormat="1" ht="19.5">
      <c r="A876" s="37"/>
      <c r="B876" s="38"/>
      <c r="C876" s="39"/>
      <c r="D876" s="190" t="s">
        <v>155</v>
      </c>
      <c r="E876" s="39"/>
      <c r="F876" s="191" t="s">
        <v>1189</v>
      </c>
      <c r="G876" s="39"/>
      <c r="H876" s="39"/>
      <c r="I876" s="192"/>
      <c r="J876" s="39"/>
      <c r="K876" s="39"/>
      <c r="L876" s="42"/>
      <c r="M876" s="193"/>
      <c r="N876" s="194"/>
      <c r="O876" s="67"/>
      <c r="P876" s="67"/>
      <c r="Q876" s="67"/>
      <c r="R876" s="67"/>
      <c r="S876" s="67"/>
      <c r="T876" s="68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T876" s="19" t="s">
        <v>155</v>
      </c>
      <c r="AU876" s="19" t="s">
        <v>82</v>
      </c>
    </row>
    <row r="877" spans="1:65" s="2" customFormat="1" ht="37.9" customHeight="1">
      <c r="A877" s="37"/>
      <c r="B877" s="38"/>
      <c r="C877" s="240" t="s">
        <v>1191</v>
      </c>
      <c r="D877" s="240" t="s">
        <v>486</v>
      </c>
      <c r="E877" s="241" t="s">
        <v>1192</v>
      </c>
      <c r="F877" s="242" t="s">
        <v>1193</v>
      </c>
      <c r="G877" s="243" t="s">
        <v>151</v>
      </c>
      <c r="H877" s="244">
        <v>4</v>
      </c>
      <c r="I877" s="245"/>
      <c r="J877" s="246">
        <f>ROUND(I877*H877,2)</f>
        <v>0</v>
      </c>
      <c r="K877" s="242" t="s">
        <v>21</v>
      </c>
      <c r="L877" s="247"/>
      <c r="M877" s="248" t="s">
        <v>21</v>
      </c>
      <c r="N877" s="249" t="s">
        <v>43</v>
      </c>
      <c r="O877" s="67"/>
      <c r="P877" s="186">
        <f>O877*H877</f>
        <v>0</v>
      </c>
      <c r="Q877" s="186">
        <v>0.0039</v>
      </c>
      <c r="R877" s="186">
        <f>Q877*H877</f>
        <v>0.0156</v>
      </c>
      <c r="S877" s="186">
        <v>0</v>
      </c>
      <c r="T877" s="187">
        <f>S877*H877</f>
        <v>0</v>
      </c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R877" s="188" t="s">
        <v>426</v>
      </c>
      <c r="AT877" s="188" t="s">
        <v>486</v>
      </c>
      <c r="AU877" s="188" t="s">
        <v>82</v>
      </c>
      <c r="AY877" s="19" t="s">
        <v>145</v>
      </c>
      <c r="BE877" s="189">
        <f>IF(N877="základní",J877,0)</f>
        <v>0</v>
      </c>
      <c r="BF877" s="189">
        <f>IF(N877="snížená",J877,0)</f>
        <v>0</v>
      </c>
      <c r="BG877" s="189">
        <f>IF(N877="zákl. přenesená",J877,0)</f>
        <v>0</v>
      </c>
      <c r="BH877" s="189">
        <f>IF(N877="sníž. přenesená",J877,0)</f>
        <v>0</v>
      </c>
      <c r="BI877" s="189">
        <f>IF(N877="nulová",J877,0)</f>
        <v>0</v>
      </c>
      <c r="BJ877" s="19" t="s">
        <v>77</v>
      </c>
      <c r="BK877" s="189">
        <f>ROUND(I877*H877,2)</f>
        <v>0</v>
      </c>
      <c r="BL877" s="19" t="s">
        <v>266</v>
      </c>
      <c r="BM877" s="188" t="s">
        <v>1194</v>
      </c>
    </row>
    <row r="878" spans="1:47" s="2" customFormat="1" ht="19.5">
      <c r="A878" s="37"/>
      <c r="B878" s="38"/>
      <c r="C878" s="39"/>
      <c r="D878" s="190" t="s">
        <v>155</v>
      </c>
      <c r="E878" s="39"/>
      <c r="F878" s="191" t="s">
        <v>1193</v>
      </c>
      <c r="G878" s="39"/>
      <c r="H878" s="39"/>
      <c r="I878" s="192"/>
      <c r="J878" s="39"/>
      <c r="K878" s="39"/>
      <c r="L878" s="42"/>
      <c r="M878" s="193"/>
      <c r="N878" s="194"/>
      <c r="O878" s="67"/>
      <c r="P878" s="67"/>
      <c r="Q878" s="67"/>
      <c r="R878" s="67"/>
      <c r="S878" s="67"/>
      <c r="T878" s="68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T878" s="19" t="s">
        <v>155</v>
      </c>
      <c r="AU878" s="19" t="s">
        <v>82</v>
      </c>
    </row>
    <row r="879" spans="1:65" s="2" customFormat="1" ht="37.9" customHeight="1">
      <c r="A879" s="37"/>
      <c r="B879" s="38"/>
      <c r="C879" s="240" t="s">
        <v>1195</v>
      </c>
      <c r="D879" s="240" t="s">
        <v>486</v>
      </c>
      <c r="E879" s="241" t="s">
        <v>1196</v>
      </c>
      <c r="F879" s="242" t="s">
        <v>1197</v>
      </c>
      <c r="G879" s="243" t="s">
        <v>151</v>
      </c>
      <c r="H879" s="244">
        <v>4</v>
      </c>
      <c r="I879" s="245"/>
      <c r="J879" s="246">
        <f>ROUND(I879*H879,2)</f>
        <v>0</v>
      </c>
      <c r="K879" s="242" t="s">
        <v>21</v>
      </c>
      <c r="L879" s="247"/>
      <c r="M879" s="248" t="s">
        <v>21</v>
      </c>
      <c r="N879" s="249" t="s">
        <v>43</v>
      </c>
      <c r="O879" s="67"/>
      <c r="P879" s="186">
        <f>O879*H879</f>
        <v>0</v>
      </c>
      <c r="Q879" s="186">
        <v>0.0001</v>
      </c>
      <c r="R879" s="186">
        <f>Q879*H879</f>
        <v>0.0004</v>
      </c>
      <c r="S879" s="186">
        <v>0</v>
      </c>
      <c r="T879" s="187">
        <f>S879*H879</f>
        <v>0</v>
      </c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R879" s="188" t="s">
        <v>426</v>
      </c>
      <c r="AT879" s="188" t="s">
        <v>486</v>
      </c>
      <c r="AU879" s="188" t="s">
        <v>82</v>
      </c>
      <c r="AY879" s="19" t="s">
        <v>145</v>
      </c>
      <c r="BE879" s="189">
        <f>IF(N879="základní",J879,0)</f>
        <v>0</v>
      </c>
      <c r="BF879" s="189">
        <f>IF(N879="snížená",J879,0)</f>
        <v>0</v>
      </c>
      <c r="BG879" s="189">
        <f>IF(N879="zákl. přenesená",J879,0)</f>
        <v>0</v>
      </c>
      <c r="BH879" s="189">
        <f>IF(N879="sníž. přenesená",J879,0)</f>
        <v>0</v>
      </c>
      <c r="BI879" s="189">
        <f>IF(N879="nulová",J879,0)</f>
        <v>0</v>
      </c>
      <c r="BJ879" s="19" t="s">
        <v>77</v>
      </c>
      <c r="BK879" s="189">
        <f>ROUND(I879*H879,2)</f>
        <v>0</v>
      </c>
      <c r="BL879" s="19" t="s">
        <v>266</v>
      </c>
      <c r="BM879" s="188" t="s">
        <v>1198</v>
      </c>
    </row>
    <row r="880" spans="1:47" s="2" customFormat="1" ht="19.5">
      <c r="A880" s="37"/>
      <c r="B880" s="38"/>
      <c r="C880" s="39"/>
      <c r="D880" s="190" t="s">
        <v>155</v>
      </c>
      <c r="E880" s="39"/>
      <c r="F880" s="191" t="s">
        <v>1197</v>
      </c>
      <c r="G880" s="39"/>
      <c r="H880" s="39"/>
      <c r="I880" s="192"/>
      <c r="J880" s="39"/>
      <c r="K880" s="39"/>
      <c r="L880" s="42"/>
      <c r="M880" s="193"/>
      <c r="N880" s="194"/>
      <c r="O880" s="67"/>
      <c r="P880" s="67"/>
      <c r="Q880" s="67"/>
      <c r="R880" s="67"/>
      <c r="S880" s="67"/>
      <c r="T880" s="68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T880" s="19" t="s">
        <v>155</v>
      </c>
      <c r="AU880" s="19" t="s">
        <v>82</v>
      </c>
    </row>
    <row r="881" spans="1:65" s="2" customFormat="1" ht="33" customHeight="1">
      <c r="A881" s="37"/>
      <c r="B881" s="38"/>
      <c r="C881" s="240" t="s">
        <v>1199</v>
      </c>
      <c r="D881" s="240" t="s">
        <v>486</v>
      </c>
      <c r="E881" s="241" t="s">
        <v>1200</v>
      </c>
      <c r="F881" s="242" t="s">
        <v>1201</v>
      </c>
      <c r="G881" s="243" t="s">
        <v>151</v>
      </c>
      <c r="H881" s="244">
        <v>2</v>
      </c>
      <c r="I881" s="245"/>
      <c r="J881" s="246">
        <f>ROUND(I881*H881,2)</f>
        <v>0</v>
      </c>
      <c r="K881" s="242" t="s">
        <v>21</v>
      </c>
      <c r="L881" s="247"/>
      <c r="M881" s="248" t="s">
        <v>21</v>
      </c>
      <c r="N881" s="249" t="s">
        <v>43</v>
      </c>
      <c r="O881" s="67"/>
      <c r="P881" s="186">
        <f>O881*H881</f>
        <v>0</v>
      </c>
      <c r="Q881" s="186">
        <v>0.00018</v>
      </c>
      <c r="R881" s="186">
        <f>Q881*H881</f>
        <v>0.00036</v>
      </c>
      <c r="S881" s="186">
        <v>0</v>
      </c>
      <c r="T881" s="187">
        <f>S881*H881</f>
        <v>0</v>
      </c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R881" s="188" t="s">
        <v>426</v>
      </c>
      <c r="AT881" s="188" t="s">
        <v>486</v>
      </c>
      <c r="AU881" s="188" t="s">
        <v>82</v>
      </c>
      <c r="AY881" s="19" t="s">
        <v>145</v>
      </c>
      <c r="BE881" s="189">
        <f>IF(N881="základní",J881,0)</f>
        <v>0</v>
      </c>
      <c r="BF881" s="189">
        <f>IF(N881="snížená",J881,0)</f>
        <v>0</v>
      </c>
      <c r="BG881" s="189">
        <f>IF(N881="zákl. přenesená",J881,0)</f>
        <v>0</v>
      </c>
      <c r="BH881" s="189">
        <f>IF(N881="sníž. přenesená",J881,0)</f>
        <v>0</v>
      </c>
      <c r="BI881" s="189">
        <f>IF(N881="nulová",J881,0)</f>
        <v>0</v>
      </c>
      <c r="BJ881" s="19" t="s">
        <v>77</v>
      </c>
      <c r="BK881" s="189">
        <f>ROUND(I881*H881,2)</f>
        <v>0</v>
      </c>
      <c r="BL881" s="19" t="s">
        <v>266</v>
      </c>
      <c r="BM881" s="188" t="s">
        <v>1202</v>
      </c>
    </row>
    <row r="882" spans="1:47" s="2" customFormat="1" ht="19.5">
      <c r="A882" s="37"/>
      <c r="B882" s="38"/>
      <c r="C882" s="39"/>
      <c r="D882" s="190" t="s">
        <v>155</v>
      </c>
      <c r="E882" s="39"/>
      <c r="F882" s="191" t="s">
        <v>1203</v>
      </c>
      <c r="G882" s="39"/>
      <c r="H882" s="39"/>
      <c r="I882" s="192"/>
      <c r="J882" s="39"/>
      <c r="K882" s="39"/>
      <c r="L882" s="42"/>
      <c r="M882" s="193"/>
      <c r="N882" s="194"/>
      <c r="O882" s="67"/>
      <c r="P882" s="67"/>
      <c r="Q882" s="67"/>
      <c r="R882" s="67"/>
      <c r="S882" s="67"/>
      <c r="T882" s="68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T882" s="19" t="s">
        <v>155</v>
      </c>
      <c r="AU882" s="19" t="s">
        <v>82</v>
      </c>
    </row>
    <row r="883" spans="1:65" s="2" customFormat="1" ht="37.9" customHeight="1">
      <c r="A883" s="37"/>
      <c r="B883" s="38"/>
      <c r="C883" s="177" t="s">
        <v>1204</v>
      </c>
      <c r="D883" s="177" t="s">
        <v>148</v>
      </c>
      <c r="E883" s="178" t="s">
        <v>1205</v>
      </c>
      <c r="F883" s="179" t="s">
        <v>1206</v>
      </c>
      <c r="G883" s="180" t="s">
        <v>447</v>
      </c>
      <c r="H883" s="181">
        <v>1</v>
      </c>
      <c r="I883" s="182"/>
      <c r="J883" s="183">
        <f>ROUND(I883*H883,2)</f>
        <v>0</v>
      </c>
      <c r="K883" s="179" t="s">
        <v>21</v>
      </c>
      <c r="L883" s="42"/>
      <c r="M883" s="184" t="s">
        <v>21</v>
      </c>
      <c r="N883" s="185" t="s">
        <v>43</v>
      </c>
      <c r="O883" s="67"/>
      <c r="P883" s="186">
        <f>O883*H883</f>
        <v>0</v>
      </c>
      <c r="Q883" s="186">
        <v>0.01034</v>
      </c>
      <c r="R883" s="186">
        <f>Q883*H883</f>
        <v>0.01034</v>
      </c>
      <c r="S883" s="186">
        <v>0</v>
      </c>
      <c r="T883" s="187">
        <f>S883*H883</f>
        <v>0</v>
      </c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R883" s="188" t="s">
        <v>266</v>
      </c>
      <c r="AT883" s="188" t="s">
        <v>148</v>
      </c>
      <c r="AU883" s="188" t="s">
        <v>82</v>
      </c>
      <c r="AY883" s="19" t="s">
        <v>145</v>
      </c>
      <c r="BE883" s="189">
        <f>IF(N883="základní",J883,0)</f>
        <v>0</v>
      </c>
      <c r="BF883" s="189">
        <f>IF(N883="snížená",J883,0)</f>
        <v>0</v>
      </c>
      <c r="BG883" s="189">
        <f>IF(N883="zákl. přenesená",J883,0)</f>
        <v>0</v>
      </c>
      <c r="BH883" s="189">
        <f>IF(N883="sníž. přenesená",J883,0)</f>
        <v>0</v>
      </c>
      <c r="BI883" s="189">
        <f>IF(N883="nulová",J883,0)</f>
        <v>0</v>
      </c>
      <c r="BJ883" s="19" t="s">
        <v>77</v>
      </c>
      <c r="BK883" s="189">
        <f>ROUND(I883*H883,2)</f>
        <v>0</v>
      </c>
      <c r="BL883" s="19" t="s">
        <v>266</v>
      </c>
      <c r="BM883" s="188" t="s">
        <v>1207</v>
      </c>
    </row>
    <row r="884" spans="1:47" s="2" customFormat="1" ht="19.5">
      <c r="A884" s="37"/>
      <c r="B884" s="38"/>
      <c r="C884" s="39"/>
      <c r="D884" s="190" t="s">
        <v>155</v>
      </c>
      <c r="E884" s="39"/>
      <c r="F884" s="191" t="s">
        <v>1206</v>
      </c>
      <c r="G884" s="39"/>
      <c r="H884" s="39"/>
      <c r="I884" s="192"/>
      <c r="J884" s="39"/>
      <c r="K884" s="39"/>
      <c r="L884" s="42"/>
      <c r="M884" s="193"/>
      <c r="N884" s="194"/>
      <c r="O884" s="67"/>
      <c r="P884" s="67"/>
      <c r="Q884" s="67"/>
      <c r="R884" s="67"/>
      <c r="S884" s="67"/>
      <c r="T884" s="68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T884" s="19" t="s">
        <v>155</v>
      </c>
      <c r="AU884" s="19" t="s">
        <v>82</v>
      </c>
    </row>
    <row r="885" spans="1:65" s="2" customFormat="1" ht="16.5" customHeight="1">
      <c r="A885" s="37"/>
      <c r="B885" s="38"/>
      <c r="C885" s="177" t="s">
        <v>1208</v>
      </c>
      <c r="D885" s="177" t="s">
        <v>148</v>
      </c>
      <c r="E885" s="178" t="s">
        <v>1209</v>
      </c>
      <c r="F885" s="179" t="s">
        <v>1210</v>
      </c>
      <c r="G885" s="180" t="s">
        <v>151</v>
      </c>
      <c r="H885" s="181">
        <v>1</v>
      </c>
      <c r="I885" s="182"/>
      <c r="J885" s="183">
        <f>ROUND(I885*H885,2)</f>
        <v>0</v>
      </c>
      <c r="K885" s="179" t="s">
        <v>152</v>
      </c>
      <c r="L885" s="42"/>
      <c r="M885" s="184" t="s">
        <v>21</v>
      </c>
      <c r="N885" s="185" t="s">
        <v>43</v>
      </c>
      <c r="O885" s="67"/>
      <c r="P885" s="186">
        <f>O885*H885</f>
        <v>0</v>
      </c>
      <c r="Q885" s="186">
        <v>0</v>
      </c>
      <c r="R885" s="186">
        <f>Q885*H885</f>
        <v>0</v>
      </c>
      <c r="S885" s="186">
        <v>0.00049</v>
      </c>
      <c r="T885" s="187">
        <f>S885*H885</f>
        <v>0.00049</v>
      </c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R885" s="188" t="s">
        <v>266</v>
      </c>
      <c r="AT885" s="188" t="s">
        <v>148</v>
      </c>
      <c r="AU885" s="188" t="s">
        <v>82</v>
      </c>
      <c r="AY885" s="19" t="s">
        <v>145</v>
      </c>
      <c r="BE885" s="189">
        <f>IF(N885="základní",J885,0)</f>
        <v>0</v>
      </c>
      <c r="BF885" s="189">
        <f>IF(N885="snížená",J885,0)</f>
        <v>0</v>
      </c>
      <c r="BG885" s="189">
        <f>IF(N885="zákl. přenesená",J885,0)</f>
        <v>0</v>
      </c>
      <c r="BH885" s="189">
        <f>IF(N885="sníž. přenesená",J885,0)</f>
        <v>0</v>
      </c>
      <c r="BI885" s="189">
        <f>IF(N885="nulová",J885,0)</f>
        <v>0</v>
      </c>
      <c r="BJ885" s="19" t="s">
        <v>77</v>
      </c>
      <c r="BK885" s="189">
        <f>ROUND(I885*H885,2)</f>
        <v>0</v>
      </c>
      <c r="BL885" s="19" t="s">
        <v>266</v>
      </c>
      <c r="BM885" s="188" t="s">
        <v>1211</v>
      </c>
    </row>
    <row r="886" spans="1:47" s="2" customFormat="1" ht="11.25">
      <c r="A886" s="37"/>
      <c r="B886" s="38"/>
      <c r="C886" s="39"/>
      <c r="D886" s="190" t="s">
        <v>155</v>
      </c>
      <c r="E886" s="39"/>
      <c r="F886" s="191" t="s">
        <v>1212</v>
      </c>
      <c r="G886" s="39"/>
      <c r="H886" s="39"/>
      <c r="I886" s="192"/>
      <c r="J886" s="39"/>
      <c r="K886" s="39"/>
      <c r="L886" s="42"/>
      <c r="M886" s="193"/>
      <c r="N886" s="194"/>
      <c r="O886" s="67"/>
      <c r="P886" s="67"/>
      <c r="Q886" s="67"/>
      <c r="R886" s="67"/>
      <c r="S886" s="67"/>
      <c r="T886" s="68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T886" s="19" t="s">
        <v>155</v>
      </c>
      <c r="AU886" s="19" t="s">
        <v>82</v>
      </c>
    </row>
    <row r="887" spans="1:47" s="2" customFormat="1" ht="11.25">
      <c r="A887" s="37"/>
      <c r="B887" s="38"/>
      <c r="C887" s="39"/>
      <c r="D887" s="195" t="s">
        <v>157</v>
      </c>
      <c r="E887" s="39"/>
      <c r="F887" s="196" t="s">
        <v>1213</v>
      </c>
      <c r="G887" s="39"/>
      <c r="H887" s="39"/>
      <c r="I887" s="192"/>
      <c r="J887" s="39"/>
      <c r="K887" s="39"/>
      <c r="L887" s="42"/>
      <c r="M887" s="193"/>
      <c r="N887" s="194"/>
      <c r="O887" s="67"/>
      <c r="P887" s="67"/>
      <c r="Q887" s="67"/>
      <c r="R887" s="67"/>
      <c r="S887" s="67"/>
      <c r="T887" s="68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T887" s="19" t="s">
        <v>157</v>
      </c>
      <c r="AU887" s="19" t="s">
        <v>82</v>
      </c>
    </row>
    <row r="888" spans="2:51" s="13" customFormat="1" ht="11.25">
      <c r="B888" s="197"/>
      <c r="C888" s="198"/>
      <c r="D888" s="190" t="s">
        <v>159</v>
      </c>
      <c r="E888" s="199" t="s">
        <v>21</v>
      </c>
      <c r="F888" s="200" t="s">
        <v>1214</v>
      </c>
      <c r="G888" s="198"/>
      <c r="H888" s="201">
        <v>1</v>
      </c>
      <c r="I888" s="202"/>
      <c r="J888" s="198"/>
      <c r="K888" s="198"/>
      <c r="L888" s="203"/>
      <c r="M888" s="204"/>
      <c r="N888" s="205"/>
      <c r="O888" s="205"/>
      <c r="P888" s="205"/>
      <c r="Q888" s="205"/>
      <c r="R888" s="205"/>
      <c r="S888" s="205"/>
      <c r="T888" s="206"/>
      <c r="AT888" s="207" t="s">
        <v>159</v>
      </c>
      <c r="AU888" s="207" t="s">
        <v>82</v>
      </c>
      <c r="AV888" s="13" t="s">
        <v>82</v>
      </c>
      <c r="AW888" s="13" t="s">
        <v>34</v>
      </c>
      <c r="AX888" s="13" t="s">
        <v>77</v>
      </c>
      <c r="AY888" s="207" t="s">
        <v>145</v>
      </c>
    </row>
    <row r="889" spans="1:65" s="2" customFormat="1" ht="24.2" customHeight="1">
      <c r="A889" s="37"/>
      <c r="B889" s="38"/>
      <c r="C889" s="177" t="s">
        <v>1215</v>
      </c>
      <c r="D889" s="177" t="s">
        <v>148</v>
      </c>
      <c r="E889" s="178" t="s">
        <v>1216</v>
      </c>
      <c r="F889" s="179" t="s">
        <v>1217</v>
      </c>
      <c r="G889" s="180" t="s">
        <v>447</v>
      </c>
      <c r="H889" s="181">
        <v>10</v>
      </c>
      <c r="I889" s="182"/>
      <c r="J889" s="183">
        <f>ROUND(I889*H889,2)</f>
        <v>0</v>
      </c>
      <c r="K889" s="179" t="s">
        <v>152</v>
      </c>
      <c r="L889" s="42"/>
      <c r="M889" s="184" t="s">
        <v>21</v>
      </c>
      <c r="N889" s="185" t="s">
        <v>43</v>
      </c>
      <c r="O889" s="67"/>
      <c r="P889" s="186">
        <f>O889*H889</f>
        <v>0</v>
      </c>
      <c r="Q889" s="186">
        <v>0.00024</v>
      </c>
      <c r="R889" s="186">
        <f>Q889*H889</f>
        <v>0.0024000000000000002</v>
      </c>
      <c r="S889" s="186">
        <v>0</v>
      </c>
      <c r="T889" s="187">
        <f>S889*H889</f>
        <v>0</v>
      </c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R889" s="188" t="s">
        <v>266</v>
      </c>
      <c r="AT889" s="188" t="s">
        <v>148</v>
      </c>
      <c r="AU889" s="188" t="s">
        <v>82</v>
      </c>
      <c r="AY889" s="19" t="s">
        <v>145</v>
      </c>
      <c r="BE889" s="189">
        <f>IF(N889="základní",J889,0)</f>
        <v>0</v>
      </c>
      <c r="BF889" s="189">
        <f>IF(N889="snížená",J889,0)</f>
        <v>0</v>
      </c>
      <c r="BG889" s="189">
        <f>IF(N889="zákl. přenesená",J889,0)</f>
        <v>0</v>
      </c>
      <c r="BH889" s="189">
        <f>IF(N889="sníž. přenesená",J889,0)</f>
        <v>0</v>
      </c>
      <c r="BI889" s="189">
        <f>IF(N889="nulová",J889,0)</f>
        <v>0</v>
      </c>
      <c r="BJ889" s="19" t="s">
        <v>77</v>
      </c>
      <c r="BK889" s="189">
        <f>ROUND(I889*H889,2)</f>
        <v>0</v>
      </c>
      <c r="BL889" s="19" t="s">
        <v>266</v>
      </c>
      <c r="BM889" s="188" t="s">
        <v>1218</v>
      </c>
    </row>
    <row r="890" spans="1:47" s="2" customFormat="1" ht="11.25">
      <c r="A890" s="37"/>
      <c r="B890" s="38"/>
      <c r="C890" s="39"/>
      <c r="D890" s="190" t="s">
        <v>155</v>
      </c>
      <c r="E890" s="39"/>
      <c r="F890" s="191" t="s">
        <v>1219</v>
      </c>
      <c r="G890" s="39"/>
      <c r="H890" s="39"/>
      <c r="I890" s="192"/>
      <c r="J890" s="39"/>
      <c r="K890" s="39"/>
      <c r="L890" s="42"/>
      <c r="M890" s="193"/>
      <c r="N890" s="194"/>
      <c r="O890" s="67"/>
      <c r="P890" s="67"/>
      <c r="Q890" s="67"/>
      <c r="R890" s="67"/>
      <c r="S890" s="67"/>
      <c r="T890" s="68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T890" s="19" t="s">
        <v>155</v>
      </c>
      <c r="AU890" s="19" t="s">
        <v>82</v>
      </c>
    </row>
    <row r="891" spans="1:47" s="2" customFormat="1" ht="11.25">
      <c r="A891" s="37"/>
      <c r="B891" s="38"/>
      <c r="C891" s="39"/>
      <c r="D891" s="195" t="s">
        <v>157</v>
      </c>
      <c r="E891" s="39"/>
      <c r="F891" s="196" t="s">
        <v>1220</v>
      </c>
      <c r="G891" s="39"/>
      <c r="H891" s="39"/>
      <c r="I891" s="192"/>
      <c r="J891" s="39"/>
      <c r="K891" s="39"/>
      <c r="L891" s="42"/>
      <c r="M891" s="193"/>
      <c r="N891" s="194"/>
      <c r="O891" s="67"/>
      <c r="P891" s="67"/>
      <c r="Q891" s="67"/>
      <c r="R891" s="67"/>
      <c r="S891" s="67"/>
      <c r="T891" s="68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T891" s="19" t="s">
        <v>157</v>
      </c>
      <c r="AU891" s="19" t="s">
        <v>82</v>
      </c>
    </row>
    <row r="892" spans="1:65" s="2" customFormat="1" ht="16.5" customHeight="1">
      <c r="A892" s="37"/>
      <c r="B892" s="38"/>
      <c r="C892" s="177" t="s">
        <v>1221</v>
      </c>
      <c r="D892" s="177" t="s">
        <v>148</v>
      </c>
      <c r="E892" s="178" t="s">
        <v>1222</v>
      </c>
      <c r="F892" s="179" t="s">
        <v>1223</v>
      </c>
      <c r="G892" s="180" t="s">
        <v>151</v>
      </c>
      <c r="H892" s="181">
        <v>1</v>
      </c>
      <c r="I892" s="182"/>
      <c r="J892" s="183">
        <f>ROUND(I892*H892,2)</f>
        <v>0</v>
      </c>
      <c r="K892" s="179" t="s">
        <v>21</v>
      </c>
      <c r="L892" s="42"/>
      <c r="M892" s="184" t="s">
        <v>21</v>
      </c>
      <c r="N892" s="185" t="s">
        <v>43</v>
      </c>
      <c r="O892" s="67"/>
      <c r="P892" s="186">
        <f>O892*H892</f>
        <v>0</v>
      </c>
      <c r="Q892" s="186">
        <v>0.00109</v>
      </c>
      <c r="R892" s="186">
        <f>Q892*H892</f>
        <v>0.00109</v>
      </c>
      <c r="S892" s="186">
        <v>0</v>
      </c>
      <c r="T892" s="187">
        <f>S892*H892</f>
        <v>0</v>
      </c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R892" s="188" t="s">
        <v>266</v>
      </c>
      <c r="AT892" s="188" t="s">
        <v>148</v>
      </c>
      <c r="AU892" s="188" t="s">
        <v>82</v>
      </c>
      <c r="AY892" s="19" t="s">
        <v>145</v>
      </c>
      <c r="BE892" s="189">
        <f>IF(N892="základní",J892,0)</f>
        <v>0</v>
      </c>
      <c r="BF892" s="189">
        <f>IF(N892="snížená",J892,0)</f>
        <v>0</v>
      </c>
      <c r="BG892" s="189">
        <f>IF(N892="zákl. přenesená",J892,0)</f>
        <v>0</v>
      </c>
      <c r="BH892" s="189">
        <f>IF(N892="sníž. přenesená",J892,0)</f>
        <v>0</v>
      </c>
      <c r="BI892" s="189">
        <f>IF(N892="nulová",J892,0)</f>
        <v>0</v>
      </c>
      <c r="BJ892" s="19" t="s">
        <v>77</v>
      </c>
      <c r="BK892" s="189">
        <f>ROUND(I892*H892,2)</f>
        <v>0</v>
      </c>
      <c r="BL892" s="19" t="s">
        <v>266</v>
      </c>
      <c r="BM892" s="188" t="s">
        <v>1224</v>
      </c>
    </row>
    <row r="893" spans="1:47" s="2" customFormat="1" ht="11.25">
      <c r="A893" s="37"/>
      <c r="B893" s="38"/>
      <c r="C893" s="39"/>
      <c r="D893" s="190" t="s">
        <v>155</v>
      </c>
      <c r="E893" s="39"/>
      <c r="F893" s="191" t="s">
        <v>1223</v>
      </c>
      <c r="G893" s="39"/>
      <c r="H893" s="39"/>
      <c r="I893" s="192"/>
      <c r="J893" s="39"/>
      <c r="K893" s="39"/>
      <c r="L893" s="42"/>
      <c r="M893" s="193"/>
      <c r="N893" s="194"/>
      <c r="O893" s="67"/>
      <c r="P893" s="67"/>
      <c r="Q893" s="67"/>
      <c r="R893" s="67"/>
      <c r="S893" s="67"/>
      <c r="T893" s="68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T893" s="19" t="s">
        <v>155</v>
      </c>
      <c r="AU893" s="19" t="s">
        <v>82</v>
      </c>
    </row>
    <row r="894" spans="1:65" s="2" customFormat="1" ht="16.5" customHeight="1">
      <c r="A894" s="37"/>
      <c r="B894" s="38"/>
      <c r="C894" s="177" t="s">
        <v>1225</v>
      </c>
      <c r="D894" s="177" t="s">
        <v>148</v>
      </c>
      <c r="E894" s="178" t="s">
        <v>1226</v>
      </c>
      <c r="F894" s="179" t="s">
        <v>1227</v>
      </c>
      <c r="G894" s="180" t="s">
        <v>447</v>
      </c>
      <c r="H894" s="181">
        <v>4</v>
      </c>
      <c r="I894" s="182"/>
      <c r="J894" s="183">
        <f>ROUND(I894*H894,2)</f>
        <v>0</v>
      </c>
      <c r="K894" s="179" t="s">
        <v>152</v>
      </c>
      <c r="L894" s="42"/>
      <c r="M894" s="184" t="s">
        <v>21</v>
      </c>
      <c r="N894" s="185" t="s">
        <v>43</v>
      </c>
      <c r="O894" s="67"/>
      <c r="P894" s="186">
        <f>O894*H894</f>
        <v>0</v>
      </c>
      <c r="Q894" s="186">
        <v>0</v>
      </c>
      <c r="R894" s="186">
        <f>Q894*H894</f>
        <v>0</v>
      </c>
      <c r="S894" s="186">
        <v>0.00086</v>
      </c>
      <c r="T894" s="187">
        <f>S894*H894</f>
        <v>0.00344</v>
      </c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R894" s="188" t="s">
        <v>266</v>
      </c>
      <c r="AT894" s="188" t="s">
        <v>148</v>
      </c>
      <c r="AU894" s="188" t="s">
        <v>82</v>
      </c>
      <c r="AY894" s="19" t="s">
        <v>145</v>
      </c>
      <c r="BE894" s="189">
        <f>IF(N894="základní",J894,0)</f>
        <v>0</v>
      </c>
      <c r="BF894" s="189">
        <f>IF(N894="snížená",J894,0)</f>
        <v>0</v>
      </c>
      <c r="BG894" s="189">
        <f>IF(N894="zákl. přenesená",J894,0)</f>
        <v>0</v>
      </c>
      <c r="BH894" s="189">
        <f>IF(N894="sníž. přenesená",J894,0)</f>
        <v>0</v>
      </c>
      <c r="BI894" s="189">
        <f>IF(N894="nulová",J894,0)</f>
        <v>0</v>
      </c>
      <c r="BJ894" s="19" t="s">
        <v>77</v>
      </c>
      <c r="BK894" s="189">
        <f>ROUND(I894*H894,2)</f>
        <v>0</v>
      </c>
      <c r="BL894" s="19" t="s">
        <v>266</v>
      </c>
      <c r="BM894" s="188" t="s">
        <v>1228</v>
      </c>
    </row>
    <row r="895" spans="1:47" s="2" customFormat="1" ht="11.25">
      <c r="A895" s="37"/>
      <c r="B895" s="38"/>
      <c r="C895" s="39"/>
      <c r="D895" s="190" t="s">
        <v>155</v>
      </c>
      <c r="E895" s="39"/>
      <c r="F895" s="191" t="s">
        <v>1229</v>
      </c>
      <c r="G895" s="39"/>
      <c r="H895" s="39"/>
      <c r="I895" s="192"/>
      <c r="J895" s="39"/>
      <c r="K895" s="39"/>
      <c r="L895" s="42"/>
      <c r="M895" s="193"/>
      <c r="N895" s="194"/>
      <c r="O895" s="67"/>
      <c r="P895" s="67"/>
      <c r="Q895" s="67"/>
      <c r="R895" s="67"/>
      <c r="S895" s="67"/>
      <c r="T895" s="68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T895" s="19" t="s">
        <v>155</v>
      </c>
      <c r="AU895" s="19" t="s">
        <v>82</v>
      </c>
    </row>
    <row r="896" spans="1:47" s="2" customFormat="1" ht="11.25">
      <c r="A896" s="37"/>
      <c r="B896" s="38"/>
      <c r="C896" s="39"/>
      <c r="D896" s="195" t="s">
        <v>157</v>
      </c>
      <c r="E896" s="39"/>
      <c r="F896" s="196" t="s">
        <v>1230</v>
      </c>
      <c r="G896" s="39"/>
      <c r="H896" s="39"/>
      <c r="I896" s="192"/>
      <c r="J896" s="39"/>
      <c r="K896" s="39"/>
      <c r="L896" s="42"/>
      <c r="M896" s="193"/>
      <c r="N896" s="194"/>
      <c r="O896" s="67"/>
      <c r="P896" s="67"/>
      <c r="Q896" s="67"/>
      <c r="R896" s="67"/>
      <c r="S896" s="67"/>
      <c r="T896" s="68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T896" s="19" t="s">
        <v>157</v>
      </c>
      <c r="AU896" s="19" t="s">
        <v>82</v>
      </c>
    </row>
    <row r="897" spans="2:51" s="13" customFormat="1" ht="11.25">
      <c r="B897" s="197"/>
      <c r="C897" s="198"/>
      <c r="D897" s="190" t="s">
        <v>159</v>
      </c>
      <c r="E897" s="199" t="s">
        <v>21</v>
      </c>
      <c r="F897" s="200" t="s">
        <v>1141</v>
      </c>
      <c r="G897" s="198"/>
      <c r="H897" s="201">
        <v>4</v>
      </c>
      <c r="I897" s="202"/>
      <c r="J897" s="198"/>
      <c r="K897" s="198"/>
      <c r="L897" s="203"/>
      <c r="M897" s="204"/>
      <c r="N897" s="205"/>
      <c r="O897" s="205"/>
      <c r="P897" s="205"/>
      <c r="Q897" s="205"/>
      <c r="R897" s="205"/>
      <c r="S897" s="205"/>
      <c r="T897" s="206"/>
      <c r="AT897" s="207" t="s">
        <v>159</v>
      </c>
      <c r="AU897" s="207" t="s">
        <v>82</v>
      </c>
      <c r="AV897" s="13" t="s">
        <v>82</v>
      </c>
      <c r="AW897" s="13" t="s">
        <v>34</v>
      </c>
      <c r="AX897" s="13" t="s">
        <v>77</v>
      </c>
      <c r="AY897" s="207" t="s">
        <v>145</v>
      </c>
    </row>
    <row r="898" spans="1:65" s="2" customFormat="1" ht="49.15" customHeight="1">
      <c r="A898" s="37"/>
      <c r="B898" s="38"/>
      <c r="C898" s="177" t="s">
        <v>1231</v>
      </c>
      <c r="D898" s="177" t="s">
        <v>148</v>
      </c>
      <c r="E898" s="178" t="s">
        <v>1232</v>
      </c>
      <c r="F898" s="179" t="s">
        <v>1233</v>
      </c>
      <c r="G898" s="180" t="s">
        <v>447</v>
      </c>
      <c r="H898" s="181">
        <v>3</v>
      </c>
      <c r="I898" s="182"/>
      <c r="J898" s="183">
        <f>ROUND(I898*H898,2)</f>
        <v>0</v>
      </c>
      <c r="K898" s="179" t="s">
        <v>21</v>
      </c>
      <c r="L898" s="42"/>
      <c r="M898" s="184" t="s">
        <v>21</v>
      </c>
      <c r="N898" s="185" t="s">
        <v>43</v>
      </c>
      <c r="O898" s="67"/>
      <c r="P898" s="186">
        <f>O898*H898</f>
        <v>0</v>
      </c>
      <c r="Q898" s="186">
        <v>0.00294</v>
      </c>
      <c r="R898" s="186">
        <f>Q898*H898</f>
        <v>0.00882</v>
      </c>
      <c r="S898" s="186">
        <v>0</v>
      </c>
      <c r="T898" s="187">
        <f>S898*H898</f>
        <v>0</v>
      </c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R898" s="188" t="s">
        <v>266</v>
      </c>
      <c r="AT898" s="188" t="s">
        <v>148</v>
      </c>
      <c r="AU898" s="188" t="s">
        <v>82</v>
      </c>
      <c r="AY898" s="19" t="s">
        <v>145</v>
      </c>
      <c r="BE898" s="189">
        <f>IF(N898="základní",J898,0)</f>
        <v>0</v>
      </c>
      <c r="BF898" s="189">
        <f>IF(N898="snížená",J898,0)</f>
        <v>0</v>
      </c>
      <c r="BG898" s="189">
        <f>IF(N898="zákl. přenesená",J898,0)</f>
        <v>0</v>
      </c>
      <c r="BH898" s="189">
        <f>IF(N898="sníž. přenesená",J898,0)</f>
        <v>0</v>
      </c>
      <c r="BI898" s="189">
        <f>IF(N898="nulová",J898,0)</f>
        <v>0</v>
      </c>
      <c r="BJ898" s="19" t="s">
        <v>77</v>
      </c>
      <c r="BK898" s="189">
        <f>ROUND(I898*H898,2)</f>
        <v>0</v>
      </c>
      <c r="BL898" s="19" t="s">
        <v>266</v>
      </c>
      <c r="BM898" s="188" t="s">
        <v>1234</v>
      </c>
    </row>
    <row r="899" spans="1:47" s="2" customFormat="1" ht="39">
      <c r="A899" s="37"/>
      <c r="B899" s="38"/>
      <c r="C899" s="39"/>
      <c r="D899" s="190" t="s">
        <v>155</v>
      </c>
      <c r="E899" s="39"/>
      <c r="F899" s="191" t="s">
        <v>1233</v>
      </c>
      <c r="G899" s="39"/>
      <c r="H899" s="39"/>
      <c r="I899" s="192"/>
      <c r="J899" s="39"/>
      <c r="K899" s="39"/>
      <c r="L899" s="42"/>
      <c r="M899" s="193"/>
      <c r="N899" s="194"/>
      <c r="O899" s="67"/>
      <c r="P899" s="67"/>
      <c r="Q899" s="67"/>
      <c r="R899" s="67"/>
      <c r="S899" s="67"/>
      <c r="T899" s="68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T899" s="19" t="s">
        <v>155</v>
      </c>
      <c r="AU899" s="19" t="s">
        <v>82</v>
      </c>
    </row>
    <row r="900" spans="1:65" s="2" customFormat="1" ht="16.5" customHeight="1">
      <c r="A900" s="37"/>
      <c r="B900" s="38"/>
      <c r="C900" s="177" t="s">
        <v>1235</v>
      </c>
      <c r="D900" s="177" t="s">
        <v>148</v>
      </c>
      <c r="E900" s="178" t="s">
        <v>1236</v>
      </c>
      <c r="F900" s="179" t="s">
        <v>1237</v>
      </c>
      <c r="G900" s="180" t="s">
        <v>151</v>
      </c>
      <c r="H900" s="181">
        <v>4</v>
      </c>
      <c r="I900" s="182"/>
      <c r="J900" s="183">
        <f>ROUND(I900*H900,2)</f>
        <v>0</v>
      </c>
      <c r="K900" s="179" t="s">
        <v>152</v>
      </c>
      <c r="L900" s="42"/>
      <c r="M900" s="184" t="s">
        <v>21</v>
      </c>
      <c r="N900" s="185" t="s">
        <v>43</v>
      </c>
      <c r="O900" s="67"/>
      <c r="P900" s="186">
        <f>O900*H900</f>
        <v>0</v>
      </c>
      <c r="Q900" s="186">
        <v>0</v>
      </c>
      <c r="R900" s="186">
        <f>Q900*H900</f>
        <v>0</v>
      </c>
      <c r="S900" s="186">
        <v>0.00085</v>
      </c>
      <c r="T900" s="187">
        <f>S900*H900</f>
        <v>0.0034</v>
      </c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R900" s="188" t="s">
        <v>266</v>
      </c>
      <c r="AT900" s="188" t="s">
        <v>148</v>
      </c>
      <c r="AU900" s="188" t="s">
        <v>82</v>
      </c>
      <c r="AY900" s="19" t="s">
        <v>145</v>
      </c>
      <c r="BE900" s="189">
        <f>IF(N900="základní",J900,0)</f>
        <v>0</v>
      </c>
      <c r="BF900" s="189">
        <f>IF(N900="snížená",J900,0)</f>
        <v>0</v>
      </c>
      <c r="BG900" s="189">
        <f>IF(N900="zákl. přenesená",J900,0)</f>
        <v>0</v>
      </c>
      <c r="BH900" s="189">
        <f>IF(N900="sníž. přenesená",J900,0)</f>
        <v>0</v>
      </c>
      <c r="BI900" s="189">
        <f>IF(N900="nulová",J900,0)</f>
        <v>0</v>
      </c>
      <c r="BJ900" s="19" t="s">
        <v>77</v>
      </c>
      <c r="BK900" s="189">
        <f>ROUND(I900*H900,2)</f>
        <v>0</v>
      </c>
      <c r="BL900" s="19" t="s">
        <v>266</v>
      </c>
      <c r="BM900" s="188" t="s">
        <v>1238</v>
      </c>
    </row>
    <row r="901" spans="1:47" s="2" customFormat="1" ht="19.5">
      <c r="A901" s="37"/>
      <c r="B901" s="38"/>
      <c r="C901" s="39"/>
      <c r="D901" s="190" t="s">
        <v>155</v>
      </c>
      <c r="E901" s="39"/>
      <c r="F901" s="191" t="s">
        <v>1239</v>
      </c>
      <c r="G901" s="39"/>
      <c r="H901" s="39"/>
      <c r="I901" s="192"/>
      <c r="J901" s="39"/>
      <c r="K901" s="39"/>
      <c r="L901" s="42"/>
      <c r="M901" s="193"/>
      <c r="N901" s="194"/>
      <c r="O901" s="67"/>
      <c r="P901" s="67"/>
      <c r="Q901" s="67"/>
      <c r="R901" s="67"/>
      <c r="S901" s="67"/>
      <c r="T901" s="68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T901" s="19" t="s">
        <v>155</v>
      </c>
      <c r="AU901" s="19" t="s">
        <v>82</v>
      </c>
    </row>
    <row r="902" spans="1:47" s="2" customFormat="1" ht="11.25">
      <c r="A902" s="37"/>
      <c r="B902" s="38"/>
      <c r="C902" s="39"/>
      <c r="D902" s="195" t="s">
        <v>157</v>
      </c>
      <c r="E902" s="39"/>
      <c r="F902" s="196" t="s">
        <v>1240</v>
      </c>
      <c r="G902" s="39"/>
      <c r="H902" s="39"/>
      <c r="I902" s="192"/>
      <c r="J902" s="39"/>
      <c r="K902" s="39"/>
      <c r="L902" s="42"/>
      <c r="M902" s="193"/>
      <c r="N902" s="194"/>
      <c r="O902" s="67"/>
      <c r="P902" s="67"/>
      <c r="Q902" s="67"/>
      <c r="R902" s="67"/>
      <c r="S902" s="67"/>
      <c r="T902" s="68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T902" s="19" t="s">
        <v>157</v>
      </c>
      <c r="AU902" s="19" t="s">
        <v>82</v>
      </c>
    </row>
    <row r="903" spans="2:51" s="13" customFormat="1" ht="11.25">
      <c r="B903" s="197"/>
      <c r="C903" s="198"/>
      <c r="D903" s="190" t="s">
        <v>159</v>
      </c>
      <c r="E903" s="199" t="s">
        <v>21</v>
      </c>
      <c r="F903" s="200" t="s">
        <v>1141</v>
      </c>
      <c r="G903" s="198"/>
      <c r="H903" s="201">
        <v>4</v>
      </c>
      <c r="I903" s="202"/>
      <c r="J903" s="198"/>
      <c r="K903" s="198"/>
      <c r="L903" s="203"/>
      <c r="M903" s="204"/>
      <c r="N903" s="205"/>
      <c r="O903" s="205"/>
      <c r="P903" s="205"/>
      <c r="Q903" s="205"/>
      <c r="R903" s="205"/>
      <c r="S903" s="205"/>
      <c r="T903" s="206"/>
      <c r="AT903" s="207" t="s">
        <v>159</v>
      </c>
      <c r="AU903" s="207" t="s">
        <v>82</v>
      </c>
      <c r="AV903" s="13" t="s">
        <v>82</v>
      </c>
      <c r="AW903" s="13" t="s">
        <v>34</v>
      </c>
      <c r="AX903" s="13" t="s">
        <v>77</v>
      </c>
      <c r="AY903" s="207" t="s">
        <v>145</v>
      </c>
    </row>
    <row r="904" spans="1:65" s="2" customFormat="1" ht="24.2" customHeight="1">
      <c r="A904" s="37"/>
      <c r="B904" s="38"/>
      <c r="C904" s="177" t="s">
        <v>1241</v>
      </c>
      <c r="D904" s="177" t="s">
        <v>148</v>
      </c>
      <c r="E904" s="178" t="s">
        <v>1242</v>
      </c>
      <c r="F904" s="179" t="s">
        <v>1243</v>
      </c>
      <c r="G904" s="180" t="s">
        <v>1004</v>
      </c>
      <c r="H904" s="250"/>
      <c r="I904" s="182"/>
      <c r="J904" s="183">
        <f>ROUND(I904*H904,2)</f>
        <v>0</v>
      </c>
      <c r="K904" s="179" t="s">
        <v>152</v>
      </c>
      <c r="L904" s="42"/>
      <c r="M904" s="184" t="s">
        <v>21</v>
      </c>
      <c r="N904" s="185" t="s">
        <v>43</v>
      </c>
      <c r="O904" s="67"/>
      <c r="P904" s="186">
        <f>O904*H904</f>
        <v>0</v>
      </c>
      <c r="Q904" s="186">
        <v>0</v>
      </c>
      <c r="R904" s="186">
        <f>Q904*H904</f>
        <v>0</v>
      </c>
      <c r="S904" s="186">
        <v>0</v>
      </c>
      <c r="T904" s="187">
        <f>S904*H904</f>
        <v>0</v>
      </c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R904" s="188" t="s">
        <v>266</v>
      </c>
      <c r="AT904" s="188" t="s">
        <v>148</v>
      </c>
      <c r="AU904" s="188" t="s">
        <v>82</v>
      </c>
      <c r="AY904" s="19" t="s">
        <v>145</v>
      </c>
      <c r="BE904" s="189">
        <f>IF(N904="základní",J904,0)</f>
        <v>0</v>
      </c>
      <c r="BF904" s="189">
        <f>IF(N904="snížená",J904,0)</f>
        <v>0</v>
      </c>
      <c r="BG904" s="189">
        <f>IF(N904="zákl. přenesená",J904,0)</f>
        <v>0</v>
      </c>
      <c r="BH904" s="189">
        <f>IF(N904="sníž. přenesená",J904,0)</f>
        <v>0</v>
      </c>
      <c r="BI904" s="189">
        <f>IF(N904="nulová",J904,0)</f>
        <v>0</v>
      </c>
      <c r="BJ904" s="19" t="s">
        <v>77</v>
      </c>
      <c r="BK904" s="189">
        <f>ROUND(I904*H904,2)</f>
        <v>0</v>
      </c>
      <c r="BL904" s="19" t="s">
        <v>266</v>
      </c>
      <c r="BM904" s="188" t="s">
        <v>1244</v>
      </c>
    </row>
    <row r="905" spans="1:47" s="2" customFormat="1" ht="29.25">
      <c r="A905" s="37"/>
      <c r="B905" s="38"/>
      <c r="C905" s="39"/>
      <c r="D905" s="190" t="s">
        <v>155</v>
      </c>
      <c r="E905" s="39"/>
      <c r="F905" s="191" t="s">
        <v>1245</v>
      </c>
      <c r="G905" s="39"/>
      <c r="H905" s="39"/>
      <c r="I905" s="192"/>
      <c r="J905" s="39"/>
      <c r="K905" s="39"/>
      <c r="L905" s="42"/>
      <c r="M905" s="193"/>
      <c r="N905" s="194"/>
      <c r="O905" s="67"/>
      <c r="P905" s="67"/>
      <c r="Q905" s="67"/>
      <c r="R905" s="67"/>
      <c r="S905" s="67"/>
      <c r="T905" s="68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T905" s="19" t="s">
        <v>155</v>
      </c>
      <c r="AU905" s="19" t="s">
        <v>82</v>
      </c>
    </row>
    <row r="906" spans="1:47" s="2" customFormat="1" ht="11.25">
      <c r="A906" s="37"/>
      <c r="B906" s="38"/>
      <c r="C906" s="39"/>
      <c r="D906" s="195" t="s">
        <v>157</v>
      </c>
      <c r="E906" s="39"/>
      <c r="F906" s="196" t="s">
        <v>1246</v>
      </c>
      <c r="G906" s="39"/>
      <c r="H906" s="39"/>
      <c r="I906" s="192"/>
      <c r="J906" s="39"/>
      <c r="K906" s="39"/>
      <c r="L906" s="42"/>
      <c r="M906" s="193"/>
      <c r="N906" s="194"/>
      <c r="O906" s="67"/>
      <c r="P906" s="67"/>
      <c r="Q906" s="67"/>
      <c r="R906" s="67"/>
      <c r="S906" s="67"/>
      <c r="T906" s="68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T906" s="19" t="s">
        <v>157</v>
      </c>
      <c r="AU906" s="19" t="s">
        <v>82</v>
      </c>
    </row>
    <row r="907" spans="1:65" s="2" customFormat="1" ht="24.2" customHeight="1">
      <c r="A907" s="37"/>
      <c r="B907" s="38"/>
      <c r="C907" s="177" t="s">
        <v>1247</v>
      </c>
      <c r="D907" s="177" t="s">
        <v>148</v>
      </c>
      <c r="E907" s="178" t="s">
        <v>1248</v>
      </c>
      <c r="F907" s="179" t="s">
        <v>1249</v>
      </c>
      <c r="G907" s="180" t="s">
        <v>1004</v>
      </c>
      <c r="H907" s="250"/>
      <c r="I907" s="182"/>
      <c r="J907" s="183">
        <f>ROUND(I907*H907,2)</f>
        <v>0</v>
      </c>
      <c r="K907" s="179" t="s">
        <v>152</v>
      </c>
      <c r="L907" s="42"/>
      <c r="M907" s="184" t="s">
        <v>21</v>
      </c>
      <c r="N907" s="185" t="s">
        <v>43</v>
      </c>
      <c r="O907" s="67"/>
      <c r="P907" s="186">
        <f>O907*H907</f>
        <v>0</v>
      </c>
      <c r="Q907" s="186">
        <v>0</v>
      </c>
      <c r="R907" s="186">
        <f>Q907*H907</f>
        <v>0</v>
      </c>
      <c r="S907" s="186">
        <v>0</v>
      </c>
      <c r="T907" s="187">
        <f>S907*H907</f>
        <v>0</v>
      </c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R907" s="188" t="s">
        <v>266</v>
      </c>
      <c r="AT907" s="188" t="s">
        <v>148</v>
      </c>
      <c r="AU907" s="188" t="s">
        <v>82</v>
      </c>
      <c r="AY907" s="19" t="s">
        <v>145</v>
      </c>
      <c r="BE907" s="189">
        <f>IF(N907="základní",J907,0)</f>
        <v>0</v>
      </c>
      <c r="BF907" s="189">
        <f>IF(N907="snížená",J907,0)</f>
        <v>0</v>
      </c>
      <c r="BG907" s="189">
        <f>IF(N907="zákl. přenesená",J907,0)</f>
        <v>0</v>
      </c>
      <c r="BH907" s="189">
        <f>IF(N907="sníž. přenesená",J907,0)</f>
        <v>0</v>
      </c>
      <c r="BI907" s="189">
        <f>IF(N907="nulová",J907,0)</f>
        <v>0</v>
      </c>
      <c r="BJ907" s="19" t="s">
        <v>77</v>
      </c>
      <c r="BK907" s="189">
        <f>ROUND(I907*H907,2)</f>
        <v>0</v>
      </c>
      <c r="BL907" s="19" t="s">
        <v>266</v>
      </c>
      <c r="BM907" s="188" t="s">
        <v>1250</v>
      </c>
    </row>
    <row r="908" spans="1:47" s="2" customFormat="1" ht="29.25">
      <c r="A908" s="37"/>
      <c r="B908" s="38"/>
      <c r="C908" s="39"/>
      <c r="D908" s="190" t="s">
        <v>155</v>
      </c>
      <c r="E908" s="39"/>
      <c r="F908" s="191" t="s">
        <v>1251</v>
      </c>
      <c r="G908" s="39"/>
      <c r="H908" s="39"/>
      <c r="I908" s="192"/>
      <c r="J908" s="39"/>
      <c r="K908" s="39"/>
      <c r="L908" s="42"/>
      <c r="M908" s="193"/>
      <c r="N908" s="194"/>
      <c r="O908" s="67"/>
      <c r="P908" s="67"/>
      <c r="Q908" s="67"/>
      <c r="R908" s="67"/>
      <c r="S908" s="67"/>
      <c r="T908" s="68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T908" s="19" t="s">
        <v>155</v>
      </c>
      <c r="AU908" s="19" t="s">
        <v>82</v>
      </c>
    </row>
    <row r="909" spans="1:47" s="2" customFormat="1" ht="11.25">
      <c r="A909" s="37"/>
      <c r="B909" s="38"/>
      <c r="C909" s="39"/>
      <c r="D909" s="195" t="s">
        <v>157</v>
      </c>
      <c r="E909" s="39"/>
      <c r="F909" s="196" t="s">
        <v>1252</v>
      </c>
      <c r="G909" s="39"/>
      <c r="H909" s="39"/>
      <c r="I909" s="192"/>
      <c r="J909" s="39"/>
      <c r="K909" s="39"/>
      <c r="L909" s="42"/>
      <c r="M909" s="193"/>
      <c r="N909" s="194"/>
      <c r="O909" s="67"/>
      <c r="P909" s="67"/>
      <c r="Q909" s="67"/>
      <c r="R909" s="67"/>
      <c r="S909" s="67"/>
      <c r="T909" s="68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T909" s="19" t="s">
        <v>157</v>
      </c>
      <c r="AU909" s="19" t="s">
        <v>82</v>
      </c>
    </row>
    <row r="910" spans="2:63" s="12" customFormat="1" ht="22.9" customHeight="1">
      <c r="B910" s="161"/>
      <c r="C910" s="162"/>
      <c r="D910" s="163" t="s">
        <v>71</v>
      </c>
      <c r="E910" s="175" t="s">
        <v>1253</v>
      </c>
      <c r="F910" s="175" t="s">
        <v>1254</v>
      </c>
      <c r="G910" s="162"/>
      <c r="H910" s="162"/>
      <c r="I910" s="165"/>
      <c r="J910" s="176">
        <f>BK910</f>
        <v>0</v>
      </c>
      <c r="K910" s="162"/>
      <c r="L910" s="167"/>
      <c r="M910" s="168"/>
      <c r="N910" s="169"/>
      <c r="O910" s="169"/>
      <c r="P910" s="170">
        <f>SUM(P911:P921)</f>
        <v>0</v>
      </c>
      <c r="Q910" s="169"/>
      <c r="R910" s="170">
        <f>SUM(R911:R921)</f>
        <v>0.0374</v>
      </c>
      <c r="S910" s="169"/>
      <c r="T910" s="171">
        <f>SUM(T911:T921)</f>
        <v>0</v>
      </c>
      <c r="AR910" s="172" t="s">
        <v>82</v>
      </c>
      <c r="AT910" s="173" t="s">
        <v>71</v>
      </c>
      <c r="AU910" s="173" t="s">
        <v>77</v>
      </c>
      <c r="AY910" s="172" t="s">
        <v>145</v>
      </c>
      <c r="BK910" s="174">
        <f>SUM(BK911:BK921)</f>
        <v>0</v>
      </c>
    </row>
    <row r="911" spans="1:65" s="2" customFormat="1" ht="76.35" customHeight="1">
      <c r="A911" s="37"/>
      <c r="B911" s="38"/>
      <c r="C911" s="177" t="s">
        <v>1255</v>
      </c>
      <c r="D911" s="177" t="s">
        <v>148</v>
      </c>
      <c r="E911" s="178" t="s">
        <v>1256</v>
      </c>
      <c r="F911" s="179" t="s">
        <v>1257</v>
      </c>
      <c r="G911" s="180" t="s">
        <v>447</v>
      </c>
      <c r="H911" s="181">
        <v>4</v>
      </c>
      <c r="I911" s="182"/>
      <c r="J911" s="183">
        <f>ROUND(I911*H911,2)</f>
        <v>0</v>
      </c>
      <c r="K911" s="179" t="s">
        <v>21</v>
      </c>
      <c r="L911" s="42"/>
      <c r="M911" s="184" t="s">
        <v>21</v>
      </c>
      <c r="N911" s="185" t="s">
        <v>43</v>
      </c>
      <c r="O911" s="67"/>
      <c r="P911" s="186">
        <f>O911*H911</f>
        <v>0</v>
      </c>
      <c r="Q911" s="186">
        <v>0.0092</v>
      </c>
      <c r="R911" s="186">
        <f>Q911*H911</f>
        <v>0.0368</v>
      </c>
      <c r="S911" s="186">
        <v>0</v>
      </c>
      <c r="T911" s="187">
        <f>S911*H911</f>
        <v>0</v>
      </c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R911" s="188" t="s">
        <v>266</v>
      </c>
      <c r="AT911" s="188" t="s">
        <v>148</v>
      </c>
      <c r="AU911" s="188" t="s">
        <v>82</v>
      </c>
      <c r="AY911" s="19" t="s">
        <v>145</v>
      </c>
      <c r="BE911" s="189">
        <f>IF(N911="základní",J911,0)</f>
        <v>0</v>
      </c>
      <c r="BF911" s="189">
        <f>IF(N911="snížená",J911,0)</f>
        <v>0</v>
      </c>
      <c r="BG911" s="189">
        <f>IF(N911="zákl. přenesená",J911,0)</f>
        <v>0</v>
      </c>
      <c r="BH911" s="189">
        <f>IF(N911="sníž. přenesená",J911,0)</f>
        <v>0</v>
      </c>
      <c r="BI911" s="189">
        <f>IF(N911="nulová",J911,0)</f>
        <v>0</v>
      </c>
      <c r="BJ911" s="19" t="s">
        <v>77</v>
      </c>
      <c r="BK911" s="189">
        <f>ROUND(I911*H911,2)</f>
        <v>0</v>
      </c>
      <c r="BL911" s="19" t="s">
        <v>266</v>
      </c>
      <c r="BM911" s="188" t="s">
        <v>1258</v>
      </c>
    </row>
    <row r="912" spans="1:47" s="2" customFormat="1" ht="48.75">
      <c r="A912" s="37"/>
      <c r="B912" s="38"/>
      <c r="C912" s="39"/>
      <c r="D912" s="190" t="s">
        <v>155</v>
      </c>
      <c r="E912" s="39"/>
      <c r="F912" s="191" t="s">
        <v>1259</v>
      </c>
      <c r="G912" s="39"/>
      <c r="H912" s="39"/>
      <c r="I912" s="192"/>
      <c r="J912" s="39"/>
      <c r="K912" s="39"/>
      <c r="L912" s="42"/>
      <c r="M912" s="193"/>
      <c r="N912" s="194"/>
      <c r="O912" s="67"/>
      <c r="P912" s="67"/>
      <c r="Q912" s="67"/>
      <c r="R912" s="67"/>
      <c r="S912" s="67"/>
      <c r="T912" s="68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T912" s="19" t="s">
        <v>155</v>
      </c>
      <c r="AU912" s="19" t="s">
        <v>82</v>
      </c>
    </row>
    <row r="913" spans="1:65" s="2" customFormat="1" ht="16.5" customHeight="1">
      <c r="A913" s="37"/>
      <c r="B913" s="38"/>
      <c r="C913" s="177" t="s">
        <v>1260</v>
      </c>
      <c r="D913" s="177" t="s">
        <v>148</v>
      </c>
      <c r="E913" s="178" t="s">
        <v>1261</v>
      </c>
      <c r="F913" s="179" t="s">
        <v>1262</v>
      </c>
      <c r="G913" s="180" t="s">
        <v>447</v>
      </c>
      <c r="H913" s="181">
        <v>4</v>
      </c>
      <c r="I913" s="182"/>
      <c r="J913" s="183">
        <f>ROUND(I913*H913,2)</f>
        <v>0</v>
      </c>
      <c r="K913" s="179" t="s">
        <v>152</v>
      </c>
      <c r="L913" s="42"/>
      <c r="M913" s="184" t="s">
        <v>21</v>
      </c>
      <c r="N913" s="185" t="s">
        <v>43</v>
      </c>
      <c r="O913" s="67"/>
      <c r="P913" s="186">
        <f>O913*H913</f>
        <v>0</v>
      </c>
      <c r="Q913" s="186">
        <v>0.00015</v>
      </c>
      <c r="R913" s="186">
        <f>Q913*H913</f>
        <v>0.0006</v>
      </c>
      <c r="S913" s="186">
        <v>0</v>
      </c>
      <c r="T913" s="187">
        <f>S913*H913</f>
        <v>0</v>
      </c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R913" s="188" t="s">
        <v>266</v>
      </c>
      <c r="AT913" s="188" t="s">
        <v>148</v>
      </c>
      <c r="AU913" s="188" t="s">
        <v>82</v>
      </c>
      <c r="AY913" s="19" t="s">
        <v>145</v>
      </c>
      <c r="BE913" s="189">
        <f>IF(N913="základní",J913,0)</f>
        <v>0</v>
      </c>
      <c r="BF913" s="189">
        <f>IF(N913="snížená",J913,0)</f>
        <v>0</v>
      </c>
      <c r="BG913" s="189">
        <f>IF(N913="zákl. přenesená",J913,0)</f>
        <v>0</v>
      </c>
      <c r="BH913" s="189">
        <f>IF(N913="sníž. přenesená",J913,0)</f>
        <v>0</v>
      </c>
      <c r="BI913" s="189">
        <f>IF(N913="nulová",J913,0)</f>
        <v>0</v>
      </c>
      <c r="BJ913" s="19" t="s">
        <v>77</v>
      </c>
      <c r="BK913" s="189">
        <f>ROUND(I913*H913,2)</f>
        <v>0</v>
      </c>
      <c r="BL913" s="19" t="s">
        <v>266</v>
      </c>
      <c r="BM913" s="188" t="s">
        <v>1263</v>
      </c>
    </row>
    <row r="914" spans="1:47" s="2" customFormat="1" ht="19.5">
      <c r="A914" s="37"/>
      <c r="B914" s="38"/>
      <c r="C914" s="39"/>
      <c r="D914" s="190" t="s">
        <v>155</v>
      </c>
      <c r="E914" s="39"/>
      <c r="F914" s="191" t="s">
        <v>1264</v>
      </c>
      <c r="G914" s="39"/>
      <c r="H914" s="39"/>
      <c r="I914" s="192"/>
      <c r="J914" s="39"/>
      <c r="K914" s="39"/>
      <c r="L914" s="42"/>
      <c r="M914" s="193"/>
      <c r="N914" s="194"/>
      <c r="O914" s="67"/>
      <c r="P914" s="67"/>
      <c r="Q914" s="67"/>
      <c r="R914" s="67"/>
      <c r="S914" s="67"/>
      <c r="T914" s="68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T914" s="19" t="s">
        <v>155</v>
      </c>
      <c r="AU914" s="19" t="s">
        <v>82</v>
      </c>
    </row>
    <row r="915" spans="1:47" s="2" customFormat="1" ht="11.25">
      <c r="A915" s="37"/>
      <c r="B915" s="38"/>
      <c r="C915" s="39"/>
      <c r="D915" s="195" t="s">
        <v>157</v>
      </c>
      <c r="E915" s="39"/>
      <c r="F915" s="196" t="s">
        <v>1265</v>
      </c>
      <c r="G915" s="39"/>
      <c r="H915" s="39"/>
      <c r="I915" s="192"/>
      <c r="J915" s="39"/>
      <c r="K915" s="39"/>
      <c r="L915" s="42"/>
      <c r="M915" s="193"/>
      <c r="N915" s="194"/>
      <c r="O915" s="67"/>
      <c r="P915" s="67"/>
      <c r="Q915" s="67"/>
      <c r="R915" s="67"/>
      <c r="S915" s="67"/>
      <c r="T915" s="68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T915" s="19" t="s">
        <v>157</v>
      </c>
      <c r="AU915" s="19" t="s">
        <v>82</v>
      </c>
    </row>
    <row r="916" spans="1:65" s="2" customFormat="1" ht="24.2" customHeight="1">
      <c r="A916" s="37"/>
      <c r="B916" s="38"/>
      <c r="C916" s="177" t="s">
        <v>1266</v>
      </c>
      <c r="D916" s="177" t="s">
        <v>148</v>
      </c>
      <c r="E916" s="178" t="s">
        <v>1267</v>
      </c>
      <c r="F916" s="179" t="s">
        <v>1268</v>
      </c>
      <c r="G916" s="180" t="s">
        <v>1004</v>
      </c>
      <c r="H916" s="250"/>
      <c r="I916" s="182"/>
      <c r="J916" s="183">
        <f>ROUND(I916*H916,2)</f>
        <v>0</v>
      </c>
      <c r="K916" s="179" t="s">
        <v>152</v>
      </c>
      <c r="L916" s="42"/>
      <c r="M916" s="184" t="s">
        <v>21</v>
      </c>
      <c r="N916" s="185" t="s">
        <v>43</v>
      </c>
      <c r="O916" s="67"/>
      <c r="P916" s="186">
        <f>O916*H916</f>
        <v>0</v>
      </c>
      <c r="Q916" s="186">
        <v>0</v>
      </c>
      <c r="R916" s="186">
        <f>Q916*H916</f>
        <v>0</v>
      </c>
      <c r="S916" s="186">
        <v>0</v>
      </c>
      <c r="T916" s="187">
        <f>S916*H916</f>
        <v>0</v>
      </c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R916" s="188" t="s">
        <v>266</v>
      </c>
      <c r="AT916" s="188" t="s">
        <v>148</v>
      </c>
      <c r="AU916" s="188" t="s">
        <v>82</v>
      </c>
      <c r="AY916" s="19" t="s">
        <v>145</v>
      </c>
      <c r="BE916" s="189">
        <f>IF(N916="základní",J916,0)</f>
        <v>0</v>
      </c>
      <c r="BF916" s="189">
        <f>IF(N916="snížená",J916,0)</f>
        <v>0</v>
      </c>
      <c r="BG916" s="189">
        <f>IF(N916="zákl. přenesená",J916,0)</f>
        <v>0</v>
      </c>
      <c r="BH916" s="189">
        <f>IF(N916="sníž. přenesená",J916,0)</f>
        <v>0</v>
      </c>
      <c r="BI916" s="189">
        <f>IF(N916="nulová",J916,0)</f>
        <v>0</v>
      </c>
      <c r="BJ916" s="19" t="s">
        <v>77</v>
      </c>
      <c r="BK916" s="189">
        <f>ROUND(I916*H916,2)</f>
        <v>0</v>
      </c>
      <c r="BL916" s="19" t="s">
        <v>266</v>
      </c>
      <c r="BM916" s="188" t="s">
        <v>1269</v>
      </c>
    </row>
    <row r="917" spans="1:47" s="2" customFormat="1" ht="29.25">
      <c r="A917" s="37"/>
      <c r="B917" s="38"/>
      <c r="C917" s="39"/>
      <c r="D917" s="190" t="s">
        <v>155</v>
      </c>
      <c r="E917" s="39"/>
      <c r="F917" s="191" t="s">
        <v>1270</v>
      </c>
      <c r="G917" s="39"/>
      <c r="H917" s="39"/>
      <c r="I917" s="192"/>
      <c r="J917" s="39"/>
      <c r="K917" s="39"/>
      <c r="L917" s="42"/>
      <c r="M917" s="193"/>
      <c r="N917" s="194"/>
      <c r="O917" s="67"/>
      <c r="P917" s="67"/>
      <c r="Q917" s="67"/>
      <c r="R917" s="67"/>
      <c r="S917" s="67"/>
      <c r="T917" s="68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T917" s="19" t="s">
        <v>155</v>
      </c>
      <c r="AU917" s="19" t="s">
        <v>82</v>
      </c>
    </row>
    <row r="918" spans="1:47" s="2" customFormat="1" ht="11.25">
      <c r="A918" s="37"/>
      <c r="B918" s="38"/>
      <c r="C918" s="39"/>
      <c r="D918" s="195" t="s">
        <v>157</v>
      </c>
      <c r="E918" s="39"/>
      <c r="F918" s="196" t="s">
        <v>1271</v>
      </c>
      <c r="G918" s="39"/>
      <c r="H918" s="39"/>
      <c r="I918" s="192"/>
      <c r="J918" s="39"/>
      <c r="K918" s="39"/>
      <c r="L918" s="42"/>
      <c r="M918" s="193"/>
      <c r="N918" s="194"/>
      <c r="O918" s="67"/>
      <c r="P918" s="67"/>
      <c r="Q918" s="67"/>
      <c r="R918" s="67"/>
      <c r="S918" s="67"/>
      <c r="T918" s="68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T918" s="19" t="s">
        <v>157</v>
      </c>
      <c r="AU918" s="19" t="s">
        <v>82</v>
      </c>
    </row>
    <row r="919" spans="1:65" s="2" customFormat="1" ht="24.2" customHeight="1">
      <c r="A919" s="37"/>
      <c r="B919" s="38"/>
      <c r="C919" s="177" t="s">
        <v>1272</v>
      </c>
      <c r="D919" s="177" t="s">
        <v>148</v>
      </c>
      <c r="E919" s="178" t="s">
        <v>1273</v>
      </c>
      <c r="F919" s="179" t="s">
        <v>1274</v>
      </c>
      <c r="G919" s="180" t="s">
        <v>1004</v>
      </c>
      <c r="H919" s="250"/>
      <c r="I919" s="182"/>
      <c r="J919" s="183">
        <f>ROUND(I919*H919,2)</f>
        <v>0</v>
      </c>
      <c r="K919" s="179" t="s">
        <v>152</v>
      </c>
      <c r="L919" s="42"/>
      <c r="M919" s="184" t="s">
        <v>21</v>
      </c>
      <c r="N919" s="185" t="s">
        <v>43</v>
      </c>
      <c r="O919" s="67"/>
      <c r="P919" s="186">
        <f>O919*H919</f>
        <v>0</v>
      </c>
      <c r="Q919" s="186">
        <v>0</v>
      </c>
      <c r="R919" s="186">
        <f>Q919*H919</f>
        <v>0</v>
      </c>
      <c r="S919" s="186">
        <v>0</v>
      </c>
      <c r="T919" s="187">
        <f>S919*H919</f>
        <v>0</v>
      </c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R919" s="188" t="s">
        <v>266</v>
      </c>
      <c r="AT919" s="188" t="s">
        <v>148</v>
      </c>
      <c r="AU919" s="188" t="s">
        <v>82</v>
      </c>
      <c r="AY919" s="19" t="s">
        <v>145</v>
      </c>
      <c r="BE919" s="189">
        <f>IF(N919="základní",J919,0)</f>
        <v>0</v>
      </c>
      <c r="BF919" s="189">
        <f>IF(N919="snížená",J919,0)</f>
        <v>0</v>
      </c>
      <c r="BG919" s="189">
        <f>IF(N919="zákl. přenesená",J919,0)</f>
        <v>0</v>
      </c>
      <c r="BH919" s="189">
        <f>IF(N919="sníž. přenesená",J919,0)</f>
        <v>0</v>
      </c>
      <c r="BI919" s="189">
        <f>IF(N919="nulová",J919,0)</f>
        <v>0</v>
      </c>
      <c r="BJ919" s="19" t="s">
        <v>77</v>
      </c>
      <c r="BK919" s="189">
        <f>ROUND(I919*H919,2)</f>
        <v>0</v>
      </c>
      <c r="BL919" s="19" t="s">
        <v>266</v>
      </c>
      <c r="BM919" s="188" t="s">
        <v>1275</v>
      </c>
    </row>
    <row r="920" spans="1:47" s="2" customFormat="1" ht="29.25">
      <c r="A920" s="37"/>
      <c r="B920" s="38"/>
      <c r="C920" s="39"/>
      <c r="D920" s="190" t="s">
        <v>155</v>
      </c>
      <c r="E920" s="39"/>
      <c r="F920" s="191" t="s">
        <v>1276</v>
      </c>
      <c r="G920" s="39"/>
      <c r="H920" s="39"/>
      <c r="I920" s="192"/>
      <c r="J920" s="39"/>
      <c r="K920" s="39"/>
      <c r="L920" s="42"/>
      <c r="M920" s="193"/>
      <c r="N920" s="194"/>
      <c r="O920" s="67"/>
      <c r="P920" s="67"/>
      <c r="Q920" s="67"/>
      <c r="R920" s="67"/>
      <c r="S920" s="67"/>
      <c r="T920" s="68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T920" s="19" t="s">
        <v>155</v>
      </c>
      <c r="AU920" s="19" t="s">
        <v>82</v>
      </c>
    </row>
    <row r="921" spans="1:47" s="2" customFormat="1" ht="11.25">
      <c r="A921" s="37"/>
      <c r="B921" s="38"/>
      <c r="C921" s="39"/>
      <c r="D921" s="195" t="s">
        <v>157</v>
      </c>
      <c r="E921" s="39"/>
      <c r="F921" s="196" t="s">
        <v>1277</v>
      </c>
      <c r="G921" s="39"/>
      <c r="H921" s="39"/>
      <c r="I921" s="192"/>
      <c r="J921" s="39"/>
      <c r="K921" s="39"/>
      <c r="L921" s="42"/>
      <c r="M921" s="193"/>
      <c r="N921" s="194"/>
      <c r="O921" s="67"/>
      <c r="P921" s="67"/>
      <c r="Q921" s="67"/>
      <c r="R921" s="67"/>
      <c r="S921" s="67"/>
      <c r="T921" s="68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T921" s="19" t="s">
        <v>157</v>
      </c>
      <c r="AU921" s="19" t="s">
        <v>82</v>
      </c>
    </row>
    <row r="922" spans="2:63" s="12" customFormat="1" ht="22.9" customHeight="1">
      <c r="B922" s="161"/>
      <c r="C922" s="162"/>
      <c r="D922" s="163" t="s">
        <v>71</v>
      </c>
      <c r="E922" s="175" t="s">
        <v>1278</v>
      </c>
      <c r="F922" s="175" t="s">
        <v>1279</v>
      </c>
      <c r="G922" s="162"/>
      <c r="H922" s="162"/>
      <c r="I922" s="165"/>
      <c r="J922" s="176">
        <f>BK922</f>
        <v>0</v>
      </c>
      <c r="K922" s="162"/>
      <c r="L922" s="167"/>
      <c r="M922" s="168"/>
      <c r="N922" s="169"/>
      <c r="O922" s="169"/>
      <c r="P922" s="170">
        <f>SUM(P923:P928)</f>
        <v>0</v>
      </c>
      <c r="Q922" s="169"/>
      <c r="R922" s="170">
        <f>SUM(R923:R928)</f>
        <v>0.00282</v>
      </c>
      <c r="S922" s="169"/>
      <c r="T922" s="171">
        <f>SUM(T923:T928)</f>
        <v>0</v>
      </c>
      <c r="AR922" s="172" t="s">
        <v>82</v>
      </c>
      <c r="AT922" s="173" t="s">
        <v>71</v>
      </c>
      <c r="AU922" s="173" t="s">
        <v>77</v>
      </c>
      <c r="AY922" s="172" t="s">
        <v>145</v>
      </c>
      <c r="BK922" s="174">
        <f>SUM(BK923:BK928)</f>
        <v>0</v>
      </c>
    </row>
    <row r="923" spans="1:65" s="2" customFormat="1" ht="37.9" customHeight="1">
      <c r="A923" s="37"/>
      <c r="B923" s="38"/>
      <c r="C923" s="177" t="s">
        <v>1280</v>
      </c>
      <c r="D923" s="177" t="s">
        <v>148</v>
      </c>
      <c r="E923" s="178" t="s">
        <v>1281</v>
      </c>
      <c r="F923" s="179" t="s">
        <v>1282</v>
      </c>
      <c r="G923" s="180" t="s">
        <v>151</v>
      </c>
      <c r="H923" s="181">
        <v>3</v>
      </c>
      <c r="I923" s="182"/>
      <c r="J923" s="183">
        <f>ROUND(I923*H923,2)</f>
        <v>0</v>
      </c>
      <c r="K923" s="179" t="s">
        <v>21</v>
      </c>
      <c r="L923" s="42"/>
      <c r="M923" s="184" t="s">
        <v>21</v>
      </c>
      <c r="N923" s="185" t="s">
        <v>43</v>
      </c>
      <c r="O923" s="67"/>
      <c r="P923" s="186">
        <f>O923*H923</f>
        <v>0</v>
      </c>
      <c r="Q923" s="186">
        <v>0.0006</v>
      </c>
      <c r="R923" s="186">
        <f>Q923*H923</f>
        <v>0.0018</v>
      </c>
      <c r="S923" s="186">
        <v>0</v>
      </c>
      <c r="T923" s="187">
        <f>S923*H923</f>
        <v>0</v>
      </c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R923" s="188" t="s">
        <v>266</v>
      </c>
      <c r="AT923" s="188" t="s">
        <v>148</v>
      </c>
      <c r="AU923" s="188" t="s">
        <v>82</v>
      </c>
      <c r="AY923" s="19" t="s">
        <v>145</v>
      </c>
      <c r="BE923" s="189">
        <f>IF(N923="základní",J923,0)</f>
        <v>0</v>
      </c>
      <c r="BF923" s="189">
        <f>IF(N923="snížená",J923,0)</f>
        <v>0</v>
      </c>
      <c r="BG923" s="189">
        <f>IF(N923="zákl. přenesená",J923,0)</f>
        <v>0</v>
      </c>
      <c r="BH923" s="189">
        <f>IF(N923="sníž. přenesená",J923,0)</f>
        <v>0</v>
      </c>
      <c r="BI923" s="189">
        <f>IF(N923="nulová",J923,0)</f>
        <v>0</v>
      </c>
      <c r="BJ923" s="19" t="s">
        <v>77</v>
      </c>
      <c r="BK923" s="189">
        <f>ROUND(I923*H923,2)</f>
        <v>0</v>
      </c>
      <c r="BL923" s="19" t="s">
        <v>266</v>
      </c>
      <c r="BM923" s="188" t="s">
        <v>1283</v>
      </c>
    </row>
    <row r="924" spans="1:47" s="2" customFormat="1" ht="29.25">
      <c r="A924" s="37"/>
      <c r="B924" s="38"/>
      <c r="C924" s="39"/>
      <c r="D924" s="190" t="s">
        <v>155</v>
      </c>
      <c r="E924" s="39"/>
      <c r="F924" s="191" t="s">
        <v>1284</v>
      </c>
      <c r="G924" s="39"/>
      <c r="H924" s="39"/>
      <c r="I924" s="192"/>
      <c r="J924" s="39"/>
      <c r="K924" s="39"/>
      <c r="L924" s="42"/>
      <c r="M924" s="193"/>
      <c r="N924" s="194"/>
      <c r="O924" s="67"/>
      <c r="P924" s="67"/>
      <c r="Q924" s="67"/>
      <c r="R924" s="67"/>
      <c r="S924" s="67"/>
      <c r="T924" s="68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T924" s="19" t="s">
        <v>155</v>
      </c>
      <c r="AU924" s="19" t="s">
        <v>82</v>
      </c>
    </row>
    <row r="925" spans="1:65" s="2" customFormat="1" ht="37.9" customHeight="1">
      <c r="A925" s="37"/>
      <c r="B925" s="38"/>
      <c r="C925" s="177" t="s">
        <v>1285</v>
      </c>
      <c r="D925" s="177" t="s">
        <v>148</v>
      </c>
      <c r="E925" s="178" t="s">
        <v>1286</v>
      </c>
      <c r="F925" s="179" t="s">
        <v>1287</v>
      </c>
      <c r="G925" s="180" t="s">
        <v>151</v>
      </c>
      <c r="H925" s="181">
        <v>2</v>
      </c>
      <c r="I925" s="182"/>
      <c r="J925" s="183">
        <f>ROUND(I925*H925,2)</f>
        <v>0</v>
      </c>
      <c r="K925" s="179" t="s">
        <v>152</v>
      </c>
      <c r="L925" s="42"/>
      <c r="M925" s="184" t="s">
        <v>21</v>
      </c>
      <c r="N925" s="185" t="s">
        <v>43</v>
      </c>
      <c r="O925" s="67"/>
      <c r="P925" s="186">
        <f>O925*H925</f>
        <v>0</v>
      </c>
      <c r="Q925" s="186">
        <v>0.00051</v>
      </c>
      <c r="R925" s="186">
        <f>Q925*H925</f>
        <v>0.00102</v>
      </c>
      <c r="S925" s="186">
        <v>0</v>
      </c>
      <c r="T925" s="187">
        <f>S925*H925</f>
        <v>0</v>
      </c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R925" s="188" t="s">
        <v>266</v>
      </c>
      <c r="AT925" s="188" t="s">
        <v>148</v>
      </c>
      <c r="AU925" s="188" t="s">
        <v>82</v>
      </c>
      <c r="AY925" s="19" t="s">
        <v>145</v>
      </c>
      <c r="BE925" s="189">
        <f>IF(N925="základní",J925,0)</f>
        <v>0</v>
      </c>
      <c r="BF925" s="189">
        <f>IF(N925="snížená",J925,0)</f>
        <v>0</v>
      </c>
      <c r="BG925" s="189">
        <f>IF(N925="zákl. přenesená",J925,0)</f>
        <v>0</v>
      </c>
      <c r="BH925" s="189">
        <f>IF(N925="sníž. přenesená",J925,0)</f>
        <v>0</v>
      </c>
      <c r="BI925" s="189">
        <f>IF(N925="nulová",J925,0)</f>
        <v>0</v>
      </c>
      <c r="BJ925" s="19" t="s">
        <v>77</v>
      </c>
      <c r="BK925" s="189">
        <f>ROUND(I925*H925,2)</f>
        <v>0</v>
      </c>
      <c r="BL925" s="19" t="s">
        <v>266</v>
      </c>
      <c r="BM925" s="188" t="s">
        <v>1288</v>
      </c>
    </row>
    <row r="926" spans="1:47" s="2" customFormat="1" ht="19.5">
      <c r="A926" s="37"/>
      <c r="B926" s="38"/>
      <c r="C926" s="39"/>
      <c r="D926" s="190" t="s">
        <v>155</v>
      </c>
      <c r="E926" s="39"/>
      <c r="F926" s="191" t="s">
        <v>1289</v>
      </c>
      <c r="G926" s="39"/>
      <c r="H926" s="39"/>
      <c r="I926" s="192"/>
      <c r="J926" s="39"/>
      <c r="K926" s="39"/>
      <c r="L926" s="42"/>
      <c r="M926" s="193"/>
      <c r="N926" s="194"/>
      <c r="O926" s="67"/>
      <c r="P926" s="67"/>
      <c r="Q926" s="67"/>
      <c r="R926" s="67"/>
      <c r="S926" s="67"/>
      <c r="T926" s="68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T926" s="19" t="s">
        <v>155</v>
      </c>
      <c r="AU926" s="19" t="s">
        <v>82</v>
      </c>
    </row>
    <row r="927" spans="1:47" s="2" customFormat="1" ht="11.25">
      <c r="A927" s="37"/>
      <c r="B927" s="38"/>
      <c r="C927" s="39"/>
      <c r="D927" s="195" t="s">
        <v>157</v>
      </c>
      <c r="E927" s="39"/>
      <c r="F927" s="196" t="s">
        <v>1290</v>
      </c>
      <c r="G927" s="39"/>
      <c r="H927" s="39"/>
      <c r="I927" s="192"/>
      <c r="J927" s="39"/>
      <c r="K927" s="39"/>
      <c r="L927" s="42"/>
      <c r="M927" s="193"/>
      <c r="N927" s="194"/>
      <c r="O927" s="67"/>
      <c r="P927" s="67"/>
      <c r="Q927" s="67"/>
      <c r="R927" s="67"/>
      <c r="S927" s="67"/>
      <c r="T927" s="68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T927" s="19" t="s">
        <v>157</v>
      </c>
      <c r="AU927" s="19" t="s">
        <v>82</v>
      </c>
    </row>
    <row r="928" spans="2:51" s="13" customFormat="1" ht="11.25">
      <c r="B928" s="197"/>
      <c r="C928" s="198"/>
      <c r="D928" s="190" t="s">
        <v>159</v>
      </c>
      <c r="E928" s="199" t="s">
        <v>21</v>
      </c>
      <c r="F928" s="200" t="s">
        <v>1291</v>
      </c>
      <c r="G928" s="198"/>
      <c r="H928" s="201">
        <v>2</v>
      </c>
      <c r="I928" s="202"/>
      <c r="J928" s="198"/>
      <c r="K928" s="198"/>
      <c r="L928" s="203"/>
      <c r="M928" s="204"/>
      <c r="N928" s="205"/>
      <c r="O928" s="205"/>
      <c r="P928" s="205"/>
      <c r="Q928" s="205"/>
      <c r="R928" s="205"/>
      <c r="S928" s="205"/>
      <c r="T928" s="206"/>
      <c r="AT928" s="207" t="s">
        <v>159</v>
      </c>
      <c r="AU928" s="207" t="s">
        <v>82</v>
      </c>
      <c r="AV928" s="13" t="s">
        <v>82</v>
      </c>
      <c r="AW928" s="13" t="s">
        <v>34</v>
      </c>
      <c r="AX928" s="13" t="s">
        <v>77</v>
      </c>
      <c r="AY928" s="207" t="s">
        <v>145</v>
      </c>
    </row>
    <row r="929" spans="2:63" s="12" customFormat="1" ht="22.9" customHeight="1">
      <c r="B929" s="161"/>
      <c r="C929" s="162"/>
      <c r="D929" s="163" t="s">
        <v>71</v>
      </c>
      <c r="E929" s="175" t="s">
        <v>1292</v>
      </c>
      <c r="F929" s="175" t="s">
        <v>1293</v>
      </c>
      <c r="G929" s="162"/>
      <c r="H929" s="162"/>
      <c r="I929" s="165"/>
      <c r="J929" s="176">
        <f>BK929</f>
        <v>0</v>
      </c>
      <c r="K929" s="162"/>
      <c r="L929" s="167"/>
      <c r="M929" s="168"/>
      <c r="N929" s="169"/>
      <c r="O929" s="169"/>
      <c r="P929" s="170">
        <f>SUM(P930:P945)</f>
        <v>0</v>
      </c>
      <c r="Q929" s="169"/>
      <c r="R929" s="170">
        <f>SUM(R930:R945)</f>
        <v>0.00596</v>
      </c>
      <c r="S929" s="169"/>
      <c r="T929" s="171">
        <f>SUM(T930:T945)</f>
        <v>0.0064</v>
      </c>
      <c r="AR929" s="172" t="s">
        <v>82</v>
      </c>
      <c r="AT929" s="173" t="s">
        <v>71</v>
      </c>
      <c r="AU929" s="173" t="s">
        <v>77</v>
      </c>
      <c r="AY929" s="172" t="s">
        <v>145</v>
      </c>
      <c r="BK929" s="174">
        <f>SUM(BK930:BK945)</f>
        <v>0</v>
      </c>
    </row>
    <row r="930" spans="1:65" s="2" customFormat="1" ht="55.5" customHeight="1">
      <c r="A930" s="37"/>
      <c r="B930" s="38"/>
      <c r="C930" s="177" t="s">
        <v>1294</v>
      </c>
      <c r="D930" s="177" t="s">
        <v>148</v>
      </c>
      <c r="E930" s="178" t="s">
        <v>1295</v>
      </c>
      <c r="F930" s="179" t="s">
        <v>1296</v>
      </c>
      <c r="G930" s="180" t="s">
        <v>226</v>
      </c>
      <c r="H930" s="181">
        <v>4</v>
      </c>
      <c r="I930" s="182"/>
      <c r="J930" s="183">
        <f>ROUND(I930*H930,2)</f>
        <v>0</v>
      </c>
      <c r="K930" s="179" t="s">
        <v>21</v>
      </c>
      <c r="L930" s="42"/>
      <c r="M930" s="184" t="s">
        <v>21</v>
      </c>
      <c r="N930" s="185" t="s">
        <v>43</v>
      </c>
      <c r="O930" s="67"/>
      <c r="P930" s="186">
        <f>O930*H930</f>
        <v>0</v>
      </c>
      <c r="Q930" s="186">
        <v>0.00148</v>
      </c>
      <c r="R930" s="186">
        <f>Q930*H930</f>
        <v>0.00592</v>
      </c>
      <c r="S930" s="186">
        <v>0</v>
      </c>
      <c r="T930" s="187">
        <f>S930*H930</f>
        <v>0</v>
      </c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R930" s="188" t="s">
        <v>266</v>
      </c>
      <c r="AT930" s="188" t="s">
        <v>148</v>
      </c>
      <c r="AU930" s="188" t="s">
        <v>82</v>
      </c>
      <c r="AY930" s="19" t="s">
        <v>145</v>
      </c>
      <c r="BE930" s="189">
        <f>IF(N930="základní",J930,0)</f>
        <v>0</v>
      </c>
      <c r="BF930" s="189">
        <f>IF(N930="snížená",J930,0)</f>
        <v>0</v>
      </c>
      <c r="BG930" s="189">
        <f>IF(N930="zákl. přenesená",J930,0)</f>
        <v>0</v>
      </c>
      <c r="BH930" s="189">
        <f>IF(N930="sníž. přenesená",J930,0)</f>
        <v>0</v>
      </c>
      <c r="BI930" s="189">
        <f>IF(N930="nulová",J930,0)</f>
        <v>0</v>
      </c>
      <c r="BJ930" s="19" t="s">
        <v>77</v>
      </c>
      <c r="BK930" s="189">
        <f>ROUND(I930*H930,2)</f>
        <v>0</v>
      </c>
      <c r="BL930" s="19" t="s">
        <v>266</v>
      </c>
      <c r="BM930" s="188" t="s">
        <v>1297</v>
      </c>
    </row>
    <row r="931" spans="1:47" s="2" customFormat="1" ht="39">
      <c r="A931" s="37"/>
      <c r="B931" s="38"/>
      <c r="C931" s="39"/>
      <c r="D931" s="190" t="s">
        <v>155</v>
      </c>
      <c r="E931" s="39"/>
      <c r="F931" s="191" t="s">
        <v>1298</v>
      </c>
      <c r="G931" s="39"/>
      <c r="H931" s="39"/>
      <c r="I931" s="192"/>
      <c r="J931" s="39"/>
      <c r="K931" s="39"/>
      <c r="L931" s="42"/>
      <c r="M931" s="193"/>
      <c r="N931" s="194"/>
      <c r="O931" s="67"/>
      <c r="P931" s="67"/>
      <c r="Q931" s="67"/>
      <c r="R931" s="67"/>
      <c r="S931" s="67"/>
      <c r="T931" s="68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T931" s="19" t="s">
        <v>155</v>
      </c>
      <c r="AU931" s="19" t="s">
        <v>82</v>
      </c>
    </row>
    <row r="932" spans="1:65" s="2" customFormat="1" ht="24.2" customHeight="1">
      <c r="A932" s="37"/>
      <c r="B932" s="38"/>
      <c r="C932" s="177" t="s">
        <v>1299</v>
      </c>
      <c r="D932" s="177" t="s">
        <v>148</v>
      </c>
      <c r="E932" s="178" t="s">
        <v>1300</v>
      </c>
      <c r="F932" s="179" t="s">
        <v>1301</v>
      </c>
      <c r="G932" s="180" t="s">
        <v>226</v>
      </c>
      <c r="H932" s="181">
        <v>2</v>
      </c>
      <c r="I932" s="182"/>
      <c r="J932" s="183">
        <f>ROUND(I932*H932,2)</f>
        <v>0</v>
      </c>
      <c r="K932" s="179" t="s">
        <v>21</v>
      </c>
      <c r="L932" s="42"/>
      <c r="M932" s="184" t="s">
        <v>21</v>
      </c>
      <c r="N932" s="185" t="s">
        <v>43</v>
      </c>
      <c r="O932" s="67"/>
      <c r="P932" s="186">
        <f>O932*H932</f>
        <v>0</v>
      </c>
      <c r="Q932" s="186">
        <v>2E-05</v>
      </c>
      <c r="R932" s="186">
        <f>Q932*H932</f>
        <v>4E-05</v>
      </c>
      <c r="S932" s="186">
        <v>0.0032</v>
      </c>
      <c r="T932" s="187">
        <f>S932*H932</f>
        <v>0.0064</v>
      </c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R932" s="188" t="s">
        <v>266</v>
      </c>
      <c r="AT932" s="188" t="s">
        <v>148</v>
      </c>
      <c r="AU932" s="188" t="s">
        <v>82</v>
      </c>
      <c r="AY932" s="19" t="s">
        <v>145</v>
      </c>
      <c r="BE932" s="189">
        <f>IF(N932="základní",J932,0)</f>
        <v>0</v>
      </c>
      <c r="BF932" s="189">
        <f>IF(N932="snížená",J932,0)</f>
        <v>0</v>
      </c>
      <c r="BG932" s="189">
        <f>IF(N932="zákl. přenesená",J932,0)</f>
        <v>0</v>
      </c>
      <c r="BH932" s="189">
        <f>IF(N932="sníž. přenesená",J932,0)</f>
        <v>0</v>
      </c>
      <c r="BI932" s="189">
        <f>IF(N932="nulová",J932,0)</f>
        <v>0</v>
      </c>
      <c r="BJ932" s="19" t="s">
        <v>77</v>
      </c>
      <c r="BK932" s="189">
        <f>ROUND(I932*H932,2)</f>
        <v>0</v>
      </c>
      <c r="BL932" s="19" t="s">
        <v>266</v>
      </c>
      <c r="BM932" s="188" t="s">
        <v>1302</v>
      </c>
    </row>
    <row r="933" spans="1:47" s="2" customFormat="1" ht="19.5">
      <c r="A933" s="37"/>
      <c r="B933" s="38"/>
      <c r="C933" s="39"/>
      <c r="D933" s="190" t="s">
        <v>155</v>
      </c>
      <c r="E933" s="39"/>
      <c r="F933" s="191" t="s">
        <v>1301</v>
      </c>
      <c r="G933" s="39"/>
      <c r="H933" s="39"/>
      <c r="I933" s="192"/>
      <c r="J933" s="39"/>
      <c r="K933" s="39"/>
      <c r="L933" s="42"/>
      <c r="M933" s="193"/>
      <c r="N933" s="194"/>
      <c r="O933" s="67"/>
      <c r="P933" s="67"/>
      <c r="Q933" s="67"/>
      <c r="R933" s="67"/>
      <c r="S933" s="67"/>
      <c r="T933" s="68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T933" s="19" t="s">
        <v>155</v>
      </c>
      <c r="AU933" s="19" t="s">
        <v>82</v>
      </c>
    </row>
    <row r="934" spans="1:65" s="2" customFormat="1" ht="24.2" customHeight="1">
      <c r="A934" s="37"/>
      <c r="B934" s="38"/>
      <c r="C934" s="177" t="s">
        <v>1303</v>
      </c>
      <c r="D934" s="177" t="s">
        <v>148</v>
      </c>
      <c r="E934" s="178" t="s">
        <v>1304</v>
      </c>
      <c r="F934" s="179" t="s">
        <v>1305</v>
      </c>
      <c r="G934" s="180" t="s">
        <v>447</v>
      </c>
      <c r="H934" s="181">
        <v>1</v>
      </c>
      <c r="I934" s="182"/>
      <c r="J934" s="183">
        <f>ROUND(I934*H934,2)</f>
        <v>0</v>
      </c>
      <c r="K934" s="179" t="s">
        <v>21</v>
      </c>
      <c r="L934" s="42"/>
      <c r="M934" s="184" t="s">
        <v>21</v>
      </c>
      <c r="N934" s="185" t="s">
        <v>43</v>
      </c>
      <c r="O934" s="67"/>
      <c r="P934" s="186">
        <f>O934*H934</f>
        <v>0</v>
      </c>
      <c r="Q934" s="186">
        <v>0</v>
      </c>
      <c r="R934" s="186">
        <f>Q934*H934</f>
        <v>0</v>
      </c>
      <c r="S934" s="186">
        <v>0</v>
      </c>
      <c r="T934" s="187">
        <f>S934*H934</f>
        <v>0</v>
      </c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R934" s="188" t="s">
        <v>266</v>
      </c>
      <c r="AT934" s="188" t="s">
        <v>148</v>
      </c>
      <c r="AU934" s="188" t="s">
        <v>82</v>
      </c>
      <c r="AY934" s="19" t="s">
        <v>145</v>
      </c>
      <c r="BE934" s="189">
        <f>IF(N934="základní",J934,0)</f>
        <v>0</v>
      </c>
      <c r="BF934" s="189">
        <f>IF(N934="snížená",J934,0)</f>
        <v>0</v>
      </c>
      <c r="BG934" s="189">
        <f>IF(N934="zákl. přenesená",J934,0)</f>
        <v>0</v>
      </c>
      <c r="BH934" s="189">
        <f>IF(N934="sníž. přenesená",J934,0)</f>
        <v>0</v>
      </c>
      <c r="BI934" s="189">
        <f>IF(N934="nulová",J934,0)</f>
        <v>0</v>
      </c>
      <c r="BJ934" s="19" t="s">
        <v>77</v>
      </c>
      <c r="BK934" s="189">
        <f>ROUND(I934*H934,2)</f>
        <v>0</v>
      </c>
      <c r="BL934" s="19" t="s">
        <v>266</v>
      </c>
      <c r="BM934" s="188" t="s">
        <v>1306</v>
      </c>
    </row>
    <row r="935" spans="1:47" s="2" customFormat="1" ht="19.5">
      <c r="A935" s="37"/>
      <c r="B935" s="38"/>
      <c r="C935" s="39"/>
      <c r="D935" s="190" t="s">
        <v>155</v>
      </c>
      <c r="E935" s="39"/>
      <c r="F935" s="191" t="s">
        <v>1305</v>
      </c>
      <c r="G935" s="39"/>
      <c r="H935" s="39"/>
      <c r="I935" s="192"/>
      <c r="J935" s="39"/>
      <c r="K935" s="39"/>
      <c r="L935" s="42"/>
      <c r="M935" s="193"/>
      <c r="N935" s="194"/>
      <c r="O935" s="67"/>
      <c r="P935" s="67"/>
      <c r="Q935" s="67"/>
      <c r="R935" s="67"/>
      <c r="S935" s="67"/>
      <c r="T935" s="68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T935" s="19" t="s">
        <v>155</v>
      </c>
      <c r="AU935" s="19" t="s">
        <v>82</v>
      </c>
    </row>
    <row r="936" spans="1:65" s="2" customFormat="1" ht="24.2" customHeight="1">
      <c r="A936" s="37"/>
      <c r="B936" s="38"/>
      <c r="C936" s="177" t="s">
        <v>1307</v>
      </c>
      <c r="D936" s="177" t="s">
        <v>148</v>
      </c>
      <c r="E936" s="178" t="s">
        <v>1308</v>
      </c>
      <c r="F936" s="179" t="s">
        <v>1309</v>
      </c>
      <c r="G936" s="180" t="s">
        <v>447</v>
      </c>
      <c r="H936" s="181">
        <v>1</v>
      </c>
      <c r="I936" s="182"/>
      <c r="J936" s="183">
        <f>ROUND(I936*H936,2)</f>
        <v>0</v>
      </c>
      <c r="K936" s="179" t="s">
        <v>21</v>
      </c>
      <c r="L936" s="42"/>
      <c r="M936" s="184" t="s">
        <v>21</v>
      </c>
      <c r="N936" s="185" t="s">
        <v>43</v>
      </c>
      <c r="O936" s="67"/>
      <c r="P936" s="186">
        <f>O936*H936</f>
        <v>0</v>
      </c>
      <c r="Q936" s="186">
        <v>0</v>
      </c>
      <c r="R936" s="186">
        <f>Q936*H936</f>
        <v>0</v>
      </c>
      <c r="S936" s="186">
        <v>0</v>
      </c>
      <c r="T936" s="187">
        <f>S936*H936</f>
        <v>0</v>
      </c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R936" s="188" t="s">
        <v>266</v>
      </c>
      <c r="AT936" s="188" t="s">
        <v>148</v>
      </c>
      <c r="AU936" s="188" t="s">
        <v>82</v>
      </c>
      <c r="AY936" s="19" t="s">
        <v>145</v>
      </c>
      <c r="BE936" s="189">
        <f>IF(N936="základní",J936,0)</f>
        <v>0</v>
      </c>
      <c r="BF936" s="189">
        <f>IF(N936="snížená",J936,0)</f>
        <v>0</v>
      </c>
      <c r="BG936" s="189">
        <f>IF(N936="zákl. přenesená",J936,0)</f>
        <v>0</v>
      </c>
      <c r="BH936" s="189">
        <f>IF(N936="sníž. přenesená",J936,0)</f>
        <v>0</v>
      </c>
      <c r="BI936" s="189">
        <f>IF(N936="nulová",J936,0)</f>
        <v>0</v>
      </c>
      <c r="BJ936" s="19" t="s">
        <v>77</v>
      </c>
      <c r="BK936" s="189">
        <f>ROUND(I936*H936,2)</f>
        <v>0</v>
      </c>
      <c r="BL936" s="19" t="s">
        <v>266</v>
      </c>
      <c r="BM936" s="188" t="s">
        <v>1310</v>
      </c>
    </row>
    <row r="937" spans="1:47" s="2" customFormat="1" ht="11.25">
      <c r="A937" s="37"/>
      <c r="B937" s="38"/>
      <c r="C937" s="39"/>
      <c r="D937" s="190" t="s">
        <v>155</v>
      </c>
      <c r="E937" s="39"/>
      <c r="F937" s="191" t="s">
        <v>1309</v>
      </c>
      <c r="G937" s="39"/>
      <c r="H937" s="39"/>
      <c r="I937" s="192"/>
      <c r="J937" s="39"/>
      <c r="K937" s="39"/>
      <c r="L937" s="42"/>
      <c r="M937" s="193"/>
      <c r="N937" s="194"/>
      <c r="O937" s="67"/>
      <c r="P937" s="67"/>
      <c r="Q937" s="67"/>
      <c r="R937" s="67"/>
      <c r="S937" s="67"/>
      <c r="T937" s="68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T937" s="19" t="s">
        <v>155</v>
      </c>
      <c r="AU937" s="19" t="s">
        <v>82</v>
      </c>
    </row>
    <row r="938" spans="1:65" s="2" customFormat="1" ht="24.2" customHeight="1">
      <c r="A938" s="37"/>
      <c r="B938" s="38"/>
      <c r="C938" s="177" t="s">
        <v>1311</v>
      </c>
      <c r="D938" s="177" t="s">
        <v>148</v>
      </c>
      <c r="E938" s="178" t="s">
        <v>1312</v>
      </c>
      <c r="F938" s="179" t="s">
        <v>1313</v>
      </c>
      <c r="G938" s="180" t="s">
        <v>226</v>
      </c>
      <c r="H938" s="181">
        <v>0.5</v>
      </c>
      <c r="I938" s="182"/>
      <c r="J938" s="183">
        <f>ROUND(I938*H938,2)</f>
        <v>0</v>
      </c>
      <c r="K938" s="179" t="s">
        <v>21</v>
      </c>
      <c r="L938" s="42"/>
      <c r="M938" s="184" t="s">
        <v>21</v>
      </c>
      <c r="N938" s="185" t="s">
        <v>43</v>
      </c>
      <c r="O938" s="67"/>
      <c r="P938" s="186">
        <f>O938*H938</f>
        <v>0</v>
      </c>
      <c r="Q938" s="186">
        <v>0</v>
      </c>
      <c r="R938" s="186">
        <f>Q938*H938</f>
        <v>0</v>
      </c>
      <c r="S938" s="186">
        <v>0</v>
      </c>
      <c r="T938" s="187">
        <f>S938*H938</f>
        <v>0</v>
      </c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R938" s="188" t="s">
        <v>266</v>
      </c>
      <c r="AT938" s="188" t="s">
        <v>148</v>
      </c>
      <c r="AU938" s="188" t="s">
        <v>82</v>
      </c>
      <c r="AY938" s="19" t="s">
        <v>145</v>
      </c>
      <c r="BE938" s="189">
        <f>IF(N938="základní",J938,0)</f>
        <v>0</v>
      </c>
      <c r="BF938" s="189">
        <f>IF(N938="snížená",J938,0)</f>
        <v>0</v>
      </c>
      <c r="BG938" s="189">
        <f>IF(N938="zákl. přenesená",J938,0)</f>
        <v>0</v>
      </c>
      <c r="BH938" s="189">
        <f>IF(N938="sníž. přenesená",J938,0)</f>
        <v>0</v>
      </c>
      <c r="BI938" s="189">
        <f>IF(N938="nulová",J938,0)</f>
        <v>0</v>
      </c>
      <c r="BJ938" s="19" t="s">
        <v>77</v>
      </c>
      <c r="BK938" s="189">
        <f>ROUND(I938*H938,2)</f>
        <v>0</v>
      </c>
      <c r="BL938" s="19" t="s">
        <v>266</v>
      </c>
      <c r="BM938" s="188" t="s">
        <v>1314</v>
      </c>
    </row>
    <row r="939" spans="1:47" s="2" customFormat="1" ht="11.25">
      <c r="A939" s="37"/>
      <c r="B939" s="38"/>
      <c r="C939" s="39"/>
      <c r="D939" s="190" t="s">
        <v>155</v>
      </c>
      <c r="E939" s="39"/>
      <c r="F939" s="191" t="s">
        <v>1313</v>
      </c>
      <c r="G939" s="39"/>
      <c r="H939" s="39"/>
      <c r="I939" s="192"/>
      <c r="J939" s="39"/>
      <c r="K939" s="39"/>
      <c r="L939" s="42"/>
      <c r="M939" s="193"/>
      <c r="N939" s="194"/>
      <c r="O939" s="67"/>
      <c r="P939" s="67"/>
      <c r="Q939" s="67"/>
      <c r="R939" s="67"/>
      <c r="S939" s="67"/>
      <c r="T939" s="68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T939" s="19" t="s">
        <v>155</v>
      </c>
      <c r="AU939" s="19" t="s">
        <v>82</v>
      </c>
    </row>
    <row r="940" spans="1:65" s="2" customFormat="1" ht="24.2" customHeight="1">
      <c r="A940" s="37"/>
      <c r="B940" s="38"/>
      <c r="C940" s="177" t="s">
        <v>1315</v>
      </c>
      <c r="D940" s="177" t="s">
        <v>148</v>
      </c>
      <c r="E940" s="178" t="s">
        <v>1316</v>
      </c>
      <c r="F940" s="179" t="s">
        <v>1317</v>
      </c>
      <c r="G940" s="180" t="s">
        <v>1004</v>
      </c>
      <c r="H940" s="250"/>
      <c r="I940" s="182"/>
      <c r="J940" s="183">
        <f>ROUND(I940*H940,2)</f>
        <v>0</v>
      </c>
      <c r="K940" s="179" t="s">
        <v>152</v>
      </c>
      <c r="L940" s="42"/>
      <c r="M940" s="184" t="s">
        <v>21</v>
      </c>
      <c r="N940" s="185" t="s">
        <v>43</v>
      </c>
      <c r="O940" s="67"/>
      <c r="P940" s="186">
        <f>O940*H940</f>
        <v>0</v>
      </c>
      <c r="Q940" s="186">
        <v>0</v>
      </c>
      <c r="R940" s="186">
        <f>Q940*H940</f>
        <v>0</v>
      </c>
      <c r="S940" s="186">
        <v>0</v>
      </c>
      <c r="T940" s="187">
        <f>S940*H940</f>
        <v>0</v>
      </c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R940" s="188" t="s">
        <v>266</v>
      </c>
      <c r="AT940" s="188" t="s">
        <v>148</v>
      </c>
      <c r="AU940" s="188" t="s">
        <v>82</v>
      </c>
      <c r="AY940" s="19" t="s">
        <v>145</v>
      </c>
      <c r="BE940" s="189">
        <f>IF(N940="základní",J940,0)</f>
        <v>0</v>
      </c>
      <c r="BF940" s="189">
        <f>IF(N940="snížená",J940,0)</f>
        <v>0</v>
      </c>
      <c r="BG940" s="189">
        <f>IF(N940="zákl. přenesená",J940,0)</f>
        <v>0</v>
      </c>
      <c r="BH940" s="189">
        <f>IF(N940="sníž. přenesená",J940,0)</f>
        <v>0</v>
      </c>
      <c r="BI940" s="189">
        <f>IF(N940="nulová",J940,0)</f>
        <v>0</v>
      </c>
      <c r="BJ940" s="19" t="s">
        <v>77</v>
      </c>
      <c r="BK940" s="189">
        <f>ROUND(I940*H940,2)</f>
        <v>0</v>
      </c>
      <c r="BL940" s="19" t="s">
        <v>266</v>
      </c>
      <c r="BM940" s="188" t="s">
        <v>1318</v>
      </c>
    </row>
    <row r="941" spans="1:47" s="2" customFormat="1" ht="29.25">
      <c r="A941" s="37"/>
      <c r="B941" s="38"/>
      <c r="C941" s="39"/>
      <c r="D941" s="190" t="s">
        <v>155</v>
      </c>
      <c r="E941" s="39"/>
      <c r="F941" s="191" t="s">
        <v>1319</v>
      </c>
      <c r="G941" s="39"/>
      <c r="H941" s="39"/>
      <c r="I941" s="192"/>
      <c r="J941" s="39"/>
      <c r="K941" s="39"/>
      <c r="L941" s="42"/>
      <c r="M941" s="193"/>
      <c r="N941" s="194"/>
      <c r="O941" s="67"/>
      <c r="P941" s="67"/>
      <c r="Q941" s="67"/>
      <c r="R941" s="67"/>
      <c r="S941" s="67"/>
      <c r="T941" s="68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T941" s="19" t="s">
        <v>155</v>
      </c>
      <c r="AU941" s="19" t="s">
        <v>82</v>
      </c>
    </row>
    <row r="942" spans="1:47" s="2" customFormat="1" ht="11.25">
      <c r="A942" s="37"/>
      <c r="B942" s="38"/>
      <c r="C942" s="39"/>
      <c r="D942" s="195" t="s">
        <v>157</v>
      </c>
      <c r="E942" s="39"/>
      <c r="F942" s="196" t="s">
        <v>1320</v>
      </c>
      <c r="G942" s="39"/>
      <c r="H942" s="39"/>
      <c r="I942" s="192"/>
      <c r="J942" s="39"/>
      <c r="K942" s="39"/>
      <c r="L942" s="42"/>
      <c r="M942" s="193"/>
      <c r="N942" s="194"/>
      <c r="O942" s="67"/>
      <c r="P942" s="67"/>
      <c r="Q942" s="67"/>
      <c r="R942" s="67"/>
      <c r="S942" s="67"/>
      <c r="T942" s="68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T942" s="19" t="s">
        <v>157</v>
      </c>
      <c r="AU942" s="19" t="s">
        <v>82</v>
      </c>
    </row>
    <row r="943" spans="1:65" s="2" customFormat="1" ht="24.2" customHeight="1">
      <c r="A943" s="37"/>
      <c r="B943" s="38"/>
      <c r="C943" s="177" t="s">
        <v>1321</v>
      </c>
      <c r="D943" s="177" t="s">
        <v>148</v>
      </c>
      <c r="E943" s="178" t="s">
        <v>1322</v>
      </c>
      <c r="F943" s="179" t="s">
        <v>1323</v>
      </c>
      <c r="G943" s="180" t="s">
        <v>1004</v>
      </c>
      <c r="H943" s="250"/>
      <c r="I943" s="182"/>
      <c r="J943" s="183">
        <f>ROUND(I943*H943,2)</f>
        <v>0</v>
      </c>
      <c r="K943" s="179" t="s">
        <v>152</v>
      </c>
      <c r="L943" s="42"/>
      <c r="M943" s="184" t="s">
        <v>21</v>
      </c>
      <c r="N943" s="185" t="s">
        <v>43</v>
      </c>
      <c r="O943" s="67"/>
      <c r="P943" s="186">
        <f>O943*H943</f>
        <v>0</v>
      </c>
      <c r="Q943" s="186">
        <v>0</v>
      </c>
      <c r="R943" s="186">
        <f>Q943*H943</f>
        <v>0</v>
      </c>
      <c r="S943" s="186">
        <v>0</v>
      </c>
      <c r="T943" s="187">
        <f>S943*H943</f>
        <v>0</v>
      </c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R943" s="188" t="s">
        <v>266</v>
      </c>
      <c r="AT943" s="188" t="s">
        <v>148</v>
      </c>
      <c r="AU943" s="188" t="s">
        <v>82</v>
      </c>
      <c r="AY943" s="19" t="s">
        <v>145</v>
      </c>
      <c r="BE943" s="189">
        <f>IF(N943="základní",J943,0)</f>
        <v>0</v>
      </c>
      <c r="BF943" s="189">
        <f>IF(N943="snížená",J943,0)</f>
        <v>0</v>
      </c>
      <c r="BG943" s="189">
        <f>IF(N943="zákl. přenesená",J943,0)</f>
        <v>0</v>
      </c>
      <c r="BH943" s="189">
        <f>IF(N943="sníž. přenesená",J943,0)</f>
        <v>0</v>
      </c>
      <c r="BI943" s="189">
        <f>IF(N943="nulová",J943,0)</f>
        <v>0</v>
      </c>
      <c r="BJ943" s="19" t="s">
        <v>77</v>
      </c>
      <c r="BK943" s="189">
        <f>ROUND(I943*H943,2)</f>
        <v>0</v>
      </c>
      <c r="BL943" s="19" t="s">
        <v>266</v>
      </c>
      <c r="BM943" s="188" t="s">
        <v>1324</v>
      </c>
    </row>
    <row r="944" spans="1:47" s="2" customFormat="1" ht="29.25">
      <c r="A944" s="37"/>
      <c r="B944" s="38"/>
      <c r="C944" s="39"/>
      <c r="D944" s="190" t="s">
        <v>155</v>
      </c>
      <c r="E944" s="39"/>
      <c r="F944" s="191" t="s">
        <v>1325</v>
      </c>
      <c r="G944" s="39"/>
      <c r="H944" s="39"/>
      <c r="I944" s="192"/>
      <c r="J944" s="39"/>
      <c r="K944" s="39"/>
      <c r="L944" s="42"/>
      <c r="M944" s="193"/>
      <c r="N944" s="194"/>
      <c r="O944" s="67"/>
      <c r="P944" s="67"/>
      <c r="Q944" s="67"/>
      <c r="R944" s="67"/>
      <c r="S944" s="67"/>
      <c r="T944" s="68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T944" s="19" t="s">
        <v>155</v>
      </c>
      <c r="AU944" s="19" t="s">
        <v>82</v>
      </c>
    </row>
    <row r="945" spans="1:47" s="2" customFormat="1" ht="11.25">
      <c r="A945" s="37"/>
      <c r="B945" s="38"/>
      <c r="C945" s="39"/>
      <c r="D945" s="195" t="s">
        <v>157</v>
      </c>
      <c r="E945" s="39"/>
      <c r="F945" s="196" t="s">
        <v>1326</v>
      </c>
      <c r="G945" s="39"/>
      <c r="H945" s="39"/>
      <c r="I945" s="192"/>
      <c r="J945" s="39"/>
      <c r="K945" s="39"/>
      <c r="L945" s="42"/>
      <c r="M945" s="193"/>
      <c r="N945" s="194"/>
      <c r="O945" s="67"/>
      <c r="P945" s="67"/>
      <c r="Q945" s="67"/>
      <c r="R945" s="67"/>
      <c r="S945" s="67"/>
      <c r="T945" s="68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T945" s="19" t="s">
        <v>157</v>
      </c>
      <c r="AU945" s="19" t="s">
        <v>82</v>
      </c>
    </row>
    <row r="946" spans="2:63" s="12" customFormat="1" ht="22.9" customHeight="1">
      <c r="B946" s="161"/>
      <c r="C946" s="162"/>
      <c r="D946" s="163" t="s">
        <v>71</v>
      </c>
      <c r="E946" s="175" t="s">
        <v>1327</v>
      </c>
      <c r="F946" s="175" t="s">
        <v>1328</v>
      </c>
      <c r="G946" s="162"/>
      <c r="H946" s="162"/>
      <c r="I946" s="165"/>
      <c r="J946" s="176">
        <f>BK946</f>
        <v>0</v>
      </c>
      <c r="K946" s="162"/>
      <c r="L946" s="167"/>
      <c r="M946" s="168"/>
      <c r="N946" s="169"/>
      <c r="O946" s="169"/>
      <c r="P946" s="170">
        <f>SUM(P947:P954)</f>
        <v>0</v>
      </c>
      <c r="Q946" s="169"/>
      <c r="R946" s="170">
        <f>SUM(R947:R954)</f>
        <v>0</v>
      </c>
      <c r="S946" s="169"/>
      <c r="T946" s="171">
        <f>SUM(T947:T954)</f>
        <v>0</v>
      </c>
      <c r="AR946" s="172" t="s">
        <v>82</v>
      </c>
      <c r="AT946" s="173" t="s">
        <v>71</v>
      </c>
      <c r="AU946" s="173" t="s">
        <v>77</v>
      </c>
      <c r="AY946" s="172" t="s">
        <v>145</v>
      </c>
      <c r="BK946" s="174">
        <f>SUM(BK947:BK954)</f>
        <v>0</v>
      </c>
    </row>
    <row r="947" spans="1:65" s="2" customFormat="1" ht="24.2" customHeight="1">
      <c r="A947" s="37"/>
      <c r="B947" s="38"/>
      <c r="C947" s="177" t="s">
        <v>1329</v>
      </c>
      <c r="D947" s="177" t="s">
        <v>148</v>
      </c>
      <c r="E947" s="178" t="s">
        <v>1330</v>
      </c>
      <c r="F947" s="179" t="s">
        <v>1331</v>
      </c>
      <c r="G947" s="180" t="s">
        <v>447</v>
      </c>
      <c r="H947" s="181">
        <v>2</v>
      </c>
      <c r="I947" s="182"/>
      <c r="J947" s="183">
        <f>ROUND(I947*H947,2)</f>
        <v>0</v>
      </c>
      <c r="K947" s="179" t="s">
        <v>21</v>
      </c>
      <c r="L947" s="42"/>
      <c r="M947" s="184" t="s">
        <v>21</v>
      </c>
      <c r="N947" s="185" t="s">
        <v>43</v>
      </c>
      <c r="O947" s="67"/>
      <c r="P947" s="186">
        <f>O947*H947</f>
        <v>0</v>
      </c>
      <c r="Q947" s="186">
        <v>0</v>
      </c>
      <c r="R947" s="186">
        <f>Q947*H947</f>
        <v>0</v>
      </c>
      <c r="S947" s="186">
        <v>0</v>
      </c>
      <c r="T947" s="187">
        <f>S947*H947</f>
        <v>0</v>
      </c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R947" s="188" t="s">
        <v>266</v>
      </c>
      <c r="AT947" s="188" t="s">
        <v>148</v>
      </c>
      <c r="AU947" s="188" t="s">
        <v>82</v>
      </c>
      <c r="AY947" s="19" t="s">
        <v>145</v>
      </c>
      <c r="BE947" s="189">
        <f>IF(N947="základní",J947,0)</f>
        <v>0</v>
      </c>
      <c r="BF947" s="189">
        <f>IF(N947="snížená",J947,0)</f>
        <v>0</v>
      </c>
      <c r="BG947" s="189">
        <f>IF(N947="zákl. přenesená",J947,0)</f>
        <v>0</v>
      </c>
      <c r="BH947" s="189">
        <f>IF(N947="sníž. přenesená",J947,0)</f>
        <v>0</v>
      </c>
      <c r="BI947" s="189">
        <f>IF(N947="nulová",J947,0)</f>
        <v>0</v>
      </c>
      <c r="BJ947" s="19" t="s">
        <v>77</v>
      </c>
      <c r="BK947" s="189">
        <f>ROUND(I947*H947,2)</f>
        <v>0</v>
      </c>
      <c r="BL947" s="19" t="s">
        <v>266</v>
      </c>
      <c r="BM947" s="188" t="s">
        <v>1332</v>
      </c>
    </row>
    <row r="948" spans="1:47" s="2" customFormat="1" ht="19.5">
      <c r="A948" s="37"/>
      <c r="B948" s="38"/>
      <c r="C948" s="39"/>
      <c r="D948" s="190" t="s">
        <v>155</v>
      </c>
      <c r="E948" s="39"/>
      <c r="F948" s="191" t="s">
        <v>1331</v>
      </c>
      <c r="G948" s="39"/>
      <c r="H948" s="39"/>
      <c r="I948" s="192"/>
      <c r="J948" s="39"/>
      <c r="K948" s="39"/>
      <c r="L948" s="42"/>
      <c r="M948" s="193"/>
      <c r="N948" s="194"/>
      <c r="O948" s="67"/>
      <c r="P948" s="67"/>
      <c r="Q948" s="67"/>
      <c r="R948" s="67"/>
      <c r="S948" s="67"/>
      <c r="T948" s="68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T948" s="19" t="s">
        <v>155</v>
      </c>
      <c r="AU948" s="19" t="s">
        <v>82</v>
      </c>
    </row>
    <row r="949" spans="1:65" s="2" customFormat="1" ht="24.2" customHeight="1">
      <c r="A949" s="37"/>
      <c r="B949" s="38"/>
      <c r="C949" s="177" t="s">
        <v>1333</v>
      </c>
      <c r="D949" s="177" t="s">
        <v>148</v>
      </c>
      <c r="E949" s="178" t="s">
        <v>1334</v>
      </c>
      <c r="F949" s="179" t="s">
        <v>1335</v>
      </c>
      <c r="G949" s="180" t="s">
        <v>1004</v>
      </c>
      <c r="H949" s="250"/>
      <c r="I949" s="182"/>
      <c r="J949" s="183">
        <f>ROUND(I949*H949,2)</f>
        <v>0</v>
      </c>
      <c r="K949" s="179" t="s">
        <v>152</v>
      </c>
      <c r="L949" s="42"/>
      <c r="M949" s="184" t="s">
        <v>21</v>
      </c>
      <c r="N949" s="185" t="s">
        <v>43</v>
      </c>
      <c r="O949" s="67"/>
      <c r="P949" s="186">
        <f>O949*H949</f>
        <v>0</v>
      </c>
      <c r="Q949" s="186">
        <v>0</v>
      </c>
      <c r="R949" s="186">
        <f>Q949*H949</f>
        <v>0</v>
      </c>
      <c r="S949" s="186">
        <v>0</v>
      </c>
      <c r="T949" s="187">
        <f>S949*H949</f>
        <v>0</v>
      </c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R949" s="188" t="s">
        <v>266</v>
      </c>
      <c r="AT949" s="188" t="s">
        <v>148</v>
      </c>
      <c r="AU949" s="188" t="s">
        <v>82</v>
      </c>
      <c r="AY949" s="19" t="s">
        <v>145</v>
      </c>
      <c r="BE949" s="189">
        <f>IF(N949="základní",J949,0)</f>
        <v>0</v>
      </c>
      <c r="BF949" s="189">
        <f>IF(N949="snížená",J949,0)</f>
        <v>0</v>
      </c>
      <c r="BG949" s="189">
        <f>IF(N949="zákl. přenesená",J949,0)</f>
        <v>0</v>
      </c>
      <c r="BH949" s="189">
        <f>IF(N949="sníž. přenesená",J949,0)</f>
        <v>0</v>
      </c>
      <c r="BI949" s="189">
        <f>IF(N949="nulová",J949,0)</f>
        <v>0</v>
      </c>
      <c r="BJ949" s="19" t="s">
        <v>77</v>
      </c>
      <c r="BK949" s="189">
        <f>ROUND(I949*H949,2)</f>
        <v>0</v>
      </c>
      <c r="BL949" s="19" t="s">
        <v>266</v>
      </c>
      <c r="BM949" s="188" t="s">
        <v>1336</v>
      </c>
    </row>
    <row r="950" spans="1:47" s="2" customFormat="1" ht="19.5">
      <c r="A950" s="37"/>
      <c r="B950" s="38"/>
      <c r="C950" s="39"/>
      <c r="D950" s="190" t="s">
        <v>155</v>
      </c>
      <c r="E950" s="39"/>
      <c r="F950" s="191" t="s">
        <v>1337</v>
      </c>
      <c r="G950" s="39"/>
      <c r="H950" s="39"/>
      <c r="I950" s="192"/>
      <c r="J950" s="39"/>
      <c r="K950" s="39"/>
      <c r="L950" s="42"/>
      <c r="M950" s="193"/>
      <c r="N950" s="194"/>
      <c r="O950" s="67"/>
      <c r="P950" s="67"/>
      <c r="Q950" s="67"/>
      <c r="R950" s="67"/>
      <c r="S950" s="67"/>
      <c r="T950" s="68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T950" s="19" t="s">
        <v>155</v>
      </c>
      <c r="AU950" s="19" t="s">
        <v>82</v>
      </c>
    </row>
    <row r="951" spans="1:47" s="2" customFormat="1" ht="11.25">
      <c r="A951" s="37"/>
      <c r="B951" s="38"/>
      <c r="C951" s="39"/>
      <c r="D951" s="195" t="s">
        <v>157</v>
      </c>
      <c r="E951" s="39"/>
      <c r="F951" s="196" t="s">
        <v>1338</v>
      </c>
      <c r="G951" s="39"/>
      <c r="H951" s="39"/>
      <c r="I951" s="192"/>
      <c r="J951" s="39"/>
      <c r="K951" s="39"/>
      <c r="L951" s="42"/>
      <c r="M951" s="193"/>
      <c r="N951" s="194"/>
      <c r="O951" s="67"/>
      <c r="P951" s="67"/>
      <c r="Q951" s="67"/>
      <c r="R951" s="67"/>
      <c r="S951" s="67"/>
      <c r="T951" s="68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T951" s="19" t="s">
        <v>157</v>
      </c>
      <c r="AU951" s="19" t="s">
        <v>82</v>
      </c>
    </row>
    <row r="952" spans="1:65" s="2" customFormat="1" ht="24.2" customHeight="1">
      <c r="A952" s="37"/>
      <c r="B952" s="38"/>
      <c r="C952" s="177" t="s">
        <v>1339</v>
      </c>
      <c r="D952" s="177" t="s">
        <v>148</v>
      </c>
      <c r="E952" s="178" t="s">
        <v>1340</v>
      </c>
      <c r="F952" s="179" t="s">
        <v>1341</v>
      </c>
      <c r="G952" s="180" t="s">
        <v>1004</v>
      </c>
      <c r="H952" s="250"/>
      <c r="I952" s="182"/>
      <c r="J952" s="183">
        <f>ROUND(I952*H952,2)</f>
        <v>0</v>
      </c>
      <c r="K952" s="179" t="s">
        <v>152</v>
      </c>
      <c r="L952" s="42"/>
      <c r="M952" s="184" t="s">
        <v>21</v>
      </c>
      <c r="N952" s="185" t="s">
        <v>43</v>
      </c>
      <c r="O952" s="67"/>
      <c r="P952" s="186">
        <f>O952*H952</f>
        <v>0</v>
      </c>
      <c r="Q952" s="186">
        <v>0</v>
      </c>
      <c r="R952" s="186">
        <f>Q952*H952</f>
        <v>0</v>
      </c>
      <c r="S952" s="186">
        <v>0</v>
      </c>
      <c r="T952" s="187">
        <f>S952*H952</f>
        <v>0</v>
      </c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R952" s="188" t="s">
        <v>266</v>
      </c>
      <c r="AT952" s="188" t="s">
        <v>148</v>
      </c>
      <c r="AU952" s="188" t="s">
        <v>82</v>
      </c>
      <c r="AY952" s="19" t="s">
        <v>145</v>
      </c>
      <c r="BE952" s="189">
        <f>IF(N952="základní",J952,0)</f>
        <v>0</v>
      </c>
      <c r="BF952" s="189">
        <f>IF(N952="snížená",J952,0)</f>
        <v>0</v>
      </c>
      <c r="BG952" s="189">
        <f>IF(N952="zákl. přenesená",J952,0)</f>
        <v>0</v>
      </c>
      <c r="BH952" s="189">
        <f>IF(N952="sníž. přenesená",J952,0)</f>
        <v>0</v>
      </c>
      <c r="BI952" s="189">
        <f>IF(N952="nulová",J952,0)</f>
        <v>0</v>
      </c>
      <c r="BJ952" s="19" t="s">
        <v>77</v>
      </c>
      <c r="BK952" s="189">
        <f>ROUND(I952*H952,2)</f>
        <v>0</v>
      </c>
      <c r="BL952" s="19" t="s">
        <v>266</v>
      </c>
      <c r="BM952" s="188" t="s">
        <v>1342</v>
      </c>
    </row>
    <row r="953" spans="1:47" s="2" customFormat="1" ht="29.25">
      <c r="A953" s="37"/>
      <c r="B953" s="38"/>
      <c r="C953" s="39"/>
      <c r="D953" s="190" t="s">
        <v>155</v>
      </c>
      <c r="E953" s="39"/>
      <c r="F953" s="191" t="s">
        <v>1343</v>
      </c>
      <c r="G953" s="39"/>
      <c r="H953" s="39"/>
      <c r="I953" s="192"/>
      <c r="J953" s="39"/>
      <c r="K953" s="39"/>
      <c r="L953" s="42"/>
      <c r="M953" s="193"/>
      <c r="N953" s="194"/>
      <c r="O953" s="67"/>
      <c r="P953" s="67"/>
      <c r="Q953" s="67"/>
      <c r="R953" s="67"/>
      <c r="S953" s="67"/>
      <c r="T953" s="68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T953" s="19" t="s">
        <v>155</v>
      </c>
      <c r="AU953" s="19" t="s">
        <v>82</v>
      </c>
    </row>
    <row r="954" spans="1:47" s="2" customFormat="1" ht="11.25">
      <c r="A954" s="37"/>
      <c r="B954" s="38"/>
      <c r="C954" s="39"/>
      <c r="D954" s="195" t="s">
        <v>157</v>
      </c>
      <c r="E954" s="39"/>
      <c r="F954" s="196" t="s">
        <v>1344</v>
      </c>
      <c r="G954" s="39"/>
      <c r="H954" s="39"/>
      <c r="I954" s="192"/>
      <c r="J954" s="39"/>
      <c r="K954" s="39"/>
      <c r="L954" s="42"/>
      <c r="M954" s="193"/>
      <c r="N954" s="194"/>
      <c r="O954" s="67"/>
      <c r="P954" s="67"/>
      <c r="Q954" s="67"/>
      <c r="R954" s="67"/>
      <c r="S954" s="67"/>
      <c r="T954" s="68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T954" s="19" t="s">
        <v>157</v>
      </c>
      <c r="AU954" s="19" t="s">
        <v>82</v>
      </c>
    </row>
    <row r="955" spans="2:63" s="12" customFormat="1" ht="22.9" customHeight="1">
      <c r="B955" s="161"/>
      <c r="C955" s="162"/>
      <c r="D955" s="163" t="s">
        <v>71</v>
      </c>
      <c r="E955" s="175" t="s">
        <v>1345</v>
      </c>
      <c r="F955" s="175" t="s">
        <v>1346</v>
      </c>
      <c r="G955" s="162"/>
      <c r="H955" s="162"/>
      <c r="I955" s="165"/>
      <c r="J955" s="176">
        <f>BK955</f>
        <v>0</v>
      </c>
      <c r="K955" s="162"/>
      <c r="L955" s="167"/>
      <c r="M955" s="168"/>
      <c r="N955" s="169"/>
      <c r="O955" s="169"/>
      <c r="P955" s="170">
        <f>SUM(P956:P979)</f>
        <v>0</v>
      </c>
      <c r="Q955" s="169"/>
      <c r="R955" s="170">
        <f>SUM(R956:R979)</f>
        <v>8E-05</v>
      </c>
      <c r="S955" s="169"/>
      <c r="T955" s="171">
        <f>SUM(T956:T979)</f>
        <v>0.006</v>
      </c>
      <c r="AR955" s="172" t="s">
        <v>82</v>
      </c>
      <c r="AT955" s="173" t="s">
        <v>71</v>
      </c>
      <c r="AU955" s="173" t="s">
        <v>77</v>
      </c>
      <c r="AY955" s="172" t="s">
        <v>145</v>
      </c>
      <c r="BK955" s="174">
        <f>SUM(BK956:BK979)</f>
        <v>0</v>
      </c>
    </row>
    <row r="956" spans="1:65" s="2" customFormat="1" ht="24.2" customHeight="1">
      <c r="A956" s="37"/>
      <c r="B956" s="38"/>
      <c r="C956" s="177" t="s">
        <v>1347</v>
      </c>
      <c r="D956" s="177" t="s">
        <v>148</v>
      </c>
      <c r="E956" s="178" t="s">
        <v>1348</v>
      </c>
      <c r="F956" s="179" t="s">
        <v>1349</v>
      </c>
      <c r="G956" s="180" t="s">
        <v>151</v>
      </c>
      <c r="H956" s="181">
        <v>2</v>
      </c>
      <c r="I956" s="182"/>
      <c r="J956" s="183">
        <f>ROUND(I956*H956,2)</f>
        <v>0</v>
      </c>
      <c r="K956" s="179" t="s">
        <v>21</v>
      </c>
      <c r="L956" s="42"/>
      <c r="M956" s="184" t="s">
        <v>21</v>
      </c>
      <c r="N956" s="185" t="s">
        <v>43</v>
      </c>
      <c r="O956" s="67"/>
      <c r="P956" s="186">
        <f>O956*H956</f>
        <v>0</v>
      </c>
      <c r="Q956" s="186">
        <v>0</v>
      </c>
      <c r="R956" s="186">
        <f>Q956*H956</f>
        <v>0</v>
      </c>
      <c r="S956" s="186">
        <v>0</v>
      </c>
      <c r="T956" s="187">
        <f>S956*H956</f>
        <v>0</v>
      </c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R956" s="188" t="s">
        <v>266</v>
      </c>
      <c r="AT956" s="188" t="s">
        <v>148</v>
      </c>
      <c r="AU956" s="188" t="s">
        <v>82</v>
      </c>
      <c r="AY956" s="19" t="s">
        <v>145</v>
      </c>
      <c r="BE956" s="189">
        <f>IF(N956="základní",J956,0)</f>
        <v>0</v>
      </c>
      <c r="BF956" s="189">
        <f>IF(N956="snížená",J956,0)</f>
        <v>0</v>
      </c>
      <c r="BG956" s="189">
        <f>IF(N956="zákl. přenesená",J956,0)</f>
        <v>0</v>
      </c>
      <c r="BH956" s="189">
        <f>IF(N956="sníž. přenesená",J956,0)</f>
        <v>0</v>
      </c>
      <c r="BI956" s="189">
        <f>IF(N956="nulová",J956,0)</f>
        <v>0</v>
      </c>
      <c r="BJ956" s="19" t="s">
        <v>77</v>
      </c>
      <c r="BK956" s="189">
        <f>ROUND(I956*H956,2)</f>
        <v>0</v>
      </c>
      <c r="BL956" s="19" t="s">
        <v>266</v>
      </c>
      <c r="BM956" s="188" t="s">
        <v>1350</v>
      </c>
    </row>
    <row r="957" spans="1:47" s="2" customFormat="1" ht="19.5">
      <c r="A957" s="37"/>
      <c r="B957" s="38"/>
      <c r="C957" s="39"/>
      <c r="D957" s="190" t="s">
        <v>155</v>
      </c>
      <c r="E957" s="39"/>
      <c r="F957" s="191" t="s">
        <v>1351</v>
      </c>
      <c r="G957" s="39"/>
      <c r="H957" s="39"/>
      <c r="I957" s="192"/>
      <c r="J957" s="39"/>
      <c r="K957" s="39"/>
      <c r="L957" s="42"/>
      <c r="M957" s="193"/>
      <c r="N957" s="194"/>
      <c r="O957" s="67"/>
      <c r="P957" s="67"/>
      <c r="Q957" s="67"/>
      <c r="R957" s="67"/>
      <c r="S957" s="67"/>
      <c r="T957" s="68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T957" s="19" t="s">
        <v>155</v>
      </c>
      <c r="AU957" s="19" t="s">
        <v>82</v>
      </c>
    </row>
    <row r="958" spans="1:65" s="2" customFormat="1" ht="33" customHeight="1">
      <c r="A958" s="37"/>
      <c r="B958" s="38"/>
      <c r="C958" s="177" t="s">
        <v>1352</v>
      </c>
      <c r="D958" s="177" t="s">
        <v>148</v>
      </c>
      <c r="E958" s="178" t="s">
        <v>1353</v>
      </c>
      <c r="F958" s="179" t="s">
        <v>1354</v>
      </c>
      <c r="G958" s="180" t="s">
        <v>447</v>
      </c>
      <c r="H958" s="181">
        <v>1</v>
      </c>
      <c r="I958" s="182"/>
      <c r="J958" s="183">
        <f>ROUND(I958*H958,2)</f>
        <v>0</v>
      </c>
      <c r="K958" s="179" t="s">
        <v>21</v>
      </c>
      <c r="L958" s="42"/>
      <c r="M958" s="184" t="s">
        <v>21</v>
      </c>
      <c r="N958" s="185" t="s">
        <v>43</v>
      </c>
      <c r="O958" s="67"/>
      <c r="P958" s="186">
        <f>O958*H958</f>
        <v>0</v>
      </c>
      <c r="Q958" s="186">
        <v>0</v>
      </c>
      <c r="R958" s="186">
        <f>Q958*H958</f>
        <v>0</v>
      </c>
      <c r="S958" s="186">
        <v>0</v>
      </c>
      <c r="T958" s="187">
        <f>S958*H958</f>
        <v>0</v>
      </c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R958" s="188" t="s">
        <v>266</v>
      </c>
      <c r="AT958" s="188" t="s">
        <v>148</v>
      </c>
      <c r="AU958" s="188" t="s">
        <v>82</v>
      </c>
      <c r="AY958" s="19" t="s">
        <v>145</v>
      </c>
      <c r="BE958" s="189">
        <f>IF(N958="základní",J958,0)</f>
        <v>0</v>
      </c>
      <c r="BF958" s="189">
        <f>IF(N958="snížená",J958,0)</f>
        <v>0</v>
      </c>
      <c r="BG958" s="189">
        <f>IF(N958="zákl. přenesená",J958,0)</f>
        <v>0</v>
      </c>
      <c r="BH958" s="189">
        <f>IF(N958="sníž. přenesená",J958,0)</f>
        <v>0</v>
      </c>
      <c r="BI958" s="189">
        <f>IF(N958="nulová",J958,0)</f>
        <v>0</v>
      </c>
      <c r="BJ958" s="19" t="s">
        <v>77</v>
      </c>
      <c r="BK958" s="189">
        <f>ROUND(I958*H958,2)</f>
        <v>0</v>
      </c>
      <c r="BL958" s="19" t="s">
        <v>266</v>
      </c>
      <c r="BM958" s="188" t="s">
        <v>1355</v>
      </c>
    </row>
    <row r="959" spans="1:47" s="2" customFormat="1" ht="19.5">
      <c r="A959" s="37"/>
      <c r="B959" s="38"/>
      <c r="C959" s="39"/>
      <c r="D959" s="190" t="s">
        <v>155</v>
      </c>
      <c r="E959" s="39"/>
      <c r="F959" s="191" t="s">
        <v>1354</v>
      </c>
      <c r="G959" s="39"/>
      <c r="H959" s="39"/>
      <c r="I959" s="192"/>
      <c r="J959" s="39"/>
      <c r="K959" s="39"/>
      <c r="L959" s="42"/>
      <c r="M959" s="193"/>
      <c r="N959" s="194"/>
      <c r="O959" s="67"/>
      <c r="P959" s="67"/>
      <c r="Q959" s="67"/>
      <c r="R959" s="67"/>
      <c r="S959" s="67"/>
      <c r="T959" s="68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T959" s="19" t="s">
        <v>155</v>
      </c>
      <c r="AU959" s="19" t="s">
        <v>82</v>
      </c>
    </row>
    <row r="960" spans="1:65" s="2" customFormat="1" ht="16.5" customHeight="1">
      <c r="A960" s="37"/>
      <c r="B960" s="38"/>
      <c r="C960" s="177" t="s">
        <v>1356</v>
      </c>
      <c r="D960" s="177" t="s">
        <v>148</v>
      </c>
      <c r="E960" s="178" t="s">
        <v>1357</v>
      </c>
      <c r="F960" s="179" t="s">
        <v>1358</v>
      </c>
      <c r="G960" s="180" t="s">
        <v>151</v>
      </c>
      <c r="H960" s="181">
        <v>2</v>
      </c>
      <c r="I960" s="182"/>
      <c r="J960" s="183">
        <f>ROUND(I960*H960,2)</f>
        <v>0</v>
      </c>
      <c r="K960" s="179" t="s">
        <v>21</v>
      </c>
      <c r="L960" s="42"/>
      <c r="M960" s="184" t="s">
        <v>21</v>
      </c>
      <c r="N960" s="185" t="s">
        <v>43</v>
      </c>
      <c r="O960" s="67"/>
      <c r="P960" s="186">
        <f>O960*H960</f>
        <v>0</v>
      </c>
      <c r="Q960" s="186">
        <v>0</v>
      </c>
      <c r="R960" s="186">
        <f>Q960*H960</f>
        <v>0</v>
      </c>
      <c r="S960" s="186">
        <v>0</v>
      </c>
      <c r="T960" s="187">
        <f>S960*H960</f>
        <v>0</v>
      </c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R960" s="188" t="s">
        <v>266</v>
      </c>
      <c r="AT960" s="188" t="s">
        <v>148</v>
      </c>
      <c r="AU960" s="188" t="s">
        <v>82</v>
      </c>
      <c r="AY960" s="19" t="s">
        <v>145</v>
      </c>
      <c r="BE960" s="189">
        <f>IF(N960="základní",J960,0)</f>
        <v>0</v>
      </c>
      <c r="BF960" s="189">
        <f>IF(N960="snížená",J960,0)</f>
        <v>0</v>
      </c>
      <c r="BG960" s="189">
        <f>IF(N960="zákl. přenesená",J960,0)</f>
        <v>0</v>
      </c>
      <c r="BH960" s="189">
        <f>IF(N960="sníž. přenesená",J960,0)</f>
        <v>0</v>
      </c>
      <c r="BI960" s="189">
        <f>IF(N960="nulová",J960,0)</f>
        <v>0</v>
      </c>
      <c r="BJ960" s="19" t="s">
        <v>77</v>
      </c>
      <c r="BK960" s="189">
        <f>ROUND(I960*H960,2)</f>
        <v>0</v>
      </c>
      <c r="BL960" s="19" t="s">
        <v>266</v>
      </c>
      <c r="BM960" s="188" t="s">
        <v>1359</v>
      </c>
    </row>
    <row r="961" spans="1:47" s="2" customFormat="1" ht="11.25">
      <c r="A961" s="37"/>
      <c r="B961" s="38"/>
      <c r="C961" s="39"/>
      <c r="D961" s="190" t="s">
        <v>155</v>
      </c>
      <c r="E961" s="39"/>
      <c r="F961" s="191" t="s">
        <v>1360</v>
      </c>
      <c r="G961" s="39"/>
      <c r="H961" s="39"/>
      <c r="I961" s="192"/>
      <c r="J961" s="39"/>
      <c r="K961" s="39"/>
      <c r="L961" s="42"/>
      <c r="M961" s="193"/>
      <c r="N961" s="194"/>
      <c r="O961" s="67"/>
      <c r="P961" s="67"/>
      <c r="Q961" s="67"/>
      <c r="R961" s="67"/>
      <c r="S961" s="67"/>
      <c r="T961" s="68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T961" s="19" t="s">
        <v>155</v>
      </c>
      <c r="AU961" s="19" t="s">
        <v>82</v>
      </c>
    </row>
    <row r="962" spans="1:65" s="2" customFormat="1" ht="37.9" customHeight="1">
      <c r="A962" s="37"/>
      <c r="B962" s="38"/>
      <c r="C962" s="177" t="s">
        <v>1361</v>
      </c>
      <c r="D962" s="177" t="s">
        <v>148</v>
      </c>
      <c r="E962" s="178" t="s">
        <v>1362</v>
      </c>
      <c r="F962" s="179" t="s">
        <v>1363</v>
      </c>
      <c r="G962" s="180" t="s">
        <v>151</v>
      </c>
      <c r="H962" s="181">
        <v>2</v>
      </c>
      <c r="I962" s="182"/>
      <c r="J962" s="183">
        <f>ROUND(I962*H962,2)</f>
        <v>0</v>
      </c>
      <c r="K962" s="179" t="s">
        <v>21</v>
      </c>
      <c r="L962" s="42"/>
      <c r="M962" s="184" t="s">
        <v>21</v>
      </c>
      <c r="N962" s="185" t="s">
        <v>43</v>
      </c>
      <c r="O962" s="67"/>
      <c r="P962" s="186">
        <f>O962*H962</f>
        <v>0</v>
      </c>
      <c r="Q962" s="186">
        <v>0</v>
      </c>
      <c r="R962" s="186">
        <f>Q962*H962</f>
        <v>0</v>
      </c>
      <c r="S962" s="186">
        <v>0</v>
      </c>
      <c r="T962" s="187">
        <f>S962*H962</f>
        <v>0</v>
      </c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R962" s="188" t="s">
        <v>266</v>
      </c>
      <c r="AT962" s="188" t="s">
        <v>148</v>
      </c>
      <c r="AU962" s="188" t="s">
        <v>82</v>
      </c>
      <c r="AY962" s="19" t="s">
        <v>145</v>
      </c>
      <c r="BE962" s="189">
        <f>IF(N962="základní",J962,0)</f>
        <v>0</v>
      </c>
      <c r="BF962" s="189">
        <f>IF(N962="snížená",J962,0)</f>
        <v>0</v>
      </c>
      <c r="BG962" s="189">
        <f>IF(N962="zákl. přenesená",J962,0)</f>
        <v>0</v>
      </c>
      <c r="BH962" s="189">
        <f>IF(N962="sníž. přenesená",J962,0)</f>
        <v>0</v>
      </c>
      <c r="BI962" s="189">
        <f>IF(N962="nulová",J962,0)</f>
        <v>0</v>
      </c>
      <c r="BJ962" s="19" t="s">
        <v>77</v>
      </c>
      <c r="BK962" s="189">
        <f>ROUND(I962*H962,2)</f>
        <v>0</v>
      </c>
      <c r="BL962" s="19" t="s">
        <v>266</v>
      </c>
      <c r="BM962" s="188" t="s">
        <v>1364</v>
      </c>
    </row>
    <row r="963" spans="1:47" s="2" customFormat="1" ht="19.5">
      <c r="A963" s="37"/>
      <c r="B963" s="38"/>
      <c r="C963" s="39"/>
      <c r="D963" s="190" t="s">
        <v>155</v>
      </c>
      <c r="E963" s="39"/>
      <c r="F963" s="191" t="s">
        <v>1363</v>
      </c>
      <c r="G963" s="39"/>
      <c r="H963" s="39"/>
      <c r="I963" s="192"/>
      <c r="J963" s="39"/>
      <c r="K963" s="39"/>
      <c r="L963" s="42"/>
      <c r="M963" s="193"/>
      <c r="N963" s="194"/>
      <c r="O963" s="67"/>
      <c r="P963" s="67"/>
      <c r="Q963" s="67"/>
      <c r="R963" s="67"/>
      <c r="S963" s="67"/>
      <c r="T963" s="68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T963" s="19" t="s">
        <v>155</v>
      </c>
      <c r="AU963" s="19" t="s">
        <v>82</v>
      </c>
    </row>
    <row r="964" spans="1:65" s="2" customFormat="1" ht="24.2" customHeight="1">
      <c r="A964" s="37"/>
      <c r="B964" s="38"/>
      <c r="C964" s="177" t="s">
        <v>1365</v>
      </c>
      <c r="D964" s="177" t="s">
        <v>148</v>
      </c>
      <c r="E964" s="178" t="s">
        <v>1366</v>
      </c>
      <c r="F964" s="179" t="s">
        <v>1367</v>
      </c>
      <c r="G964" s="180" t="s">
        <v>151</v>
      </c>
      <c r="H964" s="181">
        <v>8</v>
      </c>
      <c r="I964" s="182"/>
      <c r="J964" s="183">
        <f>ROUND(I964*H964,2)</f>
        <v>0</v>
      </c>
      <c r="K964" s="179" t="s">
        <v>21</v>
      </c>
      <c r="L964" s="42"/>
      <c r="M964" s="184" t="s">
        <v>21</v>
      </c>
      <c r="N964" s="185" t="s">
        <v>43</v>
      </c>
      <c r="O964" s="67"/>
      <c r="P964" s="186">
        <f>O964*H964</f>
        <v>0</v>
      </c>
      <c r="Q964" s="186">
        <v>1E-05</v>
      </c>
      <c r="R964" s="186">
        <f>Q964*H964</f>
        <v>8E-05</v>
      </c>
      <c r="S964" s="186">
        <v>0.00075</v>
      </c>
      <c r="T964" s="187">
        <f>S964*H964</f>
        <v>0.006</v>
      </c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R964" s="188" t="s">
        <v>266</v>
      </c>
      <c r="AT964" s="188" t="s">
        <v>148</v>
      </c>
      <c r="AU964" s="188" t="s">
        <v>82</v>
      </c>
      <c r="AY964" s="19" t="s">
        <v>145</v>
      </c>
      <c r="BE964" s="189">
        <f>IF(N964="základní",J964,0)</f>
        <v>0</v>
      </c>
      <c r="BF964" s="189">
        <f>IF(N964="snížená",J964,0)</f>
        <v>0</v>
      </c>
      <c r="BG964" s="189">
        <f>IF(N964="zákl. přenesená",J964,0)</f>
        <v>0</v>
      </c>
      <c r="BH964" s="189">
        <f>IF(N964="sníž. přenesená",J964,0)</f>
        <v>0</v>
      </c>
      <c r="BI964" s="189">
        <f>IF(N964="nulová",J964,0)</f>
        <v>0</v>
      </c>
      <c r="BJ964" s="19" t="s">
        <v>77</v>
      </c>
      <c r="BK964" s="189">
        <f>ROUND(I964*H964,2)</f>
        <v>0</v>
      </c>
      <c r="BL964" s="19" t="s">
        <v>266</v>
      </c>
      <c r="BM964" s="188" t="s">
        <v>1368</v>
      </c>
    </row>
    <row r="965" spans="1:47" s="2" customFormat="1" ht="11.25">
      <c r="A965" s="37"/>
      <c r="B965" s="38"/>
      <c r="C965" s="39"/>
      <c r="D965" s="190" t="s">
        <v>155</v>
      </c>
      <c r="E965" s="39"/>
      <c r="F965" s="191" t="s">
        <v>1367</v>
      </c>
      <c r="G965" s="39"/>
      <c r="H965" s="39"/>
      <c r="I965" s="192"/>
      <c r="J965" s="39"/>
      <c r="K965" s="39"/>
      <c r="L965" s="42"/>
      <c r="M965" s="193"/>
      <c r="N965" s="194"/>
      <c r="O965" s="67"/>
      <c r="P965" s="67"/>
      <c r="Q965" s="67"/>
      <c r="R965" s="67"/>
      <c r="S965" s="67"/>
      <c r="T965" s="68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T965" s="19" t="s">
        <v>155</v>
      </c>
      <c r="AU965" s="19" t="s">
        <v>82</v>
      </c>
    </row>
    <row r="966" spans="1:65" s="2" customFormat="1" ht="24.2" customHeight="1">
      <c r="A966" s="37"/>
      <c r="B966" s="38"/>
      <c r="C966" s="177" t="s">
        <v>1369</v>
      </c>
      <c r="D966" s="177" t="s">
        <v>148</v>
      </c>
      <c r="E966" s="178" t="s">
        <v>1370</v>
      </c>
      <c r="F966" s="179" t="s">
        <v>1371</v>
      </c>
      <c r="G966" s="180" t="s">
        <v>447</v>
      </c>
      <c r="H966" s="181">
        <v>1</v>
      </c>
      <c r="I966" s="182"/>
      <c r="J966" s="183">
        <f>ROUND(I966*H966,2)</f>
        <v>0</v>
      </c>
      <c r="K966" s="179" t="s">
        <v>21</v>
      </c>
      <c r="L966" s="42"/>
      <c r="M966" s="184" t="s">
        <v>21</v>
      </c>
      <c r="N966" s="185" t="s">
        <v>43</v>
      </c>
      <c r="O966" s="67"/>
      <c r="P966" s="186">
        <f>O966*H966</f>
        <v>0</v>
      </c>
      <c r="Q966" s="186">
        <v>0</v>
      </c>
      <c r="R966" s="186">
        <f>Q966*H966</f>
        <v>0</v>
      </c>
      <c r="S966" s="186">
        <v>0</v>
      </c>
      <c r="T966" s="187">
        <f>S966*H966</f>
        <v>0</v>
      </c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R966" s="188" t="s">
        <v>266</v>
      </c>
      <c r="AT966" s="188" t="s">
        <v>148</v>
      </c>
      <c r="AU966" s="188" t="s">
        <v>82</v>
      </c>
      <c r="AY966" s="19" t="s">
        <v>145</v>
      </c>
      <c r="BE966" s="189">
        <f>IF(N966="základní",J966,0)</f>
        <v>0</v>
      </c>
      <c r="BF966" s="189">
        <f>IF(N966="snížená",J966,0)</f>
        <v>0</v>
      </c>
      <c r="BG966" s="189">
        <f>IF(N966="zákl. přenesená",J966,0)</f>
        <v>0</v>
      </c>
      <c r="BH966" s="189">
        <f>IF(N966="sníž. přenesená",J966,0)</f>
        <v>0</v>
      </c>
      <c r="BI966" s="189">
        <f>IF(N966="nulová",J966,0)</f>
        <v>0</v>
      </c>
      <c r="BJ966" s="19" t="s">
        <v>77</v>
      </c>
      <c r="BK966" s="189">
        <f>ROUND(I966*H966,2)</f>
        <v>0</v>
      </c>
      <c r="BL966" s="19" t="s">
        <v>266</v>
      </c>
      <c r="BM966" s="188" t="s">
        <v>1372</v>
      </c>
    </row>
    <row r="967" spans="1:47" s="2" customFormat="1" ht="19.5">
      <c r="A967" s="37"/>
      <c r="B967" s="38"/>
      <c r="C967" s="39"/>
      <c r="D967" s="190" t="s">
        <v>155</v>
      </c>
      <c r="E967" s="39"/>
      <c r="F967" s="191" t="s">
        <v>1371</v>
      </c>
      <c r="G967" s="39"/>
      <c r="H967" s="39"/>
      <c r="I967" s="192"/>
      <c r="J967" s="39"/>
      <c r="K967" s="39"/>
      <c r="L967" s="42"/>
      <c r="M967" s="193"/>
      <c r="N967" s="194"/>
      <c r="O967" s="67"/>
      <c r="P967" s="67"/>
      <c r="Q967" s="67"/>
      <c r="R967" s="67"/>
      <c r="S967" s="67"/>
      <c r="T967" s="68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T967" s="19" t="s">
        <v>155</v>
      </c>
      <c r="AU967" s="19" t="s">
        <v>82</v>
      </c>
    </row>
    <row r="968" spans="1:65" s="2" customFormat="1" ht="16.5" customHeight="1">
      <c r="A968" s="37"/>
      <c r="B968" s="38"/>
      <c r="C968" s="177" t="s">
        <v>1373</v>
      </c>
      <c r="D968" s="177" t="s">
        <v>148</v>
      </c>
      <c r="E968" s="178" t="s">
        <v>1374</v>
      </c>
      <c r="F968" s="179" t="s">
        <v>1375</v>
      </c>
      <c r="G968" s="180" t="s">
        <v>151</v>
      </c>
      <c r="H968" s="181">
        <v>2</v>
      </c>
      <c r="I968" s="182"/>
      <c r="J968" s="183">
        <f>ROUND(I968*H968,2)</f>
        <v>0</v>
      </c>
      <c r="K968" s="179" t="s">
        <v>21</v>
      </c>
      <c r="L968" s="42"/>
      <c r="M968" s="184" t="s">
        <v>21</v>
      </c>
      <c r="N968" s="185" t="s">
        <v>43</v>
      </c>
      <c r="O968" s="67"/>
      <c r="P968" s="186">
        <f>O968*H968</f>
        <v>0</v>
      </c>
      <c r="Q968" s="186">
        <v>0</v>
      </c>
      <c r="R968" s="186">
        <f>Q968*H968</f>
        <v>0</v>
      </c>
      <c r="S968" s="186">
        <v>0</v>
      </c>
      <c r="T968" s="187">
        <f>S968*H968</f>
        <v>0</v>
      </c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R968" s="188" t="s">
        <v>266</v>
      </c>
      <c r="AT968" s="188" t="s">
        <v>148</v>
      </c>
      <c r="AU968" s="188" t="s">
        <v>82</v>
      </c>
      <c r="AY968" s="19" t="s">
        <v>145</v>
      </c>
      <c r="BE968" s="189">
        <f>IF(N968="základní",J968,0)</f>
        <v>0</v>
      </c>
      <c r="BF968" s="189">
        <f>IF(N968="snížená",J968,0)</f>
        <v>0</v>
      </c>
      <c r="BG968" s="189">
        <f>IF(N968="zákl. přenesená",J968,0)</f>
        <v>0</v>
      </c>
      <c r="BH968" s="189">
        <f>IF(N968="sníž. přenesená",J968,0)</f>
        <v>0</v>
      </c>
      <c r="BI968" s="189">
        <f>IF(N968="nulová",J968,0)</f>
        <v>0</v>
      </c>
      <c r="BJ968" s="19" t="s">
        <v>77</v>
      </c>
      <c r="BK968" s="189">
        <f>ROUND(I968*H968,2)</f>
        <v>0</v>
      </c>
      <c r="BL968" s="19" t="s">
        <v>266</v>
      </c>
      <c r="BM968" s="188" t="s">
        <v>1376</v>
      </c>
    </row>
    <row r="969" spans="1:47" s="2" customFormat="1" ht="11.25">
      <c r="A969" s="37"/>
      <c r="B969" s="38"/>
      <c r="C969" s="39"/>
      <c r="D969" s="190" t="s">
        <v>155</v>
      </c>
      <c r="E969" s="39"/>
      <c r="F969" s="191" t="s">
        <v>1375</v>
      </c>
      <c r="G969" s="39"/>
      <c r="H969" s="39"/>
      <c r="I969" s="192"/>
      <c r="J969" s="39"/>
      <c r="K969" s="39"/>
      <c r="L969" s="42"/>
      <c r="M969" s="193"/>
      <c r="N969" s="194"/>
      <c r="O969" s="67"/>
      <c r="P969" s="67"/>
      <c r="Q969" s="67"/>
      <c r="R969" s="67"/>
      <c r="S969" s="67"/>
      <c r="T969" s="68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T969" s="19" t="s">
        <v>155</v>
      </c>
      <c r="AU969" s="19" t="s">
        <v>82</v>
      </c>
    </row>
    <row r="970" spans="1:65" s="2" customFormat="1" ht="16.5" customHeight="1">
      <c r="A970" s="37"/>
      <c r="B970" s="38"/>
      <c r="C970" s="177" t="s">
        <v>1377</v>
      </c>
      <c r="D970" s="177" t="s">
        <v>148</v>
      </c>
      <c r="E970" s="178" t="s">
        <v>1378</v>
      </c>
      <c r="F970" s="179" t="s">
        <v>1379</v>
      </c>
      <c r="G970" s="180" t="s">
        <v>151</v>
      </c>
      <c r="H970" s="181">
        <v>1</v>
      </c>
      <c r="I970" s="182"/>
      <c r="J970" s="183">
        <f>ROUND(I970*H970,2)</f>
        <v>0</v>
      </c>
      <c r="K970" s="179" t="s">
        <v>21</v>
      </c>
      <c r="L970" s="42"/>
      <c r="M970" s="184" t="s">
        <v>21</v>
      </c>
      <c r="N970" s="185" t="s">
        <v>43</v>
      </c>
      <c r="O970" s="67"/>
      <c r="P970" s="186">
        <f>O970*H970</f>
        <v>0</v>
      </c>
      <c r="Q970" s="186">
        <v>0</v>
      </c>
      <c r="R970" s="186">
        <f>Q970*H970</f>
        <v>0</v>
      </c>
      <c r="S970" s="186">
        <v>0</v>
      </c>
      <c r="T970" s="187">
        <f>S970*H970</f>
        <v>0</v>
      </c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R970" s="188" t="s">
        <v>266</v>
      </c>
      <c r="AT970" s="188" t="s">
        <v>148</v>
      </c>
      <c r="AU970" s="188" t="s">
        <v>82</v>
      </c>
      <c r="AY970" s="19" t="s">
        <v>145</v>
      </c>
      <c r="BE970" s="189">
        <f>IF(N970="základní",J970,0)</f>
        <v>0</v>
      </c>
      <c r="BF970" s="189">
        <f>IF(N970="snížená",J970,0)</f>
        <v>0</v>
      </c>
      <c r="BG970" s="189">
        <f>IF(N970="zákl. přenesená",J970,0)</f>
        <v>0</v>
      </c>
      <c r="BH970" s="189">
        <f>IF(N970="sníž. přenesená",J970,0)</f>
        <v>0</v>
      </c>
      <c r="BI970" s="189">
        <f>IF(N970="nulová",J970,0)</f>
        <v>0</v>
      </c>
      <c r="BJ970" s="19" t="s">
        <v>77</v>
      </c>
      <c r="BK970" s="189">
        <f>ROUND(I970*H970,2)</f>
        <v>0</v>
      </c>
      <c r="BL970" s="19" t="s">
        <v>266</v>
      </c>
      <c r="BM970" s="188" t="s">
        <v>1380</v>
      </c>
    </row>
    <row r="971" spans="1:47" s="2" customFormat="1" ht="11.25">
      <c r="A971" s="37"/>
      <c r="B971" s="38"/>
      <c r="C971" s="39"/>
      <c r="D971" s="190" t="s">
        <v>155</v>
      </c>
      <c r="E971" s="39"/>
      <c r="F971" s="191" t="s">
        <v>1379</v>
      </c>
      <c r="G971" s="39"/>
      <c r="H971" s="39"/>
      <c r="I971" s="192"/>
      <c r="J971" s="39"/>
      <c r="K971" s="39"/>
      <c r="L971" s="42"/>
      <c r="M971" s="193"/>
      <c r="N971" s="194"/>
      <c r="O971" s="67"/>
      <c r="P971" s="67"/>
      <c r="Q971" s="67"/>
      <c r="R971" s="67"/>
      <c r="S971" s="67"/>
      <c r="T971" s="68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T971" s="19" t="s">
        <v>155</v>
      </c>
      <c r="AU971" s="19" t="s">
        <v>82</v>
      </c>
    </row>
    <row r="972" spans="1:65" s="2" customFormat="1" ht="16.5" customHeight="1">
      <c r="A972" s="37"/>
      <c r="B972" s="38"/>
      <c r="C972" s="177" t="s">
        <v>1381</v>
      </c>
      <c r="D972" s="177" t="s">
        <v>148</v>
      </c>
      <c r="E972" s="178" t="s">
        <v>1382</v>
      </c>
      <c r="F972" s="179" t="s">
        <v>1383</v>
      </c>
      <c r="G972" s="180" t="s">
        <v>447</v>
      </c>
      <c r="H972" s="181">
        <v>1</v>
      </c>
      <c r="I972" s="182"/>
      <c r="J972" s="183">
        <f>ROUND(I972*H972,2)</f>
        <v>0</v>
      </c>
      <c r="K972" s="179" t="s">
        <v>21</v>
      </c>
      <c r="L972" s="42"/>
      <c r="M972" s="184" t="s">
        <v>21</v>
      </c>
      <c r="N972" s="185" t="s">
        <v>43</v>
      </c>
      <c r="O972" s="67"/>
      <c r="P972" s="186">
        <f>O972*H972</f>
        <v>0</v>
      </c>
      <c r="Q972" s="186">
        <v>0</v>
      </c>
      <c r="R972" s="186">
        <f>Q972*H972</f>
        <v>0</v>
      </c>
      <c r="S972" s="186">
        <v>0</v>
      </c>
      <c r="T972" s="187">
        <f>S972*H972</f>
        <v>0</v>
      </c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R972" s="188" t="s">
        <v>266</v>
      </c>
      <c r="AT972" s="188" t="s">
        <v>148</v>
      </c>
      <c r="AU972" s="188" t="s">
        <v>82</v>
      </c>
      <c r="AY972" s="19" t="s">
        <v>145</v>
      </c>
      <c r="BE972" s="189">
        <f>IF(N972="základní",J972,0)</f>
        <v>0</v>
      </c>
      <c r="BF972" s="189">
        <f>IF(N972="snížená",J972,0)</f>
        <v>0</v>
      </c>
      <c r="BG972" s="189">
        <f>IF(N972="zákl. přenesená",J972,0)</f>
        <v>0</v>
      </c>
      <c r="BH972" s="189">
        <f>IF(N972="sníž. přenesená",J972,0)</f>
        <v>0</v>
      </c>
      <c r="BI972" s="189">
        <f>IF(N972="nulová",J972,0)</f>
        <v>0</v>
      </c>
      <c r="BJ972" s="19" t="s">
        <v>77</v>
      </c>
      <c r="BK972" s="189">
        <f>ROUND(I972*H972,2)</f>
        <v>0</v>
      </c>
      <c r="BL972" s="19" t="s">
        <v>266</v>
      </c>
      <c r="BM972" s="188" t="s">
        <v>1384</v>
      </c>
    </row>
    <row r="973" spans="1:47" s="2" customFormat="1" ht="11.25">
      <c r="A973" s="37"/>
      <c r="B973" s="38"/>
      <c r="C973" s="39"/>
      <c r="D973" s="190" t="s">
        <v>155</v>
      </c>
      <c r="E973" s="39"/>
      <c r="F973" s="191" t="s">
        <v>1383</v>
      </c>
      <c r="G973" s="39"/>
      <c r="H973" s="39"/>
      <c r="I973" s="192"/>
      <c r="J973" s="39"/>
      <c r="K973" s="39"/>
      <c r="L973" s="42"/>
      <c r="M973" s="193"/>
      <c r="N973" s="194"/>
      <c r="O973" s="67"/>
      <c r="P973" s="67"/>
      <c r="Q973" s="67"/>
      <c r="R973" s="67"/>
      <c r="S973" s="67"/>
      <c r="T973" s="68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T973" s="19" t="s">
        <v>155</v>
      </c>
      <c r="AU973" s="19" t="s">
        <v>82</v>
      </c>
    </row>
    <row r="974" spans="1:65" s="2" customFormat="1" ht="24.2" customHeight="1">
      <c r="A974" s="37"/>
      <c r="B974" s="38"/>
      <c r="C974" s="177" t="s">
        <v>1385</v>
      </c>
      <c r="D974" s="177" t="s">
        <v>148</v>
      </c>
      <c r="E974" s="178" t="s">
        <v>1386</v>
      </c>
      <c r="F974" s="179" t="s">
        <v>1387</v>
      </c>
      <c r="G974" s="180" t="s">
        <v>1004</v>
      </c>
      <c r="H974" s="250"/>
      <c r="I974" s="182"/>
      <c r="J974" s="183">
        <f>ROUND(I974*H974,2)</f>
        <v>0</v>
      </c>
      <c r="K974" s="179" t="s">
        <v>152</v>
      </c>
      <c r="L974" s="42"/>
      <c r="M974" s="184" t="s">
        <v>21</v>
      </c>
      <c r="N974" s="185" t="s">
        <v>43</v>
      </c>
      <c r="O974" s="67"/>
      <c r="P974" s="186">
        <f>O974*H974</f>
        <v>0</v>
      </c>
      <c r="Q974" s="186">
        <v>0</v>
      </c>
      <c r="R974" s="186">
        <f>Q974*H974</f>
        <v>0</v>
      </c>
      <c r="S974" s="186">
        <v>0</v>
      </c>
      <c r="T974" s="187">
        <f>S974*H974</f>
        <v>0</v>
      </c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R974" s="188" t="s">
        <v>266</v>
      </c>
      <c r="AT974" s="188" t="s">
        <v>148</v>
      </c>
      <c r="AU974" s="188" t="s">
        <v>82</v>
      </c>
      <c r="AY974" s="19" t="s">
        <v>145</v>
      </c>
      <c r="BE974" s="189">
        <f>IF(N974="základní",J974,0)</f>
        <v>0</v>
      </c>
      <c r="BF974" s="189">
        <f>IF(N974="snížená",J974,0)</f>
        <v>0</v>
      </c>
      <c r="BG974" s="189">
        <f>IF(N974="zákl. přenesená",J974,0)</f>
        <v>0</v>
      </c>
      <c r="BH974" s="189">
        <f>IF(N974="sníž. přenesená",J974,0)</f>
        <v>0</v>
      </c>
      <c r="BI974" s="189">
        <f>IF(N974="nulová",J974,0)</f>
        <v>0</v>
      </c>
      <c r="BJ974" s="19" t="s">
        <v>77</v>
      </c>
      <c r="BK974" s="189">
        <f>ROUND(I974*H974,2)</f>
        <v>0</v>
      </c>
      <c r="BL974" s="19" t="s">
        <v>266</v>
      </c>
      <c r="BM974" s="188" t="s">
        <v>1388</v>
      </c>
    </row>
    <row r="975" spans="1:47" s="2" customFormat="1" ht="29.25">
      <c r="A975" s="37"/>
      <c r="B975" s="38"/>
      <c r="C975" s="39"/>
      <c r="D975" s="190" t="s">
        <v>155</v>
      </c>
      <c r="E975" s="39"/>
      <c r="F975" s="191" t="s">
        <v>1389</v>
      </c>
      <c r="G975" s="39"/>
      <c r="H975" s="39"/>
      <c r="I975" s="192"/>
      <c r="J975" s="39"/>
      <c r="K975" s="39"/>
      <c r="L975" s="42"/>
      <c r="M975" s="193"/>
      <c r="N975" s="194"/>
      <c r="O975" s="67"/>
      <c r="P975" s="67"/>
      <c r="Q975" s="67"/>
      <c r="R975" s="67"/>
      <c r="S975" s="67"/>
      <c r="T975" s="68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T975" s="19" t="s">
        <v>155</v>
      </c>
      <c r="AU975" s="19" t="s">
        <v>82</v>
      </c>
    </row>
    <row r="976" spans="1:47" s="2" customFormat="1" ht="11.25">
      <c r="A976" s="37"/>
      <c r="B976" s="38"/>
      <c r="C976" s="39"/>
      <c r="D976" s="195" t="s">
        <v>157</v>
      </c>
      <c r="E976" s="39"/>
      <c r="F976" s="196" t="s">
        <v>1390</v>
      </c>
      <c r="G976" s="39"/>
      <c r="H976" s="39"/>
      <c r="I976" s="192"/>
      <c r="J976" s="39"/>
      <c r="K976" s="39"/>
      <c r="L976" s="42"/>
      <c r="M976" s="193"/>
      <c r="N976" s="194"/>
      <c r="O976" s="67"/>
      <c r="P976" s="67"/>
      <c r="Q976" s="67"/>
      <c r="R976" s="67"/>
      <c r="S976" s="67"/>
      <c r="T976" s="68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T976" s="19" t="s">
        <v>157</v>
      </c>
      <c r="AU976" s="19" t="s">
        <v>82</v>
      </c>
    </row>
    <row r="977" spans="1:65" s="2" customFormat="1" ht="24.2" customHeight="1">
      <c r="A977" s="37"/>
      <c r="B977" s="38"/>
      <c r="C977" s="177" t="s">
        <v>1391</v>
      </c>
      <c r="D977" s="177" t="s">
        <v>148</v>
      </c>
      <c r="E977" s="178" t="s">
        <v>1392</v>
      </c>
      <c r="F977" s="179" t="s">
        <v>1393</v>
      </c>
      <c r="G977" s="180" t="s">
        <v>1004</v>
      </c>
      <c r="H977" s="250"/>
      <c r="I977" s="182"/>
      <c r="J977" s="183">
        <f>ROUND(I977*H977,2)</f>
        <v>0</v>
      </c>
      <c r="K977" s="179" t="s">
        <v>152</v>
      </c>
      <c r="L977" s="42"/>
      <c r="M977" s="184" t="s">
        <v>21</v>
      </c>
      <c r="N977" s="185" t="s">
        <v>43</v>
      </c>
      <c r="O977" s="67"/>
      <c r="P977" s="186">
        <f>O977*H977</f>
        <v>0</v>
      </c>
      <c r="Q977" s="186">
        <v>0</v>
      </c>
      <c r="R977" s="186">
        <f>Q977*H977</f>
        <v>0</v>
      </c>
      <c r="S977" s="186">
        <v>0</v>
      </c>
      <c r="T977" s="187">
        <f>S977*H977</f>
        <v>0</v>
      </c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R977" s="188" t="s">
        <v>266</v>
      </c>
      <c r="AT977" s="188" t="s">
        <v>148</v>
      </c>
      <c r="AU977" s="188" t="s">
        <v>82</v>
      </c>
      <c r="AY977" s="19" t="s">
        <v>145</v>
      </c>
      <c r="BE977" s="189">
        <f>IF(N977="základní",J977,0)</f>
        <v>0</v>
      </c>
      <c r="BF977" s="189">
        <f>IF(N977="snížená",J977,0)</f>
        <v>0</v>
      </c>
      <c r="BG977" s="189">
        <f>IF(N977="zákl. přenesená",J977,0)</f>
        <v>0</v>
      </c>
      <c r="BH977" s="189">
        <f>IF(N977="sníž. přenesená",J977,0)</f>
        <v>0</v>
      </c>
      <c r="BI977" s="189">
        <f>IF(N977="nulová",J977,0)</f>
        <v>0</v>
      </c>
      <c r="BJ977" s="19" t="s">
        <v>77</v>
      </c>
      <c r="BK977" s="189">
        <f>ROUND(I977*H977,2)</f>
        <v>0</v>
      </c>
      <c r="BL977" s="19" t="s">
        <v>266</v>
      </c>
      <c r="BM977" s="188" t="s">
        <v>1394</v>
      </c>
    </row>
    <row r="978" spans="1:47" s="2" customFormat="1" ht="29.25">
      <c r="A978" s="37"/>
      <c r="B978" s="38"/>
      <c r="C978" s="39"/>
      <c r="D978" s="190" t="s">
        <v>155</v>
      </c>
      <c r="E978" s="39"/>
      <c r="F978" s="191" t="s">
        <v>1395</v>
      </c>
      <c r="G978" s="39"/>
      <c r="H978" s="39"/>
      <c r="I978" s="192"/>
      <c r="J978" s="39"/>
      <c r="K978" s="39"/>
      <c r="L978" s="42"/>
      <c r="M978" s="193"/>
      <c r="N978" s="194"/>
      <c r="O978" s="67"/>
      <c r="P978" s="67"/>
      <c r="Q978" s="67"/>
      <c r="R978" s="67"/>
      <c r="S978" s="67"/>
      <c r="T978" s="68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T978" s="19" t="s">
        <v>155</v>
      </c>
      <c r="AU978" s="19" t="s">
        <v>82</v>
      </c>
    </row>
    <row r="979" spans="1:47" s="2" customFormat="1" ht="11.25">
      <c r="A979" s="37"/>
      <c r="B979" s="38"/>
      <c r="C979" s="39"/>
      <c r="D979" s="195" t="s">
        <v>157</v>
      </c>
      <c r="E979" s="39"/>
      <c r="F979" s="196" t="s">
        <v>1396</v>
      </c>
      <c r="G979" s="39"/>
      <c r="H979" s="39"/>
      <c r="I979" s="192"/>
      <c r="J979" s="39"/>
      <c r="K979" s="39"/>
      <c r="L979" s="42"/>
      <c r="M979" s="193"/>
      <c r="N979" s="194"/>
      <c r="O979" s="67"/>
      <c r="P979" s="67"/>
      <c r="Q979" s="67"/>
      <c r="R979" s="67"/>
      <c r="S979" s="67"/>
      <c r="T979" s="68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T979" s="19" t="s">
        <v>157</v>
      </c>
      <c r="AU979" s="19" t="s">
        <v>82</v>
      </c>
    </row>
    <row r="980" spans="2:63" s="12" customFormat="1" ht="22.9" customHeight="1">
      <c r="B980" s="161"/>
      <c r="C980" s="162"/>
      <c r="D980" s="163" t="s">
        <v>71</v>
      </c>
      <c r="E980" s="175" t="s">
        <v>1397</v>
      </c>
      <c r="F980" s="175" t="s">
        <v>1398</v>
      </c>
      <c r="G980" s="162"/>
      <c r="H980" s="162"/>
      <c r="I980" s="165"/>
      <c r="J980" s="176">
        <f>BK980</f>
        <v>0</v>
      </c>
      <c r="K980" s="162"/>
      <c r="L980" s="167"/>
      <c r="M980" s="168"/>
      <c r="N980" s="169"/>
      <c r="O980" s="169"/>
      <c r="P980" s="170">
        <f>P981+SUM(P982:P999)+P1022+P1049+P1081+P1100+P1107</f>
        <v>0</v>
      </c>
      <c r="Q980" s="169"/>
      <c r="R980" s="170">
        <f>R981+SUM(R982:R999)+R1022+R1049+R1081+R1100+R1107</f>
        <v>0.058529</v>
      </c>
      <c r="S980" s="169"/>
      <c r="T980" s="171">
        <f>T981+SUM(T982:T999)+T1022+T1049+T1081+T1100+T1107</f>
        <v>0.023</v>
      </c>
      <c r="AR980" s="172" t="s">
        <v>82</v>
      </c>
      <c r="AT980" s="173" t="s">
        <v>71</v>
      </c>
      <c r="AU980" s="173" t="s">
        <v>77</v>
      </c>
      <c r="AY980" s="172" t="s">
        <v>145</v>
      </c>
      <c r="BK980" s="174">
        <f>BK981+SUM(BK982:BK999)+BK1022+BK1049+BK1081+BK1100+BK1107</f>
        <v>0</v>
      </c>
    </row>
    <row r="981" spans="1:65" s="2" customFormat="1" ht="21.75" customHeight="1">
      <c r="A981" s="37"/>
      <c r="B981" s="38"/>
      <c r="C981" s="177" t="s">
        <v>1399</v>
      </c>
      <c r="D981" s="177" t="s">
        <v>148</v>
      </c>
      <c r="E981" s="178" t="s">
        <v>1400</v>
      </c>
      <c r="F981" s="179" t="s">
        <v>1401</v>
      </c>
      <c r="G981" s="180" t="s">
        <v>1402</v>
      </c>
      <c r="H981" s="181">
        <v>20</v>
      </c>
      <c r="I981" s="182"/>
      <c r="J981" s="183">
        <f>ROUND(I981*H981,2)</f>
        <v>0</v>
      </c>
      <c r="K981" s="179" t="s">
        <v>21</v>
      </c>
      <c r="L981" s="42"/>
      <c r="M981" s="184" t="s">
        <v>21</v>
      </c>
      <c r="N981" s="185" t="s">
        <v>43</v>
      </c>
      <c r="O981" s="67"/>
      <c r="P981" s="186">
        <f>O981*H981</f>
        <v>0</v>
      </c>
      <c r="Q981" s="186">
        <v>0</v>
      </c>
      <c r="R981" s="186">
        <f>Q981*H981</f>
        <v>0</v>
      </c>
      <c r="S981" s="186">
        <v>0</v>
      </c>
      <c r="T981" s="187">
        <f>S981*H981</f>
        <v>0</v>
      </c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R981" s="188" t="s">
        <v>266</v>
      </c>
      <c r="AT981" s="188" t="s">
        <v>148</v>
      </c>
      <c r="AU981" s="188" t="s">
        <v>82</v>
      </c>
      <c r="AY981" s="19" t="s">
        <v>145</v>
      </c>
      <c r="BE981" s="189">
        <f>IF(N981="základní",J981,0)</f>
        <v>0</v>
      </c>
      <c r="BF981" s="189">
        <f>IF(N981="snížená",J981,0)</f>
        <v>0</v>
      </c>
      <c r="BG981" s="189">
        <f>IF(N981="zákl. přenesená",J981,0)</f>
        <v>0</v>
      </c>
      <c r="BH981" s="189">
        <f>IF(N981="sníž. přenesená",J981,0)</f>
        <v>0</v>
      </c>
      <c r="BI981" s="189">
        <f>IF(N981="nulová",J981,0)</f>
        <v>0</v>
      </c>
      <c r="BJ981" s="19" t="s">
        <v>77</v>
      </c>
      <c r="BK981" s="189">
        <f>ROUND(I981*H981,2)</f>
        <v>0</v>
      </c>
      <c r="BL981" s="19" t="s">
        <v>266</v>
      </c>
      <c r="BM981" s="188" t="s">
        <v>1403</v>
      </c>
    </row>
    <row r="982" spans="1:47" s="2" customFormat="1" ht="11.25">
      <c r="A982" s="37"/>
      <c r="B982" s="38"/>
      <c r="C982" s="39"/>
      <c r="D982" s="190" t="s">
        <v>155</v>
      </c>
      <c r="E982" s="39"/>
      <c r="F982" s="191" t="s">
        <v>1401</v>
      </c>
      <c r="G982" s="39"/>
      <c r="H982" s="39"/>
      <c r="I982" s="192"/>
      <c r="J982" s="39"/>
      <c r="K982" s="39"/>
      <c r="L982" s="42"/>
      <c r="M982" s="193"/>
      <c r="N982" s="194"/>
      <c r="O982" s="67"/>
      <c r="P982" s="67"/>
      <c r="Q982" s="67"/>
      <c r="R982" s="67"/>
      <c r="S982" s="67"/>
      <c r="T982" s="68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T982" s="19" t="s">
        <v>155</v>
      </c>
      <c r="AU982" s="19" t="s">
        <v>82</v>
      </c>
    </row>
    <row r="983" spans="1:65" s="2" customFormat="1" ht="37.9" customHeight="1">
      <c r="A983" s="37"/>
      <c r="B983" s="38"/>
      <c r="C983" s="177" t="s">
        <v>1404</v>
      </c>
      <c r="D983" s="177" t="s">
        <v>148</v>
      </c>
      <c r="E983" s="178" t="s">
        <v>1405</v>
      </c>
      <c r="F983" s="179" t="s">
        <v>1406</v>
      </c>
      <c r="G983" s="180" t="s">
        <v>151</v>
      </c>
      <c r="H983" s="181">
        <v>4</v>
      </c>
      <c r="I983" s="182"/>
      <c r="J983" s="183">
        <f>ROUND(I983*H983,2)</f>
        <v>0</v>
      </c>
      <c r="K983" s="179" t="s">
        <v>21</v>
      </c>
      <c r="L983" s="42"/>
      <c r="M983" s="184" t="s">
        <v>21</v>
      </c>
      <c r="N983" s="185" t="s">
        <v>43</v>
      </c>
      <c r="O983" s="67"/>
      <c r="P983" s="186">
        <f>O983*H983</f>
        <v>0</v>
      </c>
      <c r="Q983" s="186">
        <v>0</v>
      </c>
      <c r="R983" s="186">
        <f>Q983*H983</f>
        <v>0</v>
      </c>
      <c r="S983" s="186">
        <v>0.003</v>
      </c>
      <c r="T983" s="187">
        <f>S983*H983</f>
        <v>0.012</v>
      </c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R983" s="188" t="s">
        <v>266</v>
      </c>
      <c r="AT983" s="188" t="s">
        <v>148</v>
      </c>
      <c r="AU983" s="188" t="s">
        <v>82</v>
      </c>
      <c r="AY983" s="19" t="s">
        <v>145</v>
      </c>
      <c r="BE983" s="189">
        <f>IF(N983="základní",J983,0)</f>
        <v>0</v>
      </c>
      <c r="BF983" s="189">
        <f>IF(N983="snížená",J983,0)</f>
        <v>0</v>
      </c>
      <c r="BG983" s="189">
        <f>IF(N983="zákl. přenesená",J983,0)</f>
        <v>0</v>
      </c>
      <c r="BH983" s="189">
        <f>IF(N983="sníž. přenesená",J983,0)</f>
        <v>0</v>
      </c>
      <c r="BI983" s="189">
        <f>IF(N983="nulová",J983,0)</f>
        <v>0</v>
      </c>
      <c r="BJ983" s="19" t="s">
        <v>77</v>
      </c>
      <c r="BK983" s="189">
        <f>ROUND(I983*H983,2)</f>
        <v>0</v>
      </c>
      <c r="BL983" s="19" t="s">
        <v>266</v>
      </c>
      <c r="BM983" s="188" t="s">
        <v>1407</v>
      </c>
    </row>
    <row r="984" spans="1:47" s="2" customFormat="1" ht="29.25">
      <c r="A984" s="37"/>
      <c r="B984" s="38"/>
      <c r="C984" s="39"/>
      <c r="D984" s="190" t="s">
        <v>155</v>
      </c>
      <c r="E984" s="39"/>
      <c r="F984" s="191" t="s">
        <v>1408</v>
      </c>
      <c r="G984" s="39"/>
      <c r="H984" s="39"/>
      <c r="I984" s="192"/>
      <c r="J984" s="39"/>
      <c r="K984" s="39"/>
      <c r="L984" s="42"/>
      <c r="M984" s="193"/>
      <c r="N984" s="194"/>
      <c r="O984" s="67"/>
      <c r="P984" s="67"/>
      <c r="Q984" s="67"/>
      <c r="R984" s="67"/>
      <c r="S984" s="67"/>
      <c r="T984" s="68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T984" s="19" t="s">
        <v>155</v>
      </c>
      <c r="AU984" s="19" t="s">
        <v>82</v>
      </c>
    </row>
    <row r="985" spans="2:51" s="13" customFormat="1" ht="11.25">
      <c r="B985" s="197"/>
      <c r="C985" s="198"/>
      <c r="D985" s="190" t="s">
        <v>159</v>
      </c>
      <c r="E985" s="199" t="s">
        <v>21</v>
      </c>
      <c r="F985" s="200" t="s">
        <v>1409</v>
      </c>
      <c r="G985" s="198"/>
      <c r="H985" s="201">
        <v>4</v>
      </c>
      <c r="I985" s="202"/>
      <c r="J985" s="198"/>
      <c r="K985" s="198"/>
      <c r="L985" s="203"/>
      <c r="M985" s="204"/>
      <c r="N985" s="205"/>
      <c r="O985" s="205"/>
      <c r="P985" s="205"/>
      <c r="Q985" s="205"/>
      <c r="R985" s="205"/>
      <c r="S985" s="205"/>
      <c r="T985" s="206"/>
      <c r="AT985" s="207" t="s">
        <v>159</v>
      </c>
      <c r="AU985" s="207" t="s">
        <v>82</v>
      </c>
      <c r="AV985" s="13" t="s">
        <v>82</v>
      </c>
      <c r="AW985" s="13" t="s">
        <v>34</v>
      </c>
      <c r="AX985" s="13" t="s">
        <v>77</v>
      </c>
      <c r="AY985" s="207" t="s">
        <v>145</v>
      </c>
    </row>
    <row r="986" spans="1:65" s="2" customFormat="1" ht="44.25" customHeight="1">
      <c r="A986" s="37"/>
      <c r="B986" s="38"/>
      <c r="C986" s="177" t="s">
        <v>1410</v>
      </c>
      <c r="D986" s="177" t="s">
        <v>148</v>
      </c>
      <c r="E986" s="178" t="s">
        <v>1411</v>
      </c>
      <c r="F986" s="179" t="s">
        <v>1412</v>
      </c>
      <c r="G986" s="180" t="s">
        <v>151</v>
      </c>
      <c r="H986" s="181">
        <v>10</v>
      </c>
      <c r="I986" s="182"/>
      <c r="J986" s="183">
        <f>ROUND(I986*H986,2)</f>
        <v>0</v>
      </c>
      <c r="K986" s="179" t="s">
        <v>152</v>
      </c>
      <c r="L986" s="42"/>
      <c r="M986" s="184" t="s">
        <v>21</v>
      </c>
      <c r="N986" s="185" t="s">
        <v>43</v>
      </c>
      <c r="O986" s="67"/>
      <c r="P986" s="186">
        <f>O986*H986</f>
        <v>0</v>
      </c>
      <c r="Q986" s="186">
        <v>0</v>
      </c>
      <c r="R986" s="186">
        <f>Q986*H986</f>
        <v>0</v>
      </c>
      <c r="S986" s="186">
        <v>0.0008</v>
      </c>
      <c r="T986" s="187">
        <f>S986*H986</f>
        <v>0.008</v>
      </c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R986" s="188" t="s">
        <v>266</v>
      </c>
      <c r="AT986" s="188" t="s">
        <v>148</v>
      </c>
      <c r="AU986" s="188" t="s">
        <v>82</v>
      </c>
      <c r="AY986" s="19" t="s">
        <v>145</v>
      </c>
      <c r="BE986" s="189">
        <f>IF(N986="základní",J986,0)</f>
        <v>0</v>
      </c>
      <c r="BF986" s="189">
        <f>IF(N986="snížená",J986,0)</f>
        <v>0</v>
      </c>
      <c r="BG986" s="189">
        <f>IF(N986="zákl. přenesená",J986,0)</f>
        <v>0</v>
      </c>
      <c r="BH986" s="189">
        <f>IF(N986="sníž. přenesená",J986,0)</f>
        <v>0</v>
      </c>
      <c r="BI986" s="189">
        <f>IF(N986="nulová",J986,0)</f>
        <v>0</v>
      </c>
      <c r="BJ986" s="19" t="s">
        <v>77</v>
      </c>
      <c r="BK986" s="189">
        <f>ROUND(I986*H986,2)</f>
        <v>0</v>
      </c>
      <c r="BL986" s="19" t="s">
        <v>266</v>
      </c>
      <c r="BM986" s="188" t="s">
        <v>1413</v>
      </c>
    </row>
    <row r="987" spans="1:47" s="2" customFormat="1" ht="29.25">
      <c r="A987" s="37"/>
      <c r="B987" s="38"/>
      <c r="C987" s="39"/>
      <c r="D987" s="190" t="s">
        <v>155</v>
      </c>
      <c r="E987" s="39"/>
      <c r="F987" s="191" t="s">
        <v>1414</v>
      </c>
      <c r="G987" s="39"/>
      <c r="H987" s="39"/>
      <c r="I987" s="192"/>
      <c r="J987" s="39"/>
      <c r="K987" s="39"/>
      <c r="L987" s="42"/>
      <c r="M987" s="193"/>
      <c r="N987" s="194"/>
      <c r="O987" s="67"/>
      <c r="P987" s="67"/>
      <c r="Q987" s="67"/>
      <c r="R987" s="67"/>
      <c r="S987" s="67"/>
      <c r="T987" s="68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T987" s="19" t="s">
        <v>155</v>
      </c>
      <c r="AU987" s="19" t="s">
        <v>82</v>
      </c>
    </row>
    <row r="988" spans="1:47" s="2" customFormat="1" ht="11.25">
      <c r="A988" s="37"/>
      <c r="B988" s="38"/>
      <c r="C988" s="39"/>
      <c r="D988" s="195" t="s">
        <v>157</v>
      </c>
      <c r="E988" s="39"/>
      <c r="F988" s="196" t="s">
        <v>1415</v>
      </c>
      <c r="G988" s="39"/>
      <c r="H988" s="39"/>
      <c r="I988" s="192"/>
      <c r="J988" s="39"/>
      <c r="K988" s="39"/>
      <c r="L988" s="42"/>
      <c r="M988" s="193"/>
      <c r="N988" s="194"/>
      <c r="O988" s="67"/>
      <c r="P988" s="67"/>
      <c r="Q988" s="67"/>
      <c r="R988" s="67"/>
      <c r="S988" s="67"/>
      <c r="T988" s="68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T988" s="19" t="s">
        <v>157</v>
      </c>
      <c r="AU988" s="19" t="s">
        <v>82</v>
      </c>
    </row>
    <row r="989" spans="2:51" s="13" customFormat="1" ht="11.25">
      <c r="B989" s="197"/>
      <c r="C989" s="198"/>
      <c r="D989" s="190" t="s">
        <v>159</v>
      </c>
      <c r="E989" s="199" t="s">
        <v>21</v>
      </c>
      <c r="F989" s="200" t="s">
        <v>1416</v>
      </c>
      <c r="G989" s="198"/>
      <c r="H989" s="201">
        <v>10</v>
      </c>
      <c r="I989" s="202"/>
      <c r="J989" s="198"/>
      <c r="K989" s="198"/>
      <c r="L989" s="203"/>
      <c r="M989" s="204"/>
      <c r="N989" s="205"/>
      <c r="O989" s="205"/>
      <c r="P989" s="205"/>
      <c r="Q989" s="205"/>
      <c r="R989" s="205"/>
      <c r="S989" s="205"/>
      <c r="T989" s="206"/>
      <c r="AT989" s="207" t="s">
        <v>159</v>
      </c>
      <c r="AU989" s="207" t="s">
        <v>82</v>
      </c>
      <c r="AV989" s="13" t="s">
        <v>82</v>
      </c>
      <c r="AW989" s="13" t="s">
        <v>34</v>
      </c>
      <c r="AX989" s="13" t="s">
        <v>77</v>
      </c>
      <c r="AY989" s="207" t="s">
        <v>145</v>
      </c>
    </row>
    <row r="990" spans="1:65" s="2" customFormat="1" ht="24.2" customHeight="1">
      <c r="A990" s="37"/>
      <c r="B990" s="38"/>
      <c r="C990" s="177" t="s">
        <v>1417</v>
      </c>
      <c r="D990" s="177" t="s">
        <v>148</v>
      </c>
      <c r="E990" s="178" t="s">
        <v>1418</v>
      </c>
      <c r="F990" s="179" t="s">
        <v>1419</v>
      </c>
      <c r="G990" s="180" t="s">
        <v>151</v>
      </c>
      <c r="H990" s="181">
        <v>3</v>
      </c>
      <c r="I990" s="182"/>
      <c r="J990" s="183">
        <f>ROUND(I990*H990,2)</f>
        <v>0</v>
      </c>
      <c r="K990" s="179" t="s">
        <v>21</v>
      </c>
      <c r="L990" s="42"/>
      <c r="M990" s="184" t="s">
        <v>21</v>
      </c>
      <c r="N990" s="185" t="s">
        <v>43</v>
      </c>
      <c r="O990" s="67"/>
      <c r="P990" s="186">
        <f>O990*H990</f>
        <v>0</v>
      </c>
      <c r="Q990" s="186">
        <v>0</v>
      </c>
      <c r="R990" s="186">
        <f>Q990*H990</f>
        <v>0</v>
      </c>
      <c r="S990" s="186">
        <v>0.001</v>
      </c>
      <c r="T990" s="187">
        <f>S990*H990</f>
        <v>0.003</v>
      </c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R990" s="188" t="s">
        <v>266</v>
      </c>
      <c r="AT990" s="188" t="s">
        <v>148</v>
      </c>
      <c r="AU990" s="188" t="s">
        <v>82</v>
      </c>
      <c r="AY990" s="19" t="s">
        <v>145</v>
      </c>
      <c r="BE990" s="189">
        <f>IF(N990="základní",J990,0)</f>
        <v>0</v>
      </c>
      <c r="BF990" s="189">
        <f>IF(N990="snížená",J990,0)</f>
        <v>0</v>
      </c>
      <c r="BG990" s="189">
        <f>IF(N990="zákl. přenesená",J990,0)</f>
        <v>0</v>
      </c>
      <c r="BH990" s="189">
        <f>IF(N990="sníž. přenesená",J990,0)</f>
        <v>0</v>
      </c>
      <c r="BI990" s="189">
        <f>IF(N990="nulová",J990,0)</f>
        <v>0</v>
      </c>
      <c r="BJ990" s="19" t="s">
        <v>77</v>
      </c>
      <c r="BK990" s="189">
        <f>ROUND(I990*H990,2)</f>
        <v>0</v>
      </c>
      <c r="BL990" s="19" t="s">
        <v>266</v>
      </c>
      <c r="BM990" s="188" t="s">
        <v>1420</v>
      </c>
    </row>
    <row r="991" spans="1:47" s="2" customFormat="1" ht="19.5">
      <c r="A991" s="37"/>
      <c r="B991" s="38"/>
      <c r="C991" s="39"/>
      <c r="D991" s="190" t="s">
        <v>155</v>
      </c>
      <c r="E991" s="39"/>
      <c r="F991" s="191" t="s">
        <v>1421</v>
      </c>
      <c r="G991" s="39"/>
      <c r="H991" s="39"/>
      <c r="I991" s="192"/>
      <c r="J991" s="39"/>
      <c r="K991" s="39"/>
      <c r="L991" s="42"/>
      <c r="M991" s="193"/>
      <c r="N991" s="194"/>
      <c r="O991" s="67"/>
      <c r="P991" s="67"/>
      <c r="Q991" s="67"/>
      <c r="R991" s="67"/>
      <c r="S991" s="67"/>
      <c r="T991" s="68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T991" s="19" t="s">
        <v>155</v>
      </c>
      <c r="AU991" s="19" t="s">
        <v>82</v>
      </c>
    </row>
    <row r="992" spans="2:51" s="13" customFormat="1" ht="11.25">
      <c r="B992" s="197"/>
      <c r="C992" s="198"/>
      <c r="D992" s="190" t="s">
        <v>159</v>
      </c>
      <c r="E992" s="199" t="s">
        <v>21</v>
      </c>
      <c r="F992" s="200" t="s">
        <v>1422</v>
      </c>
      <c r="G992" s="198"/>
      <c r="H992" s="201">
        <v>3</v>
      </c>
      <c r="I992" s="202"/>
      <c r="J992" s="198"/>
      <c r="K992" s="198"/>
      <c r="L992" s="203"/>
      <c r="M992" s="204"/>
      <c r="N992" s="205"/>
      <c r="O992" s="205"/>
      <c r="P992" s="205"/>
      <c r="Q992" s="205"/>
      <c r="R992" s="205"/>
      <c r="S992" s="205"/>
      <c r="T992" s="206"/>
      <c r="AT992" s="207" t="s">
        <v>159</v>
      </c>
      <c r="AU992" s="207" t="s">
        <v>82</v>
      </c>
      <c r="AV992" s="13" t="s">
        <v>82</v>
      </c>
      <c r="AW992" s="13" t="s">
        <v>34</v>
      </c>
      <c r="AX992" s="13" t="s">
        <v>77</v>
      </c>
      <c r="AY992" s="207" t="s">
        <v>145</v>
      </c>
    </row>
    <row r="993" spans="1:65" s="2" customFormat="1" ht="24.2" customHeight="1">
      <c r="A993" s="37"/>
      <c r="B993" s="38"/>
      <c r="C993" s="177" t="s">
        <v>1423</v>
      </c>
      <c r="D993" s="177" t="s">
        <v>148</v>
      </c>
      <c r="E993" s="178" t="s">
        <v>1424</v>
      </c>
      <c r="F993" s="179" t="s">
        <v>1425</v>
      </c>
      <c r="G993" s="180" t="s">
        <v>1004</v>
      </c>
      <c r="H993" s="250"/>
      <c r="I993" s="182"/>
      <c r="J993" s="183">
        <f>ROUND(I993*H993,2)</f>
        <v>0</v>
      </c>
      <c r="K993" s="179" t="s">
        <v>152</v>
      </c>
      <c r="L993" s="42"/>
      <c r="M993" s="184" t="s">
        <v>21</v>
      </c>
      <c r="N993" s="185" t="s">
        <v>43</v>
      </c>
      <c r="O993" s="67"/>
      <c r="P993" s="186">
        <f>O993*H993</f>
        <v>0</v>
      </c>
      <c r="Q993" s="186">
        <v>0</v>
      </c>
      <c r="R993" s="186">
        <f>Q993*H993</f>
        <v>0</v>
      </c>
      <c r="S993" s="186">
        <v>0</v>
      </c>
      <c r="T993" s="187">
        <f>S993*H993</f>
        <v>0</v>
      </c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R993" s="188" t="s">
        <v>266</v>
      </c>
      <c r="AT993" s="188" t="s">
        <v>148</v>
      </c>
      <c r="AU993" s="188" t="s">
        <v>82</v>
      </c>
      <c r="AY993" s="19" t="s">
        <v>145</v>
      </c>
      <c r="BE993" s="189">
        <f>IF(N993="základní",J993,0)</f>
        <v>0</v>
      </c>
      <c r="BF993" s="189">
        <f>IF(N993="snížená",J993,0)</f>
        <v>0</v>
      </c>
      <c r="BG993" s="189">
        <f>IF(N993="zákl. přenesená",J993,0)</f>
        <v>0</v>
      </c>
      <c r="BH993" s="189">
        <f>IF(N993="sníž. přenesená",J993,0)</f>
        <v>0</v>
      </c>
      <c r="BI993" s="189">
        <f>IF(N993="nulová",J993,0)</f>
        <v>0</v>
      </c>
      <c r="BJ993" s="19" t="s">
        <v>77</v>
      </c>
      <c r="BK993" s="189">
        <f>ROUND(I993*H993,2)</f>
        <v>0</v>
      </c>
      <c r="BL993" s="19" t="s">
        <v>266</v>
      </c>
      <c r="BM993" s="188" t="s">
        <v>1426</v>
      </c>
    </row>
    <row r="994" spans="1:47" s="2" customFormat="1" ht="19.5">
      <c r="A994" s="37"/>
      <c r="B994" s="38"/>
      <c r="C994" s="39"/>
      <c r="D994" s="190" t="s">
        <v>155</v>
      </c>
      <c r="E994" s="39"/>
      <c r="F994" s="191" t="s">
        <v>1427</v>
      </c>
      <c r="G994" s="39"/>
      <c r="H994" s="39"/>
      <c r="I994" s="192"/>
      <c r="J994" s="39"/>
      <c r="K994" s="39"/>
      <c r="L994" s="42"/>
      <c r="M994" s="193"/>
      <c r="N994" s="194"/>
      <c r="O994" s="67"/>
      <c r="P994" s="67"/>
      <c r="Q994" s="67"/>
      <c r="R994" s="67"/>
      <c r="S994" s="67"/>
      <c r="T994" s="68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T994" s="19" t="s">
        <v>155</v>
      </c>
      <c r="AU994" s="19" t="s">
        <v>82</v>
      </c>
    </row>
    <row r="995" spans="1:47" s="2" customFormat="1" ht="11.25">
      <c r="A995" s="37"/>
      <c r="B995" s="38"/>
      <c r="C995" s="39"/>
      <c r="D995" s="195" t="s">
        <v>157</v>
      </c>
      <c r="E995" s="39"/>
      <c r="F995" s="196" t="s">
        <v>1428</v>
      </c>
      <c r="G995" s="39"/>
      <c r="H995" s="39"/>
      <c r="I995" s="192"/>
      <c r="J995" s="39"/>
      <c r="K995" s="39"/>
      <c r="L995" s="42"/>
      <c r="M995" s="193"/>
      <c r="N995" s="194"/>
      <c r="O995" s="67"/>
      <c r="P995" s="67"/>
      <c r="Q995" s="67"/>
      <c r="R995" s="67"/>
      <c r="S995" s="67"/>
      <c r="T995" s="68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T995" s="19" t="s">
        <v>157</v>
      </c>
      <c r="AU995" s="19" t="s">
        <v>82</v>
      </c>
    </row>
    <row r="996" spans="1:65" s="2" customFormat="1" ht="24.2" customHeight="1">
      <c r="A996" s="37"/>
      <c r="B996" s="38"/>
      <c r="C996" s="177" t="s">
        <v>1429</v>
      </c>
      <c r="D996" s="177" t="s">
        <v>148</v>
      </c>
      <c r="E996" s="178" t="s">
        <v>1430</v>
      </c>
      <c r="F996" s="179" t="s">
        <v>1431</v>
      </c>
      <c r="G996" s="180" t="s">
        <v>1004</v>
      </c>
      <c r="H996" s="250"/>
      <c r="I996" s="182"/>
      <c r="J996" s="183">
        <f>ROUND(I996*H996,2)</f>
        <v>0</v>
      </c>
      <c r="K996" s="179" t="s">
        <v>152</v>
      </c>
      <c r="L996" s="42"/>
      <c r="M996" s="184" t="s">
        <v>21</v>
      </c>
      <c r="N996" s="185" t="s">
        <v>43</v>
      </c>
      <c r="O996" s="67"/>
      <c r="P996" s="186">
        <f>O996*H996</f>
        <v>0</v>
      </c>
      <c r="Q996" s="186">
        <v>0</v>
      </c>
      <c r="R996" s="186">
        <f>Q996*H996</f>
        <v>0</v>
      </c>
      <c r="S996" s="186">
        <v>0</v>
      </c>
      <c r="T996" s="187">
        <f>S996*H996</f>
        <v>0</v>
      </c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R996" s="188" t="s">
        <v>266</v>
      </c>
      <c r="AT996" s="188" t="s">
        <v>148</v>
      </c>
      <c r="AU996" s="188" t="s">
        <v>82</v>
      </c>
      <c r="AY996" s="19" t="s">
        <v>145</v>
      </c>
      <c r="BE996" s="189">
        <f>IF(N996="základní",J996,0)</f>
        <v>0</v>
      </c>
      <c r="BF996" s="189">
        <f>IF(N996="snížená",J996,0)</f>
        <v>0</v>
      </c>
      <c r="BG996" s="189">
        <f>IF(N996="zákl. přenesená",J996,0)</f>
        <v>0</v>
      </c>
      <c r="BH996" s="189">
        <f>IF(N996="sníž. přenesená",J996,0)</f>
        <v>0</v>
      </c>
      <c r="BI996" s="189">
        <f>IF(N996="nulová",J996,0)</f>
        <v>0</v>
      </c>
      <c r="BJ996" s="19" t="s">
        <v>77</v>
      </c>
      <c r="BK996" s="189">
        <f>ROUND(I996*H996,2)</f>
        <v>0</v>
      </c>
      <c r="BL996" s="19" t="s">
        <v>266</v>
      </c>
      <c r="BM996" s="188" t="s">
        <v>1432</v>
      </c>
    </row>
    <row r="997" spans="1:47" s="2" customFormat="1" ht="29.25">
      <c r="A997" s="37"/>
      <c r="B997" s="38"/>
      <c r="C997" s="39"/>
      <c r="D997" s="190" t="s">
        <v>155</v>
      </c>
      <c r="E997" s="39"/>
      <c r="F997" s="191" t="s">
        <v>1433</v>
      </c>
      <c r="G997" s="39"/>
      <c r="H997" s="39"/>
      <c r="I997" s="192"/>
      <c r="J997" s="39"/>
      <c r="K997" s="39"/>
      <c r="L997" s="42"/>
      <c r="M997" s="193"/>
      <c r="N997" s="194"/>
      <c r="O997" s="67"/>
      <c r="P997" s="67"/>
      <c r="Q997" s="67"/>
      <c r="R997" s="67"/>
      <c r="S997" s="67"/>
      <c r="T997" s="68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T997" s="19" t="s">
        <v>155</v>
      </c>
      <c r="AU997" s="19" t="s">
        <v>82</v>
      </c>
    </row>
    <row r="998" spans="1:47" s="2" customFormat="1" ht="11.25">
      <c r="A998" s="37"/>
      <c r="B998" s="38"/>
      <c r="C998" s="39"/>
      <c r="D998" s="195" t="s">
        <v>157</v>
      </c>
      <c r="E998" s="39"/>
      <c r="F998" s="196" t="s">
        <v>1434</v>
      </c>
      <c r="G998" s="39"/>
      <c r="H998" s="39"/>
      <c r="I998" s="192"/>
      <c r="J998" s="39"/>
      <c r="K998" s="39"/>
      <c r="L998" s="42"/>
      <c r="M998" s="193"/>
      <c r="N998" s="194"/>
      <c r="O998" s="67"/>
      <c r="P998" s="67"/>
      <c r="Q998" s="67"/>
      <c r="R998" s="67"/>
      <c r="S998" s="67"/>
      <c r="T998" s="68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T998" s="19" t="s">
        <v>157</v>
      </c>
      <c r="AU998" s="19" t="s">
        <v>82</v>
      </c>
    </row>
    <row r="999" spans="2:63" s="12" customFormat="1" ht="20.85" customHeight="1">
      <c r="B999" s="161"/>
      <c r="C999" s="162"/>
      <c r="D999" s="163" t="s">
        <v>71</v>
      </c>
      <c r="E999" s="175" t="s">
        <v>1435</v>
      </c>
      <c r="F999" s="175" t="s">
        <v>1436</v>
      </c>
      <c r="G999" s="162"/>
      <c r="H999" s="162"/>
      <c r="I999" s="165"/>
      <c r="J999" s="176">
        <f>BK999</f>
        <v>0</v>
      </c>
      <c r="K999" s="162"/>
      <c r="L999" s="167"/>
      <c r="M999" s="168"/>
      <c r="N999" s="169"/>
      <c r="O999" s="169"/>
      <c r="P999" s="170">
        <f>SUM(P1000:P1021)</f>
        <v>0</v>
      </c>
      <c r="Q999" s="169"/>
      <c r="R999" s="170">
        <f>SUM(R1000:R1021)</f>
        <v>0</v>
      </c>
      <c r="S999" s="169"/>
      <c r="T999" s="171">
        <f>SUM(T1000:T1021)</f>
        <v>0</v>
      </c>
      <c r="AR999" s="172" t="s">
        <v>82</v>
      </c>
      <c r="AT999" s="173" t="s">
        <v>71</v>
      </c>
      <c r="AU999" s="173" t="s">
        <v>82</v>
      </c>
      <c r="AY999" s="172" t="s">
        <v>145</v>
      </c>
      <c r="BK999" s="174">
        <f>SUM(BK1000:BK1021)</f>
        <v>0</v>
      </c>
    </row>
    <row r="1000" spans="1:65" s="2" customFormat="1" ht="37.9" customHeight="1">
      <c r="A1000" s="37"/>
      <c r="B1000" s="38"/>
      <c r="C1000" s="177" t="s">
        <v>1437</v>
      </c>
      <c r="D1000" s="177" t="s">
        <v>148</v>
      </c>
      <c r="E1000" s="178" t="s">
        <v>1438</v>
      </c>
      <c r="F1000" s="179" t="s">
        <v>1439</v>
      </c>
      <c r="G1000" s="180" t="s">
        <v>151</v>
      </c>
      <c r="H1000" s="181">
        <v>8</v>
      </c>
      <c r="I1000" s="182"/>
      <c r="J1000" s="183">
        <f>ROUND(I1000*H1000,2)</f>
        <v>0</v>
      </c>
      <c r="K1000" s="179" t="s">
        <v>21</v>
      </c>
      <c r="L1000" s="42"/>
      <c r="M1000" s="184" t="s">
        <v>21</v>
      </c>
      <c r="N1000" s="185" t="s">
        <v>43</v>
      </c>
      <c r="O1000" s="67"/>
      <c r="P1000" s="186">
        <f>O1000*H1000</f>
        <v>0</v>
      </c>
      <c r="Q1000" s="186">
        <v>0</v>
      </c>
      <c r="R1000" s="186">
        <f>Q1000*H1000</f>
        <v>0</v>
      </c>
      <c r="S1000" s="186">
        <v>0</v>
      </c>
      <c r="T1000" s="187">
        <f>S1000*H1000</f>
        <v>0</v>
      </c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R1000" s="188" t="s">
        <v>266</v>
      </c>
      <c r="AT1000" s="188" t="s">
        <v>148</v>
      </c>
      <c r="AU1000" s="188" t="s">
        <v>146</v>
      </c>
      <c r="AY1000" s="19" t="s">
        <v>145</v>
      </c>
      <c r="BE1000" s="189">
        <f>IF(N1000="základní",J1000,0)</f>
        <v>0</v>
      </c>
      <c r="BF1000" s="189">
        <f>IF(N1000="snížená",J1000,0)</f>
        <v>0</v>
      </c>
      <c r="BG1000" s="189">
        <f>IF(N1000="zákl. přenesená",J1000,0)</f>
        <v>0</v>
      </c>
      <c r="BH1000" s="189">
        <f>IF(N1000="sníž. přenesená",J1000,0)</f>
        <v>0</v>
      </c>
      <c r="BI1000" s="189">
        <f>IF(N1000="nulová",J1000,0)</f>
        <v>0</v>
      </c>
      <c r="BJ1000" s="19" t="s">
        <v>77</v>
      </c>
      <c r="BK1000" s="189">
        <f>ROUND(I1000*H1000,2)</f>
        <v>0</v>
      </c>
      <c r="BL1000" s="19" t="s">
        <v>266</v>
      </c>
      <c r="BM1000" s="188" t="s">
        <v>1440</v>
      </c>
    </row>
    <row r="1001" spans="1:47" s="2" customFormat="1" ht="19.5">
      <c r="A1001" s="37"/>
      <c r="B1001" s="38"/>
      <c r="C1001" s="39"/>
      <c r="D1001" s="190" t="s">
        <v>155</v>
      </c>
      <c r="E1001" s="39"/>
      <c r="F1001" s="191" t="s">
        <v>1441</v>
      </c>
      <c r="G1001" s="39"/>
      <c r="H1001" s="39"/>
      <c r="I1001" s="192"/>
      <c r="J1001" s="39"/>
      <c r="K1001" s="39"/>
      <c r="L1001" s="42"/>
      <c r="M1001" s="193"/>
      <c r="N1001" s="194"/>
      <c r="O1001" s="67"/>
      <c r="P1001" s="67"/>
      <c r="Q1001" s="67"/>
      <c r="R1001" s="67"/>
      <c r="S1001" s="67"/>
      <c r="T1001" s="68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T1001" s="19" t="s">
        <v>155</v>
      </c>
      <c r="AU1001" s="19" t="s">
        <v>146</v>
      </c>
    </row>
    <row r="1002" spans="1:65" s="2" customFormat="1" ht="44.25" customHeight="1">
      <c r="A1002" s="37"/>
      <c r="B1002" s="38"/>
      <c r="C1002" s="240" t="s">
        <v>1442</v>
      </c>
      <c r="D1002" s="240" t="s">
        <v>486</v>
      </c>
      <c r="E1002" s="241" t="s">
        <v>1443</v>
      </c>
      <c r="F1002" s="242" t="s">
        <v>1444</v>
      </c>
      <c r="G1002" s="243" t="s">
        <v>151</v>
      </c>
      <c r="H1002" s="244">
        <v>8</v>
      </c>
      <c r="I1002" s="245"/>
      <c r="J1002" s="246">
        <f>ROUND(I1002*H1002,2)</f>
        <v>0</v>
      </c>
      <c r="K1002" s="242" t="s">
        <v>21</v>
      </c>
      <c r="L1002" s="247"/>
      <c r="M1002" s="248" t="s">
        <v>21</v>
      </c>
      <c r="N1002" s="249" t="s">
        <v>43</v>
      </c>
      <c r="O1002" s="67"/>
      <c r="P1002" s="186">
        <f>O1002*H1002</f>
        <v>0</v>
      </c>
      <c r="Q1002" s="186">
        <v>0</v>
      </c>
      <c r="R1002" s="186">
        <f>Q1002*H1002</f>
        <v>0</v>
      </c>
      <c r="S1002" s="186">
        <v>0</v>
      </c>
      <c r="T1002" s="187">
        <f>S1002*H1002</f>
        <v>0</v>
      </c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R1002" s="188" t="s">
        <v>426</v>
      </c>
      <c r="AT1002" s="188" t="s">
        <v>486</v>
      </c>
      <c r="AU1002" s="188" t="s">
        <v>146</v>
      </c>
      <c r="AY1002" s="19" t="s">
        <v>145</v>
      </c>
      <c r="BE1002" s="189">
        <f>IF(N1002="základní",J1002,0)</f>
        <v>0</v>
      </c>
      <c r="BF1002" s="189">
        <f>IF(N1002="snížená",J1002,0)</f>
        <v>0</v>
      </c>
      <c r="BG1002" s="189">
        <f>IF(N1002="zákl. přenesená",J1002,0)</f>
        <v>0</v>
      </c>
      <c r="BH1002" s="189">
        <f>IF(N1002="sníž. přenesená",J1002,0)</f>
        <v>0</v>
      </c>
      <c r="BI1002" s="189">
        <f>IF(N1002="nulová",J1002,0)</f>
        <v>0</v>
      </c>
      <c r="BJ1002" s="19" t="s">
        <v>77</v>
      </c>
      <c r="BK1002" s="189">
        <f>ROUND(I1002*H1002,2)</f>
        <v>0</v>
      </c>
      <c r="BL1002" s="19" t="s">
        <v>266</v>
      </c>
      <c r="BM1002" s="188" t="s">
        <v>1445</v>
      </c>
    </row>
    <row r="1003" spans="1:47" s="2" customFormat="1" ht="29.25">
      <c r="A1003" s="37"/>
      <c r="B1003" s="38"/>
      <c r="C1003" s="39"/>
      <c r="D1003" s="190" t="s">
        <v>155</v>
      </c>
      <c r="E1003" s="39"/>
      <c r="F1003" s="191" t="s">
        <v>1444</v>
      </c>
      <c r="G1003" s="39"/>
      <c r="H1003" s="39"/>
      <c r="I1003" s="192"/>
      <c r="J1003" s="39"/>
      <c r="K1003" s="39"/>
      <c r="L1003" s="42"/>
      <c r="M1003" s="193"/>
      <c r="N1003" s="194"/>
      <c r="O1003" s="67"/>
      <c r="P1003" s="67"/>
      <c r="Q1003" s="67"/>
      <c r="R1003" s="67"/>
      <c r="S1003" s="67"/>
      <c r="T1003" s="68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T1003" s="19" t="s">
        <v>155</v>
      </c>
      <c r="AU1003" s="19" t="s">
        <v>146</v>
      </c>
    </row>
    <row r="1004" spans="1:65" s="2" customFormat="1" ht="33" customHeight="1">
      <c r="A1004" s="37"/>
      <c r="B1004" s="38"/>
      <c r="C1004" s="177" t="s">
        <v>1446</v>
      </c>
      <c r="D1004" s="177" t="s">
        <v>148</v>
      </c>
      <c r="E1004" s="178" t="s">
        <v>1447</v>
      </c>
      <c r="F1004" s="179" t="s">
        <v>1448</v>
      </c>
      <c r="G1004" s="180" t="s">
        <v>151</v>
      </c>
      <c r="H1004" s="181">
        <v>4</v>
      </c>
      <c r="I1004" s="182"/>
      <c r="J1004" s="183">
        <f>ROUND(I1004*H1004,2)</f>
        <v>0</v>
      </c>
      <c r="K1004" s="179" t="s">
        <v>21</v>
      </c>
      <c r="L1004" s="42"/>
      <c r="M1004" s="184" t="s">
        <v>21</v>
      </c>
      <c r="N1004" s="185" t="s">
        <v>43</v>
      </c>
      <c r="O1004" s="67"/>
      <c r="P1004" s="186">
        <f>O1004*H1004</f>
        <v>0</v>
      </c>
      <c r="Q1004" s="186">
        <v>0</v>
      </c>
      <c r="R1004" s="186">
        <f>Q1004*H1004</f>
        <v>0</v>
      </c>
      <c r="S1004" s="186">
        <v>0</v>
      </c>
      <c r="T1004" s="187">
        <f>S1004*H1004</f>
        <v>0</v>
      </c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R1004" s="188" t="s">
        <v>266</v>
      </c>
      <c r="AT1004" s="188" t="s">
        <v>148</v>
      </c>
      <c r="AU1004" s="188" t="s">
        <v>146</v>
      </c>
      <c r="AY1004" s="19" t="s">
        <v>145</v>
      </c>
      <c r="BE1004" s="189">
        <f>IF(N1004="základní",J1004,0)</f>
        <v>0</v>
      </c>
      <c r="BF1004" s="189">
        <f>IF(N1004="snížená",J1004,0)</f>
        <v>0</v>
      </c>
      <c r="BG1004" s="189">
        <f>IF(N1004="zákl. přenesená",J1004,0)</f>
        <v>0</v>
      </c>
      <c r="BH1004" s="189">
        <f>IF(N1004="sníž. přenesená",J1004,0)</f>
        <v>0</v>
      </c>
      <c r="BI1004" s="189">
        <f>IF(N1004="nulová",J1004,0)</f>
        <v>0</v>
      </c>
      <c r="BJ1004" s="19" t="s">
        <v>77</v>
      </c>
      <c r="BK1004" s="189">
        <f>ROUND(I1004*H1004,2)</f>
        <v>0</v>
      </c>
      <c r="BL1004" s="19" t="s">
        <v>266</v>
      </c>
      <c r="BM1004" s="188" t="s">
        <v>1449</v>
      </c>
    </row>
    <row r="1005" spans="1:47" s="2" customFormat="1" ht="19.5">
      <c r="A1005" s="37"/>
      <c r="B1005" s="38"/>
      <c r="C1005" s="39"/>
      <c r="D1005" s="190" t="s">
        <v>155</v>
      </c>
      <c r="E1005" s="39"/>
      <c r="F1005" s="191" t="s">
        <v>1450</v>
      </c>
      <c r="G1005" s="39"/>
      <c r="H1005" s="39"/>
      <c r="I1005" s="192"/>
      <c r="J1005" s="39"/>
      <c r="K1005" s="39"/>
      <c r="L1005" s="42"/>
      <c r="M1005" s="193"/>
      <c r="N1005" s="194"/>
      <c r="O1005" s="67"/>
      <c r="P1005" s="67"/>
      <c r="Q1005" s="67"/>
      <c r="R1005" s="67"/>
      <c r="S1005" s="67"/>
      <c r="T1005" s="68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T1005" s="19" t="s">
        <v>155</v>
      </c>
      <c r="AU1005" s="19" t="s">
        <v>146</v>
      </c>
    </row>
    <row r="1006" spans="1:65" s="2" customFormat="1" ht="24.2" customHeight="1">
      <c r="A1006" s="37"/>
      <c r="B1006" s="38"/>
      <c r="C1006" s="240" t="s">
        <v>1451</v>
      </c>
      <c r="D1006" s="240" t="s">
        <v>486</v>
      </c>
      <c r="E1006" s="241" t="s">
        <v>1452</v>
      </c>
      <c r="F1006" s="242" t="s">
        <v>1453</v>
      </c>
      <c r="G1006" s="243" t="s">
        <v>151</v>
      </c>
      <c r="H1006" s="244">
        <v>4</v>
      </c>
      <c r="I1006" s="245"/>
      <c r="J1006" s="246">
        <f>ROUND(I1006*H1006,2)</f>
        <v>0</v>
      </c>
      <c r="K1006" s="242" t="s">
        <v>21</v>
      </c>
      <c r="L1006" s="247"/>
      <c r="M1006" s="248" t="s">
        <v>21</v>
      </c>
      <c r="N1006" s="249" t="s">
        <v>43</v>
      </c>
      <c r="O1006" s="67"/>
      <c r="P1006" s="186">
        <f>O1006*H1006</f>
        <v>0</v>
      </c>
      <c r="Q1006" s="186">
        <v>0</v>
      </c>
      <c r="R1006" s="186">
        <f>Q1006*H1006</f>
        <v>0</v>
      </c>
      <c r="S1006" s="186">
        <v>0</v>
      </c>
      <c r="T1006" s="187">
        <f>S1006*H1006</f>
        <v>0</v>
      </c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R1006" s="188" t="s">
        <v>426</v>
      </c>
      <c r="AT1006" s="188" t="s">
        <v>486</v>
      </c>
      <c r="AU1006" s="188" t="s">
        <v>146</v>
      </c>
      <c r="AY1006" s="19" t="s">
        <v>145</v>
      </c>
      <c r="BE1006" s="189">
        <f>IF(N1006="základní",J1006,0)</f>
        <v>0</v>
      </c>
      <c r="BF1006" s="189">
        <f>IF(N1006="snížená",J1006,0)</f>
        <v>0</v>
      </c>
      <c r="BG1006" s="189">
        <f>IF(N1006="zákl. přenesená",J1006,0)</f>
        <v>0</v>
      </c>
      <c r="BH1006" s="189">
        <f>IF(N1006="sníž. přenesená",J1006,0)</f>
        <v>0</v>
      </c>
      <c r="BI1006" s="189">
        <f>IF(N1006="nulová",J1006,0)</f>
        <v>0</v>
      </c>
      <c r="BJ1006" s="19" t="s">
        <v>77</v>
      </c>
      <c r="BK1006" s="189">
        <f>ROUND(I1006*H1006,2)</f>
        <v>0</v>
      </c>
      <c r="BL1006" s="19" t="s">
        <v>266</v>
      </c>
      <c r="BM1006" s="188" t="s">
        <v>1454</v>
      </c>
    </row>
    <row r="1007" spans="1:47" s="2" customFormat="1" ht="11.25">
      <c r="A1007" s="37"/>
      <c r="B1007" s="38"/>
      <c r="C1007" s="39"/>
      <c r="D1007" s="190" t="s">
        <v>155</v>
      </c>
      <c r="E1007" s="39"/>
      <c r="F1007" s="191" t="s">
        <v>1453</v>
      </c>
      <c r="G1007" s="39"/>
      <c r="H1007" s="39"/>
      <c r="I1007" s="192"/>
      <c r="J1007" s="39"/>
      <c r="K1007" s="39"/>
      <c r="L1007" s="42"/>
      <c r="M1007" s="193"/>
      <c r="N1007" s="194"/>
      <c r="O1007" s="67"/>
      <c r="P1007" s="67"/>
      <c r="Q1007" s="67"/>
      <c r="R1007" s="67"/>
      <c r="S1007" s="67"/>
      <c r="T1007" s="68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T1007" s="19" t="s">
        <v>155</v>
      </c>
      <c r="AU1007" s="19" t="s">
        <v>146</v>
      </c>
    </row>
    <row r="1008" spans="1:65" s="2" customFormat="1" ht="37.9" customHeight="1">
      <c r="A1008" s="37"/>
      <c r="B1008" s="38"/>
      <c r="C1008" s="177" t="s">
        <v>1455</v>
      </c>
      <c r="D1008" s="177" t="s">
        <v>148</v>
      </c>
      <c r="E1008" s="178" t="s">
        <v>1456</v>
      </c>
      <c r="F1008" s="179" t="s">
        <v>1457</v>
      </c>
      <c r="G1008" s="180" t="s">
        <v>151</v>
      </c>
      <c r="H1008" s="181">
        <v>3</v>
      </c>
      <c r="I1008" s="182"/>
      <c r="J1008" s="183">
        <f>ROUND(I1008*H1008,2)</f>
        <v>0</v>
      </c>
      <c r="K1008" s="179" t="s">
        <v>21</v>
      </c>
      <c r="L1008" s="42"/>
      <c r="M1008" s="184" t="s">
        <v>21</v>
      </c>
      <c r="N1008" s="185" t="s">
        <v>43</v>
      </c>
      <c r="O1008" s="67"/>
      <c r="P1008" s="186">
        <f>O1008*H1008</f>
        <v>0</v>
      </c>
      <c r="Q1008" s="186">
        <v>0</v>
      </c>
      <c r="R1008" s="186">
        <f>Q1008*H1008</f>
        <v>0</v>
      </c>
      <c r="S1008" s="186">
        <v>0</v>
      </c>
      <c r="T1008" s="187">
        <f>S1008*H1008</f>
        <v>0</v>
      </c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R1008" s="188" t="s">
        <v>266</v>
      </c>
      <c r="AT1008" s="188" t="s">
        <v>148</v>
      </c>
      <c r="AU1008" s="188" t="s">
        <v>146</v>
      </c>
      <c r="AY1008" s="19" t="s">
        <v>145</v>
      </c>
      <c r="BE1008" s="189">
        <f>IF(N1008="základní",J1008,0)</f>
        <v>0</v>
      </c>
      <c r="BF1008" s="189">
        <f>IF(N1008="snížená",J1008,0)</f>
        <v>0</v>
      </c>
      <c r="BG1008" s="189">
        <f>IF(N1008="zákl. přenesená",J1008,0)</f>
        <v>0</v>
      </c>
      <c r="BH1008" s="189">
        <f>IF(N1008="sníž. přenesená",J1008,0)</f>
        <v>0</v>
      </c>
      <c r="BI1008" s="189">
        <f>IF(N1008="nulová",J1008,0)</f>
        <v>0</v>
      </c>
      <c r="BJ1008" s="19" t="s">
        <v>77</v>
      </c>
      <c r="BK1008" s="189">
        <f>ROUND(I1008*H1008,2)</f>
        <v>0</v>
      </c>
      <c r="BL1008" s="19" t="s">
        <v>266</v>
      </c>
      <c r="BM1008" s="188" t="s">
        <v>1458</v>
      </c>
    </row>
    <row r="1009" spans="1:47" s="2" customFormat="1" ht="19.5">
      <c r="A1009" s="37"/>
      <c r="B1009" s="38"/>
      <c r="C1009" s="39"/>
      <c r="D1009" s="190" t="s">
        <v>155</v>
      </c>
      <c r="E1009" s="39"/>
      <c r="F1009" s="191" t="s">
        <v>1457</v>
      </c>
      <c r="G1009" s="39"/>
      <c r="H1009" s="39"/>
      <c r="I1009" s="192"/>
      <c r="J1009" s="39"/>
      <c r="K1009" s="39"/>
      <c r="L1009" s="42"/>
      <c r="M1009" s="193"/>
      <c r="N1009" s="194"/>
      <c r="O1009" s="67"/>
      <c r="P1009" s="67"/>
      <c r="Q1009" s="67"/>
      <c r="R1009" s="67"/>
      <c r="S1009" s="67"/>
      <c r="T1009" s="68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T1009" s="19" t="s">
        <v>155</v>
      </c>
      <c r="AU1009" s="19" t="s">
        <v>146</v>
      </c>
    </row>
    <row r="1010" spans="1:65" s="2" customFormat="1" ht="37.9" customHeight="1">
      <c r="A1010" s="37"/>
      <c r="B1010" s="38"/>
      <c r="C1010" s="240" t="s">
        <v>1459</v>
      </c>
      <c r="D1010" s="240" t="s">
        <v>486</v>
      </c>
      <c r="E1010" s="241" t="s">
        <v>1460</v>
      </c>
      <c r="F1010" s="242" t="s">
        <v>1461</v>
      </c>
      <c r="G1010" s="243" t="s">
        <v>151</v>
      </c>
      <c r="H1010" s="244">
        <v>3</v>
      </c>
      <c r="I1010" s="245"/>
      <c r="J1010" s="246">
        <f>ROUND(I1010*H1010,2)</f>
        <v>0</v>
      </c>
      <c r="K1010" s="242" t="s">
        <v>21</v>
      </c>
      <c r="L1010" s="247"/>
      <c r="M1010" s="248" t="s">
        <v>21</v>
      </c>
      <c r="N1010" s="249" t="s">
        <v>43</v>
      </c>
      <c r="O1010" s="67"/>
      <c r="P1010" s="186">
        <f>O1010*H1010</f>
        <v>0</v>
      </c>
      <c r="Q1010" s="186">
        <v>0</v>
      </c>
      <c r="R1010" s="186">
        <f>Q1010*H1010</f>
        <v>0</v>
      </c>
      <c r="S1010" s="186">
        <v>0</v>
      </c>
      <c r="T1010" s="187">
        <f>S1010*H1010</f>
        <v>0</v>
      </c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R1010" s="188" t="s">
        <v>426</v>
      </c>
      <c r="AT1010" s="188" t="s">
        <v>486</v>
      </c>
      <c r="AU1010" s="188" t="s">
        <v>146</v>
      </c>
      <c r="AY1010" s="19" t="s">
        <v>145</v>
      </c>
      <c r="BE1010" s="189">
        <f>IF(N1010="základní",J1010,0)</f>
        <v>0</v>
      </c>
      <c r="BF1010" s="189">
        <f>IF(N1010="snížená",J1010,0)</f>
        <v>0</v>
      </c>
      <c r="BG1010" s="189">
        <f>IF(N1010="zákl. přenesená",J1010,0)</f>
        <v>0</v>
      </c>
      <c r="BH1010" s="189">
        <f>IF(N1010="sníž. přenesená",J1010,0)</f>
        <v>0</v>
      </c>
      <c r="BI1010" s="189">
        <f>IF(N1010="nulová",J1010,0)</f>
        <v>0</v>
      </c>
      <c r="BJ1010" s="19" t="s">
        <v>77</v>
      </c>
      <c r="BK1010" s="189">
        <f>ROUND(I1010*H1010,2)</f>
        <v>0</v>
      </c>
      <c r="BL1010" s="19" t="s">
        <v>266</v>
      </c>
      <c r="BM1010" s="188" t="s">
        <v>1462</v>
      </c>
    </row>
    <row r="1011" spans="1:47" s="2" customFormat="1" ht="29.25">
      <c r="A1011" s="37"/>
      <c r="B1011" s="38"/>
      <c r="C1011" s="39"/>
      <c r="D1011" s="190" t="s">
        <v>155</v>
      </c>
      <c r="E1011" s="39"/>
      <c r="F1011" s="191" t="s">
        <v>1463</v>
      </c>
      <c r="G1011" s="39"/>
      <c r="H1011" s="39"/>
      <c r="I1011" s="192"/>
      <c r="J1011" s="39"/>
      <c r="K1011" s="39"/>
      <c r="L1011" s="42"/>
      <c r="M1011" s="193"/>
      <c r="N1011" s="194"/>
      <c r="O1011" s="67"/>
      <c r="P1011" s="67"/>
      <c r="Q1011" s="67"/>
      <c r="R1011" s="67"/>
      <c r="S1011" s="67"/>
      <c r="T1011" s="68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T1011" s="19" t="s">
        <v>155</v>
      </c>
      <c r="AU1011" s="19" t="s">
        <v>146</v>
      </c>
    </row>
    <row r="1012" spans="1:65" s="2" customFormat="1" ht="49.15" customHeight="1">
      <c r="A1012" s="37"/>
      <c r="B1012" s="38"/>
      <c r="C1012" s="177" t="s">
        <v>1464</v>
      </c>
      <c r="D1012" s="177" t="s">
        <v>148</v>
      </c>
      <c r="E1012" s="178" t="s">
        <v>1465</v>
      </c>
      <c r="F1012" s="179" t="s">
        <v>1466</v>
      </c>
      <c r="G1012" s="180" t="s">
        <v>151</v>
      </c>
      <c r="H1012" s="181">
        <v>4</v>
      </c>
      <c r="I1012" s="182"/>
      <c r="J1012" s="183">
        <f>ROUND(I1012*H1012,2)</f>
        <v>0</v>
      </c>
      <c r="K1012" s="179" t="s">
        <v>21</v>
      </c>
      <c r="L1012" s="42"/>
      <c r="M1012" s="184" t="s">
        <v>21</v>
      </c>
      <c r="N1012" s="185" t="s">
        <v>43</v>
      </c>
      <c r="O1012" s="67"/>
      <c r="P1012" s="186">
        <f>O1012*H1012</f>
        <v>0</v>
      </c>
      <c r="Q1012" s="186">
        <v>0</v>
      </c>
      <c r="R1012" s="186">
        <f>Q1012*H1012</f>
        <v>0</v>
      </c>
      <c r="S1012" s="186">
        <v>0</v>
      </c>
      <c r="T1012" s="187">
        <f>S1012*H1012</f>
        <v>0</v>
      </c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R1012" s="188" t="s">
        <v>266</v>
      </c>
      <c r="AT1012" s="188" t="s">
        <v>148</v>
      </c>
      <c r="AU1012" s="188" t="s">
        <v>146</v>
      </c>
      <c r="AY1012" s="19" t="s">
        <v>145</v>
      </c>
      <c r="BE1012" s="189">
        <f>IF(N1012="základní",J1012,0)</f>
        <v>0</v>
      </c>
      <c r="BF1012" s="189">
        <f>IF(N1012="snížená",J1012,0)</f>
        <v>0</v>
      </c>
      <c r="BG1012" s="189">
        <f>IF(N1012="zákl. přenesená",J1012,0)</f>
        <v>0</v>
      </c>
      <c r="BH1012" s="189">
        <f>IF(N1012="sníž. přenesená",J1012,0)</f>
        <v>0</v>
      </c>
      <c r="BI1012" s="189">
        <f>IF(N1012="nulová",J1012,0)</f>
        <v>0</v>
      </c>
      <c r="BJ1012" s="19" t="s">
        <v>77</v>
      </c>
      <c r="BK1012" s="189">
        <f>ROUND(I1012*H1012,2)</f>
        <v>0</v>
      </c>
      <c r="BL1012" s="19" t="s">
        <v>266</v>
      </c>
      <c r="BM1012" s="188" t="s">
        <v>1467</v>
      </c>
    </row>
    <row r="1013" spans="1:47" s="2" customFormat="1" ht="29.25">
      <c r="A1013" s="37"/>
      <c r="B1013" s="38"/>
      <c r="C1013" s="39"/>
      <c r="D1013" s="190" t="s">
        <v>155</v>
      </c>
      <c r="E1013" s="39"/>
      <c r="F1013" s="191" t="s">
        <v>1466</v>
      </c>
      <c r="G1013" s="39"/>
      <c r="H1013" s="39"/>
      <c r="I1013" s="192"/>
      <c r="J1013" s="39"/>
      <c r="K1013" s="39"/>
      <c r="L1013" s="42"/>
      <c r="M1013" s="193"/>
      <c r="N1013" s="194"/>
      <c r="O1013" s="67"/>
      <c r="P1013" s="67"/>
      <c r="Q1013" s="67"/>
      <c r="R1013" s="67"/>
      <c r="S1013" s="67"/>
      <c r="T1013" s="68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T1013" s="19" t="s">
        <v>155</v>
      </c>
      <c r="AU1013" s="19" t="s">
        <v>146</v>
      </c>
    </row>
    <row r="1014" spans="1:65" s="2" customFormat="1" ht="44.25" customHeight="1">
      <c r="A1014" s="37"/>
      <c r="B1014" s="38"/>
      <c r="C1014" s="177" t="s">
        <v>1468</v>
      </c>
      <c r="D1014" s="177" t="s">
        <v>148</v>
      </c>
      <c r="E1014" s="178" t="s">
        <v>1469</v>
      </c>
      <c r="F1014" s="179" t="s">
        <v>1470</v>
      </c>
      <c r="G1014" s="180" t="s">
        <v>151</v>
      </c>
      <c r="H1014" s="181">
        <v>5</v>
      </c>
      <c r="I1014" s="182"/>
      <c r="J1014" s="183">
        <f>ROUND(I1014*H1014,2)</f>
        <v>0</v>
      </c>
      <c r="K1014" s="179" t="s">
        <v>21</v>
      </c>
      <c r="L1014" s="42"/>
      <c r="M1014" s="184" t="s">
        <v>21</v>
      </c>
      <c r="N1014" s="185" t="s">
        <v>43</v>
      </c>
      <c r="O1014" s="67"/>
      <c r="P1014" s="186">
        <f>O1014*H1014</f>
        <v>0</v>
      </c>
      <c r="Q1014" s="186">
        <v>0</v>
      </c>
      <c r="R1014" s="186">
        <f>Q1014*H1014</f>
        <v>0</v>
      </c>
      <c r="S1014" s="186">
        <v>0</v>
      </c>
      <c r="T1014" s="187">
        <f>S1014*H1014</f>
        <v>0</v>
      </c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R1014" s="188" t="s">
        <v>266</v>
      </c>
      <c r="AT1014" s="188" t="s">
        <v>148</v>
      </c>
      <c r="AU1014" s="188" t="s">
        <v>146</v>
      </c>
      <c r="AY1014" s="19" t="s">
        <v>145</v>
      </c>
      <c r="BE1014" s="189">
        <f>IF(N1014="základní",J1014,0)</f>
        <v>0</v>
      </c>
      <c r="BF1014" s="189">
        <f>IF(N1014="snížená",J1014,0)</f>
        <v>0</v>
      </c>
      <c r="BG1014" s="189">
        <f>IF(N1014="zákl. přenesená",J1014,0)</f>
        <v>0</v>
      </c>
      <c r="BH1014" s="189">
        <f>IF(N1014="sníž. přenesená",J1014,0)</f>
        <v>0</v>
      </c>
      <c r="BI1014" s="189">
        <f>IF(N1014="nulová",J1014,0)</f>
        <v>0</v>
      </c>
      <c r="BJ1014" s="19" t="s">
        <v>77</v>
      </c>
      <c r="BK1014" s="189">
        <f>ROUND(I1014*H1014,2)</f>
        <v>0</v>
      </c>
      <c r="BL1014" s="19" t="s">
        <v>266</v>
      </c>
      <c r="BM1014" s="188" t="s">
        <v>1471</v>
      </c>
    </row>
    <row r="1015" spans="1:47" s="2" customFormat="1" ht="29.25">
      <c r="A1015" s="37"/>
      <c r="B1015" s="38"/>
      <c r="C1015" s="39"/>
      <c r="D1015" s="190" t="s">
        <v>155</v>
      </c>
      <c r="E1015" s="39"/>
      <c r="F1015" s="191" t="s">
        <v>1470</v>
      </c>
      <c r="G1015" s="39"/>
      <c r="H1015" s="39"/>
      <c r="I1015" s="192"/>
      <c r="J1015" s="39"/>
      <c r="K1015" s="39"/>
      <c r="L1015" s="42"/>
      <c r="M1015" s="193"/>
      <c r="N1015" s="194"/>
      <c r="O1015" s="67"/>
      <c r="P1015" s="67"/>
      <c r="Q1015" s="67"/>
      <c r="R1015" s="67"/>
      <c r="S1015" s="67"/>
      <c r="T1015" s="68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T1015" s="19" t="s">
        <v>155</v>
      </c>
      <c r="AU1015" s="19" t="s">
        <v>146</v>
      </c>
    </row>
    <row r="1016" spans="1:65" s="2" customFormat="1" ht="55.5" customHeight="1">
      <c r="A1016" s="37"/>
      <c r="B1016" s="38"/>
      <c r="C1016" s="177" t="s">
        <v>1472</v>
      </c>
      <c r="D1016" s="177" t="s">
        <v>148</v>
      </c>
      <c r="E1016" s="178" t="s">
        <v>1473</v>
      </c>
      <c r="F1016" s="179" t="s">
        <v>1474</v>
      </c>
      <c r="G1016" s="180" t="s">
        <v>151</v>
      </c>
      <c r="H1016" s="181">
        <v>8</v>
      </c>
      <c r="I1016" s="182"/>
      <c r="J1016" s="183">
        <f>ROUND(I1016*H1016,2)</f>
        <v>0</v>
      </c>
      <c r="K1016" s="179" t="s">
        <v>21</v>
      </c>
      <c r="L1016" s="42"/>
      <c r="M1016" s="184" t="s">
        <v>21</v>
      </c>
      <c r="N1016" s="185" t="s">
        <v>43</v>
      </c>
      <c r="O1016" s="67"/>
      <c r="P1016" s="186">
        <f>O1016*H1016</f>
        <v>0</v>
      </c>
      <c r="Q1016" s="186">
        <v>0</v>
      </c>
      <c r="R1016" s="186">
        <f>Q1016*H1016</f>
        <v>0</v>
      </c>
      <c r="S1016" s="186">
        <v>0</v>
      </c>
      <c r="T1016" s="187">
        <f>S1016*H1016</f>
        <v>0</v>
      </c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R1016" s="188" t="s">
        <v>266</v>
      </c>
      <c r="AT1016" s="188" t="s">
        <v>148</v>
      </c>
      <c r="AU1016" s="188" t="s">
        <v>146</v>
      </c>
      <c r="AY1016" s="19" t="s">
        <v>145</v>
      </c>
      <c r="BE1016" s="189">
        <f>IF(N1016="základní",J1016,0)</f>
        <v>0</v>
      </c>
      <c r="BF1016" s="189">
        <f>IF(N1016="snížená",J1016,0)</f>
        <v>0</v>
      </c>
      <c r="BG1016" s="189">
        <f>IF(N1016="zákl. přenesená",J1016,0)</f>
        <v>0</v>
      </c>
      <c r="BH1016" s="189">
        <f>IF(N1016="sníž. přenesená",J1016,0)</f>
        <v>0</v>
      </c>
      <c r="BI1016" s="189">
        <f>IF(N1016="nulová",J1016,0)</f>
        <v>0</v>
      </c>
      <c r="BJ1016" s="19" t="s">
        <v>77</v>
      </c>
      <c r="BK1016" s="189">
        <f>ROUND(I1016*H1016,2)</f>
        <v>0</v>
      </c>
      <c r="BL1016" s="19" t="s">
        <v>266</v>
      </c>
      <c r="BM1016" s="188" t="s">
        <v>1475</v>
      </c>
    </row>
    <row r="1017" spans="1:47" s="2" customFormat="1" ht="29.25">
      <c r="A1017" s="37"/>
      <c r="B1017" s="38"/>
      <c r="C1017" s="39"/>
      <c r="D1017" s="190" t="s">
        <v>155</v>
      </c>
      <c r="E1017" s="39"/>
      <c r="F1017" s="191" t="s">
        <v>1474</v>
      </c>
      <c r="G1017" s="39"/>
      <c r="H1017" s="39"/>
      <c r="I1017" s="192"/>
      <c r="J1017" s="39"/>
      <c r="K1017" s="39"/>
      <c r="L1017" s="42"/>
      <c r="M1017" s="193"/>
      <c r="N1017" s="194"/>
      <c r="O1017" s="67"/>
      <c r="P1017" s="67"/>
      <c r="Q1017" s="67"/>
      <c r="R1017" s="67"/>
      <c r="S1017" s="67"/>
      <c r="T1017" s="68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T1017" s="19" t="s">
        <v>155</v>
      </c>
      <c r="AU1017" s="19" t="s">
        <v>146</v>
      </c>
    </row>
    <row r="1018" spans="1:65" s="2" customFormat="1" ht="62.65" customHeight="1">
      <c r="A1018" s="37"/>
      <c r="B1018" s="38"/>
      <c r="C1018" s="177" t="s">
        <v>1476</v>
      </c>
      <c r="D1018" s="177" t="s">
        <v>148</v>
      </c>
      <c r="E1018" s="178" t="s">
        <v>1477</v>
      </c>
      <c r="F1018" s="179" t="s">
        <v>1478</v>
      </c>
      <c r="G1018" s="180" t="s">
        <v>447</v>
      </c>
      <c r="H1018" s="181">
        <v>1</v>
      </c>
      <c r="I1018" s="182"/>
      <c r="J1018" s="183">
        <f>ROUND(I1018*H1018,2)</f>
        <v>0</v>
      </c>
      <c r="K1018" s="179" t="s">
        <v>21</v>
      </c>
      <c r="L1018" s="42"/>
      <c r="M1018" s="184" t="s">
        <v>21</v>
      </c>
      <c r="N1018" s="185" t="s">
        <v>43</v>
      </c>
      <c r="O1018" s="67"/>
      <c r="P1018" s="186">
        <f>O1018*H1018</f>
        <v>0</v>
      </c>
      <c r="Q1018" s="186">
        <v>0</v>
      </c>
      <c r="R1018" s="186">
        <f>Q1018*H1018</f>
        <v>0</v>
      </c>
      <c r="S1018" s="186">
        <v>0</v>
      </c>
      <c r="T1018" s="187">
        <f>S1018*H1018</f>
        <v>0</v>
      </c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R1018" s="188" t="s">
        <v>266</v>
      </c>
      <c r="AT1018" s="188" t="s">
        <v>148</v>
      </c>
      <c r="AU1018" s="188" t="s">
        <v>146</v>
      </c>
      <c r="AY1018" s="19" t="s">
        <v>145</v>
      </c>
      <c r="BE1018" s="189">
        <f>IF(N1018="základní",J1018,0)</f>
        <v>0</v>
      </c>
      <c r="BF1018" s="189">
        <f>IF(N1018="snížená",J1018,0)</f>
        <v>0</v>
      </c>
      <c r="BG1018" s="189">
        <f>IF(N1018="zákl. přenesená",J1018,0)</f>
        <v>0</v>
      </c>
      <c r="BH1018" s="189">
        <f>IF(N1018="sníž. přenesená",J1018,0)</f>
        <v>0</v>
      </c>
      <c r="BI1018" s="189">
        <f>IF(N1018="nulová",J1018,0)</f>
        <v>0</v>
      </c>
      <c r="BJ1018" s="19" t="s">
        <v>77</v>
      </c>
      <c r="BK1018" s="189">
        <f>ROUND(I1018*H1018,2)</f>
        <v>0</v>
      </c>
      <c r="BL1018" s="19" t="s">
        <v>266</v>
      </c>
      <c r="BM1018" s="188" t="s">
        <v>1479</v>
      </c>
    </row>
    <row r="1019" spans="1:47" s="2" customFormat="1" ht="39">
      <c r="A1019" s="37"/>
      <c r="B1019" s="38"/>
      <c r="C1019" s="39"/>
      <c r="D1019" s="190" t="s">
        <v>155</v>
      </c>
      <c r="E1019" s="39"/>
      <c r="F1019" s="191" t="s">
        <v>1478</v>
      </c>
      <c r="G1019" s="39"/>
      <c r="H1019" s="39"/>
      <c r="I1019" s="192"/>
      <c r="J1019" s="39"/>
      <c r="K1019" s="39"/>
      <c r="L1019" s="42"/>
      <c r="M1019" s="193"/>
      <c r="N1019" s="194"/>
      <c r="O1019" s="67"/>
      <c r="P1019" s="67"/>
      <c r="Q1019" s="67"/>
      <c r="R1019" s="67"/>
      <c r="S1019" s="67"/>
      <c r="T1019" s="68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T1019" s="19" t="s">
        <v>155</v>
      </c>
      <c r="AU1019" s="19" t="s">
        <v>146</v>
      </c>
    </row>
    <row r="1020" spans="1:65" s="2" customFormat="1" ht="24.2" customHeight="1">
      <c r="A1020" s="37"/>
      <c r="B1020" s="38"/>
      <c r="C1020" s="177" t="s">
        <v>1480</v>
      </c>
      <c r="D1020" s="177" t="s">
        <v>148</v>
      </c>
      <c r="E1020" s="178" t="s">
        <v>1481</v>
      </c>
      <c r="F1020" s="179" t="s">
        <v>1482</v>
      </c>
      <c r="G1020" s="180" t="s">
        <v>447</v>
      </c>
      <c r="H1020" s="181">
        <v>1</v>
      </c>
      <c r="I1020" s="182"/>
      <c r="J1020" s="183">
        <f>ROUND(I1020*H1020,2)</f>
        <v>0</v>
      </c>
      <c r="K1020" s="179" t="s">
        <v>21</v>
      </c>
      <c r="L1020" s="42"/>
      <c r="M1020" s="184" t="s">
        <v>21</v>
      </c>
      <c r="N1020" s="185" t="s">
        <v>43</v>
      </c>
      <c r="O1020" s="67"/>
      <c r="P1020" s="186">
        <f>O1020*H1020</f>
        <v>0</v>
      </c>
      <c r="Q1020" s="186">
        <v>0</v>
      </c>
      <c r="R1020" s="186">
        <f>Q1020*H1020</f>
        <v>0</v>
      </c>
      <c r="S1020" s="186">
        <v>0</v>
      </c>
      <c r="T1020" s="187">
        <f>S1020*H1020</f>
        <v>0</v>
      </c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R1020" s="188" t="s">
        <v>266</v>
      </c>
      <c r="AT1020" s="188" t="s">
        <v>148</v>
      </c>
      <c r="AU1020" s="188" t="s">
        <v>146</v>
      </c>
      <c r="AY1020" s="19" t="s">
        <v>145</v>
      </c>
      <c r="BE1020" s="189">
        <f>IF(N1020="základní",J1020,0)</f>
        <v>0</v>
      </c>
      <c r="BF1020" s="189">
        <f>IF(N1020="snížená",J1020,0)</f>
        <v>0</v>
      </c>
      <c r="BG1020" s="189">
        <f>IF(N1020="zákl. přenesená",J1020,0)</f>
        <v>0</v>
      </c>
      <c r="BH1020" s="189">
        <f>IF(N1020="sníž. přenesená",J1020,0)</f>
        <v>0</v>
      </c>
      <c r="BI1020" s="189">
        <f>IF(N1020="nulová",J1020,0)</f>
        <v>0</v>
      </c>
      <c r="BJ1020" s="19" t="s">
        <v>77</v>
      </c>
      <c r="BK1020" s="189">
        <f>ROUND(I1020*H1020,2)</f>
        <v>0</v>
      </c>
      <c r="BL1020" s="19" t="s">
        <v>266</v>
      </c>
      <c r="BM1020" s="188" t="s">
        <v>1483</v>
      </c>
    </row>
    <row r="1021" spans="1:47" s="2" customFormat="1" ht="19.5">
      <c r="A1021" s="37"/>
      <c r="B1021" s="38"/>
      <c r="C1021" s="39"/>
      <c r="D1021" s="190" t="s">
        <v>155</v>
      </c>
      <c r="E1021" s="39"/>
      <c r="F1021" s="191" t="s">
        <v>1484</v>
      </c>
      <c r="G1021" s="39"/>
      <c r="H1021" s="39"/>
      <c r="I1021" s="192"/>
      <c r="J1021" s="39"/>
      <c r="K1021" s="39"/>
      <c r="L1021" s="42"/>
      <c r="M1021" s="193"/>
      <c r="N1021" s="194"/>
      <c r="O1021" s="67"/>
      <c r="P1021" s="67"/>
      <c r="Q1021" s="67"/>
      <c r="R1021" s="67"/>
      <c r="S1021" s="67"/>
      <c r="T1021" s="68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T1021" s="19" t="s">
        <v>155</v>
      </c>
      <c r="AU1021" s="19" t="s">
        <v>146</v>
      </c>
    </row>
    <row r="1022" spans="2:63" s="12" customFormat="1" ht="20.85" customHeight="1">
      <c r="B1022" s="161"/>
      <c r="C1022" s="162"/>
      <c r="D1022" s="163" t="s">
        <v>71</v>
      </c>
      <c r="E1022" s="175" t="s">
        <v>1485</v>
      </c>
      <c r="F1022" s="175" t="s">
        <v>1486</v>
      </c>
      <c r="G1022" s="162"/>
      <c r="H1022" s="162"/>
      <c r="I1022" s="165"/>
      <c r="J1022" s="176">
        <f>BK1022</f>
        <v>0</v>
      </c>
      <c r="K1022" s="162"/>
      <c r="L1022" s="167"/>
      <c r="M1022" s="168"/>
      <c r="N1022" s="169"/>
      <c r="O1022" s="169"/>
      <c r="P1022" s="170">
        <f>SUM(P1023:P1048)</f>
        <v>0</v>
      </c>
      <c r="Q1022" s="169"/>
      <c r="R1022" s="170">
        <f>SUM(R1023:R1048)</f>
        <v>0.0014400000000000003</v>
      </c>
      <c r="S1022" s="169"/>
      <c r="T1022" s="171">
        <f>SUM(T1023:T1048)</f>
        <v>0</v>
      </c>
      <c r="AR1022" s="172" t="s">
        <v>82</v>
      </c>
      <c r="AT1022" s="173" t="s">
        <v>71</v>
      </c>
      <c r="AU1022" s="173" t="s">
        <v>82</v>
      </c>
      <c r="AY1022" s="172" t="s">
        <v>145</v>
      </c>
      <c r="BK1022" s="174">
        <f>SUM(BK1023:BK1048)</f>
        <v>0</v>
      </c>
    </row>
    <row r="1023" spans="1:65" s="2" customFormat="1" ht="24.2" customHeight="1">
      <c r="A1023" s="37"/>
      <c r="B1023" s="38"/>
      <c r="C1023" s="177" t="s">
        <v>1487</v>
      </c>
      <c r="D1023" s="177" t="s">
        <v>148</v>
      </c>
      <c r="E1023" s="178" t="s">
        <v>1488</v>
      </c>
      <c r="F1023" s="179" t="s">
        <v>1489</v>
      </c>
      <c r="G1023" s="180" t="s">
        <v>151</v>
      </c>
      <c r="H1023" s="181">
        <v>1</v>
      </c>
      <c r="I1023" s="182"/>
      <c r="J1023" s="183">
        <f>ROUND(I1023*H1023,2)</f>
        <v>0</v>
      </c>
      <c r="K1023" s="179" t="s">
        <v>152</v>
      </c>
      <c r="L1023" s="42"/>
      <c r="M1023" s="184" t="s">
        <v>21</v>
      </c>
      <c r="N1023" s="185" t="s">
        <v>43</v>
      </c>
      <c r="O1023" s="67"/>
      <c r="P1023" s="186">
        <f>O1023*H1023</f>
        <v>0</v>
      </c>
      <c r="Q1023" s="186">
        <v>0</v>
      </c>
      <c r="R1023" s="186">
        <f>Q1023*H1023</f>
        <v>0</v>
      </c>
      <c r="S1023" s="186">
        <v>0</v>
      </c>
      <c r="T1023" s="187">
        <f>S1023*H1023</f>
        <v>0</v>
      </c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R1023" s="188" t="s">
        <v>266</v>
      </c>
      <c r="AT1023" s="188" t="s">
        <v>148</v>
      </c>
      <c r="AU1023" s="188" t="s">
        <v>146</v>
      </c>
      <c r="AY1023" s="19" t="s">
        <v>145</v>
      </c>
      <c r="BE1023" s="189">
        <f>IF(N1023="základní",J1023,0)</f>
        <v>0</v>
      </c>
      <c r="BF1023" s="189">
        <f>IF(N1023="snížená",J1023,0)</f>
        <v>0</v>
      </c>
      <c r="BG1023" s="189">
        <f>IF(N1023="zákl. přenesená",J1023,0)</f>
        <v>0</v>
      </c>
      <c r="BH1023" s="189">
        <f>IF(N1023="sníž. přenesená",J1023,0)</f>
        <v>0</v>
      </c>
      <c r="BI1023" s="189">
        <f>IF(N1023="nulová",J1023,0)</f>
        <v>0</v>
      </c>
      <c r="BJ1023" s="19" t="s">
        <v>77</v>
      </c>
      <c r="BK1023" s="189">
        <f>ROUND(I1023*H1023,2)</f>
        <v>0</v>
      </c>
      <c r="BL1023" s="19" t="s">
        <v>266</v>
      </c>
      <c r="BM1023" s="188" t="s">
        <v>1490</v>
      </c>
    </row>
    <row r="1024" spans="1:47" s="2" customFormat="1" ht="29.25">
      <c r="A1024" s="37"/>
      <c r="B1024" s="38"/>
      <c r="C1024" s="39"/>
      <c r="D1024" s="190" t="s">
        <v>155</v>
      </c>
      <c r="E1024" s="39"/>
      <c r="F1024" s="191" t="s">
        <v>1491</v>
      </c>
      <c r="G1024" s="39"/>
      <c r="H1024" s="39"/>
      <c r="I1024" s="192"/>
      <c r="J1024" s="39"/>
      <c r="K1024" s="39"/>
      <c r="L1024" s="42"/>
      <c r="M1024" s="193"/>
      <c r="N1024" s="194"/>
      <c r="O1024" s="67"/>
      <c r="P1024" s="67"/>
      <c r="Q1024" s="67"/>
      <c r="R1024" s="67"/>
      <c r="S1024" s="67"/>
      <c r="T1024" s="68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T1024" s="19" t="s">
        <v>155</v>
      </c>
      <c r="AU1024" s="19" t="s">
        <v>146</v>
      </c>
    </row>
    <row r="1025" spans="1:47" s="2" customFormat="1" ht="11.25">
      <c r="A1025" s="37"/>
      <c r="B1025" s="38"/>
      <c r="C1025" s="39"/>
      <c r="D1025" s="195" t="s">
        <v>157</v>
      </c>
      <c r="E1025" s="39"/>
      <c r="F1025" s="196" t="s">
        <v>1492</v>
      </c>
      <c r="G1025" s="39"/>
      <c r="H1025" s="39"/>
      <c r="I1025" s="192"/>
      <c r="J1025" s="39"/>
      <c r="K1025" s="39"/>
      <c r="L1025" s="42"/>
      <c r="M1025" s="193"/>
      <c r="N1025" s="194"/>
      <c r="O1025" s="67"/>
      <c r="P1025" s="67"/>
      <c r="Q1025" s="67"/>
      <c r="R1025" s="67"/>
      <c r="S1025" s="67"/>
      <c r="T1025" s="68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T1025" s="19" t="s">
        <v>157</v>
      </c>
      <c r="AU1025" s="19" t="s">
        <v>146</v>
      </c>
    </row>
    <row r="1026" spans="1:65" s="2" customFormat="1" ht="24.2" customHeight="1">
      <c r="A1026" s="37"/>
      <c r="B1026" s="38"/>
      <c r="C1026" s="240" t="s">
        <v>1493</v>
      </c>
      <c r="D1026" s="240" t="s">
        <v>486</v>
      </c>
      <c r="E1026" s="241" t="s">
        <v>1494</v>
      </c>
      <c r="F1026" s="242" t="s">
        <v>1495</v>
      </c>
      <c r="G1026" s="243" t="s">
        <v>151</v>
      </c>
      <c r="H1026" s="244">
        <v>1</v>
      </c>
      <c r="I1026" s="245"/>
      <c r="J1026" s="246">
        <f>ROUND(I1026*H1026,2)</f>
        <v>0</v>
      </c>
      <c r="K1026" s="242" t="s">
        <v>21</v>
      </c>
      <c r="L1026" s="247"/>
      <c r="M1026" s="248" t="s">
        <v>21</v>
      </c>
      <c r="N1026" s="249" t="s">
        <v>43</v>
      </c>
      <c r="O1026" s="67"/>
      <c r="P1026" s="186">
        <f>O1026*H1026</f>
        <v>0</v>
      </c>
      <c r="Q1026" s="186">
        <v>6E-05</v>
      </c>
      <c r="R1026" s="186">
        <f>Q1026*H1026</f>
        <v>6E-05</v>
      </c>
      <c r="S1026" s="186">
        <v>0</v>
      </c>
      <c r="T1026" s="187">
        <f>S1026*H1026</f>
        <v>0</v>
      </c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R1026" s="188" t="s">
        <v>426</v>
      </c>
      <c r="AT1026" s="188" t="s">
        <v>486</v>
      </c>
      <c r="AU1026" s="188" t="s">
        <v>146</v>
      </c>
      <c r="AY1026" s="19" t="s">
        <v>145</v>
      </c>
      <c r="BE1026" s="189">
        <f>IF(N1026="základní",J1026,0)</f>
        <v>0</v>
      </c>
      <c r="BF1026" s="189">
        <f>IF(N1026="snížená",J1026,0)</f>
        <v>0</v>
      </c>
      <c r="BG1026" s="189">
        <f>IF(N1026="zákl. přenesená",J1026,0)</f>
        <v>0</v>
      </c>
      <c r="BH1026" s="189">
        <f>IF(N1026="sníž. přenesená",J1026,0)</f>
        <v>0</v>
      </c>
      <c r="BI1026" s="189">
        <f>IF(N1026="nulová",J1026,0)</f>
        <v>0</v>
      </c>
      <c r="BJ1026" s="19" t="s">
        <v>77</v>
      </c>
      <c r="BK1026" s="189">
        <f>ROUND(I1026*H1026,2)</f>
        <v>0</v>
      </c>
      <c r="BL1026" s="19" t="s">
        <v>266</v>
      </c>
      <c r="BM1026" s="188" t="s">
        <v>1496</v>
      </c>
    </row>
    <row r="1027" spans="1:47" s="2" customFormat="1" ht="11.25">
      <c r="A1027" s="37"/>
      <c r="B1027" s="38"/>
      <c r="C1027" s="39"/>
      <c r="D1027" s="190" t="s">
        <v>155</v>
      </c>
      <c r="E1027" s="39"/>
      <c r="F1027" s="191" t="s">
        <v>1495</v>
      </c>
      <c r="G1027" s="39"/>
      <c r="H1027" s="39"/>
      <c r="I1027" s="192"/>
      <c r="J1027" s="39"/>
      <c r="K1027" s="39"/>
      <c r="L1027" s="42"/>
      <c r="M1027" s="193"/>
      <c r="N1027" s="194"/>
      <c r="O1027" s="67"/>
      <c r="P1027" s="67"/>
      <c r="Q1027" s="67"/>
      <c r="R1027" s="67"/>
      <c r="S1027" s="67"/>
      <c r="T1027" s="68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T1027" s="19" t="s">
        <v>155</v>
      </c>
      <c r="AU1027" s="19" t="s">
        <v>146</v>
      </c>
    </row>
    <row r="1028" spans="1:65" s="2" customFormat="1" ht="33" customHeight="1">
      <c r="A1028" s="37"/>
      <c r="B1028" s="38"/>
      <c r="C1028" s="177" t="s">
        <v>1497</v>
      </c>
      <c r="D1028" s="177" t="s">
        <v>148</v>
      </c>
      <c r="E1028" s="178" t="s">
        <v>1498</v>
      </c>
      <c r="F1028" s="179" t="s">
        <v>1499</v>
      </c>
      <c r="G1028" s="180" t="s">
        <v>151</v>
      </c>
      <c r="H1028" s="181">
        <v>16</v>
      </c>
      <c r="I1028" s="182"/>
      <c r="J1028" s="183">
        <f>ROUND(I1028*H1028,2)</f>
        <v>0</v>
      </c>
      <c r="K1028" s="179" t="s">
        <v>152</v>
      </c>
      <c r="L1028" s="42"/>
      <c r="M1028" s="184" t="s">
        <v>21</v>
      </c>
      <c r="N1028" s="185" t="s">
        <v>43</v>
      </c>
      <c r="O1028" s="67"/>
      <c r="P1028" s="186">
        <f>O1028*H1028</f>
        <v>0</v>
      </c>
      <c r="Q1028" s="186">
        <v>0</v>
      </c>
      <c r="R1028" s="186">
        <f>Q1028*H1028</f>
        <v>0</v>
      </c>
      <c r="S1028" s="186">
        <v>0</v>
      </c>
      <c r="T1028" s="187">
        <f>S1028*H1028</f>
        <v>0</v>
      </c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R1028" s="188" t="s">
        <v>266</v>
      </c>
      <c r="AT1028" s="188" t="s">
        <v>148</v>
      </c>
      <c r="AU1028" s="188" t="s">
        <v>146</v>
      </c>
      <c r="AY1028" s="19" t="s">
        <v>145</v>
      </c>
      <c r="BE1028" s="189">
        <f>IF(N1028="základní",J1028,0)</f>
        <v>0</v>
      </c>
      <c r="BF1028" s="189">
        <f>IF(N1028="snížená",J1028,0)</f>
        <v>0</v>
      </c>
      <c r="BG1028" s="189">
        <f>IF(N1028="zákl. přenesená",J1028,0)</f>
        <v>0</v>
      </c>
      <c r="BH1028" s="189">
        <f>IF(N1028="sníž. přenesená",J1028,0)</f>
        <v>0</v>
      </c>
      <c r="BI1028" s="189">
        <f>IF(N1028="nulová",J1028,0)</f>
        <v>0</v>
      </c>
      <c r="BJ1028" s="19" t="s">
        <v>77</v>
      </c>
      <c r="BK1028" s="189">
        <f>ROUND(I1028*H1028,2)</f>
        <v>0</v>
      </c>
      <c r="BL1028" s="19" t="s">
        <v>266</v>
      </c>
      <c r="BM1028" s="188" t="s">
        <v>1500</v>
      </c>
    </row>
    <row r="1029" spans="1:47" s="2" customFormat="1" ht="29.25">
      <c r="A1029" s="37"/>
      <c r="B1029" s="38"/>
      <c r="C1029" s="39"/>
      <c r="D1029" s="190" t="s">
        <v>155</v>
      </c>
      <c r="E1029" s="39"/>
      <c r="F1029" s="191" t="s">
        <v>1501</v>
      </c>
      <c r="G1029" s="39"/>
      <c r="H1029" s="39"/>
      <c r="I1029" s="192"/>
      <c r="J1029" s="39"/>
      <c r="K1029" s="39"/>
      <c r="L1029" s="42"/>
      <c r="M1029" s="193"/>
      <c r="N1029" s="194"/>
      <c r="O1029" s="67"/>
      <c r="P1029" s="67"/>
      <c r="Q1029" s="67"/>
      <c r="R1029" s="67"/>
      <c r="S1029" s="67"/>
      <c r="T1029" s="68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T1029" s="19" t="s">
        <v>155</v>
      </c>
      <c r="AU1029" s="19" t="s">
        <v>146</v>
      </c>
    </row>
    <row r="1030" spans="1:47" s="2" customFormat="1" ht="11.25">
      <c r="A1030" s="37"/>
      <c r="B1030" s="38"/>
      <c r="C1030" s="39"/>
      <c r="D1030" s="195" t="s">
        <v>157</v>
      </c>
      <c r="E1030" s="39"/>
      <c r="F1030" s="196" t="s">
        <v>1502</v>
      </c>
      <c r="G1030" s="39"/>
      <c r="H1030" s="39"/>
      <c r="I1030" s="192"/>
      <c r="J1030" s="39"/>
      <c r="K1030" s="39"/>
      <c r="L1030" s="42"/>
      <c r="M1030" s="193"/>
      <c r="N1030" s="194"/>
      <c r="O1030" s="67"/>
      <c r="P1030" s="67"/>
      <c r="Q1030" s="67"/>
      <c r="R1030" s="67"/>
      <c r="S1030" s="67"/>
      <c r="T1030" s="68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T1030" s="19" t="s">
        <v>157</v>
      </c>
      <c r="AU1030" s="19" t="s">
        <v>146</v>
      </c>
    </row>
    <row r="1031" spans="1:65" s="2" customFormat="1" ht="24.2" customHeight="1">
      <c r="A1031" s="37"/>
      <c r="B1031" s="38"/>
      <c r="C1031" s="240" t="s">
        <v>1503</v>
      </c>
      <c r="D1031" s="240" t="s">
        <v>486</v>
      </c>
      <c r="E1031" s="241" t="s">
        <v>1504</v>
      </c>
      <c r="F1031" s="242" t="s">
        <v>1505</v>
      </c>
      <c r="G1031" s="243" t="s">
        <v>151</v>
      </c>
      <c r="H1031" s="244">
        <v>16</v>
      </c>
      <c r="I1031" s="245"/>
      <c r="J1031" s="246">
        <f>ROUND(I1031*H1031,2)</f>
        <v>0</v>
      </c>
      <c r="K1031" s="242" t="s">
        <v>21</v>
      </c>
      <c r="L1031" s="247"/>
      <c r="M1031" s="248" t="s">
        <v>21</v>
      </c>
      <c r="N1031" s="249" t="s">
        <v>43</v>
      </c>
      <c r="O1031" s="67"/>
      <c r="P1031" s="186">
        <f>O1031*H1031</f>
        <v>0</v>
      </c>
      <c r="Q1031" s="186">
        <v>6E-05</v>
      </c>
      <c r="R1031" s="186">
        <f>Q1031*H1031</f>
        <v>0.00096</v>
      </c>
      <c r="S1031" s="186">
        <v>0</v>
      </c>
      <c r="T1031" s="187">
        <f>S1031*H1031</f>
        <v>0</v>
      </c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R1031" s="188" t="s">
        <v>426</v>
      </c>
      <c r="AT1031" s="188" t="s">
        <v>486</v>
      </c>
      <c r="AU1031" s="188" t="s">
        <v>146</v>
      </c>
      <c r="AY1031" s="19" t="s">
        <v>145</v>
      </c>
      <c r="BE1031" s="189">
        <f>IF(N1031="základní",J1031,0)</f>
        <v>0</v>
      </c>
      <c r="BF1031" s="189">
        <f>IF(N1031="snížená",J1031,0)</f>
        <v>0</v>
      </c>
      <c r="BG1031" s="189">
        <f>IF(N1031="zákl. přenesená",J1031,0)</f>
        <v>0</v>
      </c>
      <c r="BH1031" s="189">
        <f>IF(N1031="sníž. přenesená",J1031,0)</f>
        <v>0</v>
      </c>
      <c r="BI1031" s="189">
        <f>IF(N1031="nulová",J1031,0)</f>
        <v>0</v>
      </c>
      <c r="BJ1031" s="19" t="s">
        <v>77</v>
      </c>
      <c r="BK1031" s="189">
        <f>ROUND(I1031*H1031,2)</f>
        <v>0</v>
      </c>
      <c r="BL1031" s="19" t="s">
        <v>266</v>
      </c>
      <c r="BM1031" s="188" t="s">
        <v>1506</v>
      </c>
    </row>
    <row r="1032" spans="1:47" s="2" customFormat="1" ht="11.25">
      <c r="A1032" s="37"/>
      <c r="B1032" s="38"/>
      <c r="C1032" s="39"/>
      <c r="D1032" s="190" t="s">
        <v>155</v>
      </c>
      <c r="E1032" s="39"/>
      <c r="F1032" s="191" t="s">
        <v>1505</v>
      </c>
      <c r="G1032" s="39"/>
      <c r="H1032" s="39"/>
      <c r="I1032" s="192"/>
      <c r="J1032" s="39"/>
      <c r="K1032" s="39"/>
      <c r="L1032" s="42"/>
      <c r="M1032" s="193"/>
      <c r="N1032" s="194"/>
      <c r="O1032" s="67"/>
      <c r="P1032" s="67"/>
      <c r="Q1032" s="67"/>
      <c r="R1032" s="67"/>
      <c r="S1032" s="67"/>
      <c r="T1032" s="68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T1032" s="19" t="s">
        <v>155</v>
      </c>
      <c r="AU1032" s="19" t="s">
        <v>146</v>
      </c>
    </row>
    <row r="1033" spans="1:65" s="2" customFormat="1" ht="33" customHeight="1">
      <c r="A1033" s="37"/>
      <c r="B1033" s="38"/>
      <c r="C1033" s="177" t="s">
        <v>1507</v>
      </c>
      <c r="D1033" s="177" t="s">
        <v>148</v>
      </c>
      <c r="E1033" s="178" t="s">
        <v>1508</v>
      </c>
      <c r="F1033" s="179" t="s">
        <v>1509</v>
      </c>
      <c r="G1033" s="180" t="s">
        <v>151</v>
      </c>
      <c r="H1033" s="181">
        <v>2</v>
      </c>
      <c r="I1033" s="182"/>
      <c r="J1033" s="183">
        <f>ROUND(I1033*H1033,2)</f>
        <v>0</v>
      </c>
      <c r="K1033" s="179" t="s">
        <v>21</v>
      </c>
      <c r="L1033" s="42"/>
      <c r="M1033" s="184" t="s">
        <v>21</v>
      </c>
      <c r="N1033" s="185" t="s">
        <v>43</v>
      </c>
      <c r="O1033" s="67"/>
      <c r="P1033" s="186">
        <f>O1033*H1033</f>
        <v>0</v>
      </c>
      <c r="Q1033" s="186">
        <v>0</v>
      </c>
      <c r="R1033" s="186">
        <f>Q1033*H1033</f>
        <v>0</v>
      </c>
      <c r="S1033" s="186">
        <v>0</v>
      </c>
      <c r="T1033" s="187">
        <f>S1033*H1033</f>
        <v>0</v>
      </c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R1033" s="188" t="s">
        <v>266</v>
      </c>
      <c r="AT1033" s="188" t="s">
        <v>148</v>
      </c>
      <c r="AU1033" s="188" t="s">
        <v>146</v>
      </c>
      <c r="AY1033" s="19" t="s">
        <v>145</v>
      </c>
      <c r="BE1033" s="189">
        <f>IF(N1033="základní",J1033,0)</f>
        <v>0</v>
      </c>
      <c r="BF1033" s="189">
        <f>IF(N1033="snížená",J1033,0)</f>
        <v>0</v>
      </c>
      <c r="BG1033" s="189">
        <f>IF(N1033="zákl. přenesená",J1033,0)</f>
        <v>0</v>
      </c>
      <c r="BH1033" s="189">
        <f>IF(N1033="sníž. přenesená",J1033,0)</f>
        <v>0</v>
      </c>
      <c r="BI1033" s="189">
        <f>IF(N1033="nulová",J1033,0)</f>
        <v>0</v>
      </c>
      <c r="BJ1033" s="19" t="s">
        <v>77</v>
      </c>
      <c r="BK1033" s="189">
        <f>ROUND(I1033*H1033,2)</f>
        <v>0</v>
      </c>
      <c r="BL1033" s="19" t="s">
        <v>266</v>
      </c>
      <c r="BM1033" s="188" t="s">
        <v>1510</v>
      </c>
    </row>
    <row r="1034" spans="1:47" s="2" customFormat="1" ht="29.25">
      <c r="A1034" s="37"/>
      <c r="B1034" s="38"/>
      <c r="C1034" s="39"/>
      <c r="D1034" s="190" t="s">
        <v>155</v>
      </c>
      <c r="E1034" s="39"/>
      <c r="F1034" s="191" t="s">
        <v>1511</v>
      </c>
      <c r="G1034" s="39"/>
      <c r="H1034" s="39"/>
      <c r="I1034" s="192"/>
      <c r="J1034" s="39"/>
      <c r="K1034" s="39"/>
      <c r="L1034" s="42"/>
      <c r="M1034" s="193"/>
      <c r="N1034" s="194"/>
      <c r="O1034" s="67"/>
      <c r="P1034" s="67"/>
      <c r="Q1034" s="67"/>
      <c r="R1034" s="67"/>
      <c r="S1034" s="67"/>
      <c r="T1034" s="68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T1034" s="19" t="s">
        <v>155</v>
      </c>
      <c r="AU1034" s="19" t="s">
        <v>146</v>
      </c>
    </row>
    <row r="1035" spans="1:65" s="2" customFormat="1" ht="24.2" customHeight="1">
      <c r="A1035" s="37"/>
      <c r="B1035" s="38"/>
      <c r="C1035" s="240" t="s">
        <v>1512</v>
      </c>
      <c r="D1035" s="240" t="s">
        <v>486</v>
      </c>
      <c r="E1035" s="241" t="s">
        <v>1513</v>
      </c>
      <c r="F1035" s="242" t="s">
        <v>1514</v>
      </c>
      <c r="G1035" s="243" t="s">
        <v>151</v>
      </c>
      <c r="H1035" s="244">
        <v>2</v>
      </c>
      <c r="I1035" s="245"/>
      <c r="J1035" s="246">
        <f>ROUND(I1035*H1035,2)</f>
        <v>0</v>
      </c>
      <c r="K1035" s="242" t="s">
        <v>21</v>
      </c>
      <c r="L1035" s="247"/>
      <c r="M1035" s="248" t="s">
        <v>21</v>
      </c>
      <c r="N1035" s="249" t="s">
        <v>43</v>
      </c>
      <c r="O1035" s="67"/>
      <c r="P1035" s="186">
        <f>O1035*H1035</f>
        <v>0</v>
      </c>
      <c r="Q1035" s="186">
        <v>6E-05</v>
      </c>
      <c r="R1035" s="186">
        <f>Q1035*H1035</f>
        <v>0.00012</v>
      </c>
      <c r="S1035" s="186">
        <v>0</v>
      </c>
      <c r="T1035" s="187">
        <f>S1035*H1035</f>
        <v>0</v>
      </c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R1035" s="188" t="s">
        <v>426</v>
      </c>
      <c r="AT1035" s="188" t="s">
        <v>486</v>
      </c>
      <c r="AU1035" s="188" t="s">
        <v>146</v>
      </c>
      <c r="AY1035" s="19" t="s">
        <v>145</v>
      </c>
      <c r="BE1035" s="189">
        <f>IF(N1035="základní",J1035,0)</f>
        <v>0</v>
      </c>
      <c r="BF1035" s="189">
        <f>IF(N1035="snížená",J1035,0)</f>
        <v>0</v>
      </c>
      <c r="BG1035" s="189">
        <f>IF(N1035="zákl. přenesená",J1035,0)</f>
        <v>0</v>
      </c>
      <c r="BH1035" s="189">
        <f>IF(N1035="sníž. přenesená",J1035,0)</f>
        <v>0</v>
      </c>
      <c r="BI1035" s="189">
        <f>IF(N1035="nulová",J1035,0)</f>
        <v>0</v>
      </c>
      <c r="BJ1035" s="19" t="s">
        <v>77</v>
      </c>
      <c r="BK1035" s="189">
        <f>ROUND(I1035*H1035,2)</f>
        <v>0</v>
      </c>
      <c r="BL1035" s="19" t="s">
        <v>266</v>
      </c>
      <c r="BM1035" s="188" t="s">
        <v>1515</v>
      </c>
    </row>
    <row r="1036" spans="1:47" s="2" customFormat="1" ht="19.5">
      <c r="A1036" s="37"/>
      <c r="B1036" s="38"/>
      <c r="C1036" s="39"/>
      <c r="D1036" s="190" t="s">
        <v>155</v>
      </c>
      <c r="E1036" s="39"/>
      <c r="F1036" s="191" t="s">
        <v>1514</v>
      </c>
      <c r="G1036" s="39"/>
      <c r="H1036" s="39"/>
      <c r="I1036" s="192"/>
      <c r="J1036" s="39"/>
      <c r="K1036" s="39"/>
      <c r="L1036" s="42"/>
      <c r="M1036" s="193"/>
      <c r="N1036" s="194"/>
      <c r="O1036" s="67"/>
      <c r="P1036" s="67"/>
      <c r="Q1036" s="67"/>
      <c r="R1036" s="67"/>
      <c r="S1036" s="67"/>
      <c r="T1036" s="68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T1036" s="19" t="s">
        <v>155</v>
      </c>
      <c r="AU1036" s="19" t="s">
        <v>146</v>
      </c>
    </row>
    <row r="1037" spans="1:65" s="2" customFormat="1" ht="24.2" customHeight="1">
      <c r="A1037" s="37"/>
      <c r="B1037" s="38"/>
      <c r="C1037" s="177" t="s">
        <v>1516</v>
      </c>
      <c r="D1037" s="177" t="s">
        <v>148</v>
      </c>
      <c r="E1037" s="178" t="s">
        <v>1517</v>
      </c>
      <c r="F1037" s="179" t="s">
        <v>1518</v>
      </c>
      <c r="G1037" s="180" t="s">
        <v>151</v>
      </c>
      <c r="H1037" s="181">
        <v>6</v>
      </c>
      <c r="I1037" s="182"/>
      <c r="J1037" s="183">
        <f>ROUND(I1037*H1037,2)</f>
        <v>0</v>
      </c>
      <c r="K1037" s="179" t="s">
        <v>152</v>
      </c>
      <c r="L1037" s="42"/>
      <c r="M1037" s="184" t="s">
        <v>21</v>
      </c>
      <c r="N1037" s="185" t="s">
        <v>43</v>
      </c>
      <c r="O1037" s="67"/>
      <c r="P1037" s="186">
        <f>O1037*H1037</f>
        <v>0</v>
      </c>
      <c r="Q1037" s="186">
        <v>0</v>
      </c>
      <c r="R1037" s="186">
        <f>Q1037*H1037</f>
        <v>0</v>
      </c>
      <c r="S1037" s="186">
        <v>0</v>
      </c>
      <c r="T1037" s="187">
        <f>S1037*H1037</f>
        <v>0</v>
      </c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R1037" s="188" t="s">
        <v>266</v>
      </c>
      <c r="AT1037" s="188" t="s">
        <v>148</v>
      </c>
      <c r="AU1037" s="188" t="s">
        <v>146</v>
      </c>
      <c r="AY1037" s="19" t="s">
        <v>145</v>
      </c>
      <c r="BE1037" s="189">
        <f>IF(N1037="základní",J1037,0)</f>
        <v>0</v>
      </c>
      <c r="BF1037" s="189">
        <f>IF(N1037="snížená",J1037,0)</f>
        <v>0</v>
      </c>
      <c r="BG1037" s="189">
        <f>IF(N1037="zákl. přenesená",J1037,0)</f>
        <v>0</v>
      </c>
      <c r="BH1037" s="189">
        <f>IF(N1037="sníž. přenesená",J1037,0)</f>
        <v>0</v>
      </c>
      <c r="BI1037" s="189">
        <f>IF(N1037="nulová",J1037,0)</f>
        <v>0</v>
      </c>
      <c r="BJ1037" s="19" t="s">
        <v>77</v>
      </c>
      <c r="BK1037" s="189">
        <f>ROUND(I1037*H1037,2)</f>
        <v>0</v>
      </c>
      <c r="BL1037" s="19" t="s">
        <v>266</v>
      </c>
      <c r="BM1037" s="188" t="s">
        <v>1519</v>
      </c>
    </row>
    <row r="1038" spans="1:47" s="2" customFormat="1" ht="29.25">
      <c r="A1038" s="37"/>
      <c r="B1038" s="38"/>
      <c r="C1038" s="39"/>
      <c r="D1038" s="190" t="s">
        <v>155</v>
      </c>
      <c r="E1038" s="39"/>
      <c r="F1038" s="191" t="s">
        <v>1520</v>
      </c>
      <c r="G1038" s="39"/>
      <c r="H1038" s="39"/>
      <c r="I1038" s="192"/>
      <c r="J1038" s="39"/>
      <c r="K1038" s="39"/>
      <c r="L1038" s="42"/>
      <c r="M1038" s="193"/>
      <c r="N1038" s="194"/>
      <c r="O1038" s="67"/>
      <c r="P1038" s="67"/>
      <c r="Q1038" s="67"/>
      <c r="R1038" s="67"/>
      <c r="S1038" s="67"/>
      <c r="T1038" s="68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T1038" s="19" t="s">
        <v>155</v>
      </c>
      <c r="AU1038" s="19" t="s">
        <v>146</v>
      </c>
    </row>
    <row r="1039" spans="1:47" s="2" customFormat="1" ht="11.25">
      <c r="A1039" s="37"/>
      <c r="B1039" s="38"/>
      <c r="C1039" s="39"/>
      <c r="D1039" s="195" t="s">
        <v>157</v>
      </c>
      <c r="E1039" s="39"/>
      <c r="F1039" s="196" t="s">
        <v>1521</v>
      </c>
      <c r="G1039" s="39"/>
      <c r="H1039" s="39"/>
      <c r="I1039" s="192"/>
      <c r="J1039" s="39"/>
      <c r="K1039" s="39"/>
      <c r="L1039" s="42"/>
      <c r="M1039" s="193"/>
      <c r="N1039" s="194"/>
      <c r="O1039" s="67"/>
      <c r="P1039" s="67"/>
      <c r="Q1039" s="67"/>
      <c r="R1039" s="67"/>
      <c r="S1039" s="67"/>
      <c r="T1039" s="68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T1039" s="19" t="s">
        <v>157</v>
      </c>
      <c r="AU1039" s="19" t="s">
        <v>146</v>
      </c>
    </row>
    <row r="1040" spans="1:65" s="2" customFormat="1" ht="24.2" customHeight="1">
      <c r="A1040" s="37"/>
      <c r="B1040" s="38"/>
      <c r="C1040" s="240" t="s">
        <v>1522</v>
      </c>
      <c r="D1040" s="240" t="s">
        <v>486</v>
      </c>
      <c r="E1040" s="241" t="s">
        <v>1523</v>
      </c>
      <c r="F1040" s="242" t="s">
        <v>1524</v>
      </c>
      <c r="G1040" s="243" t="s">
        <v>151</v>
      </c>
      <c r="H1040" s="244">
        <v>6</v>
      </c>
      <c r="I1040" s="245"/>
      <c r="J1040" s="246">
        <f>ROUND(I1040*H1040,2)</f>
        <v>0</v>
      </c>
      <c r="K1040" s="242" t="s">
        <v>21</v>
      </c>
      <c r="L1040" s="247"/>
      <c r="M1040" s="248" t="s">
        <v>21</v>
      </c>
      <c r="N1040" s="249" t="s">
        <v>43</v>
      </c>
      <c r="O1040" s="67"/>
      <c r="P1040" s="186">
        <f>O1040*H1040</f>
        <v>0</v>
      </c>
      <c r="Q1040" s="186">
        <v>5E-05</v>
      </c>
      <c r="R1040" s="186">
        <f>Q1040*H1040</f>
        <v>0.00030000000000000003</v>
      </c>
      <c r="S1040" s="186">
        <v>0</v>
      </c>
      <c r="T1040" s="187">
        <f>S1040*H1040</f>
        <v>0</v>
      </c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R1040" s="188" t="s">
        <v>426</v>
      </c>
      <c r="AT1040" s="188" t="s">
        <v>486</v>
      </c>
      <c r="AU1040" s="188" t="s">
        <v>146</v>
      </c>
      <c r="AY1040" s="19" t="s">
        <v>145</v>
      </c>
      <c r="BE1040" s="189">
        <f>IF(N1040="základní",J1040,0)</f>
        <v>0</v>
      </c>
      <c r="BF1040" s="189">
        <f>IF(N1040="snížená",J1040,0)</f>
        <v>0</v>
      </c>
      <c r="BG1040" s="189">
        <f>IF(N1040="zákl. přenesená",J1040,0)</f>
        <v>0</v>
      </c>
      <c r="BH1040" s="189">
        <f>IF(N1040="sníž. přenesená",J1040,0)</f>
        <v>0</v>
      </c>
      <c r="BI1040" s="189">
        <f>IF(N1040="nulová",J1040,0)</f>
        <v>0</v>
      </c>
      <c r="BJ1040" s="19" t="s">
        <v>77</v>
      </c>
      <c r="BK1040" s="189">
        <f>ROUND(I1040*H1040,2)</f>
        <v>0</v>
      </c>
      <c r="BL1040" s="19" t="s">
        <v>266</v>
      </c>
      <c r="BM1040" s="188" t="s">
        <v>1525</v>
      </c>
    </row>
    <row r="1041" spans="1:47" s="2" customFormat="1" ht="19.5">
      <c r="A1041" s="37"/>
      <c r="B1041" s="38"/>
      <c r="C1041" s="39"/>
      <c r="D1041" s="190" t="s">
        <v>155</v>
      </c>
      <c r="E1041" s="39"/>
      <c r="F1041" s="191" t="s">
        <v>1524</v>
      </c>
      <c r="G1041" s="39"/>
      <c r="H1041" s="39"/>
      <c r="I1041" s="192"/>
      <c r="J1041" s="39"/>
      <c r="K1041" s="39"/>
      <c r="L1041" s="42"/>
      <c r="M1041" s="193"/>
      <c r="N1041" s="194"/>
      <c r="O1041" s="67"/>
      <c r="P1041" s="67"/>
      <c r="Q1041" s="67"/>
      <c r="R1041" s="67"/>
      <c r="S1041" s="67"/>
      <c r="T1041" s="68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T1041" s="19" t="s">
        <v>155</v>
      </c>
      <c r="AU1041" s="19" t="s">
        <v>146</v>
      </c>
    </row>
    <row r="1042" spans="1:65" s="2" customFormat="1" ht="21.75" customHeight="1">
      <c r="A1042" s="37"/>
      <c r="B1042" s="38"/>
      <c r="C1042" s="177" t="s">
        <v>1526</v>
      </c>
      <c r="D1042" s="177" t="s">
        <v>148</v>
      </c>
      <c r="E1042" s="178" t="s">
        <v>1527</v>
      </c>
      <c r="F1042" s="179" t="s">
        <v>1528</v>
      </c>
      <c r="G1042" s="180" t="s">
        <v>151</v>
      </c>
      <c r="H1042" s="181">
        <v>5</v>
      </c>
      <c r="I1042" s="182"/>
      <c r="J1042" s="183">
        <f>ROUND(I1042*H1042,2)</f>
        <v>0</v>
      </c>
      <c r="K1042" s="179" t="s">
        <v>152</v>
      </c>
      <c r="L1042" s="42"/>
      <c r="M1042" s="184" t="s">
        <v>21</v>
      </c>
      <c r="N1042" s="185" t="s">
        <v>43</v>
      </c>
      <c r="O1042" s="67"/>
      <c r="P1042" s="186">
        <f>O1042*H1042</f>
        <v>0</v>
      </c>
      <c r="Q1042" s="186">
        <v>0</v>
      </c>
      <c r="R1042" s="186">
        <f>Q1042*H1042</f>
        <v>0</v>
      </c>
      <c r="S1042" s="186">
        <v>0</v>
      </c>
      <c r="T1042" s="187">
        <f>S1042*H1042</f>
        <v>0</v>
      </c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R1042" s="188" t="s">
        <v>266</v>
      </c>
      <c r="AT1042" s="188" t="s">
        <v>148</v>
      </c>
      <c r="AU1042" s="188" t="s">
        <v>146</v>
      </c>
      <c r="AY1042" s="19" t="s">
        <v>145</v>
      </c>
      <c r="BE1042" s="189">
        <f>IF(N1042="základní",J1042,0)</f>
        <v>0</v>
      </c>
      <c r="BF1042" s="189">
        <f>IF(N1042="snížená",J1042,0)</f>
        <v>0</v>
      </c>
      <c r="BG1042" s="189">
        <f>IF(N1042="zákl. přenesená",J1042,0)</f>
        <v>0</v>
      </c>
      <c r="BH1042" s="189">
        <f>IF(N1042="sníž. přenesená",J1042,0)</f>
        <v>0</v>
      </c>
      <c r="BI1042" s="189">
        <f>IF(N1042="nulová",J1042,0)</f>
        <v>0</v>
      </c>
      <c r="BJ1042" s="19" t="s">
        <v>77</v>
      </c>
      <c r="BK1042" s="189">
        <f>ROUND(I1042*H1042,2)</f>
        <v>0</v>
      </c>
      <c r="BL1042" s="19" t="s">
        <v>266</v>
      </c>
      <c r="BM1042" s="188" t="s">
        <v>1529</v>
      </c>
    </row>
    <row r="1043" spans="1:47" s="2" customFormat="1" ht="19.5">
      <c r="A1043" s="37"/>
      <c r="B1043" s="38"/>
      <c r="C1043" s="39"/>
      <c r="D1043" s="190" t="s">
        <v>155</v>
      </c>
      <c r="E1043" s="39"/>
      <c r="F1043" s="191" t="s">
        <v>1530</v>
      </c>
      <c r="G1043" s="39"/>
      <c r="H1043" s="39"/>
      <c r="I1043" s="192"/>
      <c r="J1043" s="39"/>
      <c r="K1043" s="39"/>
      <c r="L1043" s="42"/>
      <c r="M1043" s="193"/>
      <c r="N1043" s="194"/>
      <c r="O1043" s="67"/>
      <c r="P1043" s="67"/>
      <c r="Q1043" s="67"/>
      <c r="R1043" s="67"/>
      <c r="S1043" s="67"/>
      <c r="T1043" s="68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T1043" s="19" t="s">
        <v>155</v>
      </c>
      <c r="AU1043" s="19" t="s">
        <v>146</v>
      </c>
    </row>
    <row r="1044" spans="1:47" s="2" customFormat="1" ht="11.25">
      <c r="A1044" s="37"/>
      <c r="B1044" s="38"/>
      <c r="C1044" s="39"/>
      <c r="D1044" s="195" t="s">
        <v>157</v>
      </c>
      <c r="E1044" s="39"/>
      <c r="F1044" s="196" t="s">
        <v>1531</v>
      </c>
      <c r="G1044" s="39"/>
      <c r="H1044" s="39"/>
      <c r="I1044" s="192"/>
      <c r="J1044" s="39"/>
      <c r="K1044" s="39"/>
      <c r="L1044" s="42"/>
      <c r="M1044" s="193"/>
      <c r="N1044" s="194"/>
      <c r="O1044" s="67"/>
      <c r="P1044" s="67"/>
      <c r="Q1044" s="67"/>
      <c r="R1044" s="67"/>
      <c r="S1044" s="67"/>
      <c r="T1044" s="68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T1044" s="19" t="s">
        <v>157</v>
      </c>
      <c r="AU1044" s="19" t="s">
        <v>146</v>
      </c>
    </row>
    <row r="1045" spans="1:65" s="2" customFormat="1" ht="24.2" customHeight="1">
      <c r="A1045" s="37"/>
      <c r="B1045" s="38"/>
      <c r="C1045" s="240" t="s">
        <v>1532</v>
      </c>
      <c r="D1045" s="240" t="s">
        <v>486</v>
      </c>
      <c r="E1045" s="241" t="s">
        <v>1533</v>
      </c>
      <c r="F1045" s="242" t="s">
        <v>1534</v>
      </c>
      <c r="G1045" s="243" t="s">
        <v>151</v>
      </c>
      <c r="H1045" s="244">
        <v>5</v>
      </c>
      <c r="I1045" s="245"/>
      <c r="J1045" s="246">
        <f>ROUND(I1045*H1045,2)</f>
        <v>0</v>
      </c>
      <c r="K1045" s="242" t="s">
        <v>21</v>
      </c>
      <c r="L1045" s="247"/>
      <c r="M1045" s="248" t="s">
        <v>21</v>
      </c>
      <c r="N1045" s="249" t="s">
        <v>43</v>
      </c>
      <c r="O1045" s="67"/>
      <c r="P1045" s="186">
        <f>O1045*H1045</f>
        <v>0</v>
      </c>
      <c r="Q1045" s="186">
        <v>0</v>
      </c>
      <c r="R1045" s="186">
        <f>Q1045*H1045</f>
        <v>0</v>
      </c>
      <c r="S1045" s="186">
        <v>0</v>
      </c>
      <c r="T1045" s="187">
        <f>S1045*H1045</f>
        <v>0</v>
      </c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R1045" s="188" t="s">
        <v>426</v>
      </c>
      <c r="AT1045" s="188" t="s">
        <v>486</v>
      </c>
      <c r="AU1045" s="188" t="s">
        <v>146</v>
      </c>
      <c r="AY1045" s="19" t="s">
        <v>145</v>
      </c>
      <c r="BE1045" s="189">
        <f>IF(N1045="základní",J1045,0)</f>
        <v>0</v>
      </c>
      <c r="BF1045" s="189">
        <f>IF(N1045="snížená",J1045,0)</f>
        <v>0</v>
      </c>
      <c r="BG1045" s="189">
        <f>IF(N1045="zákl. přenesená",J1045,0)</f>
        <v>0</v>
      </c>
      <c r="BH1045" s="189">
        <f>IF(N1045="sníž. přenesená",J1045,0)</f>
        <v>0</v>
      </c>
      <c r="BI1045" s="189">
        <f>IF(N1045="nulová",J1045,0)</f>
        <v>0</v>
      </c>
      <c r="BJ1045" s="19" t="s">
        <v>77</v>
      </c>
      <c r="BK1045" s="189">
        <f>ROUND(I1045*H1045,2)</f>
        <v>0</v>
      </c>
      <c r="BL1045" s="19" t="s">
        <v>266</v>
      </c>
      <c r="BM1045" s="188" t="s">
        <v>1535</v>
      </c>
    </row>
    <row r="1046" spans="1:47" s="2" customFormat="1" ht="19.5">
      <c r="A1046" s="37"/>
      <c r="B1046" s="38"/>
      <c r="C1046" s="39"/>
      <c r="D1046" s="190" t="s">
        <v>155</v>
      </c>
      <c r="E1046" s="39"/>
      <c r="F1046" s="191" t="s">
        <v>1534</v>
      </c>
      <c r="G1046" s="39"/>
      <c r="H1046" s="39"/>
      <c r="I1046" s="192"/>
      <c r="J1046" s="39"/>
      <c r="K1046" s="39"/>
      <c r="L1046" s="42"/>
      <c r="M1046" s="193"/>
      <c r="N1046" s="194"/>
      <c r="O1046" s="67"/>
      <c r="P1046" s="67"/>
      <c r="Q1046" s="67"/>
      <c r="R1046" s="67"/>
      <c r="S1046" s="67"/>
      <c r="T1046" s="68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T1046" s="19" t="s">
        <v>155</v>
      </c>
      <c r="AU1046" s="19" t="s">
        <v>146</v>
      </c>
    </row>
    <row r="1047" spans="1:65" s="2" customFormat="1" ht="16.5" customHeight="1">
      <c r="A1047" s="37"/>
      <c r="B1047" s="38"/>
      <c r="C1047" s="177" t="s">
        <v>1536</v>
      </c>
      <c r="D1047" s="177" t="s">
        <v>148</v>
      </c>
      <c r="E1047" s="178" t="s">
        <v>1537</v>
      </c>
      <c r="F1047" s="179" t="s">
        <v>1538</v>
      </c>
      <c r="G1047" s="180" t="s">
        <v>447</v>
      </c>
      <c r="H1047" s="181">
        <v>1</v>
      </c>
      <c r="I1047" s="182"/>
      <c r="J1047" s="183">
        <f>ROUND(I1047*H1047,2)</f>
        <v>0</v>
      </c>
      <c r="K1047" s="179" t="s">
        <v>21</v>
      </c>
      <c r="L1047" s="42"/>
      <c r="M1047" s="184" t="s">
        <v>21</v>
      </c>
      <c r="N1047" s="185" t="s">
        <v>43</v>
      </c>
      <c r="O1047" s="67"/>
      <c r="P1047" s="186">
        <f>O1047*H1047</f>
        <v>0</v>
      </c>
      <c r="Q1047" s="186">
        <v>0</v>
      </c>
      <c r="R1047" s="186">
        <f>Q1047*H1047</f>
        <v>0</v>
      </c>
      <c r="S1047" s="186">
        <v>0</v>
      </c>
      <c r="T1047" s="187">
        <f>S1047*H1047</f>
        <v>0</v>
      </c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R1047" s="188" t="s">
        <v>266</v>
      </c>
      <c r="AT1047" s="188" t="s">
        <v>148</v>
      </c>
      <c r="AU1047" s="188" t="s">
        <v>146</v>
      </c>
      <c r="AY1047" s="19" t="s">
        <v>145</v>
      </c>
      <c r="BE1047" s="189">
        <f>IF(N1047="základní",J1047,0)</f>
        <v>0</v>
      </c>
      <c r="BF1047" s="189">
        <f>IF(N1047="snížená",J1047,0)</f>
        <v>0</v>
      </c>
      <c r="BG1047" s="189">
        <f>IF(N1047="zákl. přenesená",J1047,0)</f>
        <v>0</v>
      </c>
      <c r="BH1047" s="189">
        <f>IF(N1047="sníž. přenesená",J1047,0)</f>
        <v>0</v>
      </c>
      <c r="BI1047" s="189">
        <f>IF(N1047="nulová",J1047,0)</f>
        <v>0</v>
      </c>
      <c r="BJ1047" s="19" t="s">
        <v>77</v>
      </c>
      <c r="BK1047" s="189">
        <f>ROUND(I1047*H1047,2)</f>
        <v>0</v>
      </c>
      <c r="BL1047" s="19" t="s">
        <v>266</v>
      </c>
      <c r="BM1047" s="188" t="s">
        <v>1539</v>
      </c>
    </row>
    <row r="1048" spans="1:47" s="2" customFormat="1" ht="11.25">
      <c r="A1048" s="37"/>
      <c r="B1048" s="38"/>
      <c r="C1048" s="39"/>
      <c r="D1048" s="190" t="s">
        <v>155</v>
      </c>
      <c r="E1048" s="39"/>
      <c r="F1048" s="191" t="s">
        <v>1538</v>
      </c>
      <c r="G1048" s="39"/>
      <c r="H1048" s="39"/>
      <c r="I1048" s="192"/>
      <c r="J1048" s="39"/>
      <c r="K1048" s="39"/>
      <c r="L1048" s="42"/>
      <c r="M1048" s="193"/>
      <c r="N1048" s="194"/>
      <c r="O1048" s="67"/>
      <c r="P1048" s="67"/>
      <c r="Q1048" s="67"/>
      <c r="R1048" s="67"/>
      <c r="S1048" s="67"/>
      <c r="T1048" s="68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T1048" s="19" t="s">
        <v>155</v>
      </c>
      <c r="AU1048" s="19" t="s">
        <v>146</v>
      </c>
    </row>
    <row r="1049" spans="2:63" s="12" customFormat="1" ht="20.85" customHeight="1">
      <c r="B1049" s="161"/>
      <c r="C1049" s="162"/>
      <c r="D1049" s="163" t="s">
        <v>71</v>
      </c>
      <c r="E1049" s="175" t="s">
        <v>1540</v>
      </c>
      <c r="F1049" s="175" t="s">
        <v>1541</v>
      </c>
      <c r="G1049" s="162"/>
      <c r="H1049" s="162"/>
      <c r="I1049" s="165"/>
      <c r="J1049" s="176">
        <f>BK1049</f>
        <v>0</v>
      </c>
      <c r="K1049" s="162"/>
      <c r="L1049" s="167"/>
      <c r="M1049" s="168"/>
      <c r="N1049" s="169"/>
      <c r="O1049" s="169"/>
      <c r="P1049" s="170">
        <f>SUM(P1050:P1080)</f>
        <v>0</v>
      </c>
      <c r="Q1049" s="169"/>
      <c r="R1049" s="170">
        <f>SUM(R1050:R1080)</f>
        <v>0.050945000000000004</v>
      </c>
      <c r="S1049" s="169"/>
      <c r="T1049" s="171">
        <f>SUM(T1050:T1080)</f>
        <v>0</v>
      </c>
      <c r="AR1049" s="172" t="s">
        <v>82</v>
      </c>
      <c r="AT1049" s="173" t="s">
        <v>71</v>
      </c>
      <c r="AU1049" s="173" t="s">
        <v>82</v>
      </c>
      <c r="AY1049" s="172" t="s">
        <v>145</v>
      </c>
      <c r="BK1049" s="174">
        <f>SUM(BK1050:BK1080)</f>
        <v>0</v>
      </c>
    </row>
    <row r="1050" spans="1:65" s="2" customFormat="1" ht="24.2" customHeight="1">
      <c r="A1050" s="37"/>
      <c r="B1050" s="38"/>
      <c r="C1050" s="177" t="s">
        <v>1542</v>
      </c>
      <c r="D1050" s="177" t="s">
        <v>148</v>
      </c>
      <c r="E1050" s="178" t="s">
        <v>1543</v>
      </c>
      <c r="F1050" s="179" t="s">
        <v>1544</v>
      </c>
      <c r="G1050" s="180" t="s">
        <v>226</v>
      </c>
      <c r="H1050" s="181">
        <v>200</v>
      </c>
      <c r="I1050" s="182"/>
      <c r="J1050" s="183">
        <f>ROUND(I1050*H1050,2)</f>
        <v>0</v>
      </c>
      <c r="K1050" s="179" t="s">
        <v>152</v>
      </c>
      <c r="L1050" s="42"/>
      <c r="M1050" s="184" t="s">
        <v>21</v>
      </c>
      <c r="N1050" s="185" t="s">
        <v>43</v>
      </c>
      <c r="O1050" s="67"/>
      <c r="P1050" s="186">
        <f>O1050*H1050</f>
        <v>0</v>
      </c>
      <c r="Q1050" s="186">
        <v>0</v>
      </c>
      <c r="R1050" s="186">
        <f>Q1050*H1050</f>
        <v>0</v>
      </c>
      <c r="S1050" s="186">
        <v>0</v>
      </c>
      <c r="T1050" s="187">
        <f>S1050*H1050</f>
        <v>0</v>
      </c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R1050" s="188" t="s">
        <v>266</v>
      </c>
      <c r="AT1050" s="188" t="s">
        <v>148</v>
      </c>
      <c r="AU1050" s="188" t="s">
        <v>146</v>
      </c>
      <c r="AY1050" s="19" t="s">
        <v>145</v>
      </c>
      <c r="BE1050" s="189">
        <f>IF(N1050="základní",J1050,0)</f>
        <v>0</v>
      </c>
      <c r="BF1050" s="189">
        <f>IF(N1050="snížená",J1050,0)</f>
        <v>0</v>
      </c>
      <c r="BG1050" s="189">
        <f>IF(N1050="zákl. přenesená",J1050,0)</f>
        <v>0</v>
      </c>
      <c r="BH1050" s="189">
        <f>IF(N1050="sníž. přenesená",J1050,0)</f>
        <v>0</v>
      </c>
      <c r="BI1050" s="189">
        <f>IF(N1050="nulová",J1050,0)</f>
        <v>0</v>
      </c>
      <c r="BJ1050" s="19" t="s">
        <v>77</v>
      </c>
      <c r="BK1050" s="189">
        <f>ROUND(I1050*H1050,2)</f>
        <v>0</v>
      </c>
      <c r="BL1050" s="19" t="s">
        <v>266</v>
      </c>
      <c r="BM1050" s="188" t="s">
        <v>1545</v>
      </c>
    </row>
    <row r="1051" spans="1:47" s="2" customFormat="1" ht="19.5">
      <c r="A1051" s="37"/>
      <c r="B1051" s="38"/>
      <c r="C1051" s="39"/>
      <c r="D1051" s="190" t="s">
        <v>155</v>
      </c>
      <c r="E1051" s="39"/>
      <c r="F1051" s="191" t="s">
        <v>1546</v>
      </c>
      <c r="G1051" s="39"/>
      <c r="H1051" s="39"/>
      <c r="I1051" s="192"/>
      <c r="J1051" s="39"/>
      <c r="K1051" s="39"/>
      <c r="L1051" s="42"/>
      <c r="M1051" s="193"/>
      <c r="N1051" s="194"/>
      <c r="O1051" s="67"/>
      <c r="P1051" s="67"/>
      <c r="Q1051" s="67"/>
      <c r="R1051" s="67"/>
      <c r="S1051" s="67"/>
      <c r="T1051" s="68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T1051" s="19" t="s">
        <v>155</v>
      </c>
      <c r="AU1051" s="19" t="s">
        <v>146</v>
      </c>
    </row>
    <row r="1052" spans="1:47" s="2" customFormat="1" ht="11.25">
      <c r="A1052" s="37"/>
      <c r="B1052" s="38"/>
      <c r="C1052" s="39"/>
      <c r="D1052" s="195" t="s">
        <v>157</v>
      </c>
      <c r="E1052" s="39"/>
      <c r="F1052" s="196" t="s">
        <v>1547</v>
      </c>
      <c r="G1052" s="39"/>
      <c r="H1052" s="39"/>
      <c r="I1052" s="192"/>
      <c r="J1052" s="39"/>
      <c r="K1052" s="39"/>
      <c r="L1052" s="42"/>
      <c r="M1052" s="193"/>
      <c r="N1052" s="194"/>
      <c r="O1052" s="67"/>
      <c r="P1052" s="67"/>
      <c r="Q1052" s="67"/>
      <c r="R1052" s="67"/>
      <c r="S1052" s="67"/>
      <c r="T1052" s="68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T1052" s="19" t="s">
        <v>157</v>
      </c>
      <c r="AU1052" s="19" t="s">
        <v>146</v>
      </c>
    </row>
    <row r="1053" spans="1:65" s="2" customFormat="1" ht="24.2" customHeight="1">
      <c r="A1053" s="37"/>
      <c r="B1053" s="38"/>
      <c r="C1053" s="240" t="s">
        <v>1548</v>
      </c>
      <c r="D1053" s="240" t="s">
        <v>486</v>
      </c>
      <c r="E1053" s="241" t="s">
        <v>1549</v>
      </c>
      <c r="F1053" s="242" t="s">
        <v>1550</v>
      </c>
      <c r="G1053" s="243" t="s">
        <v>226</v>
      </c>
      <c r="H1053" s="244">
        <v>57.5</v>
      </c>
      <c r="I1053" s="245"/>
      <c r="J1053" s="246">
        <f>ROUND(I1053*H1053,2)</f>
        <v>0</v>
      </c>
      <c r="K1053" s="242" t="s">
        <v>21</v>
      </c>
      <c r="L1053" s="247"/>
      <c r="M1053" s="248" t="s">
        <v>21</v>
      </c>
      <c r="N1053" s="249" t="s">
        <v>43</v>
      </c>
      <c r="O1053" s="67"/>
      <c r="P1053" s="186">
        <f>O1053*H1053</f>
        <v>0</v>
      </c>
      <c r="Q1053" s="186">
        <v>0.00012</v>
      </c>
      <c r="R1053" s="186">
        <f>Q1053*H1053</f>
        <v>0.0069</v>
      </c>
      <c r="S1053" s="186">
        <v>0</v>
      </c>
      <c r="T1053" s="187">
        <f>S1053*H1053</f>
        <v>0</v>
      </c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R1053" s="188" t="s">
        <v>426</v>
      </c>
      <c r="AT1053" s="188" t="s">
        <v>486</v>
      </c>
      <c r="AU1053" s="188" t="s">
        <v>146</v>
      </c>
      <c r="AY1053" s="19" t="s">
        <v>145</v>
      </c>
      <c r="BE1053" s="189">
        <f>IF(N1053="základní",J1053,0)</f>
        <v>0</v>
      </c>
      <c r="BF1053" s="189">
        <f>IF(N1053="snížená",J1053,0)</f>
        <v>0</v>
      </c>
      <c r="BG1053" s="189">
        <f>IF(N1053="zákl. přenesená",J1053,0)</f>
        <v>0</v>
      </c>
      <c r="BH1053" s="189">
        <f>IF(N1053="sníž. přenesená",J1053,0)</f>
        <v>0</v>
      </c>
      <c r="BI1053" s="189">
        <f>IF(N1053="nulová",J1053,0)</f>
        <v>0</v>
      </c>
      <c r="BJ1053" s="19" t="s">
        <v>77</v>
      </c>
      <c r="BK1053" s="189">
        <f>ROUND(I1053*H1053,2)</f>
        <v>0</v>
      </c>
      <c r="BL1053" s="19" t="s">
        <v>266</v>
      </c>
      <c r="BM1053" s="188" t="s">
        <v>1551</v>
      </c>
    </row>
    <row r="1054" spans="1:47" s="2" customFormat="1" ht="19.5">
      <c r="A1054" s="37"/>
      <c r="B1054" s="38"/>
      <c r="C1054" s="39"/>
      <c r="D1054" s="190" t="s">
        <v>155</v>
      </c>
      <c r="E1054" s="39"/>
      <c r="F1054" s="191" t="s">
        <v>1550</v>
      </c>
      <c r="G1054" s="39"/>
      <c r="H1054" s="39"/>
      <c r="I1054" s="192"/>
      <c r="J1054" s="39"/>
      <c r="K1054" s="39"/>
      <c r="L1054" s="42"/>
      <c r="M1054" s="193"/>
      <c r="N1054" s="194"/>
      <c r="O1054" s="67"/>
      <c r="P1054" s="67"/>
      <c r="Q1054" s="67"/>
      <c r="R1054" s="67"/>
      <c r="S1054" s="67"/>
      <c r="T1054" s="68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T1054" s="19" t="s">
        <v>155</v>
      </c>
      <c r="AU1054" s="19" t="s">
        <v>146</v>
      </c>
    </row>
    <row r="1055" spans="2:51" s="13" customFormat="1" ht="11.25">
      <c r="B1055" s="197"/>
      <c r="C1055" s="198"/>
      <c r="D1055" s="190" t="s">
        <v>159</v>
      </c>
      <c r="E1055" s="198"/>
      <c r="F1055" s="200" t="s">
        <v>1552</v>
      </c>
      <c r="G1055" s="198"/>
      <c r="H1055" s="201">
        <v>57.5</v>
      </c>
      <c r="I1055" s="202"/>
      <c r="J1055" s="198"/>
      <c r="K1055" s="198"/>
      <c r="L1055" s="203"/>
      <c r="M1055" s="204"/>
      <c r="N1055" s="205"/>
      <c r="O1055" s="205"/>
      <c r="P1055" s="205"/>
      <c r="Q1055" s="205"/>
      <c r="R1055" s="205"/>
      <c r="S1055" s="205"/>
      <c r="T1055" s="206"/>
      <c r="AT1055" s="207" t="s">
        <v>159</v>
      </c>
      <c r="AU1055" s="207" t="s">
        <v>146</v>
      </c>
      <c r="AV1055" s="13" t="s">
        <v>82</v>
      </c>
      <c r="AW1055" s="13" t="s">
        <v>4</v>
      </c>
      <c r="AX1055" s="13" t="s">
        <v>77</v>
      </c>
      <c r="AY1055" s="207" t="s">
        <v>145</v>
      </c>
    </row>
    <row r="1056" spans="1:65" s="2" customFormat="1" ht="24.2" customHeight="1">
      <c r="A1056" s="37"/>
      <c r="B1056" s="38"/>
      <c r="C1056" s="240" t="s">
        <v>1553</v>
      </c>
      <c r="D1056" s="240" t="s">
        <v>486</v>
      </c>
      <c r="E1056" s="241" t="s">
        <v>1554</v>
      </c>
      <c r="F1056" s="242" t="s">
        <v>1555</v>
      </c>
      <c r="G1056" s="243" t="s">
        <v>226</v>
      </c>
      <c r="H1056" s="244">
        <v>172.5</v>
      </c>
      <c r="I1056" s="245"/>
      <c r="J1056" s="246">
        <f>ROUND(I1056*H1056,2)</f>
        <v>0</v>
      </c>
      <c r="K1056" s="242" t="s">
        <v>21</v>
      </c>
      <c r="L1056" s="247"/>
      <c r="M1056" s="248" t="s">
        <v>21</v>
      </c>
      <c r="N1056" s="249" t="s">
        <v>43</v>
      </c>
      <c r="O1056" s="67"/>
      <c r="P1056" s="186">
        <f>O1056*H1056</f>
        <v>0</v>
      </c>
      <c r="Q1056" s="186">
        <v>0.00012</v>
      </c>
      <c r="R1056" s="186">
        <f>Q1056*H1056</f>
        <v>0.0207</v>
      </c>
      <c r="S1056" s="186">
        <v>0</v>
      </c>
      <c r="T1056" s="187">
        <f>S1056*H1056</f>
        <v>0</v>
      </c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R1056" s="188" t="s">
        <v>426</v>
      </c>
      <c r="AT1056" s="188" t="s">
        <v>486</v>
      </c>
      <c r="AU1056" s="188" t="s">
        <v>146</v>
      </c>
      <c r="AY1056" s="19" t="s">
        <v>145</v>
      </c>
      <c r="BE1056" s="189">
        <f>IF(N1056="základní",J1056,0)</f>
        <v>0</v>
      </c>
      <c r="BF1056" s="189">
        <f>IF(N1056="snížená",J1056,0)</f>
        <v>0</v>
      </c>
      <c r="BG1056" s="189">
        <f>IF(N1056="zákl. přenesená",J1056,0)</f>
        <v>0</v>
      </c>
      <c r="BH1056" s="189">
        <f>IF(N1056="sníž. přenesená",J1056,0)</f>
        <v>0</v>
      </c>
      <c r="BI1056" s="189">
        <f>IF(N1056="nulová",J1056,0)</f>
        <v>0</v>
      </c>
      <c r="BJ1056" s="19" t="s">
        <v>77</v>
      </c>
      <c r="BK1056" s="189">
        <f>ROUND(I1056*H1056,2)</f>
        <v>0</v>
      </c>
      <c r="BL1056" s="19" t="s">
        <v>266</v>
      </c>
      <c r="BM1056" s="188" t="s">
        <v>1556</v>
      </c>
    </row>
    <row r="1057" spans="1:47" s="2" customFormat="1" ht="19.5">
      <c r="A1057" s="37"/>
      <c r="B1057" s="38"/>
      <c r="C1057" s="39"/>
      <c r="D1057" s="190" t="s">
        <v>155</v>
      </c>
      <c r="E1057" s="39"/>
      <c r="F1057" s="191" t="s">
        <v>1555</v>
      </c>
      <c r="G1057" s="39"/>
      <c r="H1057" s="39"/>
      <c r="I1057" s="192"/>
      <c r="J1057" s="39"/>
      <c r="K1057" s="39"/>
      <c r="L1057" s="42"/>
      <c r="M1057" s="193"/>
      <c r="N1057" s="194"/>
      <c r="O1057" s="67"/>
      <c r="P1057" s="67"/>
      <c r="Q1057" s="67"/>
      <c r="R1057" s="67"/>
      <c r="S1057" s="67"/>
      <c r="T1057" s="68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T1057" s="19" t="s">
        <v>155</v>
      </c>
      <c r="AU1057" s="19" t="s">
        <v>146</v>
      </c>
    </row>
    <row r="1058" spans="2:51" s="13" customFormat="1" ht="11.25">
      <c r="B1058" s="197"/>
      <c r="C1058" s="198"/>
      <c r="D1058" s="190" t="s">
        <v>159</v>
      </c>
      <c r="E1058" s="198"/>
      <c r="F1058" s="200" t="s">
        <v>1557</v>
      </c>
      <c r="G1058" s="198"/>
      <c r="H1058" s="201">
        <v>172.5</v>
      </c>
      <c r="I1058" s="202"/>
      <c r="J1058" s="198"/>
      <c r="K1058" s="198"/>
      <c r="L1058" s="203"/>
      <c r="M1058" s="204"/>
      <c r="N1058" s="205"/>
      <c r="O1058" s="205"/>
      <c r="P1058" s="205"/>
      <c r="Q1058" s="205"/>
      <c r="R1058" s="205"/>
      <c r="S1058" s="205"/>
      <c r="T1058" s="206"/>
      <c r="AT1058" s="207" t="s">
        <v>159</v>
      </c>
      <c r="AU1058" s="207" t="s">
        <v>146</v>
      </c>
      <c r="AV1058" s="13" t="s">
        <v>82</v>
      </c>
      <c r="AW1058" s="13" t="s">
        <v>4</v>
      </c>
      <c r="AX1058" s="13" t="s">
        <v>77</v>
      </c>
      <c r="AY1058" s="207" t="s">
        <v>145</v>
      </c>
    </row>
    <row r="1059" spans="1:65" s="2" customFormat="1" ht="33" customHeight="1">
      <c r="A1059" s="37"/>
      <c r="B1059" s="38"/>
      <c r="C1059" s="177" t="s">
        <v>1558</v>
      </c>
      <c r="D1059" s="177" t="s">
        <v>148</v>
      </c>
      <c r="E1059" s="178" t="s">
        <v>1559</v>
      </c>
      <c r="F1059" s="179" t="s">
        <v>1560</v>
      </c>
      <c r="G1059" s="180" t="s">
        <v>226</v>
      </c>
      <c r="H1059" s="181">
        <v>60</v>
      </c>
      <c r="I1059" s="182"/>
      <c r="J1059" s="183">
        <f>ROUND(I1059*H1059,2)</f>
        <v>0</v>
      </c>
      <c r="K1059" s="179" t="s">
        <v>152</v>
      </c>
      <c r="L1059" s="42"/>
      <c r="M1059" s="184" t="s">
        <v>21</v>
      </c>
      <c r="N1059" s="185" t="s">
        <v>43</v>
      </c>
      <c r="O1059" s="67"/>
      <c r="P1059" s="186">
        <f>O1059*H1059</f>
        <v>0</v>
      </c>
      <c r="Q1059" s="186">
        <v>0</v>
      </c>
      <c r="R1059" s="186">
        <f>Q1059*H1059</f>
        <v>0</v>
      </c>
      <c r="S1059" s="186">
        <v>0</v>
      </c>
      <c r="T1059" s="187">
        <f>S1059*H1059</f>
        <v>0</v>
      </c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R1059" s="188" t="s">
        <v>266</v>
      </c>
      <c r="AT1059" s="188" t="s">
        <v>148</v>
      </c>
      <c r="AU1059" s="188" t="s">
        <v>146</v>
      </c>
      <c r="AY1059" s="19" t="s">
        <v>145</v>
      </c>
      <c r="BE1059" s="189">
        <f>IF(N1059="základní",J1059,0)</f>
        <v>0</v>
      </c>
      <c r="BF1059" s="189">
        <f>IF(N1059="snížená",J1059,0)</f>
        <v>0</v>
      </c>
      <c r="BG1059" s="189">
        <f>IF(N1059="zákl. přenesená",J1059,0)</f>
        <v>0</v>
      </c>
      <c r="BH1059" s="189">
        <f>IF(N1059="sníž. přenesená",J1059,0)</f>
        <v>0</v>
      </c>
      <c r="BI1059" s="189">
        <f>IF(N1059="nulová",J1059,0)</f>
        <v>0</v>
      </c>
      <c r="BJ1059" s="19" t="s">
        <v>77</v>
      </c>
      <c r="BK1059" s="189">
        <f>ROUND(I1059*H1059,2)</f>
        <v>0</v>
      </c>
      <c r="BL1059" s="19" t="s">
        <v>266</v>
      </c>
      <c r="BM1059" s="188" t="s">
        <v>1561</v>
      </c>
    </row>
    <row r="1060" spans="1:47" s="2" customFormat="1" ht="19.5">
      <c r="A1060" s="37"/>
      <c r="B1060" s="38"/>
      <c r="C1060" s="39"/>
      <c r="D1060" s="190" t="s">
        <v>155</v>
      </c>
      <c r="E1060" s="39"/>
      <c r="F1060" s="191" t="s">
        <v>1562</v>
      </c>
      <c r="G1060" s="39"/>
      <c r="H1060" s="39"/>
      <c r="I1060" s="192"/>
      <c r="J1060" s="39"/>
      <c r="K1060" s="39"/>
      <c r="L1060" s="42"/>
      <c r="M1060" s="193"/>
      <c r="N1060" s="194"/>
      <c r="O1060" s="67"/>
      <c r="P1060" s="67"/>
      <c r="Q1060" s="67"/>
      <c r="R1060" s="67"/>
      <c r="S1060" s="67"/>
      <c r="T1060" s="68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T1060" s="19" t="s">
        <v>155</v>
      </c>
      <c r="AU1060" s="19" t="s">
        <v>146</v>
      </c>
    </row>
    <row r="1061" spans="1:47" s="2" customFormat="1" ht="11.25">
      <c r="A1061" s="37"/>
      <c r="B1061" s="38"/>
      <c r="C1061" s="39"/>
      <c r="D1061" s="195" t="s">
        <v>157</v>
      </c>
      <c r="E1061" s="39"/>
      <c r="F1061" s="196" t="s">
        <v>1563</v>
      </c>
      <c r="G1061" s="39"/>
      <c r="H1061" s="39"/>
      <c r="I1061" s="192"/>
      <c r="J1061" s="39"/>
      <c r="K1061" s="39"/>
      <c r="L1061" s="42"/>
      <c r="M1061" s="193"/>
      <c r="N1061" s="194"/>
      <c r="O1061" s="67"/>
      <c r="P1061" s="67"/>
      <c r="Q1061" s="67"/>
      <c r="R1061" s="67"/>
      <c r="S1061" s="67"/>
      <c r="T1061" s="68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T1061" s="19" t="s">
        <v>157</v>
      </c>
      <c r="AU1061" s="19" t="s">
        <v>146</v>
      </c>
    </row>
    <row r="1062" spans="1:65" s="2" customFormat="1" ht="24.2" customHeight="1">
      <c r="A1062" s="37"/>
      <c r="B1062" s="38"/>
      <c r="C1062" s="240" t="s">
        <v>1564</v>
      </c>
      <c r="D1062" s="240" t="s">
        <v>486</v>
      </c>
      <c r="E1062" s="241" t="s">
        <v>1565</v>
      </c>
      <c r="F1062" s="242" t="s">
        <v>1566</v>
      </c>
      <c r="G1062" s="243" t="s">
        <v>226</v>
      </c>
      <c r="H1062" s="244">
        <v>69</v>
      </c>
      <c r="I1062" s="245"/>
      <c r="J1062" s="246">
        <f>ROUND(I1062*H1062,2)</f>
        <v>0</v>
      </c>
      <c r="K1062" s="242" t="s">
        <v>152</v>
      </c>
      <c r="L1062" s="247"/>
      <c r="M1062" s="248" t="s">
        <v>21</v>
      </c>
      <c r="N1062" s="249" t="s">
        <v>43</v>
      </c>
      <c r="O1062" s="67"/>
      <c r="P1062" s="186">
        <f>O1062*H1062</f>
        <v>0</v>
      </c>
      <c r="Q1062" s="186">
        <v>0.00017</v>
      </c>
      <c r="R1062" s="186">
        <f>Q1062*H1062</f>
        <v>0.01173</v>
      </c>
      <c r="S1062" s="186">
        <v>0</v>
      </c>
      <c r="T1062" s="187">
        <f>S1062*H1062</f>
        <v>0</v>
      </c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R1062" s="188" t="s">
        <v>426</v>
      </c>
      <c r="AT1062" s="188" t="s">
        <v>486</v>
      </c>
      <c r="AU1062" s="188" t="s">
        <v>146</v>
      </c>
      <c r="AY1062" s="19" t="s">
        <v>145</v>
      </c>
      <c r="BE1062" s="189">
        <f>IF(N1062="základní",J1062,0)</f>
        <v>0</v>
      </c>
      <c r="BF1062" s="189">
        <f>IF(N1062="snížená",J1062,0)</f>
        <v>0</v>
      </c>
      <c r="BG1062" s="189">
        <f>IF(N1062="zákl. přenesená",J1062,0)</f>
        <v>0</v>
      </c>
      <c r="BH1062" s="189">
        <f>IF(N1062="sníž. přenesená",J1062,0)</f>
        <v>0</v>
      </c>
      <c r="BI1062" s="189">
        <f>IF(N1062="nulová",J1062,0)</f>
        <v>0</v>
      </c>
      <c r="BJ1062" s="19" t="s">
        <v>77</v>
      </c>
      <c r="BK1062" s="189">
        <f>ROUND(I1062*H1062,2)</f>
        <v>0</v>
      </c>
      <c r="BL1062" s="19" t="s">
        <v>266</v>
      </c>
      <c r="BM1062" s="188" t="s">
        <v>1567</v>
      </c>
    </row>
    <row r="1063" spans="1:47" s="2" customFormat="1" ht="19.5">
      <c r="A1063" s="37"/>
      <c r="B1063" s="38"/>
      <c r="C1063" s="39"/>
      <c r="D1063" s="190" t="s">
        <v>155</v>
      </c>
      <c r="E1063" s="39"/>
      <c r="F1063" s="191" t="s">
        <v>1568</v>
      </c>
      <c r="G1063" s="39"/>
      <c r="H1063" s="39"/>
      <c r="I1063" s="192"/>
      <c r="J1063" s="39"/>
      <c r="K1063" s="39"/>
      <c r="L1063" s="42"/>
      <c r="M1063" s="193"/>
      <c r="N1063" s="194"/>
      <c r="O1063" s="67"/>
      <c r="P1063" s="67"/>
      <c r="Q1063" s="67"/>
      <c r="R1063" s="67"/>
      <c r="S1063" s="67"/>
      <c r="T1063" s="68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T1063" s="19" t="s">
        <v>155</v>
      </c>
      <c r="AU1063" s="19" t="s">
        <v>146</v>
      </c>
    </row>
    <row r="1064" spans="1:47" s="2" customFormat="1" ht="11.25">
      <c r="A1064" s="37"/>
      <c r="B1064" s="38"/>
      <c r="C1064" s="39"/>
      <c r="D1064" s="195" t="s">
        <v>157</v>
      </c>
      <c r="E1064" s="39"/>
      <c r="F1064" s="196" t="s">
        <v>1569</v>
      </c>
      <c r="G1064" s="39"/>
      <c r="H1064" s="39"/>
      <c r="I1064" s="192"/>
      <c r="J1064" s="39"/>
      <c r="K1064" s="39"/>
      <c r="L1064" s="42"/>
      <c r="M1064" s="193"/>
      <c r="N1064" s="194"/>
      <c r="O1064" s="67"/>
      <c r="P1064" s="67"/>
      <c r="Q1064" s="67"/>
      <c r="R1064" s="67"/>
      <c r="S1064" s="67"/>
      <c r="T1064" s="68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T1064" s="19" t="s">
        <v>157</v>
      </c>
      <c r="AU1064" s="19" t="s">
        <v>146</v>
      </c>
    </row>
    <row r="1065" spans="2:51" s="13" customFormat="1" ht="11.25">
      <c r="B1065" s="197"/>
      <c r="C1065" s="198"/>
      <c r="D1065" s="190" t="s">
        <v>159</v>
      </c>
      <c r="E1065" s="198"/>
      <c r="F1065" s="200" t="s">
        <v>1570</v>
      </c>
      <c r="G1065" s="198"/>
      <c r="H1065" s="201">
        <v>69</v>
      </c>
      <c r="I1065" s="202"/>
      <c r="J1065" s="198"/>
      <c r="K1065" s="198"/>
      <c r="L1065" s="203"/>
      <c r="M1065" s="204"/>
      <c r="N1065" s="205"/>
      <c r="O1065" s="205"/>
      <c r="P1065" s="205"/>
      <c r="Q1065" s="205"/>
      <c r="R1065" s="205"/>
      <c r="S1065" s="205"/>
      <c r="T1065" s="206"/>
      <c r="AT1065" s="207" t="s">
        <v>159</v>
      </c>
      <c r="AU1065" s="207" t="s">
        <v>146</v>
      </c>
      <c r="AV1065" s="13" t="s">
        <v>82</v>
      </c>
      <c r="AW1065" s="13" t="s">
        <v>4</v>
      </c>
      <c r="AX1065" s="13" t="s">
        <v>77</v>
      </c>
      <c r="AY1065" s="207" t="s">
        <v>145</v>
      </c>
    </row>
    <row r="1066" spans="1:65" s="2" customFormat="1" ht="24.2" customHeight="1">
      <c r="A1066" s="37"/>
      <c r="B1066" s="38"/>
      <c r="C1066" s="177" t="s">
        <v>1571</v>
      </c>
      <c r="D1066" s="177" t="s">
        <v>148</v>
      </c>
      <c r="E1066" s="178" t="s">
        <v>1572</v>
      </c>
      <c r="F1066" s="179" t="s">
        <v>1573</v>
      </c>
      <c r="G1066" s="180" t="s">
        <v>226</v>
      </c>
      <c r="H1066" s="181">
        <v>15</v>
      </c>
      <c r="I1066" s="182"/>
      <c r="J1066" s="183">
        <f>ROUND(I1066*H1066,2)</f>
        <v>0</v>
      </c>
      <c r="K1066" s="179" t="s">
        <v>152</v>
      </c>
      <c r="L1066" s="42"/>
      <c r="M1066" s="184" t="s">
        <v>21</v>
      </c>
      <c r="N1066" s="185" t="s">
        <v>43</v>
      </c>
      <c r="O1066" s="67"/>
      <c r="P1066" s="186">
        <f>O1066*H1066</f>
        <v>0</v>
      </c>
      <c r="Q1066" s="186">
        <v>0</v>
      </c>
      <c r="R1066" s="186">
        <f>Q1066*H1066</f>
        <v>0</v>
      </c>
      <c r="S1066" s="186">
        <v>0</v>
      </c>
      <c r="T1066" s="187">
        <f>S1066*H1066</f>
        <v>0</v>
      </c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R1066" s="188" t="s">
        <v>266</v>
      </c>
      <c r="AT1066" s="188" t="s">
        <v>148</v>
      </c>
      <c r="AU1066" s="188" t="s">
        <v>146</v>
      </c>
      <c r="AY1066" s="19" t="s">
        <v>145</v>
      </c>
      <c r="BE1066" s="189">
        <f>IF(N1066="základní",J1066,0)</f>
        <v>0</v>
      </c>
      <c r="BF1066" s="189">
        <f>IF(N1066="snížená",J1066,0)</f>
        <v>0</v>
      </c>
      <c r="BG1066" s="189">
        <f>IF(N1066="zákl. přenesená",J1066,0)</f>
        <v>0</v>
      </c>
      <c r="BH1066" s="189">
        <f>IF(N1066="sníž. přenesená",J1066,0)</f>
        <v>0</v>
      </c>
      <c r="BI1066" s="189">
        <f>IF(N1066="nulová",J1066,0)</f>
        <v>0</v>
      </c>
      <c r="BJ1066" s="19" t="s">
        <v>77</v>
      </c>
      <c r="BK1066" s="189">
        <f>ROUND(I1066*H1066,2)</f>
        <v>0</v>
      </c>
      <c r="BL1066" s="19" t="s">
        <v>266</v>
      </c>
      <c r="BM1066" s="188" t="s">
        <v>1574</v>
      </c>
    </row>
    <row r="1067" spans="1:47" s="2" customFormat="1" ht="19.5">
      <c r="A1067" s="37"/>
      <c r="B1067" s="38"/>
      <c r="C1067" s="39"/>
      <c r="D1067" s="190" t="s">
        <v>155</v>
      </c>
      <c r="E1067" s="39"/>
      <c r="F1067" s="191" t="s">
        <v>1575</v>
      </c>
      <c r="G1067" s="39"/>
      <c r="H1067" s="39"/>
      <c r="I1067" s="192"/>
      <c r="J1067" s="39"/>
      <c r="K1067" s="39"/>
      <c r="L1067" s="42"/>
      <c r="M1067" s="193"/>
      <c r="N1067" s="194"/>
      <c r="O1067" s="67"/>
      <c r="P1067" s="67"/>
      <c r="Q1067" s="67"/>
      <c r="R1067" s="67"/>
      <c r="S1067" s="67"/>
      <c r="T1067" s="68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T1067" s="19" t="s">
        <v>155</v>
      </c>
      <c r="AU1067" s="19" t="s">
        <v>146</v>
      </c>
    </row>
    <row r="1068" spans="1:47" s="2" customFormat="1" ht="11.25">
      <c r="A1068" s="37"/>
      <c r="B1068" s="38"/>
      <c r="C1068" s="39"/>
      <c r="D1068" s="195" t="s">
        <v>157</v>
      </c>
      <c r="E1068" s="39"/>
      <c r="F1068" s="196" t="s">
        <v>1576</v>
      </c>
      <c r="G1068" s="39"/>
      <c r="H1068" s="39"/>
      <c r="I1068" s="192"/>
      <c r="J1068" s="39"/>
      <c r="K1068" s="39"/>
      <c r="L1068" s="42"/>
      <c r="M1068" s="193"/>
      <c r="N1068" s="194"/>
      <c r="O1068" s="67"/>
      <c r="P1068" s="67"/>
      <c r="Q1068" s="67"/>
      <c r="R1068" s="67"/>
      <c r="S1068" s="67"/>
      <c r="T1068" s="68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T1068" s="19" t="s">
        <v>157</v>
      </c>
      <c r="AU1068" s="19" t="s">
        <v>146</v>
      </c>
    </row>
    <row r="1069" spans="1:65" s="2" customFormat="1" ht="24.2" customHeight="1">
      <c r="A1069" s="37"/>
      <c r="B1069" s="38"/>
      <c r="C1069" s="240" t="s">
        <v>1577</v>
      </c>
      <c r="D1069" s="240" t="s">
        <v>486</v>
      </c>
      <c r="E1069" s="241" t="s">
        <v>1578</v>
      </c>
      <c r="F1069" s="242" t="s">
        <v>1579</v>
      </c>
      <c r="G1069" s="243" t="s">
        <v>226</v>
      </c>
      <c r="H1069" s="244">
        <v>17.25</v>
      </c>
      <c r="I1069" s="245"/>
      <c r="J1069" s="246">
        <f>ROUND(I1069*H1069,2)</f>
        <v>0</v>
      </c>
      <c r="K1069" s="242" t="s">
        <v>152</v>
      </c>
      <c r="L1069" s="247"/>
      <c r="M1069" s="248" t="s">
        <v>21</v>
      </c>
      <c r="N1069" s="249" t="s">
        <v>43</v>
      </c>
      <c r="O1069" s="67"/>
      <c r="P1069" s="186">
        <f>O1069*H1069</f>
        <v>0</v>
      </c>
      <c r="Q1069" s="186">
        <v>0.00034</v>
      </c>
      <c r="R1069" s="186">
        <f>Q1069*H1069</f>
        <v>0.005865</v>
      </c>
      <c r="S1069" s="186">
        <v>0</v>
      </c>
      <c r="T1069" s="187">
        <f>S1069*H1069</f>
        <v>0</v>
      </c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R1069" s="188" t="s">
        <v>426</v>
      </c>
      <c r="AT1069" s="188" t="s">
        <v>486</v>
      </c>
      <c r="AU1069" s="188" t="s">
        <v>146</v>
      </c>
      <c r="AY1069" s="19" t="s">
        <v>145</v>
      </c>
      <c r="BE1069" s="189">
        <f>IF(N1069="základní",J1069,0)</f>
        <v>0</v>
      </c>
      <c r="BF1069" s="189">
        <f>IF(N1069="snížená",J1069,0)</f>
        <v>0</v>
      </c>
      <c r="BG1069" s="189">
        <f>IF(N1069="zákl. přenesená",J1069,0)</f>
        <v>0</v>
      </c>
      <c r="BH1069" s="189">
        <f>IF(N1069="sníž. přenesená",J1069,0)</f>
        <v>0</v>
      </c>
      <c r="BI1069" s="189">
        <f>IF(N1069="nulová",J1069,0)</f>
        <v>0</v>
      </c>
      <c r="BJ1069" s="19" t="s">
        <v>77</v>
      </c>
      <c r="BK1069" s="189">
        <f>ROUND(I1069*H1069,2)</f>
        <v>0</v>
      </c>
      <c r="BL1069" s="19" t="s">
        <v>266</v>
      </c>
      <c r="BM1069" s="188" t="s">
        <v>1580</v>
      </c>
    </row>
    <row r="1070" spans="1:47" s="2" customFormat="1" ht="19.5">
      <c r="A1070" s="37"/>
      <c r="B1070" s="38"/>
      <c r="C1070" s="39"/>
      <c r="D1070" s="190" t="s">
        <v>155</v>
      </c>
      <c r="E1070" s="39"/>
      <c r="F1070" s="191" t="s">
        <v>1581</v>
      </c>
      <c r="G1070" s="39"/>
      <c r="H1070" s="39"/>
      <c r="I1070" s="192"/>
      <c r="J1070" s="39"/>
      <c r="K1070" s="39"/>
      <c r="L1070" s="42"/>
      <c r="M1070" s="193"/>
      <c r="N1070" s="194"/>
      <c r="O1070" s="67"/>
      <c r="P1070" s="67"/>
      <c r="Q1070" s="67"/>
      <c r="R1070" s="67"/>
      <c r="S1070" s="67"/>
      <c r="T1070" s="68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T1070" s="19" t="s">
        <v>155</v>
      </c>
      <c r="AU1070" s="19" t="s">
        <v>146</v>
      </c>
    </row>
    <row r="1071" spans="1:47" s="2" customFormat="1" ht="11.25">
      <c r="A1071" s="37"/>
      <c r="B1071" s="38"/>
      <c r="C1071" s="39"/>
      <c r="D1071" s="195" t="s">
        <v>157</v>
      </c>
      <c r="E1071" s="39"/>
      <c r="F1071" s="196" t="s">
        <v>1582</v>
      </c>
      <c r="G1071" s="39"/>
      <c r="H1071" s="39"/>
      <c r="I1071" s="192"/>
      <c r="J1071" s="39"/>
      <c r="K1071" s="39"/>
      <c r="L1071" s="42"/>
      <c r="M1071" s="193"/>
      <c r="N1071" s="194"/>
      <c r="O1071" s="67"/>
      <c r="P1071" s="67"/>
      <c r="Q1071" s="67"/>
      <c r="R1071" s="67"/>
      <c r="S1071" s="67"/>
      <c r="T1071" s="68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T1071" s="19" t="s">
        <v>157</v>
      </c>
      <c r="AU1071" s="19" t="s">
        <v>146</v>
      </c>
    </row>
    <row r="1072" spans="2:51" s="13" customFormat="1" ht="11.25">
      <c r="B1072" s="197"/>
      <c r="C1072" s="198"/>
      <c r="D1072" s="190" t="s">
        <v>159</v>
      </c>
      <c r="E1072" s="198"/>
      <c r="F1072" s="200" t="s">
        <v>1583</v>
      </c>
      <c r="G1072" s="198"/>
      <c r="H1072" s="201">
        <v>17.25</v>
      </c>
      <c r="I1072" s="202"/>
      <c r="J1072" s="198"/>
      <c r="K1072" s="198"/>
      <c r="L1072" s="203"/>
      <c r="M1072" s="204"/>
      <c r="N1072" s="205"/>
      <c r="O1072" s="205"/>
      <c r="P1072" s="205"/>
      <c r="Q1072" s="205"/>
      <c r="R1072" s="205"/>
      <c r="S1072" s="205"/>
      <c r="T1072" s="206"/>
      <c r="AT1072" s="207" t="s">
        <v>159</v>
      </c>
      <c r="AU1072" s="207" t="s">
        <v>146</v>
      </c>
      <c r="AV1072" s="13" t="s">
        <v>82</v>
      </c>
      <c r="AW1072" s="13" t="s">
        <v>4</v>
      </c>
      <c r="AX1072" s="13" t="s">
        <v>77</v>
      </c>
      <c r="AY1072" s="207" t="s">
        <v>145</v>
      </c>
    </row>
    <row r="1073" spans="1:65" s="2" customFormat="1" ht="24.2" customHeight="1">
      <c r="A1073" s="37"/>
      <c r="B1073" s="38"/>
      <c r="C1073" s="177" t="s">
        <v>1584</v>
      </c>
      <c r="D1073" s="177" t="s">
        <v>148</v>
      </c>
      <c r="E1073" s="178" t="s">
        <v>1585</v>
      </c>
      <c r="F1073" s="179" t="s">
        <v>1586</v>
      </c>
      <c r="G1073" s="180" t="s">
        <v>226</v>
      </c>
      <c r="H1073" s="181">
        <v>100</v>
      </c>
      <c r="I1073" s="182"/>
      <c r="J1073" s="183">
        <f>ROUND(I1073*H1073,2)</f>
        <v>0</v>
      </c>
      <c r="K1073" s="179" t="s">
        <v>152</v>
      </c>
      <c r="L1073" s="42"/>
      <c r="M1073" s="184" t="s">
        <v>21</v>
      </c>
      <c r="N1073" s="185" t="s">
        <v>43</v>
      </c>
      <c r="O1073" s="67"/>
      <c r="P1073" s="186">
        <f>O1073*H1073</f>
        <v>0</v>
      </c>
      <c r="Q1073" s="186">
        <v>0</v>
      </c>
      <c r="R1073" s="186">
        <f>Q1073*H1073</f>
        <v>0</v>
      </c>
      <c r="S1073" s="186">
        <v>0</v>
      </c>
      <c r="T1073" s="187">
        <f>S1073*H1073</f>
        <v>0</v>
      </c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R1073" s="188" t="s">
        <v>266</v>
      </c>
      <c r="AT1073" s="188" t="s">
        <v>148</v>
      </c>
      <c r="AU1073" s="188" t="s">
        <v>146</v>
      </c>
      <c r="AY1073" s="19" t="s">
        <v>145</v>
      </c>
      <c r="BE1073" s="189">
        <f>IF(N1073="základní",J1073,0)</f>
        <v>0</v>
      </c>
      <c r="BF1073" s="189">
        <f>IF(N1073="snížená",J1073,0)</f>
        <v>0</v>
      </c>
      <c r="BG1073" s="189">
        <f>IF(N1073="zákl. přenesená",J1073,0)</f>
        <v>0</v>
      </c>
      <c r="BH1073" s="189">
        <f>IF(N1073="sníž. přenesená",J1073,0)</f>
        <v>0</v>
      </c>
      <c r="BI1073" s="189">
        <f>IF(N1073="nulová",J1073,0)</f>
        <v>0</v>
      </c>
      <c r="BJ1073" s="19" t="s">
        <v>77</v>
      </c>
      <c r="BK1073" s="189">
        <f>ROUND(I1073*H1073,2)</f>
        <v>0</v>
      </c>
      <c r="BL1073" s="19" t="s">
        <v>266</v>
      </c>
      <c r="BM1073" s="188" t="s">
        <v>1587</v>
      </c>
    </row>
    <row r="1074" spans="1:47" s="2" customFormat="1" ht="19.5">
      <c r="A1074" s="37"/>
      <c r="B1074" s="38"/>
      <c r="C1074" s="39"/>
      <c r="D1074" s="190" t="s">
        <v>155</v>
      </c>
      <c r="E1074" s="39"/>
      <c r="F1074" s="191" t="s">
        <v>1588</v>
      </c>
      <c r="G1074" s="39"/>
      <c r="H1074" s="39"/>
      <c r="I1074" s="192"/>
      <c r="J1074" s="39"/>
      <c r="K1074" s="39"/>
      <c r="L1074" s="42"/>
      <c r="M1074" s="193"/>
      <c r="N1074" s="194"/>
      <c r="O1074" s="67"/>
      <c r="P1074" s="67"/>
      <c r="Q1074" s="67"/>
      <c r="R1074" s="67"/>
      <c r="S1074" s="67"/>
      <c r="T1074" s="68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T1074" s="19" t="s">
        <v>155</v>
      </c>
      <c r="AU1074" s="19" t="s">
        <v>146</v>
      </c>
    </row>
    <row r="1075" spans="1:47" s="2" customFormat="1" ht="11.25">
      <c r="A1075" s="37"/>
      <c r="B1075" s="38"/>
      <c r="C1075" s="39"/>
      <c r="D1075" s="195" t="s">
        <v>157</v>
      </c>
      <c r="E1075" s="39"/>
      <c r="F1075" s="196" t="s">
        <v>1589</v>
      </c>
      <c r="G1075" s="39"/>
      <c r="H1075" s="39"/>
      <c r="I1075" s="192"/>
      <c r="J1075" s="39"/>
      <c r="K1075" s="39"/>
      <c r="L1075" s="42"/>
      <c r="M1075" s="193"/>
      <c r="N1075" s="194"/>
      <c r="O1075" s="67"/>
      <c r="P1075" s="67"/>
      <c r="Q1075" s="67"/>
      <c r="R1075" s="67"/>
      <c r="S1075" s="67"/>
      <c r="T1075" s="68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T1075" s="19" t="s">
        <v>157</v>
      </c>
      <c r="AU1075" s="19" t="s">
        <v>146</v>
      </c>
    </row>
    <row r="1076" spans="1:65" s="2" customFormat="1" ht="16.5" customHeight="1">
      <c r="A1076" s="37"/>
      <c r="B1076" s="38"/>
      <c r="C1076" s="240" t="s">
        <v>1590</v>
      </c>
      <c r="D1076" s="240" t="s">
        <v>486</v>
      </c>
      <c r="E1076" s="241" t="s">
        <v>1591</v>
      </c>
      <c r="F1076" s="242" t="s">
        <v>1592</v>
      </c>
      <c r="G1076" s="243" t="s">
        <v>226</v>
      </c>
      <c r="H1076" s="244">
        <v>115</v>
      </c>
      <c r="I1076" s="245"/>
      <c r="J1076" s="246">
        <f>ROUND(I1076*H1076,2)</f>
        <v>0</v>
      </c>
      <c r="K1076" s="242" t="s">
        <v>21</v>
      </c>
      <c r="L1076" s="247"/>
      <c r="M1076" s="248" t="s">
        <v>21</v>
      </c>
      <c r="N1076" s="249" t="s">
        <v>43</v>
      </c>
      <c r="O1076" s="67"/>
      <c r="P1076" s="186">
        <f>O1076*H1076</f>
        <v>0</v>
      </c>
      <c r="Q1076" s="186">
        <v>5E-05</v>
      </c>
      <c r="R1076" s="186">
        <f>Q1076*H1076</f>
        <v>0.00575</v>
      </c>
      <c r="S1076" s="186">
        <v>0</v>
      </c>
      <c r="T1076" s="187">
        <f>S1076*H1076</f>
        <v>0</v>
      </c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R1076" s="188" t="s">
        <v>426</v>
      </c>
      <c r="AT1076" s="188" t="s">
        <v>486</v>
      </c>
      <c r="AU1076" s="188" t="s">
        <v>146</v>
      </c>
      <c r="AY1076" s="19" t="s">
        <v>145</v>
      </c>
      <c r="BE1076" s="189">
        <f>IF(N1076="základní",J1076,0)</f>
        <v>0</v>
      </c>
      <c r="BF1076" s="189">
        <f>IF(N1076="snížená",J1076,0)</f>
        <v>0</v>
      </c>
      <c r="BG1076" s="189">
        <f>IF(N1076="zákl. přenesená",J1076,0)</f>
        <v>0</v>
      </c>
      <c r="BH1076" s="189">
        <f>IF(N1076="sníž. přenesená",J1076,0)</f>
        <v>0</v>
      </c>
      <c r="BI1076" s="189">
        <f>IF(N1076="nulová",J1076,0)</f>
        <v>0</v>
      </c>
      <c r="BJ1076" s="19" t="s">
        <v>77</v>
      </c>
      <c r="BK1076" s="189">
        <f>ROUND(I1076*H1076,2)</f>
        <v>0</v>
      </c>
      <c r="BL1076" s="19" t="s">
        <v>266</v>
      </c>
      <c r="BM1076" s="188" t="s">
        <v>1593</v>
      </c>
    </row>
    <row r="1077" spans="1:47" s="2" customFormat="1" ht="11.25">
      <c r="A1077" s="37"/>
      <c r="B1077" s="38"/>
      <c r="C1077" s="39"/>
      <c r="D1077" s="190" t="s">
        <v>155</v>
      </c>
      <c r="E1077" s="39"/>
      <c r="F1077" s="191" t="s">
        <v>1592</v>
      </c>
      <c r="G1077" s="39"/>
      <c r="H1077" s="39"/>
      <c r="I1077" s="192"/>
      <c r="J1077" s="39"/>
      <c r="K1077" s="39"/>
      <c r="L1077" s="42"/>
      <c r="M1077" s="193"/>
      <c r="N1077" s="194"/>
      <c r="O1077" s="67"/>
      <c r="P1077" s="67"/>
      <c r="Q1077" s="67"/>
      <c r="R1077" s="67"/>
      <c r="S1077" s="67"/>
      <c r="T1077" s="68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T1077" s="19" t="s">
        <v>155</v>
      </c>
      <c r="AU1077" s="19" t="s">
        <v>146</v>
      </c>
    </row>
    <row r="1078" spans="2:51" s="13" customFormat="1" ht="11.25">
      <c r="B1078" s="197"/>
      <c r="C1078" s="198"/>
      <c r="D1078" s="190" t="s">
        <v>159</v>
      </c>
      <c r="E1078" s="198"/>
      <c r="F1078" s="200" t="s">
        <v>1594</v>
      </c>
      <c r="G1078" s="198"/>
      <c r="H1078" s="201">
        <v>115</v>
      </c>
      <c r="I1078" s="202"/>
      <c r="J1078" s="198"/>
      <c r="K1078" s="198"/>
      <c r="L1078" s="203"/>
      <c r="M1078" s="204"/>
      <c r="N1078" s="205"/>
      <c r="O1078" s="205"/>
      <c r="P1078" s="205"/>
      <c r="Q1078" s="205"/>
      <c r="R1078" s="205"/>
      <c r="S1078" s="205"/>
      <c r="T1078" s="206"/>
      <c r="AT1078" s="207" t="s">
        <v>159</v>
      </c>
      <c r="AU1078" s="207" t="s">
        <v>146</v>
      </c>
      <c r="AV1078" s="13" t="s">
        <v>82</v>
      </c>
      <c r="AW1078" s="13" t="s">
        <v>4</v>
      </c>
      <c r="AX1078" s="13" t="s">
        <v>77</v>
      </c>
      <c r="AY1078" s="207" t="s">
        <v>145</v>
      </c>
    </row>
    <row r="1079" spans="1:65" s="2" customFormat="1" ht="16.5" customHeight="1">
      <c r="A1079" s="37"/>
      <c r="B1079" s="38"/>
      <c r="C1079" s="177" t="s">
        <v>1595</v>
      </c>
      <c r="D1079" s="177" t="s">
        <v>148</v>
      </c>
      <c r="E1079" s="178" t="s">
        <v>1596</v>
      </c>
      <c r="F1079" s="179" t="s">
        <v>1538</v>
      </c>
      <c r="G1079" s="180" t="s">
        <v>447</v>
      </c>
      <c r="H1079" s="181">
        <v>1</v>
      </c>
      <c r="I1079" s="182"/>
      <c r="J1079" s="183">
        <f>ROUND(I1079*H1079,2)</f>
        <v>0</v>
      </c>
      <c r="K1079" s="179" t="s">
        <v>21</v>
      </c>
      <c r="L1079" s="42"/>
      <c r="M1079" s="184" t="s">
        <v>21</v>
      </c>
      <c r="N1079" s="185" t="s">
        <v>43</v>
      </c>
      <c r="O1079" s="67"/>
      <c r="P1079" s="186">
        <f>O1079*H1079</f>
        <v>0</v>
      </c>
      <c r="Q1079" s="186">
        <v>0</v>
      </c>
      <c r="R1079" s="186">
        <f>Q1079*H1079</f>
        <v>0</v>
      </c>
      <c r="S1079" s="186">
        <v>0</v>
      </c>
      <c r="T1079" s="187">
        <f>S1079*H1079</f>
        <v>0</v>
      </c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R1079" s="188" t="s">
        <v>266</v>
      </c>
      <c r="AT1079" s="188" t="s">
        <v>148</v>
      </c>
      <c r="AU1079" s="188" t="s">
        <v>146</v>
      </c>
      <c r="AY1079" s="19" t="s">
        <v>145</v>
      </c>
      <c r="BE1079" s="189">
        <f>IF(N1079="základní",J1079,0)</f>
        <v>0</v>
      </c>
      <c r="BF1079" s="189">
        <f>IF(N1079="snížená",J1079,0)</f>
        <v>0</v>
      </c>
      <c r="BG1079" s="189">
        <f>IF(N1079="zákl. přenesená",J1079,0)</f>
        <v>0</v>
      </c>
      <c r="BH1079" s="189">
        <f>IF(N1079="sníž. přenesená",J1079,0)</f>
        <v>0</v>
      </c>
      <c r="BI1079" s="189">
        <f>IF(N1079="nulová",J1079,0)</f>
        <v>0</v>
      </c>
      <c r="BJ1079" s="19" t="s">
        <v>77</v>
      </c>
      <c r="BK1079" s="189">
        <f>ROUND(I1079*H1079,2)</f>
        <v>0</v>
      </c>
      <c r="BL1079" s="19" t="s">
        <v>266</v>
      </c>
      <c r="BM1079" s="188" t="s">
        <v>1597</v>
      </c>
    </row>
    <row r="1080" spans="1:47" s="2" customFormat="1" ht="11.25">
      <c r="A1080" s="37"/>
      <c r="B1080" s="38"/>
      <c r="C1080" s="39"/>
      <c r="D1080" s="190" t="s">
        <v>155</v>
      </c>
      <c r="E1080" s="39"/>
      <c r="F1080" s="191" t="s">
        <v>1538</v>
      </c>
      <c r="G1080" s="39"/>
      <c r="H1080" s="39"/>
      <c r="I1080" s="192"/>
      <c r="J1080" s="39"/>
      <c r="K1080" s="39"/>
      <c r="L1080" s="42"/>
      <c r="M1080" s="193"/>
      <c r="N1080" s="194"/>
      <c r="O1080" s="67"/>
      <c r="P1080" s="67"/>
      <c r="Q1080" s="67"/>
      <c r="R1080" s="67"/>
      <c r="S1080" s="67"/>
      <c r="T1080" s="68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T1080" s="19" t="s">
        <v>155</v>
      </c>
      <c r="AU1080" s="19" t="s">
        <v>146</v>
      </c>
    </row>
    <row r="1081" spans="2:63" s="12" customFormat="1" ht="20.85" customHeight="1">
      <c r="B1081" s="161"/>
      <c r="C1081" s="162"/>
      <c r="D1081" s="163" t="s">
        <v>71</v>
      </c>
      <c r="E1081" s="175" t="s">
        <v>1598</v>
      </c>
      <c r="F1081" s="175" t="s">
        <v>1599</v>
      </c>
      <c r="G1081" s="162"/>
      <c r="H1081" s="162"/>
      <c r="I1081" s="165"/>
      <c r="J1081" s="176">
        <f>BK1081</f>
        <v>0</v>
      </c>
      <c r="K1081" s="162"/>
      <c r="L1081" s="167"/>
      <c r="M1081" s="168"/>
      <c r="N1081" s="169"/>
      <c r="O1081" s="169"/>
      <c r="P1081" s="170">
        <f>SUM(P1082:P1099)</f>
        <v>0</v>
      </c>
      <c r="Q1081" s="169"/>
      <c r="R1081" s="170">
        <f>SUM(R1082:R1099)</f>
        <v>0.006144</v>
      </c>
      <c r="S1081" s="169"/>
      <c r="T1081" s="171">
        <f>SUM(T1082:T1099)</f>
        <v>0</v>
      </c>
      <c r="AR1081" s="172" t="s">
        <v>82</v>
      </c>
      <c r="AT1081" s="173" t="s">
        <v>71</v>
      </c>
      <c r="AU1081" s="173" t="s">
        <v>82</v>
      </c>
      <c r="AY1081" s="172" t="s">
        <v>145</v>
      </c>
      <c r="BK1081" s="174">
        <f>SUM(BK1082:BK1099)</f>
        <v>0</v>
      </c>
    </row>
    <row r="1082" spans="1:65" s="2" customFormat="1" ht="21.75" customHeight="1">
      <c r="A1082" s="37"/>
      <c r="B1082" s="38"/>
      <c r="C1082" s="177" t="s">
        <v>1600</v>
      </c>
      <c r="D1082" s="177" t="s">
        <v>148</v>
      </c>
      <c r="E1082" s="178" t="s">
        <v>1601</v>
      </c>
      <c r="F1082" s="179" t="s">
        <v>1602</v>
      </c>
      <c r="G1082" s="180" t="s">
        <v>151</v>
      </c>
      <c r="H1082" s="181">
        <v>15</v>
      </c>
      <c r="I1082" s="182"/>
      <c r="J1082" s="183">
        <f>ROUND(I1082*H1082,2)</f>
        <v>0</v>
      </c>
      <c r="K1082" s="179" t="s">
        <v>152</v>
      </c>
      <c r="L1082" s="42"/>
      <c r="M1082" s="184" t="s">
        <v>21</v>
      </c>
      <c r="N1082" s="185" t="s">
        <v>43</v>
      </c>
      <c r="O1082" s="67"/>
      <c r="P1082" s="186">
        <f>O1082*H1082</f>
        <v>0</v>
      </c>
      <c r="Q1082" s="186">
        <v>0</v>
      </c>
      <c r="R1082" s="186">
        <f>Q1082*H1082</f>
        <v>0</v>
      </c>
      <c r="S1082" s="186">
        <v>0</v>
      </c>
      <c r="T1082" s="187">
        <f>S1082*H1082</f>
        <v>0</v>
      </c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R1082" s="188" t="s">
        <v>266</v>
      </c>
      <c r="AT1082" s="188" t="s">
        <v>148</v>
      </c>
      <c r="AU1082" s="188" t="s">
        <v>146</v>
      </c>
      <c r="AY1082" s="19" t="s">
        <v>145</v>
      </c>
      <c r="BE1082" s="189">
        <f>IF(N1082="základní",J1082,0)</f>
        <v>0</v>
      </c>
      <c r="BF1082" s="189">
        <f>IF(N1082="snížená",J1082,0)</f>
        <v>0</v>
      </c>
      <c r="BG1082" s="189">
        <f>IF(N1082="zákl. přenesená",J1082,0)</f>
        <v>0</v>
      </c>
      <c r="BH1082" s="189">
        <f>IF(N1082="sníž. přenesená",J1082,0)</f>
        <v>0</v>
      </c>
      <c r="BI1082" s="189">
        <f>IF(N1082="nulová",J1082,0)</f>
        <v>0</v>
      </c>
      <c r="BJ1082" s="19" t="s">
        <v>77</v>
      </c>
      <c r="BK1082" s="189">
        <f>ROUND(I1082*H1082,2)</f>
        <v>0</v>
      </c>
      <c r="BL1082" s="19" t="s">
        <v>266</v>
      </c>
      <c r="BM1082" s="188" t="s">
        <v>1603</v>
      </c>
    </row>
    <row r="1083" spans="1:47" s="2" customFormat="1" ht="29.25">
      <c r="A1083" s="37"/>
      <c r="B1083" s="38"/>
      <c r="C1083" s="39"/>
      <c r="D1083" s="190" t="s">
        <v>155</v>
      </c>
      <c r="E1083" s="39"/>
      <c r="F1083" s="191" t="s">
        <v>1604</v>
      </c>
      <c r="G1083" s="39"/>
      <c r="H1083" s="39"/>
      <c r="I1083" s="192"/>
      <c r="J1083" s="39"/>
      <c r="K1083" s="39"/>
      <c r="L1083" s="42"/>
      <c r="M1083" s="193"/>
      <c r="N1083" s="194"/>
      <c r="O1083" s="67"/>
      <c r="P1083" s="67"/>
      <c r="Q1083" s="67"/>
      <c r="R1083" s="67"/>
      <c r="S1083" s="67"/>
      <c r="T1083" s="68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T1083" s="19" t="s">
        <v>155</v>
      </c>
      <c r="AU1083" s="19" t="s">
        <v>146</v>
      </c>
    </row>
    <row r="1084" spans="1:47" s="2" customFormat="1" ht="11.25">
      <c r="A1084" s="37"/>
      <c r="B1084" s="38"/>
      <c r="C1084" s="39"/>
      <c r="D1084" s="195" t="s">
        <v>157</v>
      </c>
      <c r="E1084" s="39"/>
      <c r="F1084" s="196" t="s">
        <v>1605</v>
      </c>
      <c r="G1084" s="39"/>
      <c r="H1084" s="39"/>
      <c r="I1084" s="192"/>
      <c r="J1084" s="39"/>
      <c r="K1084" s="39"/>
      <c r="L1084" s="42"/>
      <c r="M1084" s="193"/>
      <c r="N1084" s="194"/>
      <c r="O1084" s="67"/>
      <c r="P1084" s="67"/>
      <c r="Q1084" s="67"/>
      <c r="R1084" s="67"/>
      <c r="S1084" s="67"/>
      <c r="T1084" s="68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T1084" s="19" t="s">
        <v>157</v>
      </c>
      <c r="AU1084" s="19" t="s">
        <v>146</v>
      </c>
    </row>
    <row r="1085" spans="1:65" s="2" customFormat="1" ht="21.75" customHeight="1">
      <c r="A1085" s="37"/>
      <c r="B1085" s="38"/>
      <c r="C1085" s="240" t="s">
        <v>1606</v>
      </c>
      <c r="D1085" s="240" t="s">
        <v>486</v>
      </c>
      <c r="E1085" s="241" t="s">
        <v>1607</v>
      </c>
      <c r="F1085" s="242" t="s">
        <v>1608</v>
      </c>
      <c r="G1085" s="243" t="s">
        <v>151</v>
      </c>
      <c r="H1085" s="244">
        <v>15</v>
      </c>
      <c r="I1085" s="245"/>
      <c r="J1085" s="246">
        <f>ROUND(I1085*H1085,2)</f>
        <v>0</v>
      </c>
      <c r="K1085" s="242" t="s">
        <v>152</v>
      </c>
      <c r="L1085" s="247"/>
      <c r="M1085" s="248" t="s">
        <v>21</v>
      </c>
      <c r="N1085" s="249" t="s">
        <v>43</v>
      </c>
      <c r="O1085" s="67"/>
      <c r="P1085" s="186">
        <f>O1085*H1085</f>
        <v>0</v>
      </c>
      <c r="Q1085" s="186">
        <v>4E-05</v>
      </c>
      <c r="R1085" s="186">
        <f>Q1085*H1085</f>
        <v>0.0006000000000000001</v>
      </c>
      <c r="S1085" s="186">
        <v>0</v>
      </c>
      <c r="T1085" s="187">
        <f>S1085*H1085</f>
        <v>0</v>
      </c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R1085" s="188" t="s">
        <v>426</v>
      </c>
      <c r="AT1085" s="188" t="s">
        <v>486</v>
      </c>
      <c r="AU1085" s="188" t="s">
        <v>146</v>
      </c>
      <c r="AY1085" s="19" t="s">
        <v>145</v>
      </c>
      <c r="BE1085" s="189">
        <f>IF(N1085="základní",J1085,0)</f>
        <v>0</v>
      </c>
      <c r="BF1085" s="189">
        <f>IF(N1085="snížená",J1085,0)</f>
        <v>0</v>
      </c>
      <c r="BG1085" s="189">
        <f>IF(N1085="zákl. přenesená",J1085,0)</f>
        <v>0</v>
      </c>
      <c r="BH1085" s="189">
        <f>IF(N1085="sníž. přenesená",J1085,0)</f>
        <v>0</v>
      </c>
      <c r="BI1085" s="189">
        <f>IF(N1085="nulová",J1085,0)</f>
        <v>0</v>
      </c>
      <c r="BJ1085" s="19" t="s">
        <v>77</v>
      </c>
      <c r="BK1085" s="189">
        <f>ROUND(I1085*H1085,2)</f>
        <v>0</v>
      </c>
      <c r="BL1085" s="19" t="s">
        <v>266</v>
      </c>
      <c r="BM1085" s="188" t="s">
        <v>1609</v>
      </c>
    </row>
    <row r="1086" spans="1:47" s="2" customFormat="1" ht="11.25">
      <c r="A1086" s="37"/>
      <c r="B1086" s="38"/>
      <c r="C1086" s="39"/>
      <c r="D1086" s="190" t="s">
        <v>155</v>
      </c>
      <c r="E1086" s="39"/>
      <c r="F1086" s="191" t="s">
        <v>1608</v>
      </c>
      <c r="G1086" s="39"/>
      <c r="H1086" s="39"/>
      <c r="I1086" s="192"/>
      <c r="J1086" s="39"/>
      <c r="K1086" s="39"/>
      <c r="L1086" s="42"/>
      <c r="M1086" s="193"/>
      <c r="N1086" s="194"/>
      <c r="O1086" s="67"/>
      <c r="P1086" s="67"/>
      <c r="Q1086" s="67"/>
      <c r="R1086" s="67"/>
      <c r="S1086" s="67"/>
      <c r="T1086" s="68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T1086" s="19" t="s">
        <v>155</v>
      </c>
      <c r="AU1086" s="19" t="s">
        <v>146</v>
      </c>
    </row>
    <row r="1087" spans="1:47" s="2" customFormat="1" ht="11.25">
      <c r="A1087" s="37"/>
      <c r="B1087" s="38"/>
      <c r="C1087" s="39"/>
      <c r="D1087" s="195" t="s">
        <v>157</v>
      </c>
      <c r="E1087" s="39"/>
      <c r="F1087" s="196" t="s">
        <v>1610</v>
      </c>
      <c r="G1087" s="39"/>
      <c r="H1087" s="39"/>
      <c r="I1087" s="192"/>
      <c r="J1087" s="39"/>
      <c r="K1087" s="39"/>
      <c r="L1087" s="42"/>
      <c r="M1087" s="193"/>
      <c r="N1087" s="194"/>
      <c r="O1087" s="67"/>
      <c r="P1087" s="67"/>
      <c r="Q1087" s="67"/>
      <c r="R1087" s="67"/>
      <c r="S1087" s="67"/>
      <c r="T1087" s="68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T1087" s="19" t="s">
        <v>157</v>
      </c>
      <c r="AU1087" s="19" t="s">
        <v>146</v>
      </c>
    </row>
    <row r="1088" spans="1:65" s="2" customFormat="1" ht="37.9" customHeight="1">
      <c r="A1088" s="37"/>
      <c r="B1088" s="38"/>
      <c r="C1088" s="177" t="s">
        <v>1611</v>
      </c>
      <c r="D1088" s="177" t="s">
        <v>148</v>
      </c>
      <c r="E1088" s="178" t="s">
        <v>1612</v>
      </c>
      <c r="F1088" s="179" t="s">
        <v>1613</v>
      </c>
      <c r="G1088" s="180" t="s">
        <v>151</v>
      </c>
      <c r="H1088" s="181">
        <v>1</v>
      </c>
      <c r="I1088" s="182"/>
      <c r="J1088" s="183">
        <f>ROUND(I1088*H1088,2)</f>
        <v>0</v>
      </c>
      <c r="K1088" s="179" t="s">
        <v>21</v>
      </c>
      <c r="L1088" s="42"/>
      <c r="M1088" s="184" t="s">
        <v>21</v>
      </c>
      <c r="N1088" s="185" t="s">
        <v>43</v>
      </c>
      <c r="O1088" s="67"/>
      <c r="P1088" s="186">
        <f>O1088*H1088</f>
        <v>0</v>
      </c>
      <c r="Q1088" s="186">
        <v>0</v>
      </c>
      <c r="R1088" s="186">
        <f>Q1088*H1088</f>
        <v>0</v>
      </c>
      <c r="S1088" s="186">
        <v>0</v>
      </c>
      <c r="T1088" s="187">
        <f>S1088*H1088</f>
        <v>0</v>
      </c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R1088" s="188" t="s">
        <v>266</v>
      </c>
      <c r="AT1088" s="188" t="s">
        <v>148</v>
      </c>
      <c r="AU1088" s="188" t="s">
        <v>146</v>
      </c>
      <c r="AY1088" s="19" t="s">
        <v>145</v>
      </c>
      <c r="BE1088" s="189">
        <f>IF(N1088="základní",J1088,0)</f>
        <v>0</v>
      </c>
      <c r="BF1088" s="189">
        <f>IF(N1088="snížená",J1088,0)</f>
        <v>0</v>
      </c>
      <c r="BG1088" s="189">
        <f>IF(N1088="zákl. přenesená",J1088,0)</f>
        <v>0</v>
      </c>
      <c r="BH1088" s="189">
        <f>IF(N1088="sníž. přenesená",J1088,0)</f>
        <v>0</v>
      </c>
      <c r="BI1088" s="189">
        <f>IF(N1088="nulová",J1088,0)</f>
        <v>0</v>
      </c>
      <c r="BJ1088" s="19" t="s">
        <v>77</v>
      </c>
      <c r="BK1088" s="189">
        <f>ROUND(I1088*H1088,2)</f>
        <v>0</v>
      </c>
      <c r="BL1088" s="19" t="s">
        <v>266</v>
      </c>
      <c r="BM1088" s="188" t="s">
        <v>1614</v>
      </c>
    </row>
    <row r="1089" spans="1:47" s="2" customFormat="1" ht="19.5">
      <c r="A1089" s="37"/>
      <c r="B1089" s="38"/>
      <c r="C1089" s="39"/>
      <c r="D1089" s="190" t="s">
        <v>155</v>
      </c>
      <c r="E1089" s="39"/>
      <c r="F1089" s="191" t="s">
        <v>1613</v>
      </c>
      <c r="G1089" s="39"/>
      <c r="H1089" s="39"/>
      <c r="I1089" s="192"/>
      <c r="J1089" s="39"/>
      <c r="K1089" s="39"/>
      <c r="L1089" s="42"/>
      <c r="M1089" s="193"/>
      <c r="N1089" s="194"/>
      <c r="O1089" s="67"/>
      <c r="P1089" s="67"/>
      <c r="Q1089" s="67"/>
      <c r="R1089" s="67"/>
      <c r="S1089" s="67"/>
      <c r="T1089" s="68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T1089" s="19" t="s">
        <v>155</v>
      </c>
      <c r="AU1089" s="19" t="s">
        <v>146</v>
      </c>
    </row>
    <row r="1090" spans="1:65" s="2" customFormat="1" ht="24.2" customHeight="1">
      <c r="A1090" s="37"/>
      <c r="B1090" s="38"/>
      <c r="C1090" s="177" t="s">
        <v>1615</v>
      </c>
      <c r="D1090" s="177" t="s">
        <v>148</v>
      </c>
      <c r="E1090" s="178" t="s">
        <v>1616</v>
      </c>
      <c r="F1090" s="179" t="s">
        <v>1617</v>
      </c>
      <c r="G1090" s="180" t="s">
        <v>226</v>
      </c>
      <c r="H1090" s="181">
        <v>11</v>
      </c>
      <c r="I1090" s="182"/>
      <c r="J1090" s="183">
        <f>ROUND(I1090*H1090,2)</f>
        <v>0</v>
      </c>
      <c r="K1090" s="179" t="s">
        <v>152</v>
      </c>
      <c r="L1090" s="42"/>
      <c r="M1090" s="184" t="s">
        <v>21</v>
      </c>
      <c r="N1090" s="185" t="s">
        <v>43</v>
      </c>
      <c r="O1090" s="67"/>
      <c r="P1090" s="186">
        <f>O1090*H1090</f>
        <v>0</v>
      </c>
      <c r="Q1090" s="186">
        <v>0</v>
      </c>
      <c r="R1090" s="186">
        <f>Q1090*H1090</f>
        <v>0</v>
      </c>
      <c r="S1090" s="186">
        <v>0</v>
      </c>
      <c r="T1090" s="187">
        <f>S1090*H1090</f>
        <v>0</v>
      </c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R1090" s="188" t="s">
        <v>266</v>
      </c>
      <c r="AT1090" s="188" t="s">
        <v>148</v>
      </c>
      <c r="AU1090" s="188" t="s">
        <v>146</v>
      </c>
      <c r="AY1090" s="19" t="s">
        <v>145</v>
      </c>
      <c r="BE1090" s="189">
        <f>IF(N1090="základní",J1090,0)</f>
        <v>0</v>
      </c>
      <c r="BF1090" s="189">
        <f>IF(N1090="snížená",J1090,0)</f>
        <v>0</v>
      </c>
      <c r="BG1090" s="189">
        <f>IF(N1090="zákl. přenesená",J1090,0)</f>
        <v>0</v>
      </c>
      <c r="BH1090" s="189">
        <f>IF(N1090="sníž. přenesená",J1090,0)</f>
        <v>0</v>
      </c>
      <c r="BI1090" s="189">
        <f>IF(N1090="nulová",J1090,0)</f>
        <v>0</v>
      </c>
      <c r="BJ1090" s="19" t="s">
        <v>77</v>
      </c>
      <c r="BK1090" s="189">
        <f>ROUND(I1090*H1090,2)</f>
        <v>0</v>
      </c>
      <c r="BL1090" s="19" t="s">
        <v>266</v>
      </c>
      <c r="BM1090" s="188" t="s">
        <v>1618</v>
      </c>
    </row>
    <row r="1091" spans="1:47" s="2" customFormat="1" ht="29.25">
      <c r="A1091" s="37"/>
      <c r="B1091" s="38"/>
      <c r="C1091" s="39"/>
      <c r="D1091" s="190" t="s">
        <v>155</v>
      </c>
      <c r="E1091" s="39"/>
      <c r="F1091" s="191" t="s">
        <v>1619</v>
      </c>
      <c r="G1091" s="39"/>
      <c r="H1091" s="39"/>
      <c r="I1091" s="192"/>
      <c r="J1091" s="39"/>
      <c r="K1091" s="39"/>
      <c r="L1091" s="42"/>
      <c r="M1091" s="193"/>
      <c r="N1091" s="194"/>
      <c r="O1091" s="67"/>
      <c r="P1091" s="67"/>
      <c r="Q1091" s="67"/>
      <c r="R1091" s="67"/>
      <c r="S1091" s="67"/>
      <c r="T1091" s="68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T1091" s="19" t="s">
        <v>155</v>
      </c>
      <c r="AU1091" s="19" t="s">
        <v>146</v>
      </c>
    </row>
    <row r="1092" spans="1:47" s="2" customFormat="1" ht="11.25">
      <c r="A1092" s="37"/>
      <c r="B1092" s="38"/>
      <c r="C1092" s="39"/>
      <c r="D1092" s="195" t="s">
        <v>157</v>
      </c>
      <c r="E1092" s="39"/>
      <c r="F1092" s="196" t="s">
        <v>1620</v>
      </c>
      <c r="G1092" s="39"/>
      <c r="H1092" s="39"/>
      <c r="I1092" s="192"/>
      <c r="J1092" s="39"/>
      <c r="K1092" s="39"/>
      <c r="L1092" s="42"/>
      <c r="M1092" s="193"/>
      <c r="N1092" s="194"/>
      <c r="O1092" s="67"/>
      <c r="P1092" s="67"/>
      <c r="Q1092" s="67"/>
      <c r="R1092" s="67"/>
      <c r="S1092" s="67"/>
      <c r="T1092" s="68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T1092" s="19" t="s">
        <v>157</v>
      </c>
      <c r="AU1092" s="19" t="s">
        <v>146</v>
      </c>
    </row>
    <row r="1093" spans="1:65" s="2" customFormat="1" ht="37.9" customHeight="1">
      <c r="A1093" s="37"/>
      <c r="B1093" s="38"/>
      <c r="C1093" s="240" t="s">
        <v>1621</v>
      </c>
      <c r="D1093" s="240" t="s">
        <v>486</v>
      </c>
      <c r="E1093" s="241" t="s">
        <v>1622</v>
      </c>
      <c r="F1093" s="242" t="s">
        <v>1623</v>
      </c>
      <c r="G1093" s="243" t="s">
        <v>226</v>
      </c>
      <c r="H1093" s="244">
        <v>11.55</v>
      </c>
      <c r="I1093" s="245"/>
      <c r="J1093" s="246">
        <f>ROUND(I1093*H1093,2)</f>
        <v>0</v>
      </c>
      <c r="K1093" s="242" t="s">
        <v>21</v>
      </c>
      <c r="L1093" s="247"/>
      <c r="M1093" s="248" t="s">
        <v>21</v>
      </c>
      <c r="N1093" s="249" t="s">
        <v>43</v>
      </c>
      <c r="O1093" s="67"/>
      <c r="P1093" s="186">
        <f>O1093*H1093</f>
        <v>0</v>
      </c>
      <c r="Q1093" s="186">
        <v>0.00048</v>
      </c>
      <c r="R1093" s="186">
        <f>Q1093*H1093</f>
        <v>0.005544</v>
      </c>
      <c r="S1093" s="186">
        <v>0</v>
      </c>
      <c r="T1093" s="187">
        <f>S1093*H1093</f>
        <v>0</v>
      </c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R1093" s="188" t="s">
        <v>426</v>
      </c>
      <c r="AT1093" s="188" t="s">
        <v>486</v>
      </c>
      <c r="AU1093" s="188" t="s">
        <v>146</v>
      </c>
      <c r="AY1093" s="19" t="s">
        <v>145</v>
      </c>
      <c r="BE1093" s="189">
        <f>IF(N1093="základní",J1093,0)</f>
        <v>0</v>
      </c>
      <c r="BF1093" s="189">
        <f>IF(N1093="snížená",J1093,0)</f>
        <v>0</v>
      </c>
      <c r="BG1093" s="189">
        <f>IF(N1093="zákl. přenesená",J1093,0)</f>
        <v>0</v>
      </c>
      <c r="BH1093" s="189">
        <f>IF(N1093="sníž. přenesená",J1093,0)</f>
        <v>0</v>
      </c>
      <c r="BI1093" s="189">
        <f>IF(N1093="nulová",J1093,0)</f>
        <v>0</v>
      </c>
      <c r="BJ1093" s="19" t="s">
        <v>77</v>
      </c>
      <c r="BK1093" s="189">
        <f>ROUND(I1093*H1093,2)</f>
        <v>0</v>
      </c>
      <c r="BL1093" s="19" t="s">
        <v>266</v>
      </c>
      <c r="BM1093" s="188" t="s">
        <v>1624</v>
      </c>
    </row>
    <row r="1094" spans="1:47" s="2" customFormat="1" ht="19.5">
      <c r="A1094" s="37"/>
      <c r="B1094" s="38"/>
      <c r="C1094" s="39"/>
      <c r="D1094" s="190" t="s">
        <v>155</v>
      </c>
      <c r="E1094" s="39"/>
      <c r="F1094" s="191" t="s">
        <v>1623</v>
      </c>
      <c r="G1094" s="39"/>
      <c r="H1094" s="39"/>
      <c r="I1094" s="192"/>
      <c r="J1094" s="39"/>
      <c r="K1094" s="39"/>
      <c r="L1094" s="42"/>
      <c r="M1094" s="193"/>
      <c r="N1094" s="194"/>
      <c r="O1094" s="67"/>
      <c r="P1094" s="67"/>
      <c r="Q1094" s="67"/>
      <c r="R1094" s="67"/>
      <c r="S1094" s="67"/>
      <c r="T1094" s="68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T1094" s="19" t="s">
        <v>155</v>
      </c>
      <c r="AU1094" s="19" t="s">
        <v>146</v>
      </c>
    </row>
    <row r="1095" spans="2:51" s="13" customFormat="1" ht="11.25">
      <c r="B1095" s="197"/>
      <c r="C1095" s="198"/>
      <c r="D1095" s="190" t="s">
        <v>159</v>
      </c>
      <c r="E1095" s="198"/>
      <c r="F1095" s="200" t="s">
        <v>1625</v>
      </c>
      <c r="G1095" s="198"/>
      <c r="H1095" s="201">
        <v>11.55</v>
      </c>
      <c r="I1095" s="202"/>
      <c r="J1095" s="198"/>
      <c r="K1095" s="198"/>
      <c r="L1095" s="203"/>
      <c r="M1095" s="204"/>
      <c r="N1095" s="205"/>
      <c r="O1095" s="205"/>
      <c r="P1095" s="205"/>
      <c r="Q1095" s="205"/>
      <c r="R1095" s="205"/>
      <c r="S1095" s="205"/>
      <c r="T1095" s="206"/>
      <c r="AT1095" s="207" t="s">
        <v>159</v>
      </c>
      <c r="AU1095" s="207" t="s">
        <v>146</v>
      </c>
      <c r="AV1095" s="13" t="s">
        <v>82</v>
      </c>
      <c r="AW1095" s="13" t="s">
        <v>4</v>
      </c>
      <c r="AX1095" s="13" t="s">
        <v>77</v>
      </c>
      <c r="AY1095" s="207" t="s">
        <v>145</v>
      </c>
    </row>
    <row r="1096" spans="1:65" s="2" customFormat="1" ht="44.25" customHeight="1">
      <c r="A1096" s="37"/>
      <c r="B1096" s="38"/>
      <c r="C1096" s="177" t="s">
        <v>1626</v>
      </c>
      <c r="D1096" s="177" t="s">
        <v>148</v>
      </c>
      <c r="E1096" s="178" t="s">
        <v>1627</v>
      </c>
      <c r="F1096" s="179" t="s">
        <v>1628</v>
      </c>
      <c r="G1096" s="180" t="s">
        <v>226</v>
      </c>
      <c r="H1096" s="181">
        <v>2</v>
      </c>
      <c r="I1096" s="182"/>
      <c r="J1096" s="183">
        <f>ROUND(I1096*H1096,2)</f>
        <v>0</v>
      </c>
      <c r="K1096" s="179" t="s">
        <v>21</v>
      </c>
      <c r="L1096" s="42"/>
      <c r="M1096" s="184" t="s">
        <v>21</v>
      </c>
      <c r="N1096" s="185" t="s">
        <v>43</v>
      </c>
      <c r="O1096" s="67"/>
      <c r="P1096" s="186">
        <f>O1096*H1096</f>
        <v>0</v>
      </c>
      <c r="Q1096" s="186">
        <v>0</v>
      </c>
      <c r="R1096" s="186">
        <f>Q1096*H1096</f>
        <v>0</v>
      </c>
      <c r="S1096" s="186">
        <v>0</v>
      </c>
      <c r="T1096" s="187">
        <f>S1096*H1096</f>
        <v>0</v>
      </c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R1096" s="188" t="s">
        <v>266</v>
      </c>
      <c r="AT1096" s="188" t="s">
        <v>148</v>
      </c>
      <c r="AU1096" s="188" t="s">
        <v>146</v>
      </c>
      <c r="AY1096" s="19" t="s">
        <v>145</v>
      </c>
      <c r="BE1096" s="189">
        <f>IF(N1096="základní",J1096,0)</f>
        <v>0</v>
      </c>
      <c r="BF1096" s="189">
        <f>IF(N1096="snížená",J1096,0)</f>
        <v>0</v>
      </c>
      <c r="BG1096" s="189">
        <f>IF(N1096="zákl. přenesená",J1096,0)</f>
        <v>0</v>
      </c>
      <c r="BH1096" s="189">
        <f>IF(N1096="sníž. přenesená",J1096,0)</f>
        <v>0</v>
      </c>
      <c r="BI1096" s="189">
        <f>IF(N1096="nulová",J1096,0)</f>
        <v>0</v>
      </c>
      <c r="BJ1096" s="19" t="s">
        <v>77</v>
      </c>
      <c r="BK1096" s="189">
        <f>ROUND(I1096*H1096,2)</f>
        <v>0</v>
      </c>
      <c r="BL1096" s="19" t="s">
        <v>266</v>
      </c>
      <c r="BM1096" s="188" t="s">
        <v>1629</v>
      </c>
    </row>
    <row r="1097" spans="1:47" s="2" customFormat="1" ht="29.25">
      <c r="A1097" s="37"/>
      <c r="B1097" s="38"/>
      <c r="C1097" s="39"/>
      <c r="D1097" s="190" t="s">
        <v>155</v>
      </c>
      <c r="E1097" s="39"/>
      <c r="F1097" s="191" t="s">
        <v>1628</v>
      </c>
      <c r="G1097" s="39"/>
      <c r="H1097" s="39"/>
      <c r="I1097" s="192"/>
      <c r="J1097" s="39"/>
      <c r="K1097" s="39"/>
      <c r="L1097" s="42"/>
      <c r="M1097" s="193"/>
      <c r="N1097" s="194"/>
      <c r="O1097" s="67"/>
      <c r="P1097" s="67"/>
      <c r="Q1097" s="67"/>
      <c r="R1097" s="67"/>
      <c r="S1097" s="67"/>
      <c r="T1097" s="68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T1097" s="19" t="s">
        <v>155</v>
      </c>
      <c r="AU1097" s="19" t="s">
        <v>146</v>
      </c>
    </row>
    <row r="1098" spans="1:65" s="2" customFormat="1" ht="16.5" customHeight="1">
      <c r="A1098" s="37"/>
      <c r="B1098" s="38"/>
      <c r="C1098" s="177" t="s">
        <v>1630</v>
      </c>
      <c r="D1098" s="177" t="s">
        <v>148</v>
      </c>
      <c r="E1098" s="178" t="s">
        <v>1631</v>
      </c>
      <c r="F1098" s="179" t="s">
        <v>1538</v>
      </c>
      <c r="G1098" s="180" t="s">
        <v>447</v>
      </c>
      <c r="H1098" s="181">
        <v>1</v>
      </c>
      <c r="I1098" s="182"/>
      <c r="J1098" s="183">
        <f>ROUND(I1098*H1098,2)</f>
        <v>0</v>
      </c>
      <c r="K1098" s="179" t="s">
        <v>21</v>
      </c>
      <c r="L1098" s="42"/>
      <c r="M1098" s="184" t="s">
        <v>21</v>
      </c>
      <c r="N1098" s="185" t="s">
        <v>43</v>
      </c>
      <c r="O1098" s="67"/>
      <c r="P1098" s="186">
        <f>O1098*H1098</f>
        <v>0</v>
      </c>
      <c r="Q1098" s="186">
        <v>0</v>
      </c>
      <c r="R1098" s="186">
        <f>Q1098*H1098</f>
        <v>0</v>
      </c>
      <c r="S1098" s="186">
        <v>0</v>
      </c>
      <c r="T1098" s="187">
        <f>S1098*H1098</f>
        <v>0</v>
      </c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R1098" s="188" t="s">
        <v>266</v>
      </c>
      <c r="AT1098" s="188" t="s">
        <v>148</v>
      </c>
      <c r="AU1098" s="188" t="s">
        <v>146</v>
      </c>
      <c r="AY1098" s="19" t="s">
        <v>145</v>
      </c>
      <c r="BE1098" s="189">
        <f>IF(N1098="základní",J1098,0)</f>
        <v>0</v>
      </c>
      <c r="BF1098" s="189">
        <f>IF(N1098="snížená",J1098,0)</f>
        <v>0</v>
      </c>
      <c r="BG1098" s="189">
        <f>IF(N1098="zákl. přenesená",J1098,0)</f>
        <v>0</v>
      </c>
      <c r="BH1098" s="189">
        <f>IF(N1098="sníž. přenesená",J1098,0)</f>
        <v>0</v>
      </c>
      <c r="BI1098" s="189">
        <f>IF(N1098="nulová",J1098,0)</f>
        <v>0</v>
      </c>
      <c r="BJ1098" s="19" t="s">
        <v>77</v>
      </c>
      <c r="BK1098" s="189">
        <f>ROUND(I1098*H1098,2)</f>
        <v>0</v>
      </c>
      <c r="BL1098" s="19" t="s">
        <v>266</v>
      </c>
      <c r="BM1098" s="188" t="s">
        <v>1632</v>
      </c>
    </row>
    <row r="1099" spans="1:47" s="2" customFormat="1" ht="11.25">
      <c r="A1099" s="37"/>
      <c r="B1099" s="38"/>
      <c r="C1099" s="39"/>
      <c r="D1099" s="190" t="s">
        <v>155</v>
      </c>
      <c r="E1099" s="39"/>
      <c r="F1099" s="191" t="s">
        <v>1538</v>
      </c>
      <c r="G1099" s="39"/>
      <c r="H1099" s="39"/>
      <c r="I1099" s="192"/>
      <c r="J1099" s="39"/>
      <c r="K1099" s="39"/>
      <c r="L1099" s="42"/>
      <c r="M1099" s="193"/>
      <c r="N1099" s="194"/>
      <c r="O1099" s="67"/>
      <c r="P1099" s="67"/>
      <c r="Q1099" s="67"/>
      <c r="R1099" s="67"/>
      <c r="S1099" s="67"/>
      <c r="T1099" s="68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T1099" s="19" t="s">
        <v>155</v>
      </c>
      <c r="AU1099" s="19" t="s">
        <v>146</v>
      </c>
    </row>
    <row r="1100" spans="2:63" s="12" customFormat="1" ht="20.85" customHeight="1">
      <c r="B1100" s="161"/>
      <c r="C1100" s="162"/>
      <c r="D1100" s="163" t="s">
        <v>71</v>
      </c>
      <c r="E1100" s="175" t="s">
        <v>1633</v>
      </c>
      <c r="F1100" s="175" t="s">
        <v>1634</v>
      </c>
      <c r="G1100" s="162"/>
      <c r="H1100" s="162"/>
      <c r="I1100" s="165"/>
      <c r="J1100" s="176">
        <f>BK1100</f>
        <v>0</v>
      </c>
      <c r="K1100" s="162"/>
      <c r="L1100" s="167"/>
      <c r="M1100" s="168"/>
      <c r="N1100" s="169"/>
      <c r="O1100" s="169"/>
      <c r="P1100" s="170">
        <f>SUM(P1101:P1106)</f>
        <v>0</v>
      </c>
      <c r="Q1100" s="169"/>
      <c r="R1100" s="170">
        <f>SUM(R1101:R1106)</f>
        <v>0</v>
      </c>
      <c r="S1100" s="169"/>
      <c r="T1100" s="171">
        <f>SUM(T1101:T1106)</f>
        <v>0</v>
      </c>
      <c r="AR1100" s="172" t="s">
        <v>82</v>
      </c>
      <c r="AT1100" s="173" t="s">
        <v>71</v>
      </c>
      <c r="AU1100" s="173" t="s">
        <v>82</v>
      </c>
      <c r="AY1100" s="172" t="s">
        <v>145</v>
      </c>
      <c r="BK1100" s="174">
        <f>SUM(BK1101:BK1106)</f>
        <v>0</v>
      </c>
    </row>
    <row r="1101" spans="1:65" s="2" customFormat="1" ht="55.5" customHeight="1">
      <c r="A1101" s="37"/>
      <c r="B1101" s="38"/>
      <c r="C1101" s="177" t="s">
        <v>1635</v>
      </c>
      <c r="D1101" s="177" t="s">
        <v>148</v>
      </c>
      <c r="E1101" s="178" t="s">
        <v>1636</v>
      </c>
      <c r="F1101" s="179" t="s">
        <v>1637</v>
      </c>
      <c r="G1101" s="180" t="s">
        <v>447</v>
      </c>
      <c r="H1101" s="181">
        <v>1</v>
      </c>
      <c r="I1101" s="182"/>
      <c r="J1101" s="183">
        <f>ROUND(I1101*H1101,2)</f>
        <v>0</v>
      </c>
      <c r="K1101" s="179" t="s">
        <v>21</v>
      </c>
      <c r="L1101" s="42"/>
      <c r="M1101" s="184" t="s">
        <v>21</v>
      </c>
      <c r="N1101" s="185" t="s">
        <v>43</v>
      </c>
      <c r="O1101" s="67"/>
      <c r="P1101" s="186">
        <f>O1101*H1101</f>
        <v>0</v>
      </c>
      <c r="Q1101" s="186">
        <v>0</v>
      </c>
      <c r="R1101" s="186">
        <f>Q1101*H1101</f>
        <v>0</v>
      </c>
      <c r="S1101" s="186">
        <v>0</v>
      </c>
      <c r="T1101" s="187">
        <f>S1101*H1101</f>
        <v>0</v>
      </c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R1101" s="188" t="s">
        <v>266</v>
      </c>
      <c r="AT1101" s="188" t="s">
        <v>148</v>
      </c>
      <c r="AU1101" s="188" t="s">
        <v>146</v>
      </c>
      <c r="AY1101" s="19" t="s">
        <v>145</v>
      </c>
      <c r="BE1101" s="189">
        <f>IF(N1101="základní",J1101,0)</f>
        <v>0</v>
      </c>
      <c r="BF1101" s="189">
        <f>IF(N1101="snížená",J1101,0)</f>
        <v>0</v>
      </c>
      <c r="BG1101" s="189">
        <f>IF(N1101="zákl. přenesená",J1101,0)</f>
        <v>0</v>
      </c>
      <c r="BH1101" s="189">
        <f>IF(N1101="sníž. přenesená",J1101,0)</f>
        <v>0</v>
      </c>
      <c r="BI1101" s="189">
        <f>IF(N1101="nulová",J1101,0)</f>
        <v>0</v>
      </c>
      <c r="BJ1101" s="19" t="s">
        <v>77</v>
      </c>
      <c r="BK1101" s="189">
        <f>ROUND(I1101*H1101,2)</f>
        <v>0</v>
      </c>
      <c r="BL1101" s="19" t="s">
        <v>266</v>
      </c>
      <c r="BM1101" s="188" t="s">
        <v>1638</v>
      </c>
    </row>
    <row r="1102" spans="1:47" s="2" customFormat="1" ht="48.75">
      <c r="A1102" s="37"/>
      <c r="B1102" s="38"/>
      <c r="C1102" s="39"/>
      <c r="D1102" s="190" t="s">
        <v>155</v>
      </c>
      <c r="E1102" s="39"/>
      <c r="F1102" s="191" t="s">
        <v>1639</v>
      </c>
      <c r="G1102" s="39"/>
      <c r="H1102" s="39"/>
      <c r="I1102" s="192"/>
      <c r="J1102" s="39"/>
      <c r="K1102" s="39"/>
      <c r="L1102" s="42"/>
      <c r="M1102" s="193"/>
      <c r="N1102" s="194"/>
      <c r="O1102" s="67"/>
      <c r="P1102" s="67"/>
      <c r="Q1102" s="67"/>
      <c r="R1102" s="67"/>
      <c r="S1102" s="67"/>
      <c r="T1102" s="68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T1102" s="19" t="s">
        <v>155</v>
      </c>
      <c r="AU1102" s="19" t="s">
        <v>146</v>
      </c>
    </row>
    <row r="1103" spans="1:65" s="2" customFormat="1" ht="78" customHeight="1">
      <c r="A1103" s="37"/>
      <c r="B1103" s="38"/>
      <c r="C1103" s="177" t="s">
        <v>1640</v>
      </c>
      <c r="D1103" s="177" t="s">
        <v>148</v>
      </c>
      <c r="E1103" s="178" t="s">
        <v>1641</v>
      </c>
      <c r="F1103" s="179" t="s">
        <v>1642</v>
      </c>
      <c r="G1103" s="180" t="s">
        <v>447</v>
      </c>
      <c r="H1103" s="181">
        <v>1</v>
      </c>
      <c r="I1103" s="182"/>
      <c r="J1103" s="183">
        <f>ROUND(I1103*H1103,2)</f>
        <v>0</v>
      </c>
      <c r="K1103" s="179" t="s">
        <v>21</v>
      </c>
      <c r="L1103" s="42"/>
      <c r="M1103" s="184" t="s">
        <v>21</v>
      </c>
      <c r="N1103" s="185" t="s">
        <v>43</v>
      </c>
      <c r="O1103" s="67"/>
      <c r="P1103" s="186">
        <f>O1103*H1103</f>
        <v>0</v>
      </c>
      <c r="Q1103" s="186">
        <v>0</v>
      </c>
      <c r="R1103" s="186">
        <f>Q1103*H1103</f>
        <v>0</v>
      </c>
      <c r="S1103" s="186">
        <v>0</v>
      </c>
      <c r="T1103" s="187">
        <f>S1103*H1103</f>
        <v>0</v>
      </c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R1103" s="188" t="s">
        <v>266</v>
      </c>
      <c r="AT1103" s="188" t="s">
        <v>148</v>
      </c>
      <c r="AU1103" s="188" t="s">
        <v>146</v>
      </c>
      <c r="AY1103" s="19" t="s">
        <v>145</v>
      </c>
      <c r="BE1103" s="189">
        <f>IF(N1103="základní",J1103,0)</f>
        <v>0</v>
      </c>
      <c r="BF1103" s="189">
        <f>IF(N1103="snížená",J1103,0)</f>
        <v>0</v>
      </c>
      <c r="BG1103" s="189">
        <f>IF(N1103="zákl. přenesená",J1103,0)</f>
        <v>0</v>
      </c>
      <c r="BH1103" s="189">
        <f>IF(N1103="sníž. přenesená",J1103,0)</f>
        <v>0</v>
      </c>
      <c r="BI1103" s="189">
        <f>IF(N1103="nulová",J1103,0)</f>
        <v>0</v>
      </c>
      <c r="BJ1103" s="19" t="s">
        <v>77</v>
      </c>
      <c r="BK1103" s="189">
        <f>ROUND(I1103*H1103,2)</f>
        <v>0</v>
      </c>
      <c r="BL1103" s="19" t="s">
        <v>266</v>
      </c>
      <c r="BM1103" s="188" t="s">
        <v>1643</v>
      </c>
    </row>
    <row r="1104" spans="1:47" s="2" customFormat="1" ht="48.75">
      <c r="A1104" s="37"/>
      <c r="B1104" s="38"/>
      <c r="C1104" s="39"/>
      <c r="D1104" s="190" t="s">
        <v>155</v>
      </c>
      <c r="E1104" s="39"/>
      <c r="F1104" s="191" t="s">
        <v>1644</v>
      </c>
      <c r="G1104" s="39"/>
      <c r="H1104" s="39"/>
      <c r="I1104" s="192"/>
      <c r="J1104" s="39"/>
      <c r="K1104" s="39"/>
      <c r="L1104" s="42"/>
      <c r="M1104" s="193"/>
      <c r="N1104" s="194"/>
      <c r="O1104" s="67"/>
      <c r="P1104" s="67"/>
      <c r="Q1104" s="67"/>
      <c r="R1104" s="67"/>
      <c r="S1104" s="67"/>
      <c r="T1104" s="68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T1104" s="19" t="s">
        <v>155</v>
      </c>
      <c r="AU1104" s="19" t="s">
        <v>146</v>
      </c>
    </row>
    <row r="1105" spans="1:65" s="2" customFormat="1" ht="16.5" customHeight="1">
      <c r="A1105" s="37"/>
      <c r="B1105" s="38"/>
      <c r="C1105" s="177" t="s">
        <v>1645</v>
      </c>
      <c r="D1105" s="177" t="s">
        <v>148</v>
      </c>
      <c r="E1105" s="178" t="s">
        <v>1646</v>
      </c>
      <c r="F1105" s="179" t="s">
        <v>1538</v>
      </c>
      <c r="G1105" s="180" t="s">
        <v>447</v>
      </c>
      <c r="H1105" s="181">
        <v>1</v>
      </c>
      <c r="I1105" s="182"/>
      <c r="J1105" s="183">
        <f>ROUND(I1105*H1105,2)</f>
        <v>0</v>
      </c>
      <c r="K1105" s="179" t="s">
        <v>21</v>
      </c>
      <c r="L1105" s="42"/>
      <c r="M1105" s="184" t="s">
        <v>21</v>
      </c>
      <c r="N1105" s="185" t="s">
        <v>43</v>
      </c>
      <c r="O1105" s="67"/>
      <c r="P1105" s="186">
        <f>O1105*H1105</f>
        <v>0</v>
      </c>
      <c r="Q1105" s="186">
        <v>0</v>
      </c>
      <c r="R1105" s="186">
        <f>Q1105*H1105</f>
        <v>0</v>
      </c>
      <c r="S1105" s="186">
        <v>0</v>
      </c>
      <c r="T1105" s="187">
        <f>S1105*H1105</f>
        <v>0</v>
      </c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R1105" s="188" t="s">
        <v>266</v>
      </c>
      <c r="AT1105" s="188" t="s">
        <v>148</v>
      </c>
      <c r="AU1105" s="188" t="s">
        <v>146</v>
      </c>
      <c r="AY1105" s="19" t="s">
        <v>145</v>
      </c>
      <c r="BE1105" s="189">
        <f>IF(N1105="základní",J1105,0)</f>
        <v>0</v>
      </c>
      <c r="BF1105" s="189">
        <f>IF(N1105="snížená",J1105,0)</f>
        <v>0</v>
      </c>
      <c r="BG1105" s="189">
        <f>IF(N1105="zákl. přenesená",J1105,0)</f>
        <v>0</v>
      </c>
      <c r="BH1105" s="189">
        <f>IF(N1105="sníž. přenesená",J1105,0)</f>
        <v>0</v>
      </c>
      <c r="BI1105" s="189">
        <f>IF(N1105="nulová",J1105,0)</f>
        <v>0</v>
      </c>
      <c r="BJ1105" s="19" t="s">
        <v>77</v>
      </c>
      <c r="BK1105" s="189">
        <f>ROUND(I1105*H1105,2)</f>
        <v>0</v>
      </c>
      <c r="BL1105" s="19" t="s">
        <v>266</v>
      </c>
      <c r="BM1105" s="188" t="s">
        <v>1647</v>
      </c>
    </row>
    <row r="1106" spans="1:47" s="2" customFormat="1" ht="11.25">
      <c r="A1106" s="37"/>
      <c r="B1106" s="38"/>
      <c r="C1106" s="39"/>
      <c r="D1106" s="190" t="s">
        <v>155</v>
      </c>
      <c r="E1106" s="39"/>
      <c r="F1106" s="191" t="s">
        <v>1538</v>
      </c>
      <c r="G1106" s="39"/>
      <c r="H1106" s="39"/>
      <c r="I1106" s="192"/>
      <c r="J1106" s="39"/>
      <c r="K1106" s="39"/>
      <c r="L1106" s="42"/>
      <c r="M1106" s="193"/>
      <c r="N1106" s="194"/>
      <c r="O1106" s="67"/>
      <c r="P1106" s="67"/>
      <c r="Q1106" s="67"/>
      <c r="R1106" s="67"/>
      <c r="S1106" s="67"/>
      <c r="T1106" s="68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T1106" s="19" t="s">
        <v>155</v>
      </c>
      <c r="AU1106" s="19" t="s">
        <v>146</v>
      </c>
    </row>
    <row r="1107" spans="2:63" s="12" customFormat="1" ht="20.85" customHeight="1">
      <c r="B1107" s="161"/>
      <c r="C1107" s="162"/>
      <c r="D1107" s="163" t="s">
        <v>71</v>
      </c>
      <c r="E1107" s="175" t="s">
        <v>1648</v>
      </c>
      <c r="F1107" s="175" t="s">
        <v>1649</v>
      </c>
      <c r="G1107" s="162"/>
      <c r="H1107" s="162"/>
      <c r="I1107" s="165"/>
      <c r="J1107" s="176">
        <f>BK1107</f>
        <v>0</v>
      </c>
      <c r="K1107" s="162"/>
      <c r="L1107" s="167"/>
      <c r="M1107" s="168"/>
      <c r="N1107" s="169"/>
      <c r="O1107" s="169"/>
      <c r="P1107" s="170">
        <f>SUM(P1108:P1117)</f>
        <v>0</v>
      </c>
      <c r="Q1107" s="169"/>
      <c r="R1107" s="170">
        <f>SUM(R1108:R1117)</f>
        <v>0</v>
      </c>
      <c r="S1107" s="169"/>
      <c r="T1107" s="171">
        <f>SUM(T1108:T1117)</f>
        <v>0</v>
      </c>
      <c r="AR1107" s="172" t="s">
        <v>82</v>
      </c>
      <c r="AT1107" s="173" t="s">
        <v>71</v>
      </c>
      <c r="AU1107" s="173" t="s">
        <v>82</v>
      </c>
      <c r="AY1107" s="172" t="s">
        <v>145</v>
      </c>
      <c r="BK1107" s="174">
        <f>SUM(BK1108:BK1117)</f>
        <v>0</v>
      </c>
    </row>
    <row r="1108" spans="1:65" s="2" customFormat="1" ht="16.5" customHeight="1">
      <c r="A1108" s="37"/>
      <c r="B1108" s="38"/>
      <c r="C1108" s="177" t="s">
        <v>1650</v>
      </c>
      <c r="D1108" s="177" t="s">
        <v>148</v>
      </c>
      <c r="E1108" s="178" t="s">
        <v>1651</v>
      </c>
      <c r="F1108" s="179" t="s">
        <v>1652</v>
      </c>
      <c r="G1108" s="180" t="s">
        <v>151</v>
      </c>
      <c r="H1108" s="181">
        <v>2</v>
      </c>
      <c r="I1108" s="182"/>
      <c r="J1108" s="183">
        <f>ROUND(I1108*H1108,2)</f>
        <v>0</v>
      </c>
      <c r="K1108" s="179" t="s">
        <v>21</v>
      </c>
      <c r="L1108" s="42"/>
      <c r="M1108" s="184" t="s">
        <v>21</v>
      </c>
      <c r="N1108" s="185" t="s">
        <v>43</v>
      </c>
      <c r="O1108" s="67"/>
      <c r="P1108" s="186">
        <f>O1108*H1108</f>
        <v>0</v>
      </c>
      <c r="Q1108" s="186">
        <v>0</v>
      </c>
      <c r="R1108" s="186">
        <f>Q1108*H1108</f>
        <v>0</v>
      </c>
      <c r="S1108" s="186">
        <v>0</v>
      </c>
      <c r="T1108" s="187">
        <f>S1108*H1108</f>
        <v>0</v>
      </c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R1108" s="188" t="s">
        <v>266</v>
      </c>
      <c r="AT1108" s="188" t="s">
        <v>148</v>
      </c>
      <c r="AU1108" s="188" t="s">
        <v>146</v>
      </c>
      <c r="AY1108" s="19" t="s">
        <v>145</v>
      </c>
      <c r="BE1108" s="189">
        <f>IF(N1108="základní",J1108,0)</f>
        <v>0</v>
      </c>
      <c r="BF1108" s="189">
        <f>IF(N1108="snížená",J1108,0)</f>
        <v>0</v>
      </c>
      <c r="BG1108" s="189">
        <f>IF(N1108="zákl. přenesená",J1108,0)</f>
        <v>0</v>
      </c>
      <c r="BH1108" s="189">
        <f>IF(N1108="sníž. přenesená",J1108,0)</f>
        <v>0</v>
      </c>
      <c r="BI1108" s="189">
        <f>IF(N1108="nulová",J1108,0)</f>
        <v>0</v>
      </c>
      <c r="BJ1108" s="19" t="s">
        <v>77</v>
      </c>
      <c r="BK1108" s="189">
        <f>ROUND(I1108*H1108,2)</f>
        <v>0</v>
      </c>
      <c r="BL1108" s="19" t="s">
        <v>266</v>
      </c>
      <c r="BM1108" s="188" t="s">
        <v>1653</v>
      </c>
    </row>
    <row r="1109" spans="1:47" s="2" customFormat="1" ht="11.25">
      <c r="A1109" s="37"/>
      <c r="B1109" s="38"/>
      <c r="C1109" s="39"/>
      <c r="D1109" s="190" t="s">
        <v>155</v>
      </c>
      <c r="E1109" s="39"/>
      <c r="F1109" s="191" t="s">
        <v>1652</v>
      </c>
      <c r="G1109" s="39"/>
      <c r="H1109" s="39"/>
      <c r="I1109" s="192"/>
      <c r="J1109" s="39"/>
      <c r="K1109" s="39"/>
      <c r="L1109" s="42"/>
      <c r="M1109" s="193"/>
      <c r="N1109" s="194"/>
      <c r="O1109" s="67"/>
      <c r="P1109" s="67"/>
      <c r="Q1109" s="67"/>
      <c r="R1109" s="67"/>
      <c r="S1109" s="67"/>
      <c r="T1109" s="68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T1109" s="19" t="s">
        <v>155</v>
      </c>
      <c r="AU1109" s="19" t="s">
        <v>146</v>
      </c>
    </row>
    <row r="1110" spans="1:65" s="2" customFormat="1" ht="16.5" customHeight="1">
      <c r="A1110" s="37"/>
      <c r="B1110" s="38"/>
      <c r="C1110" s="177" t="s">
        <v>1654</v>
      </c>
      <c r="D1110" s="177" t="s">
        <v>148</v>
      </c>
      <c r="E1110" s="178" t="s">
        <v>1655</v>
      </c>
      <c r="F1110" s="179" t="s">
        <v>1656</v>
      </c>
      <c r="G1110" s="180" t="s">
        <v>447</v>
      </c>
      <c r="H1110" s="181">
        <v>1</v>
      </c>
      <c r="I1110" s="182"/>
      <c r="J1110" s="183">
        <f>ROUND(I1110*H1110,2)</f>
        <v>0</v>
      </c>
      <c r="K1110" s="179" t="s">
        <v>21</v>
      </c>
      <c r="L1110" s="42"/>
      <c r="M1110" s="184" t="s">
        <v>21</v>
      </c>
      <c r="N1110" s="185" t="s">
        <v>43</v>
      </c>
      <c r="O1110" s="67"/>
      <c r="P1110" s="186">
        <f>O1110*H1110</f>
        <v>0</v>
      </c>
      <c r="Q1110" s="186">
        <v>0</v>
      </c>
      <c r="R1110" s="186">
        <f>Q1110*H1110</f>
        <v>0</v>
      </c>
      <c r="S1110" s="186">
        <v>0</v>
      </c>
      <c r="T1110" s="187">
        <f>S1110*H1110</f>
        <v>0</v>
      </c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R1110" s="188" t="s">
        <v>266</v>
      </c>
      <c r="AT1110" s="188" t="s">
        <v>148</v>
      </c>
      <c r="AU1110" s="188" t="s">
        <v>146</v>
      </c>
      <c r="AY1110" s="19" t="s">
        <v>145</v>
      </c>
      <c r="BE1110" s="189">
        <f>IF(N1110="základní",J1110,0)</f>
        <v>0</v>
      </c>
      <c r="BF1110" s="189">
        <f>IF(N1110="snížená",J1110,0)</f>
        <v>0</v>
      </c>
      <c r="BG1110" s="189">
        <f>IF(N1110="zákl. přenesená",J1110,0)</f>
        <v>0</v>
      </c>
      <c r="BH1110" s="189">
        <f>IF(N1110="sníž. přenesená",J1110,0)</f>
        <v>0</v>
      </c>
      <c r="BI1110" s="189">
        <f>IF(N1110="nulová",J1110,0)</f>
        <v>0</v>
      </c>
      <c r="BJ1110" s="19" t="s">
        <v>77</v>
      </c>
      <c r="BK1110" s="189">
        <f>ROUND(I1110*H1110,2)</f>
        <v>0</v>
      </c>
      <c r="BL1110" s="19" t="s">
        <v>266</v>
      </c>
      <c r="BM1110" s="188" t="s">
        <v>1657</v>
      </c>
    </row>
    <row r="1111" spans="1:47" s="2" customFormat="1" ht="11.25">
      <c r="A1111" s="37"/>
      <c r="B1111" s="38"/>
      <c r="C1111" s="39"/>
      <c r="D1111" s="190" t="s">
        <v>155</v>
      </c>
      <c r="E1111" s="39"/>
      <c r="F1111" s="191" t="s">
        <v>1656</v>
      </c>
      <c r="G1111" s="39"/>
      <c r="H1111" s="39"/>
      <c r="I1111" s="192"/>
      <c r="J1111" s="39"/>
      <c r="K1111" s="39"/>
      <c r="L1111" s="42"/>
      <c r="M1111" s="193"/>
      <c r="N1111" s="194"/>
      <c r="O1111" s="67"/>
      <c r="P1111" s="67"/>
      <c r="Q1111" s="67"/>
      <c r="R1111" s="67"/>
      <c r="S1111" s="67"/>
      <c r="T1111" s="68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T1111" s="19" t="s">
        <v>155</v>
      </c>
      <c r="AU1111" s="19" t="s">
        <v>146</v>
      </c>
    </row>
    <row r="1112" spans="1:65" s="2" customFormat="1" ht="16.5" customHeight="1">
      <c r="A1112" s="37"/>
      <c r="B1112" s="38"/>
      <c r="C1112" s="177" t="s">
        <v>1658</v>
      </c>
      <c r="D1112" s="177" t="s">
        <v>148</v>
      </c>
      <c r="E1112" s="178" t="s">
        <v>1659</v>
      </c>
      <c r="F1112" s="179" t="s">
        <v>1660</v>
      </c>
      <c r="G1112" s="180" t="s">
        <v>447</v>
      </c>
      <c r="H1112" s="181">
        <v>1</v>
      </c>
      <c r="I1112" s="182"/>
      <c r="J1112" s="183">
        <f>ROUND(I1112*H1112,2)</f>
        <v>0</v>
      </c>
      <c r="K1112" s="179" t="s">
        <v>21</v>
      </c>
      <c r="L1112" s="42"/>
      <c r="M1112" s="184" t="s">
        <v>21</v>
      </c>
      <c r="N1112" s="185" t="s">
        <v>43</v>
      </c>
      <c r="O1112" s="67"/>
      <c r="P1112" s="186">
        <f>O1112*H1112</f>
        <v>0</v>
      </c>
      <c r="Q1112" s="186">
        <v>0</v>
      </c>
      <c r="R1112" s="186">
        <f>Q1112*H1112</f>
        <v>0</v>
      </c>
      <c r="S1112" s="186">
        <v>0</v>
      </c>
      <c r="T1112" s="187">
        <f>S1112*H1112</f>
        <v>0</v>
      </c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R1112" s="188" t="s">
        <v>266</v>
      </c>
      <c r="AT1112" s="188" t="s">
        <v>148</v>
      </c>
      <c r="AU1112" s="188" t="s">
        <v>146</v>
      </c>
      <c r="AY1112" s="19" t="s">
        <v>145</v>
      </c>
      <c r="BE1112" s="189">
        <f>IF(N1112="základní",J1112,0)</f>
        <v>0</v>
      </c>
      <c r="BF1112" s="189">
        <f>IF(N1112="snížená",J1112,0)</f>
        <v>0</v>
      </c>
      <c r="BG1112" s="189">
        <f>IF(N1112="zákl. přenesená",J1112,0)</f>
        <v>0</v>
      </c>
      <c r="BH1112" s="189">
        <f>IF(N1112="sníž. přenesená",J1112,0)</f>
        <v>0</v>
      </c>
      <c r="BI1112" s="189">
        <f>IF(N1112="nulová",J1112,0)</f>
        <v>0</v>
      </c>
      <c r="BJ1112" s="19" t="s">
        <v>77</v>
      </c>
      <c r="BK1112" s="189">
        <f>ROUND(I1112*H1112,2)</f>
        <v>0</v>
      </c>
      <c r="BL1112" s="19" t="s">
        <v>266</v>
      </c>
      <c r="BM1112" s="188" t="s">
        <v>1661</v>
      </c>
    </row>
    <row r="1113" spans="1:47" s="2" customFormat="1" ht="11.25">
      <c r="A1113" s="37"/>
      <c r="B1113" s="38"/>
      <c r="C1113" s="39"/>
      <c r="D1113" s="190" t="s">
        <v>155</v>
      </c>
      <c r="E1113" s="39"/>
      <c r="F1113" s="191" t="s">
        <v>1660</v>
      </c>
      <c r="G1113" s="39"/>
      <c r="H1113" s="39"/>
      <c r="I1113" s="192"/>
      <c r="J1113" s="39"/>
      <c r="K1113" s="39"/>
      <c r="L1113" s="42"/>
      <c r="M1113" s="193"/>
      <c r="N1113" s="194"/>
      <c r="O1113" s="67"/>
      <c r="P1113" s="67"/>
      <c r="Q1113" s="67"/>
      <c r="R1113" s="67"/>
      <c r="S1113" s="67"/>
      <c r="T1113" s="68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T1113" s="19" t="s">
        <v>155</v>
      </c>
      <c r="AU1113" s="19" t="s">
        <v>146</v>
      </c>
    </row>
    <row r="1114" spans="1:65" s="2" customFormat="1" ht="16.5" customHeight="1">
      <c r="A1114" s="37"/>
      <c r="B1114" s="38"/>
      <c r="C1114" s="177" t="s">
        <v>1662</v>
      </c>
      <c r="D1114" s="177" t="s">
        <v>148</v>
      </c>
      <c r="E1114" s="178" t="s">
        <v>1663</v>
      </c>
      <c r="F1114" s="179" t="s">
        <v>1664</v>
      </c>
      <c r="G1114" s="180" t="s">
        <v>447</v>
      </c>
      <c r="H1114" s="181">
        <v>1</v>
      </c>
      <c r="I1114" s="182"/>
      <c r="J1114" s="183">
        <f>ROUND(I1114*H1114,2)</f>
        <v>0</v>
      </c>
      <c r="K1114" s="179" t="s">
        <v>21</v>
      </c>
      <c r="L1114" s="42"/>
      <c r="M1114" s="184" t="s">
        <v>21</v>
      </c>
      <c r="N1114" s="185" t="s">
        <v>43</v>
      </c>
      <c r="O1114" s="67"/>
      <c r="P1114" s="186">
        <f>O1114*H1114</f>
        <v>0</v>
      </c>
      <c r="Q1114" s="186">
        <v>0</v>
      </c>
      <c r="R1114" s="186">
        <f>Q1114*H1114</f>
        <v>0</v>
      </c>
      <c r="S1114" s="186">
        <v>0</v>
      </c>
      <c r="T1114" s="187">
        <f>S1114*H1114</f>
        <v>0</v>
      </c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R1114" s="188" t="s">
        <v>266</v>
      </c>
      <c r="AT1114" s="188" t="s">
        <v>148</v>
      </c>
      <c r="AU1114" s="188" t="s">
        <v>146</v>
      </c>
      <c r="AY1114" s="19" t="s">
        <v>145</v>
      </c>
      <c r="BE1114" s="189">
        <f>IF(N1114="základní",J1114,0)</f>
        <v>0</v>
      </c>
      <c r="BF1114" s="189">
        <f>IF(N1114="snížená",J1114,0)</f>
        <v>0</v>
      </c>
      <c r="BG1114" s="189">
        <f>IF(N1114="zákl. přenesená",J1114,0)</f>
        <v>0</v>
      </c>
      <c r="BH1114" s="189">
        <f>IF(N1114="sníž. přenesená",J1114,0)</f>
        <v>0</v>
      </c>
      <c r="BI1114" s="189">
        <f>IF(N1114="nulová",J1114,0)</f>
        <v>0</v>
      </c>
      <c r="BJ1114" s="19" t="s">
        <v>77</v>
      </c>
      <c r="BK1114" s="189">
        <f>ROUND(I1114*H1114,2)</f>
        <v>0</v>
      </c>
      <c r="BL1114" s="19" t="s">
        <v>266</v>
      </c>
      <c r="BM1114" s="188" t="s">
        <v>1665</v>
      </c>
    </row>
    <row r="1115" spans="1:47" s="2" customFormat="1" ht="11.25">
      <c r="A1115" s="37"/>
      <c r="B1115" s="38"/>
      <c r="C1115" s="39"/>
      <c r="D1115" s="190" t="s">
        <v>155</v>
      </c>
      <c r="E1115" s="39"/>
      <c r="F1115" s="191" t="s">
        <v>1664</v>
      </c>
      <c r="G1115" s="39"/>
      <c r="H1115" s="39"/>
      <c r="I1115" s="192"/>
      <c r="J1115" s="39"/>
      <c r="K1115" s="39"/>
      <c r="L1115" s="42"/>
      <c r="M1115" s="193"/>
      <c r="N1115" s="194"/>
      <c r="O1115" s="67"/>
      <c r="P1115" s="67"/>
      <c r="Q1115" s="67"/>
      <c r="R1115" s="67"/>
      <c r="S1115" s="67"/>
      <c r="T1115" s="68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T1115" s="19" t="s">
        <v>155</v>
      </c>
      <c r="AU1115" s="19" t="s">
        <v>146</v>
      </c>
    </row>
    <row r="1116" spans="1:65" s="2" customFormat="1" ht="21.75" customHeight="1">
      <c r="A1116" s="37"/>
      <c r="B1116" s="38"/>
      <c r="C1116" s="177" t="s">
        <v>1666</v>
      </c>
      <c r="D1116" s="177" t="s">
        <v>148</v>
      </c>
      <c r="E1116" s="178" t="s">
        <v>1667</v>
      </c>
      <c r="F1116" s="179" t="s">
        <v>1668</v>
      </c>
      <c r="G1116" s="180" t="s">
        <v>447</v>
      </c>
      <c r="H1116" s="181">
        <v>1</v>
      </c>
      <c r="I1116" s="182"/>
      <c r="J1116" s="183">
        <f>ROUND(I1116*H1116,2)</f>
        <v>0</v>
      </c>
      <c r="K1116" s="179" t="s">
        <v>21</v>
      </c>
      <c r="L1116" s="42"/>
      <c r="M1116" s="184" t="s">
        <v>21</v>
      </c>
      <c r="N1116" s="185" t="s">
        <v>43</v>
      </c>
      <c r="O1116" s="67"/>
      <c r="P1116" s="186">
        <f>O1116*H1116</f>
        <v>0</v>
      </c>
      <c r="Q1116" s="186">
        <v>0</v>
      </c>
      <c r="R1116" s="186">
        <f>Q1116*H1116</f>
        <v>0</v>
      </c>
      <c r="S1116" s="186">
        <v>0</v>
      </c>
      <c r="T1116" s="187">
        <f>S1116*H1116</f>
        <v>0</v>
      </c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R1116" s="188" t="s">
        <v>266</v>
      </c>
      <c r="AT1116" s="188" t="s">
        <v>148</v>
      </c>
      <c r="AU1116" s="188" t="s">
        <v>146</v>
      </c>
      <c r="AY1116" s="19" t="s">
        <v>145</v>
      </c>
      <c r="BE1116" s="189">
        <f>IF(N1116="základní",J1116,0)</f>
        <v>0</v>
      </c>
      <c r="BF1116" s="189">
        <f>IF(N1116="snížená",J1116,0)</f>
        <v>0</v>
      </c>
      <c r="BG1116" s="189">
        <f>IF(N1116="zákl. přenesená",J1116,0)</f>
        <v>0</v>
      </c>
      <c r="BH1116" s="189">
        <f>IF(N1116="sníž. přenesená",J1116,0)</f>
        <v>0</v>
      </c>
      <c r="BI1116" s="189">
        <f>IF(N1116="nulová",J1116,0)</f>
        <v>0</v>
      </c>
      <c r="BJ1116" s="19" t="s">
        <v>77</v>
      </c>
      <c r="BK1116" s="189">
        <f>ROUND(I1116*H1116,2)</f>
        <v>0</v>
      </c>
      <c r="BL1116" s="19" t="s">
        <v>266</v>
      </c>
      <c r="BM1116" s="188" t="s">
        <v>1669</v>
      </c>
    </row>
    <row r="1117" spans="1:47" s="2" customFormat="1" ht="11.25">
      <c r="A1117" s="37"/>
      <c r="B1117" s="38"/>
      <c r="C1117" s="39"/>
      <c r="D1117" s="190" t="s">
        <v>155</v>
      </c>
      <c r="E1117" s="39"/>
      <c r="F1117" s="191" t="s">
        <v>1668</v>
      </c>
      <c r="G1117" s="39"/>
      <c r="H1117" s="39"/>
      <c r="I1117" s="192"/>
      <c r="J1117" s="39"/>
      <c r="K1117" s="39"/>
      <c r="L1117" s="42"/>
      <c r="M1117" s="193"/>
      <c r="N1117" s="194"/>
      <c r="O1117" s="67"/>
      <c r="P1117" s="67"/>
      <c r="Q1117" s="67"/>
      <c r="R1117" s="67"/>
      <c r="S1117" s="67"/>
      <c r="T1117" s="68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T1117" s="19" t="s">
        <v>155</v>
      </c>
      <c r="AU1117" s="19" t="s">
        <v>146</v>
      </c>
    </row>
    <row r="1118" spans="2:63" s="12" customFormat="1" ht="22.9" customHeight="1">
      <c r="B1118" s="161"/>
      <c r="C1118" s="162"/>
      <c r="D1118" s="163" t="s">
        <v>71</v>
      </c>
      <c r="E1118" s="175" t="s">
        <v>1670</v>
      </c>
      <c r="F1118" s="175" t="s">
        <v>1671</v>
      </c>
      <c r="G1118" s="162"/>
      <c r="H1118" s="162"/>
      <c r="I1118" s="165"/>
      <c r="J1118" s="176">
        <f>BK1118</f>
        <v>0</v>
      </c>
      <c r="K1118" s="162"/>
      <c r="L1118" s="167"/>
      <c r="M1118" s="168"/>
      <c r="N1118" s="169"/>
      <c r="O1118" s="169"/>
      <c r="P1118" s="170">
        <f>P1119+SUM(P1120:P1125)+P1157+P1175+P1186+P1206</f>
        <v>0</v>
      </c>
      <c r="Q1118" s="169"/>
      <c r="R1118" s="170">
        <f>R1119+SUM(R1120:R1125)+R1157+R1175+R1186+R1206</f>
        <v>0.0079</v>
      </c>
      <c r="S1118" s="169"/>
      <c r="T1118" s="171">
        <f>T1119+SUM(T1120:T1125)+T1157+T1175+T1186+T1206</f>
        <v>0</v>
      </c>
      <c r="AR1118" s="172" t="s">
        <v>82</v>
      </c>
      <c r="AT1118" s="173" t="s">
        <v>71</v>
      </c>
      <c r="AU1118" s="173" t="s">
        <v>77</v>
      </c>
      <c r="AY1118" s="172" t="s">
        <v>145</v>
      </c>
      <c r="BK1118" s="174">
        <f>BK1119+SUM(BK1120:BK1125)+BK1157+BK1175+BK1186+BK1206</f>
        <v>0</v>
      </c>
    </row>
    <row r="1119" spans="1:65" s="2" customFormat="1" ht="24.2" customHeight="1">
      <c r="A1119" s="37"/>
      <c r="B1119" s="38"/>
      <c r="C1119" s="177" t="s">
        <v>1672</v>
      </c>
      <c r="D1119" s="177" t="s">
        <v>148</v>
      </c>
      <c r="E1119" s="178" t="s">
        <v>1673</v>
      </c>
      <c r="F1119" s="179" t="s">
        <v>1674</v>
      </c>
      <c r="G1119" s="180" t="s">
        <v>1004</v>
      </c>
      <c r="H1119" s="250"/>
      <c r="I1119" s="182"/>
      <c r="J1119" s="183">
        <f>ROUND(I1119*H1119,2)</f>
        <v>0</v>
      </c>
      <c r="K1119" s="179" t="s">
        <v>152</v>
      </c>
      <c r="L1119" s="42"/>
      <c r="M1119" s="184" t="s">
        <v>21</v>
      </c>
      <c r="N1119" s="185" t="s">
        <v>43</v>
      </c>
      <c r="O1119" s="67"/>
      <c r="P1119" s="186">
        <f>O1119*H1119</f>
        <v>0</v>
      </c>
      <c r="Q1119" s="186">
        <v>0</v>
      </c>
      <c r="R1119" s="186">
        <f>Q1119*H1119</f>
        <v>0</v>
      </c>
      <c r="S1119" s="186">
        <v>0</v>
      </c>
      <c r="T1119" s="187">
        <f>S1119*H1119</f>
        <v>0</v>
      </c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R1119" s="188" t="s">
        <v>266</v>
      </c>
      <c r="AT1119" s="188" t="s">
        <v>148</v>
      </c>
      <c r="AU1119" s="188" t="s">
        <v>82</v>
      </c>
      <c r="AY1119" s="19" t="s">
        <v>145</v>
      </c>
      <c r="BE1119" s="189">
        <f>IF(N1119="základní",J1119,0)</f>
        <v>0</v>
      </c>
      <c r="BF1119" s="189">
        <f>IF(N1119="snížená",J1119,0)</f>
        <v>0</v>
      </c>
      <c r="BG1119" s="189">
        <f>IF(N1119="zákl. přenesená",J1119,0)</f>
        <v>0</v>
      </c>
      <c r="BH1119" s="189">
        <f>IF(N1119="sníž. přenesená",J1119,0)</f>
        <v>0</v>
      </c>
      <c r="BI1119" s="189">
        <f>IF(N1119="nulová",J1119,0)</f>
        <v>0</v>
      </c>
      <c r="BJ1119" s="19" t="s">
        <v>77</v>
      </c>
      <c r="BK1119" s="189">
        <f>ROUND(I1119*H1119,2)</f>
        <v>0</v>
      </c>
      <c r="BL1119" s="19" t="s">
        <v>266</v>
      </c>
      <c r="BM1119" s="188" t="s">
        <v>1675</v>
      </c>
    </row>
    <row r="1120" spans="1:47" s="2" customFormat="1" ht="19.5">
      <c r="A1120" s="37"/>
      <c r="B1120" s="38"/>
      <c r="C1120" s="39"/>
      <c r="D1120" s="190" t="s">
        <v>155</v>
      </c>
      <c r="E1120" s="39"/>
      <c r="F1120" s="191" t="s">
        <v>1676</v>
      </c>
      <c r="G1120" s="39"/>
      <c r="H1120" s="39"/>
      <c r="I1120" s="192"/>
      <c r="J1120" s="39"/>
      <c r="K1120" s="39"/>
      <c r="L1120" s="42"/>
      <c r="M1120" s="193"/>
      <c r="N1120" s="194"/>
      <c r="O1120" s="67"/>
      <c r="P1120" s="67"/>
      <c r="Q1120" s="67"/>
      <c r="R1120" s="67"/>
      <c r="S1120" s="67"/>
      <c r="T1120" s="68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T1120" s="19" t="s">
        <v>155</v>
      </c>
      <c r="AU1120" s="19" t="s">
        <v>82</v>
      </c>
    </row>
    <row r="1121" spans="1:47" s="2" customFormat="1" ht="11.25">
      <c r="A1121" s="37"/>
      <c r="B1121" s="38"/>
      <c r="C1121" s="39"/>
      <c r="D1121" s="195" t="s">
        <v>157</v>
      </c>
      <c r="E1121" s="39"/>
      <c r="F1121" s="196" t="s">
        <v>1677</v>
      </c>
      <c r="G1121" s="39"/>
      <c r="H1121" s="39"/>
      <c r="I1121" s="192"/>
      <c r="J1121" s="39"/>
      <c r="K1121" s="39"/>
      <c r="L1121" s="42"/>
      <c r="M1121" s="193"/>
      <c r="N1121" s="194"/>
      <c r="O1121" s="67"/>
      <c r="P1121" s="67"/>
      <c r="Q1121" s="67"/>
      <c r="R1121" s="67"/>
      <c r="S1121" s="67"/>
      <c r="T1121" s="68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T1121" s="19" t="s">
        <v>157</v>
      </c>
      <c r="AU1121" s="19" t="s">
        <v>82</v>
      </c>
    </row>
    <row r="1122" spans="1:65" s="2" customFormat="1" ht="24.2" customHeight="1">
      <c r="A1122" s="37"/>
      <c r="B1122" s="38"/>
      <c r="C1122" s="177" t="s">
        <v>1678</v>
      </c>
      <c r="D1122" s="177" t="s">
        <v>148</v>
      </c>
      <c r="E1122" s="178" t="s">
        <v>1679</v>
      </c>
      <c r="F1122" s="179" t="s">
        <v>1680</v>
      </c>
      <c r="G1122" s="180" t="s">
        <v>1004</v>
      </c>
      <c r="H1122" s="250"/>
      <c r="I1122" s="182"/>
      <c r="J1122" s="183">
        <f>ROUND(I1122*H1122,2)</f>
        <v>0</v>
      </c>
      <c r="K1122" s="179" t="s">
        <v>152</v>
      </c>
      <c r="L1122" s="42"/>
      <c r="M1122" s="184" t="s">
        <v>21</v>
      </c>
      <c r="N1122" s="185" t="s">
        <v>43</v>
      </c>
      <c r="O1122" s="67"/>
      <c r="P1122" s="186">
        <f>O1122*H1122</f>
        <v>0</v>
      </c>
      <c r="Q1122" s="186">
        <v>0</v>
      </c>
      <c r="R1122" s="186">
        <f>Q1122*H1122</f>
        <v>0</v>
      </c>
      <c r="S1122" s="186">
        <v>0</v>
      </c>
      <c r="T1122" s="187">
        <f>S1122*H1122</f>
        <v>0</v>
      </c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R1122" s="188" t="s">
        <v>266</v>
      </c>
      <c r="AT1122" s="188" t="s">
        <v>148</v>
      </c>
      <c r="AU1122" s="188" t="s">
        <v>82</v>
      </c>
      <c r="AY1122" s="19" t="s">
        <v>145</v>
      </c>
      <c r="BE1122" s="189">
        <f>IF(N1122="základní",J1122,0)</f>
        <v>0</v>
      </c>
      <c r="BF1122" s="189">
        <f>IF(N1122="snížená",J1122,0)</f>
        <v>0</v>
      </c>
      <c r="BG1122" s="189">
        <f>IF(N1122="zákl. přenesená",J1122,0)</f>
        <v>0</v>
      </c>
      <c r="BH1122" s="189">
        <f>IF(N1122="sníž. přenesená",J1122,0)</f>
        <v>0</v>
      </c>
      <c r="BI1122" s="189">
        <f>IF(N1122="nulová",J1122,0)</f>
        <v>0</v>
      </c>
      <c r="BJ1122" s="19" t="s">
        <v>77</v>
      </c>
      <c r="BK1122" s="189">
        <f>ROUND(I1122*H1122,2)</f>
        <v>0</v>
      </c>
      <c r="BL1122" s="19" t="s">
        <v>266</v>
      </c>
      <c r="BM1122" s="188" t="s">
        <v>1681</v>
      </c>
    </row>
    <row r="1123" spans="1:47" s="2" customFormat="1" ht="29.25">
      <c r="A1123" s="37"/>
      <c r="B1123" s="38"/>
      <c r="C1123" s="39"/>
      <c r="D1123" s="190" t="s">
        <v>155</v>
      </c>
      <c r="E1123" s="39"/>
      <c r="F1123" s="191" t="s">
        <v>1682</v>
      </c>
      <c r="G1123" s="39"/>
      <c r="H1123" s="39"/>
      <c r="I1123" s="192"/>
      <c r="J1123" s="39"/>
      <c r="K1123" s="39"/>
      <c r="L1123" s="42"/>
      <c r="M1123" s="193"/>
      <c r="N1123" s="194"/>
      <c r="O1123" s="67"/>
      <c r="P1123" s="67"/>
      <c r="Q1123" s="67"/>
      <c r="R1123" s="67"/>
      <c r="S1123" s="67"/>
      <c r="T1123" s="68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T1123" s="19" t="s">
        <v>155</v>
      </c>
      <c r="AU1123" s="19" t="s">
        <v>82</v>
      </c>
    </row>
    <row r="1124" spans="1:47" s="2" customFormat="1" ht="11.25">
      <c r="A1124" s="37"/>
      <c r="B1124" s="38"/>
      <c r="C1124" s="39"/>
      <c r="D1124" s="195" t="s">
        <v>157</v>
      </c>
      <c r="E1124" s="39"/>
      <c r="F1124" s="196" t="s">
        <v>1683</v>
      </c>
      <c r="G1124" s="39"/>
      <c r="H1124" s="39"/>
      <c r="I1124" s="192"/>
      <c r="J1124" s="39"/>
      <c r="K1124" s="39"/>
      <c r="L1124" s="42"/>
      <c r="M1124" s="193"/>
      <c r="N1124" s="194"/>
      <c r="O1124" s="67"/>
      <c r="P1124" s="67"/>
      <c r="Q1124" s="67"/>
      <c r="R1124" s="67"/>
      <c r="S1124" s="67"/>
      <c r="T1124" s="68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T1124" s="19" t="s">
        <v>157</v>
      </c>
      <c r="AU1124" s="19" t="s">
        <v>82</v>
      </c>
    </row>
    <row r="1125" spans="2:63" s="12" customFormat="1" ht="20.85" customHeight="1">
      <c r="B1125" s="161"/>
      <c r="C1125" s="162"/>
      <c r="D1125" s="163" t="s">
        <v>71</v>
      </c>
      <c r="E1125" s="175" t="s">
        <v>1684</v>
      </c>
      <c r="F1125" s="175" t="s">
        <v>1685</v>
      </c>
      <c r="G1125" s="162"/>
      <c r="H1125" s="162"/>
      <c r="I1125" s="165"/>
      <c r="J1125" s="176">
        <f>BK1125</f>
        <v>0</v>
      </c>
      <c r="K1125" s="162"/>
      <c r="L1125" s="167"/>
      <c r="M1125" s="168"/>
      <c r="N1125" s="169"/>
      <c r="O1125" s="169"/>
      <c r="P1125" s="170">
        <f>SUM(P1126:P1156)</f>
        <v>0</v>
      </c>
      <c r="Q1125" s="169"/>
      <c r="R1125" s="170">
        <f>SUM(R1126:R1156)</f>
        <v>0.0016200000000000001</v>
      </c>
      <c r="S1125" s="169"/>
      <c r="T1125" s="171">
        <f>SUM(T1126:T1156)</f>
        <v>0</v>
      </c>
      <c r="AR1125" s="172" t="s">
        <v>82</v>
      </c>
      <c r="AT1125" s="173" t="s">
        <v>71</v>
      </c>
      <c r="AU1125" s="173" t="s">
        <v>82</v>
      </c>
      <c r="AY1125" s="172" t="s">
        <v>145</v>
      </c>
      <c r="BK1125" s="174">
        <f>SUM(BK1126:BK1156)</f>
        <v>0</v>
      </c>
    </row>
    <row r="1126" spans="1:65" s="2" customFormat="1" ht="44.25" customHeight="1">
      <c r="A1126" s="37"/>
      <c r="B1126" s="38"/>
      <c r="C1126" s="177" t="s">
        <v>1686</v>
      </c>
      <c r="D1126" s="177" t="s">
        <v>148</v>
      </c>
      <c r="E1126" s="178" t="s">
        <v>1687</v>
      </c>
      <c r="F1126" s="179" t="s">
        <v>1688</v>
      </c>
      <c r="G1126" s="180" t="s">
        <v>226</v>
      </c>
      <c r="H1126" s="181">
        <v>50</v>
      </c>
      <c r="I1126" s="182"/>
      <c r="J1126" s="183">
        <f>ROUND(I1126*H1126,2)</f>
        <v>0</v>
      </c>
      <c r="K1126" s="179" t="s">
        <v>21</v>
      </c>
      <c r="L1126" s="42"/>
      <c r="M1126" s="184" t="s">
        <v>21</v>
      </c>
      <c r="N1126" s="185" t="s">
        <v>43</v>
      </c>
      <c r="O1126" s="67"/>
      <c r="P1126" s="186">
        <f>O1126*H1126</f>
        <v>0</v>
      </c>
      <c r="Q1126" s="186">
        <v>0</v>
      </c>
      <c r="R1126" s="186">
        <f>Q1126*H1126</f>
        <v>0</v>
      </c>
      <c r="S1126" s="186">
        <v>0</v>
      </c>
      <c r="T1126" s="187">
        <f>S1126*H1126</f>
        <v>0</v>
      </c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R1126" s="188" t="s">
        <v>266</v>
      </c>
      <c r="AT1126" s="188" t="s">
        <v>148</v>
      </c>
      <c r="AU1126" s="188" t="s">
        <v>146</v>
      </c>
      <c r="AY1126" s="19" t="s">
        <v>145</v>
      </c>
      <c r="BE1126" s="189">
        <f>IF(N1126="základní",J1126,0)</f>
        <v>0</v>
      </c>
      <c r="BF1126" s="189">
        <f>IF(N1126="snížená",J1126,0)</f>
        <v>0</v>
      </c>
      <c r="BG1126" s="189">
        <f>IF(N1126="zákl. přenesená",J1126,0)</f>
        <v>0</v>
      </c>
      <c r="BH1126" s="189">
        <f>IF(N1126="sníž. přenesená",J1126,0)</f>
        <v>0</v>
      </c>
      <c r="BI1126" s="189">
        <f>IF(N1126="nulová",J1126,0)</f>
        <v>0</v>
      </c>
      <c r="BJ1126" s="19" t="s">
        <v>77</v>
      </c>
      <c r="BK1126" s="189">
        <f>ROUND(I1126*H1126,2)</f>
        <v>0</v>
      </c>
      <c r="BL1126" s="19" t="s">
        <v>266</v>
      </c>
      <c r="BM1126" s="188" t="s">
        <v>1689</v>
      </c>
    </row>
    <row r="1127" spans="1:47" s="2" customFormat="1" ht="29.25">
      <c r="A1127" s="37"/>
      <c r="B1127" s="38"/>
      <c r="C1127" s="39"/>
      <c r="D1127" s="190" t="s">
        <v>155</v>
      </c>
      <c r="E1127" s="39"/>
      <c r="F1127" s="191" t="s">
        <v>1688</v>
      </c>
      <c r="G1127" s="39"/>
      <c r="H1127" s="39"/>
      <c r="I1127" s="192"/>
      <c r="J1127" s="39"/>
      <c r="K1127" s="39"/>
      <c r="L1127" s="42"/>
      <c r="M1127" s="193"/>
      <c r="N1127" s="194"/>
      <c r="O1127" s="67"/>
      <c r="P1127" s="67"/>
      <c r="Q1127" s="67"/>
      <c r="R1127" s="67"/>
      <c r="S1127" s="67"/>
      <c r="T1127" s="68"/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  <c r="AT1127" s="19" t="s">
        <v>155</v>
      </c>
      <c r="AU1127" s="19" t="s">
        <v>146</v>
      </c>
    </row>
    <row r="1128" spans="1:65" s="2" customFormat="1" ht="24.2" customHeight="1">
      <c r="A1128" s="37"/>
      <c r="B1128" s="38"/>
      <c r="C1128" s="177" t="s">
        <v>1690</v>
      </c>
      <c r="D1128" s="177" t="s">
        <v>148</v>
      </c>
      <c r="E1128" s="178" t="s">
        <v>1691</v>
      </c>
      <c r="F1128" s="179" t="s">
        <v>1692</v>
      </c>
      <c r="G1128" s="180" t="s">
        <v>226</v>
      </c>
      <c r="H1128" s="181">
        <v>20</v>
      </c>
      <c r="I1128" s="182"/>
      <c r="J1128" s="183">
        <f>ROUND(I1128*H1128,2)</f>
        <v>0</v>
      </c>
      <c r="K1128" s="179" t="s">
        <v>152</v>
      </c>
      <c r="L1128" s="42"/>
      <c r="M1128" s="184" t="s">
        <v>21</v>
      </c>
      <c r="N1128" s="185" t="s">
        <v>43</v>
      </c>
      <c r="O1128" s="67"/>
      <c r="P1128" s="186">
        <f>O1128*H1128</f>
        <v>0</v>
      </c>
      <c r="Q1128" s="186">
        <v>0</v>
      </c>
      <c r="R1128" s="186">
        <f>Q1128*H1128</f>
        <v>0</v>
      </c>
      <c r="S1128" s="186">
        <v>0</v>
      </c>
      <c r="T1128" s="187">
        <f>S1128*H1128</f>
        <v>0</v>
      </c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R1128" s="188" t="s">
        <v>266</v>
      </c>
      <c r="AT1128" s="188" t="s">
        <v>148</v>
      </c>
      <c r="AU1128" s="188" t="s">
        <v>146</v>
      </c>
      <c r="AY1128" s="19" t="s">
        <v>145</v>
      </c>
      <c r="BE1128" s="189">
        <f>IF(N1128="základní",J1128,0)</f>
        <v>0</v>
      </c>
      <c r="BF1128" s="189">
        <f>IF(N1128="snížená",J1128,0)</f>
        <v>0</v>
      </c>
      <c r="BG1128" s="189">
        <f>IF(N1128="zákl. přenesená",J1128,0)</f>
        <v>0</v>
      </c>
      <c r="BH1128" s="189">
        <f>IF(N1128="sníž. přenesená",J1128,0)</f>
        <v>0</v>
      </c>
      <c r="BI1128" s="189">
        <f>IF(N1128="nulová",J1128,0)</f>
        <v>0</v>
      </c>
      <c r="BJ1128" s="19" t="s">
        <v>77</v>
      </c>
      <c r="BK1128" s="189">
        <f>ROUND(I1128*H1128,2)</f>
        <v>0</v>
      </c>
      <c r="BL1128" s="19" t="s">
        <v>266</v>
      </c>
      <c r="BM1128" s="188" t="s">
        <v>1693</v>
      </c>
    </row>
    <row r="1129" spans="1:47" s="2" customFormat="1" ht="19.5">
      <c r="A1129" s="37"/>
      <c r="B1129" s="38"/>
      <c r="C1129" s="39"/>
      <c r="D1129" s="190" t="s">
        <v>155</v>
      </c>
      <c r="E1129" s="39"/>
      <c r="F1129" s="191" t="s">
        <v>1694</v>
      </c>
      <c r="G1129" s="39"/>
      <c r="H1129" s="39"/>
      <c r="I1129" s="192"/>
      <c r="J1129" s="39"/>
      <c r="K1129" s="39"/>
      <c r="L1129" s="42"/>
      <c r="M1129" s="193"/>
      <c r="N1129" s="194"/>
      <c r="O1129" s="67"/>
      <c r="P1129" s="67"/>
      <c r="Q1129" s="67"/>
      <c r="R1129" s="67"/>
      <c r="S1129" s="67"/>
      <c r="T1129" s="68"/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  <c r="AT1129" s="19" t="s">
        <v>155</v>
      </c>
      <c r="AU1129" s="19" t="s">
        <v>146</v>
      </c>
    </row>
    <row r="1130" spans="1:47" s="2" customFormat="1" ht="11.25">
      <c r="A1130" s="37"/>
      <c r="B1130" s="38"/>
      <c r="C1130" s="39"/>
      <c r="D1130" s="195" t="s">
        <v>157</v>
      </c>
      <c r="E1130" s="39"/>
      <c r="F1130" s="196" t="s">
        <v>1695</v>
      </c>
      <c r="G1130" s="39"/>
      <c r="H1130" s="39"/>
      <c r="I1130" s="192"/>
      <c r="J1130" s="39"/>
      <c r="K1130" s="39"/>
      <c r="L1130" s="42"/>
      <c r="M1130" s="193"/>
      <c r="N1130" s="194"/>
      <c r="O1130" s="67"/>
      <c r="P1130" s="67"/>
      <c r="Q1130" s="67"/>
      <c r="R1130" s="67"/>
      <c r="S1130" s="67"/>
      <c r="T1130" s="68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T1130" s="19" t="s">
        <v>157</v>
      </c>
      <c r="AU1130" s="19" t="s">
        <v>146</v>
      </c>
    </row>
    <row r="1131" spans="1:65" s="2" customFormat="1" ht="24.2" customHeight="1">
      <c r="A1131" s="37"/>
      <c r="B1131" s="38"/>
      <c r="C1131" s="240" t="s">
        <v>1696</v>
      </c>
      <c r="D1131" s="240" t="s">
        <v>486</v>
      </c>
      <c r="E1131" s="241" t="s">
        <v>1697</v>
      </c>
      <c r="F1131" s="242" t="s">
        <v>1698</v>
      </c>
      <c r="G1131" s="243" t="s">
        <v>226</v>
      </c>
      <c r="H1131" s="244">
        <v>21</v>
      </c>
      <c r="I1131" s="245"/>
      <c r="J1131" s="246">
        <f>ROUND(I1131*H1131,2)</f>
        <v>0</v>
      </c>
      <c r="K1131" s="242" t="s">
        <v>152</v>
      </c>
      <c r="L1131" s="247"/>
      <c r="M1131" s="248" t="s">
        <v>21</v>
      </c>
      <c r="N1131" s="249" t="s">
        <v>43</v>
      </c>
      <c r="O1131" s="67"/>
      <c r="P1131" s="186">
        <f>O1131*H1131</f>
        <v>0</v>
      </c>
      <c r="Q1131" s="186">
        <v>6E-05</v>
      </c>
      <c r="R1131" s="186">
        <f>Q1131*H1131</f>
        <v>0.00126</v>
      </c>
      <c r="S1131" s="186">
        <v>0</v>
      </c>
      <c r="T1131" s="187">
        <f>S1131*H1131</f>
        <v>0</v>
      </c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R1131" s="188" t="s">
        <v>426</v>
      </c>
      <c r="AT1131" s="188" t="s">
        <v>486</v>
      </c>
      <c r="AU1131" s="188" t="s">
        <v>146</v>
      </c>
      <c r="AY1131" s="19" t="s">
        <v>145</v>
      </c>
      <c r="BE1131" s="189">
        <f>IF(N1131="základní",J1131,0)</f>
        <v>0</v>
      </c>
      <c r="BF1131" s="189">
        <f>IF(N1131="snížená",J1131,0)</f>
        <v>0</v>
      </c>
      <c r="BG1131" s="189">
        <f>IF(N1131="zákl. přenesená",J1131,0)</f>
        <v>0</v>
      </c>
      <c r="BH1131" s="189">
        <f>IF(N1131="sníž. přenesená",J1131,0)</f>
        <v>0</v>
      </c>
      <c r="BI1131" s="189">
        <f>IF(N1131="nulová",J1131,0)</f>
        <v>0</v>
      </c>
      <c r="BJ1131" s="19" t="s">
        <v>77</v>
      </c>
      <c r="BK1131" s="189">
        <f>ROUND(I1131*H1131,2)</f>
        <v>0</v>
      </c>
      <c r="BL1131" s="19" t="s">
        <v>266</v>
      </c>
      <c r="BM1131" s="188" t="s">
        <v>1699</v>
      </c>
    </row>
    <row r="1132" spans="1:47" s="2" customFormat="1" ht="19.5">
      <c r="A1132" s="37"/>
      <c r="B1132" s="38"/>
      <c r="C1132" s="39"/>
      <c r="D1132" s="190" t="s">
        <v>155</v>
      </c>
      <c r="E1132" s="39"/>
      <c r="F1132" s="191" t="s">
        <v>1698</v>
      </c>
      <c r="G1132" s="39"/>
      <c r="H1132" s="39"/>
      <c r="I1132" s="192"/>
      <c r="J1132" s="39"/>
      <c r="K1132" s="39"/>
      <c r="L1132" s="42"/>
      <c r="M1132" s="193"/>
      <c r="N1132" s="194"/>
      <c r="O1132" s="67"/>
      <c r="P1132" s="67"/>
      <c r="Q1132" s="67"/>
      <c r="R1132" s="67"/>
      <c r="S1132" s="67"/>
      <c r="T1132" s="68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T1132" s="19" t="s">
        <v>155</v>
      </c>
      <c r="AU1132" s="19" t="s">
        <v>146</v>
      </c>
    </row>
    <row r="1133" spans="1:47" s="2" customFormat="1" ht="11.25">
      <c r="A1133" s="37"/>
      <c r="B1133" s="38"/>
      <c r="C1133" s="39"/>
      <c r="D1133" s="195" t="s">
        <v>157</v>
      </c>
      <c r="E1133" s="39"/>
      <c r="F1133" s="196" t="s">
        <v>1700</v>
      </c>
      <c r="G1133" s="39"/>
      <c r="H1133" s="39"/>
      <c r="I1133" s="192"/>
      <c r="J1133" s="39"/>
      <c r="K1133" s="39"/>
      <c r="L1133" s="42"/>
      <c r="M1133" s="193"/>
      <c r="N1133" s="194"/>
      <c r="O1133" s="67"/>
      <c r="P1133" s="67"/>
      <c r="Q1133" s="67"/>
      <c r="R1133" s="67"/>
      <c r="S1133" s="67"/>
      <c r="T1133" s="68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T1133" s="19" t="s">
        <v>157</v>
      </c>
      <c r="AU1133" s="19" t="s">
        <v>146</v>
      </c>
    </row>
    <row r="1134" spans="2:51" s="13" customFormat="1" ht="11.25">
      <c r="B1134" s="197"/>
      <c r="C1134" s="198"/>
      <c r="D1134" s="190" t="s">
        <v>159</v>
      </c>
      <c r="E1134" s="198"/>
      <c r="F1134" s="200" t="s">
        <v>1701</v>
      </c>
      <c r="G1134" s="198"/>
      <c r="H1134" s="201">
        <v>21</v>
      </c>
      <c r="I1134" s="202"/>
      <c r="J1134" s="198"/>
      <c r="K1134" s="198"/>
      <c r="L1134" s="203"/>
      <c r="M1134" s="204"/>
      <c r="N1134" s="205"/>
      <c r="O1134" s="205"/>
      <c r="P1134" s="205"/>
      <c r="Q1134" s="205"/>
      <c r="R1134" s="205"/>
      <c r="S1134" s="205"/>
      <c r="T1134" s="206"/>
      <c r="AT1134" s="207" t="s">
        <v>159</v>
      </c>
      <c r="AU1134" s="207" t="s">
        <v>146</v>
      </c>
      <c r="AV1134" s="13" t="s">
        <v>82</v>
      </c>
      <c r="AW1134" s="13" t="s">
        <v>4</v>
      </c>
      <c r="AX1134" s="13" t="s">
        <v>77</v>
      </c>
      <c r="AY1134" s="207" t="s">
        <v>145</v>
      </c>
    </row>
    <row r="1135" spans="1:65" s="2" customFormat="1" ht="37.9" customHeight="1">
      <c r="A1135" s="37"/>
      <c r="B1135" s="38"/>
      <c r="C1135" s="177" t="s">
        <v>1702</v>
      </c>
      <c r="D1135" s="177" t="s">
        <v>148</v>
      </c>
      <c r="E1135" s="178" t="s">
        <v>1703</v>
      </c>
      <c r="F1135" s="179" t="s">
        <v>1704</v>
      </c>
      <c r="G1135" s="180" t="s">
        <v>226</v>
      </c>
      <c r="H1135" s="181">
        <v>20</v>
      </c>
      <c r="I1135" s="182"/>
      <c r="J1135" s="183">
        <f>ROUND(I1135*H1135,2)</f>
        <v>0</v>
      </c>
      <c r="K1135" s="179" t="s">
        <v>21</v>
      </c>
      <c r="L1135" s="42"/>
      <c r="M1135" s="184" t="s">
        <v>21</v>
      </c>
      <c r="N1135" s="185" t="s">
        <v>43</v>
      </c>
      <c r="O1135" s="67"/>
      <c r="P1135" s="186">
        <f>O1135*H1135</f>
        <v>0</v>
      </c>
      <c r="Q1135" s="186">
        <v>0</v>
      </c>
      <c r="R1135" s="186">
        <f>Q1135*H1135</f>
        <v>0</v>
      </c>
      <c r="S1135" s="186">
        <v>0</v>
      </c>
      <c r="T1135" s="187">
        <f>S1135*H1135</f>
        <v>0</v>
      </c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R1135" s="188" t="s">
        <v>266</v>
      </c>
      <c r="AT1135" s="188" t="s">
        <v>148</v>
      </c>
      <c r="AU1135" s="188" t="s">
        <v>146</v>
      </c>
      <c r="AY1135" s="19" t="s">
        <v>145</v>
      </c>
      <c r="BE1135" s="189">
        <f>IF(N1135="základní",J1135,0)</f>
        <v>0</v>
      </c>
      <c r="BF1135" s="189">
        <f>IF(N1135="snížená",J1135,0)</f>
        <v>0</v>
      </c>
      <c r="BG1135" s="189">
        <f>IF(N1135="zákl. přenesená",J1135,0)</f>
        <v>0</v>
      </c>
      <c r="BH1135" s="189">
        <f>IF(N1135="sníž. přenesená",J1135,0)</f>
        <v>0</v>
      </c>
      <c r="BI1135" s="189">
        <f>IF(N1135="nulová",J1135,0)</f>
        <v>0</v>
      </c>
      <c r="BJ1135" s="19" t="s">
        <v>77</v>
      </c>
      <c r="BK1135" s="189">
        <f>ROUND(I1135*H1135,2)</f>
        <v>0</v>
      </c>
      <c r="BL1135" s="19" t="s">
        <v>266</v>
      </c>
      <c r="BM1135" s="188" t="s">
        <v>1705</v>
      </c>
    </row>
    <row r="1136" spans="1:47" s="2" customFormat="1" ht="29.25">
      <c r="A1136" s="37"/>
      <c r="B1136" s="38"/>
      <c r="C1136" s="39"/>
      <c r="D1136" s="190" t="s">
        <v>155</v>
      </c>
      <c r="E1136" s="39"/>
      <c r="F1136" s="191" t="s">
        <v>1704</v>
      </c>
      <c r="G1136" s="39"/>
      <c r="H1136" s="39"/>
      <c r="I1136" s="192"/>
      <c r="J1136" s="39"/>
      <c r="K1136" s="39"/>
      <c r="L1136" s="42"/>
      <c r="M1136" s="193"/>
      <c r="N1136" s="194"/>
      <c r="O1136" s="67"/>
      <c r="P1136" s="67"/>
      <c r="Q1136" s="67"/>
      <c r="R1136" s="67"/>
      <c r="S1136" s="67"/>
      <c r="T1136" s="68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T1136" s="19" t="s">
        <v>155</v>
      </c>
      <c r="AU1136" s="19" t="s">
        <v>146</v>
      </c>
    </row>
    <row r="1137" spans="1:65" s="2" customFormat="1" ht="24.2" customHeight="1">
      <c r="A1137" s="37"/>
      <c r="B1137" s="38"/>
      <c r="C1137" s="177" t="s">
        <v>1706</v>
      </c>
      <c r="D1137" s="177" t="s">
        <v>148</v>
      </c>
      <c r="E1137" s="178" t="s">
        <v>1707</v>
      </c>
      <c r="F1137" s="179" t="s">
        <v>1708</v>
      </c>
      <c r="G1137" s="180" t="s">
        <v>151</v>
      </c>
      <c r="H1137" s="181">
        <v>2</v>
      </c>
      <c r="I1137" s="182"/>
      <c r="J1137" s="183">
        <f>ROUND(I1137*H1137,2)</f>
        <v>0</v>
      </c>
      <c r="K1137" s="179" t="s">
        <v>21</v>
      </c>
      <c r="L1137" s="42"/>
      <c r="M1137" s="184" t="s">
        <v>21</v>
      </c>
      <c r="N1137" s="185" t="s">
        <v>43</v>
      </c>
      <c r="O1137" s="67"/>
      <c r="P1137" s="186">
        <f>O1137*H1137</f>
        <v>0</v>
      </c>
      <c r="Q1137" s="186">
        <v>0</v>
      </c>
      <c r="R1137" s="186">
        <f>Q1137*H1137</f>
        <v>0</v>
      </c>
      <c r="S1137" s="186">
        <v>0</v>
      </c>
      <c r="T1137" s="187">
        <f>S1137*H1137</f>
        <v>0</v>
      </c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R1137" s="188" t="s">
        <v>266</v>
      </c>
      <c r="AT1137" s="188" t="s">
        <v>148</v>
      </c>
      <c r="AU1137" s="188" t="s">
        <v>146</v>
      </c>
      <c r="AY1137" s="19" t="s">
        <v>145</v>
      </c>
      <c r="BE1137" s="189">
        <f>IF(N1137="základní",J1137,0)</f>
        <v>0</v>
      </c>
      <c r="BF1137" s="189">
        <f>IF(N1137="snížená",J1137,0)</f>
        <v>0</v>
      </c>
      <c r="BG1137" s="189">
        <f>IF(N1137="zákl. přenesená",J1137,0)</f>
        <v>0</v>
      </c>
      <c r="BH1137" s="189">
        <f>IF(N1137="sníž. přenesená",J1137,0)</f>
        <v>0</v>
      </c>
      <c r="BI1137" s="189">
        <f>IF(N1137="nulová",J1137,0)</f>
        <v>0</v>
      </c>
      <c r="BJ1137" s="19" t="s">
        <v>77</v>
      </c>
      <c r="BK1137" s="189">
        <f>ROUND(I1137*H1137,2)</f>
        <v>0</v>
      </c>
      <c r="BL1137" s="19" t="s">
        <v>266</v>
      </c>
      <c r="BM1137" s="188" t="s">
        <v>1709</v>
      </c>
    </row>
    <row r="1138" spans="1:47" s="2" customFormat="1" ht="19.5">
      <c r="A1138" s="37"/>
      <c r="B1138" s="38"/>
      <c r="C1138" s="39"/>
      <c r="D1138" s="190" t="s">
        <v>155</v>
      </c>
      <c r="E1138" s="39"/>
      <c r="F1138" s="191" t="s">
        <v>1710</v>
      </c>
      <c r="G1138" s="39"/>
      <c r="H1138" s="39"/>
      <c r="I1138" s="192"/>
      <c r="J1138" s="39"/>
      <c r="K1138" s="39"/>
      <c r="L1138" s="42"/>
      <c r="M1138" s="193"/>
      <c r="N1138" s="194"/>
      <c r="O1138" s="67"/>
      <c r="P1138" s="67"/>
      <c r="Q1138" s="67"/>
      <c r="R1138" s="67"/>
      <c r="S1138" s="67"/>
      <c r="T1138" s="68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T1138" s="19" t="s">
        <v>155</v>
      </c>
      <c r="AU1138" s="19" t="s">
        <v>146</v>
      </c>
    </row>
    <row r="1139" spans="1:65" s="2" customFormat="1" ht="24.2" customHeight="1">
      <c r="A1139" s="37"/>
      <c r="B1139" s="38"/>
      <c r="C1139" s="177" t="s">
        <v>1711</v>
      </c>
      <c r="D1139" s="177" t="s">
        <v>148</v>
      </c>
      <c r="E1139" s="178" t="s">
        <v>1712</v>
      </c>
      <c r="F1139" s="179" t="s">
        <v>1713</v>
      </c>
      <c r="G1139" s="180" t="s">
        <v>151</v>
      </c>
      <c r="H1139" s="181">
        <v>7</v>
      </c>
      <c r="I1139" s="182"/>
      <c r="J1139" s="183">
        <f>ROUND(I1139*H1139,2)</f>
        <v>0</v>
      </c>
      <c r="K1139" s="179" t="s">
        <v>21</v>
      </c>
      <c r="L1139" s="42"/>
      <c r="M1139" s="184" t="s">
        <v>21</v>
      </c>
      <c r="N1139" s="185" t="s">
        <v>43</v>
      </c>
      <c r="O1139" s="67"/>
      <c r="P1139" s="186">
        <f>O1139*H1139</f>
        <v>0</v>
      </c>
      <c r="Q1139" s="186">
        <v>0</v>
      </c>
      <c r="R1139" s="186">
        <f>Q1139*H1139</f>
        <v>0</v>
      </c>
      <c r="S1139" s="186">
        <v>0</v>
      </c>
      <c r="T1139" s="187">
        <f>S1139*H1139</f>
        <v>0</v>
      </c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R1139" s="188" t="s">
        <v>266</v>
      </c>
      <c r="AT1139" s="188" t="s">
        <v>148</v>
      </c>
      <c r="AU1139" s="188" t="s">
        <v>146</v>
      </c>
      <c r="AY1139" s="19" t="s">
        <v>145</v>
      </c>
      <c r="BE1139" s="189">
        <f>IF(N1139="základní",J1139,0)</f>
        <v>0</v>
      </c>
      <c r="BF1139" s="189">
        <f>IF(N1139="snížená",J1139,0)</f>
        <v>0</v>
      </c>
      <c r="BG1139" s="189">
        <f>IF(N1139="zákl. přenesená",J1139,0)</f>
        <v>0</v>
      </c>
      <c r="BH1139" s="189">
        <f>IF(N1139="sníž. přenesená",J1139,0)</f>
        <v>0</v>
      </c>
      <c r="BI1139" s="189">
        <f>IF(N1139="nulová",J1139,0)</f>
        <v>0</v>
      </c>
      <c r="BJ1139" s="19" t="s">
        <v>77</v>
      </c>
      <c r="BK1139" s="189">
        <f>ROUND(I1139*H1139,2)</f>
        <v>0</v>
      </c>
      <c r="BL1139" s="19" t="s">
        <v>266</v>
      </c>
      <c r="BM1139" s="188" t="s">
        <v>1714</v>
      </c>
    </row>
    <row r="1140" spans="1:47" s="2" customFormat="1" ht="19.5">
      <c r="A1140" s="37"/>
      <c r="B1140" s="38"/>
      <c r="C1140" s="39"/>
      <c r="D1140" s="190" t="s">
        <v>155</v>
      </c>
      <c r="E1140" s="39"/>
      <c r="F1140" s="191" t="s">
        <v>1715</v>
      </c>
      <c r="G1140" s="39"/>
      <c r="H1140" s="39"/>
      <c r="I1140" s="192"/>
      <c r="J1140" s="39"/>
      <c r="K1140" s="39"/>
      <c r="L1140" s="42"/>
      <c r="M1140" s="193"/>
      <c r="N1140" s="194"/>
      <c r="O1140" s="67"/>
      <c r="P1140" s="67"/>
      <c r="Q1140" s="67"/>
      <c r="R1140" s="67"/>
      <c r="S1140" s="67"/>
      <c r="T1140" s="68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T1140" s="19" t="s">
        <v>155</v>
      </c>
      <c r="AU1140" s="19" t="s">
        <v>146</v>
      </c>
    </row>
    <row r="1141" spans="1:65" s="2" customFormat="1" ht="24.2" customHeight="1">
      <c r="A1141" s="37"/>
      <c r="B1141" s="38"/>
      <c r="C1141" s="177" t="s">
        <v>1716</v>
      </c>
      <c r="D1141" s="177" t="s">
        <v>148</v>
      </c>
      <c r="E1141" s="178" t="s">
        <v>1717</v>
      </c>
      <c r="F1141" s="179" t="s">
        <v>1718</v>
      </c>
      <c r="G1141" s="180" t="s">
        <v>151</v>
      </c>
      <c r="H1141" s="181">
        <v>6</v>
      </c>
      <c r="I1141" s="182"/>
      <c r="J1141" s="183">
        <f>ROUND(I1141*H1141,2)</f>
        <v>0</v>
      </c>
      <c r="K1141" s="179" t="s">
        <v>21</v>
      </c>
      <c r="L1141" s="42"/>
      <c r="M1141" s="184" t="s">
        <v>21</v>
      </c>
      <c r="N1141" s="185" t="s">
        <v>43</v>
      </c>
      <c r="O1141" s="67"/>
      <c r="P1141" s="186">
        <f>O1141*H1141</f>
        <v>0</v>
      </c>
      <c r="Q1141" s="186">
        <v>0</v>
      </c>
      <c r="R1141" s="186">
        <f>Q1141*H1141</f>
        <v>0</v>
      </c>
      <c r="S1141" s="186">
        <v>0</v>
      </c>
      <c r="T1141" s="187">
        <f>S1141*H1141</f>
        <v>0</v>
      </c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R1141" s="188" t="s">
        <v>266</v>
      </c>
      <c r="AT1141" s="188" t="s">
        <v>148</v>
      </c>
      <c r="AU1141" s="188" t="s">
        <v>146</v>
      </c>
      <c r="AY1141" s="19" t="s">
        <v>145</v>
      </c>
      <c r="BE1141" s="189">
        <f>IF(N1141="základní",J1141,0)</f>
        <v>0</v>
      </c>
      <c r="BF1141" s="189">
        <f>IF(N1141="snížená",J1141,0)</f>
        <v>0</v>
      </c>
      <c r="BG1141" s="189">
        <f>IF(N1141="zákl. přenesená",J1141,0)</f>
        <v>0</v>
      </c>
      <c r="BH1141" s="189">
        <f>IF(N1141="sníž. přenesená",J1141,0)</f>
        <v>0</v>
      </c>
      <c r="BI1141" s="189">
        <f>IF(N1141="nulová",J1141,0)</f>
        <v>0</v>
      </c>
      <c r="BJ1141" s="19" t="s">
        <v>77</v>
      </c>
      <c r="BK1141" s="189">
        <f>ROUND(I1141*H1141,2)</f>
        <v>0</v>
      </c>
      <c r="BL1141" s="19" t="s">
        <v>266</v>
      </c>
      <c r="BM1141" s="188" t="s">
        <v>1719</v>
      </c>
    </row>
    <row r="1142" spans="1:47" s="2" customFormat="1" ht="19.5">
      <c r="A1142" s="37"/>
      <c r="B1142" s="38"/>
      <c r="C1142" s="39"/>
      <c r="D1142" s="190" t="s">
        <v>155</v>
      </c>
      <c r="E1142" s="39"/>
      <c r="F1142" s="191" t="s">
        <v>1718</v>
      </c>
      <c r="G1142" s="39"/>
      <c r="H1142" s="39"/>
      <c r="I1142" s="192"/>
      <c r="J1142" s="39"/>
      <c r="K1142" s="39"/>
      <c r="L1142" s="42"/>
      <c r="M1142" s="193"/>
      <c r="N1142" s="194"/>
      <c r="O1142" s="67"/>
      <c r="P1142" s="67"/>
      <c r="Q1142" s="67"/>
      <c r="R1142" s="67"/>
      <c r="S1142" s="67"/>
      <c r="T1142" s="68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T1142" s="19" t="s">
        <v>155</v>
      </c>
      <c r="AU1142" s="19" t="s">
        <v>146</v>
      </c>
    </row>
    <row r="1143" spans="1:65" s="2" customFormat="1" ht="33" customHeight="1">
      <c r="A1143" s="37"/>
      <c r="B1143" s="38"/>
      <c r="C1143" s="177" t="s">
        <v>1720</v>
      </c>
      <c r="D1143" s="177" t="s">
        <v>148</v>
      </c>
      <c r="E1143" s="178" t="s">
        <v>1721</v>
      </c>
      <c r="F1143" s="179" t="s">
        <v>1722</v>
      </c>
      <c r="G1143" s="180" t="s">
        <v>151</v>
      </c>
      <c r="H1143" s="181">
        <v>9</v>
      </c>
      <c r="I1143" s="182"/>
      <c r="J1143" s="183">
        <f>ROUND(I1143*H1143,2)</f>
        <v>0</v>
      </c>
      <c r="K1143" s="179" t="s">
        <v>152</v>
      </c>
      <c r="L1143" s="42"/>
      <c r="M1143" s="184" t="s">
        <v>21</v>
      </c>
      <c r="N1143" s="185" t="s">
        <v>43</v>
      </c>
      <c r="O1143" s="67"/>
      <c r="P1143" s="186">
        <f>O1143*H1143</f>
        <v>0</v>
      </c>
      <c r="Q1143" s="186">
        <v>0</v>
      </c>
      <c r="R1143" s="186">
        <f>Q1143*H1143</f>
        <v>0</v>
      </c>
      <c r="S1143" s="186">
        <v>0</v>
      </c>
      <c r="T1143" s="187">
        <f>S1143*H1143</f>
        <v>0</v>
      </c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  <c r="AR1143" s="188" t="s">
        <v>266</v>
      </c>
      <c r="AT1143" s="188" t="s">
        <v>148</v>
      </c>
      <c r="AU1143" s="188" t="s">
        <v>146</v>
      </c>
      <c r="AY1143" s="19" t="s">
        <v>145</v>
      </c>
      <c r="BE1143" s="189">
        <f>IF(N1143="základní",J1143,0)</f>
        <v>0</v>
      </c>
      <c r="BF1143" s="189">
        <f>IF(N1143="snížená",J1143,0)</f>
        <v>0</v>
      </c>
      <c r="BG1143" s="189">
        <f>IF(N1143="zákl. přenesená",J1143,0)</f>
        <v>0</v>
      </c>
      <c r="BH1143" s="189">
        <f>IF(N1143="sníž. přenesená",J1143,0)</f>
        <v>0</v>
      </c>
      <c r="BI1143" s="189">
        <f>IF(N1143="nulová",J1143,0)</f>
        <v>0</v>
      </c>
      <c r="BJ1143" s="19" t="s">
        <v>77</v>
      </c>
      <c r="BK1143" s="189">
        <f>ROUND(I1143*H1143,2)</f>
        <v>0</v>
      </c>
      <c r="BL1143" s="19" t="s">
        <v>266</v>
      </c>
      <c r="BM1143" s="188" t="s">
        <v>1723</v>
      </c>
    </row>
    <row r="1144" spans="1:47" s="2" customFormat="1" ht="19.5">
      <c r="A1144" s="37"/>
      <c r="B1144" s="38"/>
      <c r="C1144" s="39"/>
      <c r="D1144" s="190" t="s">
        <v>155</v>
      </c>
      <c r="E1144" s="39"/>
      <c r="F1144" s="191" t="s">
        <v>1724</v>
      </c>
      <c r="G1144" s="39"/>
      <c r="H1144" s="39"/>
      <c r="I1144" s="192"/>
      <c r="J1144" s="39"/>
      <c r="K1144" s="39"/>
      <c r="L1144" s="42"/>
      <c r="M1144" s="193"/>
      <c r="N1144" s="194"/>
      <c r="O1144" s="67"/>
      <c r="P1144" s="67"/>
      <c r="Q1144" s="67"/>
      <c r="R1144" s="67"/>
      <c r="S1144" s="67"/>
      <c r="T1144" s="68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T1144" s="19" t="s">
        <v>155</v>
      </c>
      <c r="AU1144" s="19" t="s">
        <v>146</v>
      </c>
    </row>
    <row r="1145" spans="1:47" s="2" customFormat="1" ht="11.25">
      <c r="A1145" s="37"/>
      <c r="B1145" s="38"/>
      <c r="C1145" s="39"/>
      <c r="D1145" s="195" t="s">
        <v>157</v>
      </c>
      <c r="E1145" s="39"/>
      <c r="F1145" s="196" t="s">
        <v>1725</v>
      </c>
      <c r="G1145" s="39"/>
      <c r="H1145" s="39"/>
      <c r="I1145" s="192"/>
      <c r="J1145" s="39"/>
      <c r="K1145" s="39"/>
      <c r="L1145" s="42"/>
      <c r="M1145" s="193"/>
      <c r="N1145" s="194"/>
      <c r="O1145" s="67"/>
      <c r="P1145" s="67"/>
      <c r="Q1145" s="67"/>
      <c r="R1145" s="67"/>
      <c r="S1145" s="67"/>
      <c r="T1145" s="68"/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  <c r="AT1145" s="19" t="s">
        <v>157</v>
      </c>
      <c r="AU1145" s="19" t="s">
        <v>146</v>
      </c>
    </row>
    <row r="1146" spans="1:65" s="2" customFormat="1" ht="21.75" customHeight="1">
      <c r="A1146" s="37"/>
      <c r="B1146" s="38"/>
      <c r="C1146" s="240" t="s">
        <v>1726</v>
      </c>
      <c r="D1146" s="240" t="s">
        <v>486</v>
      </c>
      <c r="E1146" s="241" t="s">
        <v>1607</v>
      </c>
      <c r="F1146" s="242" t="s">
        <v>1608</v>
      </c>
      <c r="G1146" s="243" t="s">
        <v>151</v>
      </c>
      <c r="H1146" s="244">
        <v>9</v>
      </c>
      <c r="I1146" s="245"/>
      <c r="J1146" s="246">
        <f>ROUND(I1146*H1146,2)</f>
        <v>0</v>
      </c>
      <c r="K1146" s="242" t="s">
        <v>152</v>
      </c>
      <c r="L1146" s="247"/>
      <c r="M1146" s="248" t="s">
        <v>21</v>
      </c>
      <c r="N1146" s="249" t="s">
        <v>43</v>
      </c>
      <c r="O1146" s="67"/>
      <c r="P1146" s="186">
        <f>O1146*H1146</f>
        <v>0</v>
      </c>
      <c r="Q1146" s="186">
        <v>4E-05</v>
      </c>
      <c r="R1146" s="186">
        <f>Q1146*H1146</f>
        <v>0.00036</v>
      </c>
      <c r="S1146" s="186">
        <v>0</v>
      </c>
      <c r="T1146" s="187">
        <f>S1146*H1146</f>
        <v>0</v>
      </c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R1146" s="188" t="s">
        <v>426</v>
      </c>
      <c r="AT1146" s="188" t="s">
        <v>486</v>
      </c>
      <c r="AU1146" s="188" t="s">
        <v>146</v>
      </c>
      <c r="AY1146" s="19" t="s">
        <v>145</v>
      </c>
      <c r="BE1146" s="189">
        <f>IF(N1146="základní",J1146,0)</f>
        <v>0</v>
      </c>
      <c r="BF1146" s="189">
        <f>IF(N1146="snížená",J1146,0)</f>
        <v>0</v>
      </c>
      <c r="BG1146" s="189">
        <f>IF(N1146="zákl. přenesená",J1146,0)</f>
        <v>0</v>
      </c>
      <c r="BH1146" s="189">
        <f>IF(N1146="sníž. přenesená",J1146,0)</f>
        <v>0</v>
      </c>
      <c r="BI1146" s="189">
        <f>IF(N1146="nulová",J1146,0)</f>
        <v>0</v>
      </c>
      <c r="BJ1146" s="19" t="s">
        <v>77</v>
      </c>
      <c r="BK1146" s="189">
        <f>ROUND(I1146*H1146,2)</f>
        <v>0</v>
      </c>
      <c r="BL1146" s="19" t="s">
        <v>266</v>
      </c>
      <c r="BM1146" s="188" t="s">
        <v>1727</v>
      </c>
    </row>
    <row r="1147" spans="1:47" s="2" customFormat="1" ht="11.25">
      <c r="A1147" s="37"/>
      <c r="B1147" s="38"/>
      <c r="C1147" s="39"/>
      <c r="D1147" s="190" t="s">
        <v>155</v>
      </c>
      <c r="E1147" s="39"/>
      <c r="F1147" s="191" t="s">
        <v>1608</v>
      </c>
      <c r="G1147" s="39"/>
      <c r="H1147" s="39"/>
      <c r="I1147" s="192"/>
      <c r="J1147" s="39"/>
      <c r="K1147" s="39"/>
      <c r="L1147" s="42"/>
      <c r="M1147" s="193"/>
      <c r="N1147" s="194"/>
      <c r="O1147" s="67"/>
      <c r="P1147" s="67"/>
      <c r="Q1147" s="67"/>
      <c r="R1147" s="67"/>
      <c r="S1147" s="67"/>
      <c r="T1147" s="68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T1147" s="19" t="s">
        <v>155</v>
      </c>
      <c r="AU1147" s="19" t="s">
        <v>146</v>
      </c>
    </row>
    <row r="1148" spans="1:47" s="2" customFormat="1" ht="11.25">
      <c r="A1148" s="37"/>
      <c r="B1148" s="38"/>
      <c r="C1148" s="39"/>
      <c r="D1148" s="195" t="s">
        <v>157</v>
      </c>
      <c r="E1148" s="39"/>
      <c r="F1148" s="196" t="s">
        <v>1610</v>
      </c>
      <c r="G1148" s="39"/>
      <c r="H1148" s="39"/>
      <c r="I1148" s="192"/>
      <c r="J1148" s="39"/>
      <c r="K1148" s="39"/>
      <c r="L1148" s="42"/>
      <c r="M1148" s="193"/>
      <c r="N1148" s="194"/>
      <c r="O1148" s="67"/>
      <c r="P1148" s="67"/>
      <c r="Q1148" s="67"/>
      <c r="R1148" s="67"/>
      <c r="S1148" s="67"/>
      <c r="T1148" s="68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T1148" s="19" t="s">
        <v>157</v>
      </c>
      <c r="AU1148" s="19" t="s">
        <v>146</v>
      </c>
    </row>
    <row r="1149" spans="1:65" s="2" customFormat="1" ht="66.75" customHeight="1">
      <c r="A1149" s="37"/>
      <c r="B1149" s="38"/>
      <c r="C1149" s="177" t="s">
        <v>1728</v>
      </c>
      <c r="D1149" s="177" t="s">
        <v>148</v>
      </c>
      <c r="E1149" s="178" t="s">
        <v>1729</v>
      </c>
      <c r="F1149" s="179" t="s">
        <v>1730</v>
      </c>
      <c r="G1149" s="180" t="s">
        <v>447</v>
      </c>
      <c r="H1149" s="181">
        <v>1</v>
      </c>
      <c r="I1149" s="182"/>
      <c r="J1149" s="183">
        <f>ROUND(I1149*H1149,2)</f>
        <v>0</v>
      </c>
      <c r="K1149" s="179" t="s">
        <v>21</v>
      </c>
      <c r="L1149" s="42"/>
      <c r="M1149" s="184" t="s">
        <v>21</v>
      </c>
      <c r="N1149" s="185" t="s">
        <v>43</v>
      </c>
      <c r="O1149" s="67"/>
      <c r="P1149" s="186">
        <f>O1149*H1149</f>
        <v>0</v>
      </c>
      <c r="Q1149" s="186">
        <v>0</v>
      </c>
      <c r="R1149" s="186">
        <f>Q1149*H1149</f>
        <v>0</v>
      </c>
      <c r="S1149" s="186">
        <v>0</v>
      </c>
      <c r="T1149" s="187">
        <f>S1149*H1149</f>
        <v>0</v>
      </c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R1149" s="188" t="s">
        <v>266</v>
      </c>
      <c r="AT1149" s="188" t="s">
        <v>148</v>
      </c>
      <c r="AU1149" s="188" t="s">
        <v>146</v>
      </c>
      <c r="AY1149" s="19" t="s">
        <v>145</v>
      </c>
      <c r="BE1149" s="189">
        <f>IF(N1149="základní",J1149,0)</f>
        <v>0</v>
      </c>
      <c r="BF1149" s="189">
        <f>IF(N1149="snížená",J1149,0)</f>
        <v>0</v>
      </c>
      <c r="BG1149" s="189">
        <f>IF(N1149="zákl. přenesená",J1149,0)</f>
        <v>0</v>
      </c>
      <c r="BH1149" s="189">
        <f>IF(N1149="sníž. přenesená",J1149,0)</f>
        <v>0</v>
      </c>
      <c r="BI1149" s="189">
        <f>IF(N1149="nulová",J1149,0)</f>
        <v>0</v>
      </c>
      <c r="BJ1149" s="19" t="s">
        <v>77</v>
      </c>
      <c r="BK1149" s="189">
        <f>ROUND(I1149*H1149,2)</f>
        <v>0</v>
      </c>
      <c r="BL1149" s="19" t="s">
        <v>266</v>
      </c>
      <c r="BM1149" s="188" t="s">
        <v>1731</v>
      </c>
    </row>
    <row r="1150" spans="1:47" s="2" customFormat="1" ht="19.5">
      <c r="A1150" s="37"/>
      <c r="B1150" s="38"/>
      <c r="C1150" s="39"/>
      <c r="D1150" s="190" t="s">
        <v>155</v>
      </c>
      <c r="E1150" s="39"/>
      <c r="F1150" s="191" t="s">
        <v>1732</v>
      </c>
      <c r="G1150" s="39"/>
      <c r="H1150" s="39"/>
      <c r="I1150" s="192"/>
      <c r="J1150" s="39"/>
      <c r="K1150" s="39"/>
      <c r="L1150" s="42"/>
      <c r="M1150" s="193"/>
      <c r="N1150" s="194"/>
      <c r="O1150" s="67"/>
      <c r="P1150" s="67"/>
      <c r="Q1150" s="67"/>
      <c r="R1150" s="67"/>
      <c r="S1150" s="67"/>
      <c r="T1150" s="68"/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T1150" s="19" t="s">
        <v>155</v>
      </c>
      <c r="AU1150" s="19" t="s">
        <v>146</v>
      </c>
    </row>
    <row r="1151" spans="1:65" s="2" customFormat="1" ht="16.5" customHeight="1">
      <c r="A1151" s="37"/>
      <c r="B1151" s="38"/>
      <c r="C1151" s="177" t="s">
        <v>1733</v>
      </c>
      <c r="D1151" s="177" t="s">
        <v>148</v>
      </c>
      <c r="E1151" s="178" t="s">
        <v>1734</v>
      </c>
      <c r="F1151" s="179" t="s">
        <v>1735</v>
      </c>
      <c r="G1151" s="180" t="s">
        <v>447</v>
      </c>
      <c r="H1151" s="181">
        <v>1</v>
      </c>
      <c r="I1151" s="182"/>
      <c r="J1151" s="183">
        <f>ROUND(I1151*H1151,2)</f>
        <v>0</v>
      </c>
      <c r="K1151" s="179" t="s">
        <v>21</v>
      </c>
      <c r="L1151" s="42"/>
      <c r="M1151" s="184" t="s">
        <v>21</v>
      </c>
      <c r="N1151" s="185" t="s">
        <v>43</v>
      </c>
      <c r="O1151" s="67"/>
      <c r="P1151" s="186">
        <f>O1151*H1151</f>
        <v>0</v>
      </c>
      <c r="Q1151" s="186">
        <v>0</v>
      </c>
      <c r="R1151" s="186">
        <f>Q1151*H1151</f>
        <v>0</v>
      </c>
      <c r="S1151" s="186">
        <v>0</v>
      </c>
      <c r="T1151" s="187">
        <f>S1151*H1151</f>
        <v>0</v>
      </c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R1151" s="188" t="s">
        <v>266</v>
      </c>
      <c r="AT1151" s="188" t="s">
        <v>148</v>
      </c>
      <c r="AU1151" s="188" t="s">
        <v>146</v>
      </c>
      <c r="AY1151" s="19" t="s">
        <v>145</v>
      </c>
      <c r="BE1151" s="189">
        <f>IF(N1151="základní",J1151,0)</f>
        <v>0</v>
      </c>
      <c r="BF1151" s="189">
        <f>IF(N1151="snížená",J1151,0)</f>
        <v>0</v>
      </c>
      <c r="BG1151" s="189">
        <f>IF(N1151="zákl. přenesená",J1151,0)</f>
        <v>0</v>
      </c>
      <c r="BH1151" s="189">
        <f>IF(N1151="sníž. přenesená",J1151,0)</f>
        <v>0</v>
      </c>
      <c r="BI1151" s="189">
        <f>IF(N1151="nulová",J1151,0)</f>
        <v>0</v>
      </c>
      <c r="BJ1151" s="19" t="s">
        <v>77</v>
      </c>
      <c r="BK1151" s="189">
        <f>ROUND(I1151*H1151,2)</f>
        <v>0</v>
      </c>
      <c r="BL1151" s="19" t="s">
        <v>266</v>
      </c>
      <c r="BM1151" s="188" t="s">
        <v>1736</v>
      </c>
    </row>
    <row r="1152" spans="1:47" s="2" customFormat="1" ht="11.25">
      <c r="A1152" s="37"/>
      <c r="B1152" s="38"/>
      <c r="C1152" s="39"/>
      <c r="D1152" s="190" t="s">
        <v>155</v>
      </c>
      <c r="E1152" s="39"/>
      <c r="F1152" s="191" t="s">
        <v>1735</v>
      </c>
      <c r="G1152" s="39"/>
      <c r="H1152" s="39"/>
      <c r="I1152" s="192"/>
      <c r="J1152" s="39"/>
      <c r="K1152" s="39"/>
      <c r="L1152" s="42"/>
      <c r="M1152" s="193"/>
      <c r="N1152" s="194"/>
      <c r="O1152" s="67"/>
      <c r="P1152" s="67"/>
      <c r="Q1152" s="67"/>
      <c r="R1152" s="67"/>
      <c r="S1152" s="67"/>
      <c r="T1152" s="68"/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T1152" s="19" t="s">
        <v>155</v>
      </c>
      <c r="AU1152" s="19" t="s">
        <v>146</v>
      </c>
    </row>
    <row r="1153" spans="1:65" s="2" customFormat="1" ht="16.5" customHeight="1">
      <c r="A1153" s="37"/>
      <c r="B1153" s="38"/>
      <c r="C1153" s="177" t="s">
        <v>1737</v>
      </c>
      <c r="D1153" s="177" t="s">
        <v>148</v>
      </c>
      <c r="E1153" s="178" t="s">
        <v>1738</v>
      </c>
      <c r="F1153" s="179" t="s">
        <v>1739</v>
      </c>
      <c r="G1153" s="180" t="s">
        <v>447</v>
      </c>
      <c r="H1153" s="181">
        <v>1</v>
      </c>
      <c r="I1153" s="182"/>
      <c r="J1153" s="183">
        <f>ROUND(I1153*H1153,2)</f>
        <v>0</v>
      </c>
      <c r="K1153" s="179" t="s">
        <v>21</v>
      </c>
      <c r="L1153" s="42"/>
      <c r="M1153" s="184" t="s">
        <v>21</v>
      </c>
      <c r="N1153" s="185" t="s">
        <v>43</v>
      </c>
      <c r="O1153" s="67"/>
      <c r="P1153" s="186">
        <f>O1153*H1153</f>
        <v>0</v>
      </c>
      <c r="Q1153" s="186">
        <v>0</v>
      </c>
      <c r="R1153" s="186">
        <f>Q1153*H1153</f>
        <v>0</v>
      </c>
      <c r="S1153" s="186">
        <v>0</v>
      </c>
      <c r="T1153" s="187">
        <f>S1153*H1153</f>
        <v>0</v>
      </c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R1153" s="188" t="s">
        <v>266</v>
      </c>
      <c r="AT1153" s="188" t="s">
        <v>148</v>
      </c>
      <c r="AU1153" s="188" t="s">
        <v>146</v>
      </c>
      <c r="AY1153" s="19" t="s">
        <v>145</v>
      </c>
      <c r="BE1153" s="189">
        <f>IF(N1153="základní",J1153,0)</f>
        <v>0</v>
      </c>
      <c r="BF1153" s="189">
        <f>IF(N1153="snížená",J1153,0)</f>
        <v>0</v>
      </c>
      <c r="BG1153" s="189">
        <f>IF(N1153="zákl. přenesená",J1153,0)</f>
        <v>0</v>
      </c>
      <c r="BH1153" s="189">
        <f>IF(N1153="sníž. přenesená",J1153,0)</f>
        <v>0</v>
      </c>
      <c r="BI1153" s="189">
        <f>IF(N1153="nulová",J1153,0)</f>
        <v>0</v>
      </c>
      <c r="BJ1153" s="19" t="s">
        <v>77</v>
      </c>
      <c r="BK1153" s="189">
        <f>ROUND(I1153*H1153,2)</f>
        <v>0</v>
      </c>
      <c r="BL1153" s="19" t="s">
        <v>266</v>
      </c>
      <c r="BM1153" s="188" t="s">
        <v>1740</v>
      </c>
    </row>
    <row r="1154" spans="1:47" s="2" customFormat="1" ht="11.25">
      <c r="A1154" s="37"/>
      <c r="B1154" s="38"/>
      <c r="C1154" s="39"/>
      <c r="D1154" s="190" t="s">
        <v>155</v>
      </c>
      <c r="E1154" s="39"/>
      <c r="F1154" s="191" t="s">
        <v>1739</v>
      </c>
      <c r="G1154" s="39"/>
      <c r="H1154" s="39"/>
      <c r="I1154" s="192"/>
      <c r="J1154" s="39"/>
      <c r="K1154" s="39"/>
      <c r="L1154" s="42"/>
      <c r="M1154" s="193"/>
      <c r="N1154" s="194"/>
      <c r="O1154" s="67"/>
      <c r="P1154" s="67"/>
      <c r="Q1154" s="67"/>
      <c r="R1154" s="67"/>
      <c r="S1154" s="67"/>
      <c r="T1154" s="68"/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T1154" s="19" t="s">
        <v>155</v>
      </c>
      <c r="AU1154" s="19" t="s">
        <v>146</v>
      </c>
    </row>
    <row r="1155" spans="1:65" s="2" customFormat="1" ht="16.5" customHeight="1">
      <c r="A1155" s="37"/>
      <c r="B1155" s="38"/>
      <c r="C1155" s="177" t="s">
        <v>1741</v>
      </c>
      <c r="D1155" s="177" t="s">
        <v>148</v>
      </c>
      <c r="E1155" s="178" t="s">
        <v>1742</v>
      </c>
      <c r="F1155" s="179" t="s">
        <v>1743</v>
      </c>
      <c r="G1155" s="180" t="s">
        <v>447</v>
      </c>
      <c r="H1155" s="181">
        <v>1</v>
      </c>
      <c r="I1155" s="182"/>
      <c r="J1155" s="183">
        <f>ROUND(I1155*H1155,2)</f>
        <v>0</v>
      </c>
      <c r="K1155" s="179" t="s">
        <v>21</v>
      </c>
      <c r="L1155" s="42"/>
      <c r="M1155" s="184" t="s">
        <v>21</v>
      </c>
      <c r="N1155" s="185" t="s">
        <v>43</v>
      </c>
      <c r="O1155" s="67"/>
      <c r="P1155" s="186">
        <f>O1155*H1155</f>
        <v>0</v>
      </c>
      <c r="Q1155" s="186">
        <v>0</v>
      </c>
      <c r="R1155" s="186">
        <f>Q1155*H1155</f>
        <v>0</v>
      </c>
      <c r="S1155" s="186">
        <v>0</v>
      </c>
      <c r="T1155" s="187">
        <f>S1155*H1155</f>
        <v>0</v>
      </c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  <c r="AR1155" s="188" t="s">
        <v>266</v>
      </c>
      <c r="AT1155" s="188" t="s">
        <v>148</v>
      </c>
      <c r="AU1155" s="188" t="s">
        <v>146</v>
      </c>
      <c r="AY1155" s="19" t="s">
        <v>145</v>
      </c>
      <c r="BE1155" s="189">
        <f>IF(N1155="základní",J1155,0)</f>
        <v>0</v>
      </c>
      <c r="BF1155" s="189">
        <f>IF(N1155="snížená",J1155,0)</f>
        <v>0</v>
      </c>
      <c r="BG1155" s="189">
        <f>IF(N1155="zákl. přenesená",J1155,0)</f>
        <v>0</v>
      </c>
      <c r="BH1155" s="189">
        <f>IF(N1155="sníž. přenesená",J1155,0)</f>
        <v>0</v>
      </c>
      <c r="BI1155" s="189">
        <f>IF(N1155="nulová",J1155,0)</f>
        <v>0</v>
      </c>
      <c r="BJ1155" s="19" t="s">
        <v>77</v>
      </c>
      <c r="BK1155" s="189">
        <f>ROUND(I1155*H1155,2)</f>
        <v>0</v>
      </c>
      <c r="BL1155" s="19" t="s">
        <v>266</v>
      </c>
      <c r="BM1155" s="188" t="s">
        <v>1744</v>
      </c>
    </row>
    <row r="1156" spans="1:47" s="2" customFormat="1" ht="11.25">
      <c r="A1156" s="37"/>
      <c r="B1156" s="38"/>
      <c r="C1156" s="39"/>
      <c r="D1156" s="190" t="s">
        <v>155</v>
      </c>
      <c r="E1156" s="39"/>
      <c r="F1156" s="191" t="s">
        <v>1743</v>
      </c>
      <c r="G1156" s="39"/>
      <c r="H1156" s="39"/>
      <c r="I1156" s="192"/>
      <c r="J1156" s="39"/>
      <c r="K1156" s="39"/>
      <c r="L1156" s="42"/>
      <c r="M1156" s="193"/>
      <c r="N1156" s="194"/>
      <c r="O1156" s="67"/>
      <c r="P1156" s="67"/>
      <c r="Q1156" s="67"/>
      <c r="R1156" s="67"/>
      <c r="S1156" s="67"/>
      <c r="T1156" s="68"/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T1156" s="19" t="s">
        <v>155</v>
      </c>
      <c r="AU1156" s="19" t="s">
        <v>146</v>
      </c>
    </row>
    <row r="1157" spans="2:63" s="12" customFormat="1" ht="20.85" customHeight="1">
      <c r="B1157" s="161"/>
      <c r="C1157" s="162"/>
      <c r="D1157" s="163" t="s">
        <v>71</v>
      </c>
      <c r="E1157" s="175" t="s">
        <v>1745</v>
      </c>
      <c r="F1157" s="175" t="s">
        <v>1746</v>
      </c>
      <c r="G1157" s="162"/>
      <c r="H1157" s="162"/>
      <c r="I1157" s="165"/>
      <c r="J1157" s="176">
        <f>BK1157</f>
        <v>0</v>
      </c>
      <c r="K1157" s="162"/>
      <c r="L1157" s="167"/>
      <c r="M1157" s="168"/>
      <c r="N1157" s="169"/>
      <c r="O1157" s="169"/>
      <c r="P1157" s="170">
        <f>SUM(P1158:P1174)</f>
        <v>0</v>
      </c>
      <c r="Q1157" s="169"/>
      <c r="R1157" s="170">
        <f>SUM(R1158:R1174)</f>
        <v>0.0016799999999999999</v>
      </c>
      <c r="S1157" s="169"/>
      <c r="T1157" s="171">
        <f>SUM(T1158:T1174)</f>
        <v>0</v>
      </c>
      <c r="AR1157" s="172" t="s">
        <v>82</v>
      </c>
      <c r="AT1157" s="173" t="s">
        <v>71</v>
      </c>
      <c r="AU1157" s="173" t="s">
        <v>82</v>
      </c>
      <c r="AY1157" s="172" t="s">
        <v>145</v>
      </c>
      <c r="BK1157" s="174">
        <f>SUM(BK1158:BK1174)</f>
        <v>0</v>
      </c>
    </row>
    <row r="1158" spans="1:65" s="2" customFormat="1" ht="21.75" customHeight="1">
      <c r="A1158" s="37"/>
      <c r="B1158" s="38"/>
      <c r="C1158" s="177" t="s">
        <v>1747</v>
      </c>
      <c r="D1158" s="177" t="s">
        <v>148</v>
      </c>
      <c r="E1158" s="178" t="s">
        <v>1748</v>
      </c>
      <c r="F1158" s="179" t="s">
        <v>1749</v>
      </c>
      <c r="G1158" s="180" t="s">
        <v>226</v>
      </c>
      <c r="H1158" s="181">
        <v>20</v>
      </c>
      <c r="I1158" s="182"/>
      <c r="J1158" s="183">
        <f>ROUND(I1158*H1158,2)</f>
        <v>0</v>
      </c>
      <c r="K1158" s="179" t="s">
        <v>152</v>
      </c>
      <c r="L1158" s="42"/>
      <c r="M1158" s="184" t="s">
        <v>21</v>
      </c>
      <c r="N1158" s="185" t="s">
        <v>43</v>
      </c>
      <c r="O1158" s="67"/>
      <c r="P1158" s="186">
        <f>O1158*H1158</f>
        <v>0</v>
      </c>
      <c r="Q1158" s="186">
        <v>0</v>
      </c>
      <c r="R1158" s="186">
        <f>Q1158*H1158</f>
        <v>0</v>
      </c>
      <c r="S1158" s="186">
        <v>0</v>
      </c>
      <c r="T1158" s="187">
        <f>S1158*H1158</f>
        <v>0</v>
      </c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  <c r="AR1158" s="188" t="s">
        <v>266</v>
      </c>
      <c r="AT1158" s="188" t="s">
        <v>148</v>
      </c>
      <c r="AU1158" s="188" t="s">
        <v>146</v>
      </c>
      <c r="AY1158" s="19" t="s">
        <v>145</v>
      </c>
      <c r="BE1158" s="189">
        <f>IF(N1158="základní",J1158,0)</f>
        <v>0</v>
      </c>
      <c r="BF1158" s="189">
        <f>IF(N1158="snížená",J1158,0)</f>
        <v>0</v>
      </c>
      <c r="BG1158" s="189">
        <f>IF(N1158="zákl. přenesená",J1158,0)</f>
        <v>0</v>
      </c>
      <c r="BH1158" s="189">
        <f>IF(N1158="sníž. přenesená",J1158,0)</f>
        <v>0</v>
      </c>
      <c r="BI1158" s="189">
        <f>IF(N1158="nulová",J1158,0)</f>
        <v>0</v>
      </c>
      <c r="BJ1158" s="19" t="s">
        <v>77</v>
      </c>
      <c r="BK1158" s="189">
        <f>ROUND(I1158*H1158,2)</f>
        <v>0</v>
      </c>
      <c r="BL1158" s="19" t="s">
        <v>266</v>
      </c>
      <c r="BM1158" s="188" t="s">
        <v>1750</v>
      </c>
    </row>
    <row r="1159" spans="1:47" s="2" customFormat="1" ht="11.25">
      <c r="A1159" s="37"/>
      <c r="B1159" s="38"/>
      <c r="C1159" s="39"/>
      <c r="D1159" s="190" t="s">
        <v>155</v>
      </c>
      <c r="E1159" s="39"/>
      <c r="F1159" s="191" t="s">
        <v>1751</v>
      </c>
      <c r="G1159" s="39"/>
      <c r="H1159" s="39"/>
      <c r="I1159" s="192"/>
      <c r="J1159" s="39"/>
      <c r="K1159" s="39"/>
      <c r="L1159" s="42"/>
      <c r="M1159" s="193"/>
      <c r="N1159" s="194"/>
      <c r="O1159" s="67"/>
      <c r="P1159" s="67"/>
      <c r="Q1159" s="67"/>
      <c r="R1159" s="67"/>
      <c r="S1159" s="67"/>
      <c r="T1159" s="68"/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T1159" s="19" t="s">
        <v>155</v>
      </c>
      <c r="AU1159" s="19" t="s">
        <v>146</v>
      </c>
    </row>
    <row r="1160" spans="1:47" s="2" customFormat="1" ht="11.25">
      <c r="A1160" s="37"/>
      <c r="B1160" s="38"/>
      <c r="C1160" s="39"/>
      <c r="D1160" s="195" t="s">
        <v>157</v>
      </c>
      <c r="E1160" s="39"/>
      <c r="F1160" s="196" t="s">
        <v>1752</v>
      </c>
      <c r="G1160" s="39"/>
      <c r="H1160" s="39"/>
      <c r="I1160" s="192"/>
      <c r="J1160" s="39"/>
      <c r="K1160" s="39"/>
      <c r="L1160" s="42"/>
      <c r="M1160" s="193"/>
      <c r="N1160" s="194"/>
      <c r="O1160" s="67"/>
      <c r="P1160" s="67"/>
      <c r="Q1160" s="67"/>
      <c r="R1160" s="67"/>
      <c r="S1160" s="67"/>
      <c r="T1160" s="68"/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T1160" s="19" t="s">
        <v>157</v>
      </c>
      <c r="AU1160" s="19" t="s">
        <v>146</v>
      </c>
    </row>
    <row r="1161" spans="1:65" s="2" customFormat="1" ht="55.5" customHeight="1">
      <c r="A1161" s="37"/>
      <c r="B1161" s="38"/>
      <c r="C1161" s="240" t="s">
        <v>1753</v>
      </c>
      <c r="D1161" s="240" t="s">
        <v>486</v>
      </c>
      <c r="E1161" s="241" t="s">
        <v>1754</v>
      </c>
      <c r="F1161" s="242" t="s">
        <v>1755</v>
      </c>
      <c r="G1161" s="243" t="s">
        <v>226</v>
      </c>
      <c r="H1161" s="244">
        <v>24</v>
      </c>
      <c r="I1161" s="245"/>
      <c r="J1161" s="246">
        <f>ROUND(I1161*H1161,2)</f>
        <v>0</v>
      </c>
      <c r="K1161" s="242" t="s">
        <v>152</v>
      </c>
      <c r="L1161" s="247"/>
      <c r="M1161" s="248" t="s">
        <v>21</v>
      </c>
      <c r="N1161" s="249" t="s">
        <v>43</v>
      </c>
      <c r="O1161" s="67"/>
      <c r="P1161" s="186">
        <f>O1161*H1161</f>
        <v>0</v>
      </c>
      <c r="Q1161" s="186">
        <v>7E-05</v>
      </c>
      <c r="R1161" s="186">
        <f>Q1161*H1161</f>
        <v>0.0016799999999999999</v>
      </c>
      <c r="S1161" s="186">
        <v>0</v>
      </c>
      <c r="T1161" s="187">
        <f>S1161*H1161</f>
        <v>0</v>
      </c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R1161" s="188" t="s">
        <v>426</v>
      </c>
      <c r="AT1161" s="188" t="s">
        <v>486</v>
      </c>
      <c r="AU1161" s="188" t="s">
        <v>146</v>
      </c>
      <c r="AY1161" s="19" t="s">
        <v>145</v>
      </c>
      <c r="BE1161" s="189">
        <f>IF(N1161="základní",J1161,0)</f>
        <v>0</v>
      </c>
      <c r="BF1161" s="189">
        <f>IF(N1161="snížená",J1161,0)</f>
        <v>0</v>
      </c>
      <c r="BG1161" s="189">
        <f>IF(N1161="zákl. přenesená",J1161,0)</f>
        <v>0</v>
      </c>
      <c r="BH1161" s="189">
        <f>IF(N1161="sníž. přenesená",J1161,0)</f>
        <v>0</v>
      </c>
      <c r="BI1161" s="189">
        <f>IF(N1161="nulová",J1161,0)</f>
        <v>0</v>
      </c>
      <c r="BJ1161" s="19" t="s">
        <v>77</v>
      </c>
      <c r="BK1161" s="189">
        <f>ROUND(I1161*H1161,2)</f>
        <v>0</v>
      </c>
      <c r="BL1161" s="19" t="s">
        <v>266</v>
      </c>
      <c r="BM1161" s="188" t="s">
        <v>1756</v>
      </c>
    </row>
    <row r="1162" spans="1:47" s="2" customFormat="1" ht="39">
      <c r="A1162" s="37"/>
      <c r="B1162" s="38"/>
      <c r="C1162" s="39"/>
      <c r="D1162" s="190" t="s">
        <v>155</v>
      </c>
      <c r="E1162" s="39"/>
      <c r="F1162" s="191" t="s">
        <v>1755</v>
      </c>
      <c r="G1162" s="39"/>
      <c r="H1162" s="39"/>
      <c r="I1162" s="192"/>
      <c r="J1162" s="39"/>
      <c r="K1162" s="39"/>
      <c r="L1162" s="42"/>
      <c r="M1162" s="193"/>
      <c r="N1162" s="194"/>
      <c r="O1162" s="67"/>
      <c r="P1162" s="67"/>
      <c r="Q1162" s="67"/>
      <c r="R1162" s="67"/>
      <c r="S1162" s="67"/>
      <c r="T1162" s="68"/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  <c r="AT1162" s="19" t="s">
        <v>155</v>
      </c>
      <c r="AU1162" s="19" t="s">
        <v>146</v>
      </c>
    </row>
    <row r="1163" spans="1:47" s="2" customFormat="1" ht="11.25">
      <c r="A1163" s="37"/>
      <c r="B1163" s="38"/>
      <c r="C1163" s="39"/>
      <c r="D1163" s="195" t="s">
        <v>157</v>
      </c>
      <c r="E1163" s="39"/>
      <c r="F1163" s="196" t="s">
        <v>1757</v>
      </c>
      <c r="G1163" s="39"/>
      <c r="H1163" s="39"/>
      <c r="I1163" s="192"/>
      <c r="J1163" s="39"/>
      <c r="K1163" s="39"/>
      <c r="L1163" s="42"/>
      <c r="M1163" s="193"/>
      <c r="N1163" s="194"/>
      <c r="O1163" s="67"/>
      <c r="P1163" s="67"/>
      <c r="Q1163" s="67"/>
      <c r="R1163" s="67"/>
      <c r="S1163" s="67"/>
      <c r="T1163" s="68"/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T1163" s="19" t="s">
        <v>157</v>
      </c>
      <c r="AU1163" s="19" t="s">
        <v>146</v>
      </c>
    </row>
    <row r="1164" spans="2:51" s="13" customFormat="1" ht="11.25">
      <c r="B1164" s="197"/>
      <c r="C1164" s="198"/>
      <c r="D1164" s="190" t="s">
        <v>159</v>
      </c>
      <c r="E1164" s="198"/>
      <c r="F1164" s="200" t="s">
        <v>1758</v>
      </c>
      <c r="G1164" s="198"/>
      <c r="H1164" s="201">
        <v>24</v>
      </c>
      <c r="I1164" s="202"/>
      <c r="J1164" s="198"/>
      <c r="K1164" s="198"/>
      <c r="L1164" s="203"/>
      <c r="M1164" s="204"/>
      <c r="N1164" s="205"/>
      <c r="O1164" s="205"/>
      <c r="P1164" s="205"/>
      <c r="Q1164" s="205"/>
      <c r="R1164" s="205"/>
      <c r="S1164" s="205"/>
      <c r="T1164" s="206"/>
      <c r="AT1164" s="207" t="s">
        <v>159</v>
      </c>
      <c r="AU1164" s="207" t="s">
        <v>146</v>
      </c>
      <c r="AV1164" s="13" t="s">
        <v>82</v>
      </c>
      <c r="AW1164" s="13" t="s">
        <v>4</v>
      </c>
      <c r="AX1164" s="13" t="s">
        <v>77</v>
      </c>
      <c r="AY1164" s="207" t="s">
        <v>145</v>
      </c>
    </row>
    <row r="1165" spans="1:65" s="2" customFormat="1" ht="24.2" customHeight="1">
      <c r="A1165" s="37"/>
      <c r="B1165" s="38"/>
      <c r="C1165" s="177" t="s">
        <v>1759</v>
      </c>
      <c r="D1165" s="177" t="s">
        <v>148</v>
      </c>
      <c r="E1165" s="178" t="s">
        <v>1760</v>
      </c>
      <c r="F1165" s="179" t="s">
        <v>1761</v>
      </c>
      <c r="G1165" s="180" t="s">
        <v>151</v>
      </c>
      <c r="H1165" s="181">
        <v>2</v>
      </c>
      <c r="I1165" s="182"/>
      <c r="J1165" s="183">
        <f>ROUND(I1165*H1165,2)</f>
        <v>0</v>
      </c>
      <c r="K1165" s="179" t="s">
        <v>21</v>
      </c>
      <c r="L1165" s="42"/>
      <c r="M1165" s="184" t="s">
        <v>21</v>
      </c>
      <c r="N1165" s="185" t="s">
        <v>43</v>
      </c>
      <c r="O1165" s="67"/>
      <c r="P1165" s="186">
        <f>O1165*H1165</f>
        <v>0</v>
      </c>
      <c r="Q1165" s="186">
        <v>0</v>
      </c>
      <c r="R1165" s="186">
        <f>Q1165*H1165</f>
        <v>0</v>
      </c>
      <c r="S1165" s="186">
        <v>0</v>
      </c>
      <c r="T1165" s="187">
        <f>S1165*H1165</f>
        <v>0</v>
      </c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R1165" s="188" t="s">
        <v>266</v>
      </c>
      <c r="AT1165" s="188" t="s">
        <v>148</v>
      </c>
      <c r="AU1165" s="188" t="s">
        <v>146</v>
      </c>
      <c r="AY1165" s="19" t="s">
        <v>145</v>
      </c>
      <c r="BE1165" s="189">
        <f>IF(N1165="základní",J1165,0)</f>
        <v>0</v>
      </c>
      <c r="BF1165" s="189">
        <f>IF(N1165="snížená",J1165,0)</f>
        <v>0</v>
      </c>
      <c r="BG1165" s="189">
        <f>IF(N1165="zákl. přenesená",J1165,0)</f>
        <v>0</v>
      </c>
      <c r="BH1165" s="189">
        <f>IF(N1165="sníž. přenesená",J1165,0)</f>
        <v>0</v>
      </c>
      <c r="BI1165" s="189">
        <f>IF(N1165="nulová",J1165,0)</f>
        <v>0</v>
      </c>
      <c r="BJ1165" s="19" t="s">
        <v>77</v>
      </c>
      <c r="BK1165" s="189">
        <f>ROUND(I1165*H1165,2)</f>
        <v>0</v>
      </c>
      <c r="BL1165" s="19" t="s">
        <v>266</v>
      </c>
      <c r="BM1165" s="188" t="s">
        <v>1762</v>
      </c>
    </row>
    <row r="1166" spans="1:47" s="2" customFormat="1" ht="19.5">
      <c r="A1166" s="37"/>
      <c r="B1166" s="38"/>
      <c r="C1166" s="39"/>
      <c r="D1166" s="190" t="s">
        <v>155</v>
      </c>
      <c r="E1166" s="39"/>
      <c r="F1166" s="191" t="s">
        <v>1761</v>
      </c>
      <c r="G1166" s="39"/>
      <c r="H1166" s="39"/>
      <c r="I1166" s="192"/>
      <c r="J1166" s="39"/>
      <c r="K1166" s="39"/>
      <c r="L1166" s="42"/>
      <c r="M1166" s="193"/>
      <c r="N1166" s="194"/>
      <c r="O1166" s="67"/>
      <c r="P1166" s="67"/>
      <c r="Q1166" s="67"/>
      <c r="R1166" s="67"/>
      <c r="S1166" s="67"/>
      <c r="T1166" s="68"/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T1166" s="19" t="s">
        <v>155</v>
      </c>
      <c r="AU1166" s="19" t="s">
        <v>146</v>
      </c>
    </row>
    <row r="1167" spans="1:65" s="2" customFormat="1" ht="24.2" customHeight="1">
      <c r="A1167" s="37"/>
      <c r="B1167" s="38"/>
      <c r="C1167" s="177" t="s">
        <v>1763</v>
      </c>
      <c r="D1167" s="177" t="s">
        <v>148</v>
      </c>
      <c r="E1167" s="178" t="s">
        <v>1764</v>
      </c>
      <c r="F1167" s="179" t="s">
        <v>1765</v>
      </c>
      <c r="G1167" s="180" t="s">
        <v>151</v>
      </c>
      <c r="H1167" s="181">
        <v>2</v>
      </c>
      <c r="I1167" s="182"/>
      <c r="J1167" s="183">
        <f>ROUND(I1167*H1167,2)</f>
        <v>0</v>
      </c>
      <c r="K1167" s="179" t="s">
        <v>21</v>
      </c>
      <c r="L1167" s="42"/>
      <c r="M1167" s="184" t="s">
        <v>21</v>
      </c>
      <c r="N1167" s="185" t="s">
        <v>43</v>
      </c>
      <c r="O1167" s="67"/>
      <c r="P1167" s="186">
        <f>O1167*H1167</f>
        <v>0</v>
      </c>
      <c r="Q1167" s="186">
        <v>0</v>
      </c>
      <c r="R1167" s="186">
        <f>Q1167*H1167</f>
        <v>0</v>
      </c>
      <c r="S1167" s="186">
        <v>0</v>
      </c>
      <c r="T1167" s="187">
        <f>S1167*H1167</f>
        <v>0</v>
      </c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R1167" s="188" t="s">
        <v>266</v>
      </c>
      <c r="AT1167" s="188" t="s">
        <v>148</v>
      </c>
      <c r="AU1167" s="188" t="s">
        <v>146</v>
      </c>
      <c r="AY1167" s="19" t="s">
        <v>145</v>
      </c>
      <c r="BE1167" s="189">
        <f>IF(N1167="základní",J1167,0)</f>
        <v>0</v>
      </c>
      <c r="BF1167" s="189">
        <f>IF(N1167="snížená",J1167,0)</f>
        <v>0</v>
      </c>
      <c r="BG1167" s="189">
        <f>IF(N1167="zákl. přenesená",J1167,0)</f>
        <v>0</v>
      </c>
      <c r="BH1167" s="189">
        <f>IF(N1167="sníž. přenesená",J1167,0)</f>
        <v>0</v>
      </c>
      <c r="BI1167" s="189">
        <f>IF(N1167="nulová",J1167,0)</f>
        <v>0</v>
      </c>
      <c r="BJ1167" s="19" t="s">
        <v>77</v>
      </c>
      <c r="BK1167" s="189">
        <f>ROUND(I1167*H1167,2)</f>
        <v>0</v>
      </c>
      <c r="BL1167" s="19" t="s">
        <v>266</v>
      </c>
      <c r="BM1167" s="188" t="s">
        <v>1766</v>
      </c>
    </row>
    <row r="1168" spans="1:47" s="2" customFormat="1" ht="11.25">
      <c r="A1168" s="37"/>
      <c r="B1168" s="38"/>
      <c r="C1168" s="39"/>
      <c r="D1168" s="190" t="s">
        <v>155</v>
      </c>
      <c r="E1168" s="39"/>
      <c r="F1168" s="191" t="s">
        <v>1765</v>
      </c>
      <c r="G1168" s="39"/>
      <c r="H1168" s="39"/>
      <c r="I1168" s="192"/>
      <c r="J1168" s="39"/>
      <c r="K1168" s="39"/>
      <c r="L1168" s="42"/>
      <c r="M1168" s="193"/>
      <c r="N1168" s="194"/>
      <c r="O1168" s="67"/>
      <c r="P1168" s="67"/>
      <c r="Q1168" s="67"/>
      <c r="R1168" s="67"/>
      <c r="S1168" s="67"/>
      <c r="T1168" s="68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  <c r="AT1168" s="19" t="s">
        <v>155</v>
      </c>
      <c r="AU1168" s="19" t="s">
        <v>146</v>
      </c>
    </row>
    <row r="1169" spans="1:65" s="2" customFormat="1" ht="55.5" customHeight="1">
      <c r="A1169" s="37"/>
      <c r="B1169" s="38"/>
      <c r="C1169" s="177" t="s">
        <v>1767</v>
      </c>
      <c r="D1169" s="177" t="s">
        <v>148</v>
      </c>
      <c r="E1169" s="178" t="s">
        <v>1768</v>
      </c>
      <c r="F1169" s="179" t="s">
        <v>1769</v>
      </c>
      <c r="G1169" s="180" t="s">
        <v>447</v>
      </c>
      <c r="H1169" s="181">
        <v>1</v>
      </c>
      <c r="I1169" s="182"/>
      <c r="J1169" s="183">
        <f>ROUND(I1169*H1169,2)</f>
        <v>0</v>
      </c>
      <c r="K1169" s="179" t="s">
        <v>21</v>
      </c>
      <c r="L1169" s="42"/>
      <c r="M1169" s="184" t="s">
        <v>21</v>
      </c>
      <c r="N1169" s="185" t="s">
        <v>43</v>
      </c>
      <c r="O1169" s="67"/>
      <c r="P1169" s="186">
        <f>O1169*H1169</f>
        <v>0</v>
      </c>
      <c r="Q1169" s="186">
        <v>0</v>
      </c>
      <c r="R1169" s="186">
        <f>Q1169*H1169</f>
        <v>0</v>
      </c>
      <c r="S1169" s="186">
        <v>0</v>
      </c>
      <c r="T1169" s="187">
        <f>S1169*H1169</f>
        <v>0</v>
      </c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R1169" s="188" t="s">
        <v>266</v>
      </c>
      <c r="AT1169" s="188" t="s">
        <v>148</v>
      </c>
      <c r="AU1169" s="188" t="s">
        <v>146</v>
      </c>
      <c r="AY1169" s="19" t="s">
        <v>145</v>
      </c>
      <c r="BE1169" s="189">
        <f>IF(N1169="základní",J1169,0)</f>
        <v>0</v>
      </c>
      <c r="BF1169" s="189">
        <f>IF(N1169="snížená",J1169,0)</f>
        <v>0</v>
      </c>
      <c r="BG1169" s="189">
        <f>IF(N1169="zákl. přenesená",J1169,0)</f>
        <v>0</v>
      </c>
      <c r="BH1169" s="189">
        <f>IF(N1169="sníž. přenesená",J1169,0)</f>
        <v>0</v>
      </c>
      <c r="BI1169" s="189">
        <f>IF(N1169="nulová",J1169,0)</f>
        <v>0</v>
      </c>
      <c r="BJ1169" s="19" t="s">
        <v>77</v>
      </c>
      <c r="BK1169" s="189">
        <f>ROUND(I1169*H1169,2)</f>
        <v>0</v>
      </c>
      <c r="BL1169" s="19" t="s">
        <v>266</v>
      </c>
      <c r="BM1169" s="188" t="s">
        <v>1770</v>
      </c>
    </row>
    <row r="1170" spans="1:47" s="2" customFormat="1" ht="19.5">
      <c r="A1170" s="37"/>
      <c r="B1170" s="38"/>
      <c r="C1170" s="39"/>
      <c r="D1170" s="190" t="s">
        <v>155</v>
      </c>
      <c r="E1170" s="39"/>
      <c r="F1170" s="191" t="s">
        <v>1771</v>
      </c>
      <c r="G1170" s="39"/>
      <c r="H1170" s="39"/>
      <c r="I1170" s="192"/>
      <c r="J1170" s="39"/>
      <c r="K1170" s="39"/>
      <c r="L1170" s="42"/>
      <c r="M1170" s="193"/>
      <c r="N1170" s="194"/>
      <c r="O1170" s="67"/>
      <c r="P1170" s="67"/>
      <c r="Q1170" s="67"/>
      <c r="R1170" s="67"/>
      <c r="S1170" s="67"/>
      <c r="T1170" s="68"/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T1170" s="19" t="s">
        <v>155</v>
      </c>
      <c r="AU1170" s="19" t="s">
        <v>146</v>
      </c>
    </row>
    <row r="1171" spans="1:65" s="2" customFormat="1" ht="44.25" customHeight="1">
      <c r="A1171" s="37"/>
      <c r="B1171" s="38"/>
      <c r="C1171" s="177" t="s">
        <v>1772</v>
      </c>
      <c r="D1171" s="177" t="s">
        <v>148</v>
      </c>
      <c r="E1171" s="178" t="s">
        <v>1773</v>
      </c>
      <c r="F1171" s="179" t="s">
        <v>1774</v>
      </c>
      <c r="G1171" s="180" t="s">
        <v>447</v>
      </c>
      <c r="H1171" s="181">
        <v>1</v>
      </c>
      <c r="I1171" s="182"/>
      <c r="J1171" s="183">
        <f>ROUND(I1171*H1171,2)</f>
        <v>0</v>
      </c>
      <c r="K1171" s="179" t="s">
        <v>21</v>
      </c>
      <c r="L1171" s="42"/>
      <c r="M1171" s="184" t="s">
        <v>21</v>
      </c>
      <c r="N1171" s="185" t="s">
        <v>43</v>
      </c>
      <c r="O1171" s="67"/>
      <c r="P1171" s="186">
        <f>O1171*H1171</f>
        <v>0</v>
      </c>
      <c r="Q1171" s="186">
        <v>0</v>
      </c>
      <c r="R1171" s="186">
        <f>Q1171*H1171</f>
        <v>0</v>
      </c>
      <c r="S1171" s="186">
        <v>0</v>
      </c>
      <c r="T1171" s="187">
        <f>S1171*H1171</f>
        <v>0</v>
      </c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R1171" s="188" t="s">
        <v>266</v>
      </c>
      <c r="AT1171" s="188" t="s">
        <v>148</v>
      </c>
      <c r="AU1171" s="188" t="s">
        <v>146</v>
      </c>
      <c r="AY1171" s="19" t="s">
        <v>145</v>
      </c>
      <c r="BE1171" s="189">
        <f>IF(N1171="základní",J1171,0)</f>
        <v>0</v>
      </c>
      <c r="BF1171" s="189">
        <f>IF(N1171="snížená",J1171,0)</f>
        <v>0</v>
      </c>
      <c r="BG1171" s="189">
        <f>IF(N1171="zákl. přenesená",J1171,0)</f>
        <v>0</v>
      </c>
      <c r="BH1171" s="189">
        <f>IF(N1171="sníž. přenesená",J1171,0)</f>
        <v>0</v>
      </c>
      <c r="BI1171" s="189">
        <f>IF(N1171="nulová",J1171,0)</f>
        <v>0</v>
      </c>
      <c r="BJ1171" s="19" t="s">
        <v>77</v>
      </c>
      <c r="BK1171" s="189">
        <f>ROUND(I1171*H1171,2)</f>
        <v>0</v>
      </c>
      <c r="BL1171" s="19" t="s">
        <v>266</v>
      </c>
      <c r="BM1171" s="188" t="s">
        <v>1775</v>
      </c>
    </row>
    <row r="1172" spans="1:47" s="2" customFormat="1" ht="11.25">
      <c r="A1172" s="37"/>
      <c r="B1172" s="38"/>
      <c r="C1172" s="39"/>
      <c r="D1172" s="190" t="s">
        <v>155</v>
      </c>
      <c r="E1172" s="39"/>
      <c r="F1172" s="191" t="s">
        <v>1776</v>
      </c>
      <c r="G1172" s="39"/>
      <c r="H1172" s="39"/>
      <c r="I1172" s="192"/>
      <c r="J1172" s="39"/>
      <c r="K1172" s="39"/>
      <c r="L1172" s="42"/>
      <c r="M1172" s="193"/>
      <c r="N1172" s="194"/>
      <c r="O1172" s="67"/>
      <c r="P1172" s="67"/>
      <c r="Q1172" s="67"/>
      <c r="R1172" s="67"/>
      <c r="S1172" s="67"/>
      <c r="T1172" s="68"/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37"/>
      <c r="AE1172" s="37"/>
      <c r="AT1172" s="19" t="s">
        <v>155</v>
      </c>
      <c r="AU1172" s="19" t="s">
        <v>146</v>
      </c>
    </row>
    <row r="1173" spans="1:65" s="2" customFormat="1" ht="24.2" customHeight="1">
      <c r="A1173" s="37"/>
      <c r="B1173" s="38"/>
      <c r="C1173" s="177" t="s">
        <v>1777</v>
      </c>
      <c r="D1173" s="177" t="s">
        <v>148</v>
      </c>
      <c r="E1173" s="178" t="s">
        <v>1778</v>
      </c>
      <c r="F1173" s="179" t="s">
        <v>1779</v>
      </c>
      <c r="G1173" s="180" t="s">
        <v>447</v>
      </c>
      <c r="H1173" s="181">
        <v>1</v>
      </c>
      <c r="I1173" s="182"/>
      <c r="J1173" s="183">
        <f>ROUND(I1173*H1173,2)</f>
        <v>0</v>
      </c>
      <c r="K1173" s="179" t="s">
        <v>21</v>
      </c>
      <c r="L1173" s="42"/>
      <c r="M1173" s="184" t="s">
        <v>21</v>
      </c>
      <c r="N1173" s="185" t="s">
        <v>43</v>
      </c>
      <c r="O1173" s="67"/>
      <c r="P1173" s="186">
        <f>O1173*H1173</f>
        <v>0</v>
      </c>
      <c r="Q1173" s="186">
        <v>0</v>
      </c>
      <c r="R1173" s="186">
        <f>Q1173*H1173</f>
        <v>0</v>
      </c>
      <c r="S1173" s="186">
        <v>0</v>
      </c>
      <c r="T1173" s="187">
        <f>S1173*H1173</f>
        <v>0</v>
      </c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R1173" s="188" t="s">
        <v>266</v>
      </c>
      <c r="AT1173" s="188" t="s">
        <v>148</v>
      </c>
      <c r="AU1173" s="188" t="s">
        <v>146</v>
      </c>
      <c r="AY1173" s="19" t="s">
        <v>145</v>
      </c>
      <c r="BE1173" s="189">
        <f>IF(N1173="základní",J1173,0)</f>
        <v>0</v>
      </c>
      <c r="BF1173" s="189">
        <f>IF(N1173="snížená",J1173,0)</f>
        <v>0</v>
      </c>
      <c r="BG1173" s="189">
        <f>IF(N1173="zákl. přenesená",J1173,0)</f>
        <v>0</v>
      </c>
      <c r="BH1173" s="189">
        <f>IF(N1173="sníž. přenesená",J1173,0)</f>
        <v>0</v>
      </c>
      <c r="BI1173" s="189">
        <f>IF(N1173="nulová",J1173,0)</f>
        <v>0</v>
      </c>
      <c r="BJ1173" s="19" t="s">
        <v>77</v>
      </c>
      <c r="BK1173" s="189">
        <f>ROUND(I1173*H1173,2)</f>
        <v>0</v>
      </c>
      <c r="BL1173" s="19" t="s">
        <v>266</v>
      </c>
      <c r="BM1173" s="188" t="s">
        <v>1780</v>
      </c>
    </row>
    <row r="1174" spans="1:47" s="2" customFormat="1" ht="11.25">
      <c r="A1174" s="37"/>
      <c r="B1174" s="38"/>
      <c r="C1174" s="39"/>
      <c r="D1174" s="190" t="s">
        <v>155</v>
      </c>
      <c r="E1174" s="39"/>
      <c r="F1174" s="191" t="s">
        <v>1779</v>
      </c>
      <c r="G1174" s="39"/>
      <c r="H1174" s="39"/>
      <c r="I1174" s="192"/>
      <c r="J1174" s="39"/>
      <c r="K1174" s="39"/>
      <c r="L1174" s="42"/>
      <c r="M1174" s="193"/>
      <c r="N1174" s="194"/>
      <c r="O1174" s="67"/>
      <c r="P1174" s="67"/>
      <c r="Q1174" s="67"/>
      <c r="R1174" s="67"/>
      <c r="S1174" s="67"/>
      <c r="T1174" s="68"/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T1174" s="19" t="s">
        <v>155</v>
      </c>
      <c r="AU1174" s="19" t="s">
        <v>146</v>
      </c>
    </row>
    <row r="1175" spans="2:63" s="12" customFormat="1" ht="20.85" customHeight="1">
      <c r="B1175" s="161"/>
      <c r="C1175" s="162"/>
      <c r="D1175" s="163" t="s">
        <v>71</v>
      </c>
      <c r="E1175" s="175" t="s">
        <v>1781</v>
      </c>
      <c r="F1175" s="175" t="s">
        <v>1782</v>
      </c>
      <c r="G1175" s="162"/>
      <c r="H1175" s="162"/>
      <c r="I1175" s="165"/>
      <c r="J1175" s="176">
        <f>BK1175</f>
        <v>0</v>
      </c>
      <c r="K1175" s="162"/>
      <c r="L1175" s="167"/>
      <c r="M1175" s="168"/>
      <c r="N1175" s="169"/>
      <c r="O1175" s="169"/>
      <c r="P1175" s="170">
        <f>SUM(P1176:P1185)</f>
        <v>0</v>
      </c>
      <c r="Q1175" s="169"/>
      <c r="R1175" s="170">
        <f>SUM(R1176:R1185)</f>
        <v>0</v>
      </c>
      <c r="S1175" s="169"/>
      <c r="T1175" s="171">
        <f>SUM(T1176:T1185)</f>
        <v>0</v>
      </c>
      <c r="AR1175" s="172" t="s">
        <v>82</v>
      </c>
      <c r="AT1175" s="173" t="s">
        <v>71</v>
      </c>
      <c r="AU1175" s="173" t="s">
        <v>82</v>
      </c>
      <c r="AY1175" s="172" t="s">
        <v>145</v>
      </c>
      <c r="BK1175" s="174">
        <f>SUM(BK1176:BK1185)</f>
        <v>0</v>
      </c>
    </row>
    <row r="1176" spans="1:65" s="2" customFormat="1" ht="24.2" customHeight="1">
      <c r="A1176" s="37"/>
      <c r="B1176" s="38"/>
      <c r="C1176" s="177" t="s">
        <v>1783</v>
      </c>
      <c r="D1176" s="177" t="s">
        <v>148</v>
      </c>
      <c r="E1176" s="178" t="s">
        <v>1784</v>
      </c>
      <c r="F1176" s="179" t="s">
        <v>1785</v>
      </c>
      <c r="G1176" s="180" t="s">
        <v>151</v>
      </c>
      <c r="H1176" s="181">
        <v>2</v>
      </c>
      <c r="I1176" s="182"/>
      <c r="J1176" s="183">
        <f>ROUND(I1176*H1176,2)</f>
        <v>0</v>
      </c>
      <c r="K1176" s="179" t="s">
        <v>21</v>
      </c>
      <c r="L1176" s="42"/>
      <c r="M1176" s="184" t="s">
        <v>21</v>
      </c>
      <c r="N1176" s="185" t="s">
        <v>43</v>
      </c>
      <c r="O1176" s="67"/>
      <c r="P1176" s="186">
        <f>O1176*H1176</f>
        <v>0</v>
      </c>
      <c r="Q1176" s="186">
        <v>0</v>
      </c>
      <c r="R1176" s="186">
        <f>Q1176*H1176</f>
        <v>0</v>
      </c>
      <c r="S1176" s="186">
        <v>0</v>
      </c>
      <c r="T1176" s="187">
        <f>S1176*H1176</f>
        <v>0</v>
      </c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37"/>
      <c r="AE1176" s="37"/>
      <c r="AR1176" s="188" t="s">
        <v>266</v>
      </c>
      <c r="AT1176" s="188" t="s">
        <v>148</v>
      </c>
      <c r="AU1176" s="188" t="s">
        <v>146</v>
      </c>
      <c r="AY1176" s="19" t="s">
        <v>145</v>
      </c>
      <c r="BE1176" s="189">
        <f>IF(N1176="základní",J1176,0)</f>
        <v>0</v>
      </c>
      <c r="BF1176" s="189">
        <f>IF(N1176="snížená",J1176,0)</f>
        <v>0</v>
      </c>
      <c r="BG1176" s="189">
        <f>IF(N1176="zákl. přenesená",J1176,0)</f>
        <v>0</v>
      </c>
      <c r="BH1176" s="189">
        <f>IF(N1176="sníž. přenesená",J1176,0)</f>
        <v>0</v>
      </c>
      <c r="BI1176" s="189">
        <f>IF(N1176="nulová",J1176,0)</f>
        <v>0</v>
      </c>
      <c r="BJ1176" s="19" t="s">
        <v>77</v>
      </c>
      <c r="BK1176" s="189">
        <f>ROUND(I1176*H1176,2)</f>
        <v>0</v>
      </c>
      <c r="BL1176" s="19" t="s">
        <v>266</v>
      </c>
      <c r="BM1176" s="188" t="s">
        <v>1786</v>
      </c>
    </row>
    <row r="1177" spans="1:47" s="2" customFormat="1" ht="19.5">
      <c r="A1177" s="37"/>
      <c r="B1177" s="38"/>
      <c r="C1177" s="39"/>
      <c r="D1177" s="190" t="s">
        <v>155</v>
      </c>
      <c r="E1177" s="39"/>
      <c r="F1177" s="191" t="s">
        <v>1785</v>
      </c>
      <c r="G1177" s="39"/>
      <c r="H1177" s="39"/>
      <c r="I1177" s="192"/>
      <c r="J1177" s="39"/>
      <c r="K1177" s="39"/>
      <c r="L1177" s="42"/>
      <c r="M1177" s="193"/>
      <c r="N1177" s="194"/>
      <c r="O1177" s="67"/>
      <c r="P1177" s="67"/>
      <c r="Q1177" s="67"/>
      <c r="R1177" s="67"/>
      <c r="S1177" s="67"/>
      <c r="T1177" s="68"/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T1177" s="19" t="s">
        <v>155</v>
      </c>
      <c r="AU1177" s="19" t="s">
        <v>146</v>
      </c>
    </row>
    <row r="1178" spans="1:65" s="2" customFormat="1" ht="33" customHeight="1">
      <c r="A1178" s="37"/>
      <c r="B1178" s="38"/>
      <c r="C1178" s="177" t="s">
        <v>1787</v>
      </c>
      <c r="D1178" s="177" t="s">
        <v>148</v>
      </c>
      <c r="E1178" s="178" t="s">
        <v>1788</v>
      </c>
      <c r="F1178" s="179" t="s">
        <v>1789</v>
      </c>
      <c r="G1178" s="180" t="s">
        <v>151</v>
      </c>
      <c r="H1178" s="181">
        <v>3</v>
      </c>
      <c r="I1178" s="182"/>
      <c r="J1178" s="183">
        <f>ROUND(I1178*H1178,2)</f>
        <v>0</v>
      </c>
      <c r="K1178" s="179" t="s">
        <v>21</v>
      </c>
      <c r="L1178" s="42"/>
      <c r="M1178" s="184" t="s">
        <v>21</v>
      </c>
      <c r="N1178" s="185" t="s">
        <v>43</v>
      </c>
      <c r="O1178" s="67"/>
      <c r="P1178" s="186">
        <f>O1178*H1178</f>
        <v>0</v>
      </c>
      <c r="Q1178" s="186">
        <v>0</v>
      </c>
      <c r="R1178" s="186">
        <f>Q1178*H1178</f>
        <v>0</v>
      </c>
      <c r="S1178" s="186">
        <v>0</v>
      </c>
      <c r="T1178" s="187">
        <f>S1178*H1178</f>
        <v>0</v>
      </c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R1178" s="188" t="s">
        <v>266</v>
      </c>
      <c r="AT1178" s="188" t="s">
        <v>148</v>
      </c>
      <c r="AU1178" s="188" t="s">
        <v>146</v>
      </c>
      <c r="AY1178" s="19" t="s">
        <v>145</v>
      </c>
      <c r="BE1178" s="189">
        <f>IF(N1178="základní",J1178,0)</f>
        <v>0</v>
      </c>
      <c r="BF1178" s="189">
        <f>IF(N1178="snížená",J1178,0)</f>
        <v>0</v>
      </c>
      <c r="BG1178" s="189">
        <f>IF(N1178="zákl. přenesená",J1178,0)</f>
        <v>0</v>
      </c>
      <c r="BH1178" s="189">
        <f>IF(N1178="sníž. přenesená",J1178,0)</f>
        <v>0</v>
      </c>
      <c r="BI1178" s="189">
        <f>IF(N1178="nulová",J1178,0)</f>
        <v>0</v>
      </c>
      <c r="BJ1178" s="19" t="s">
        <v>77</v>
      </c>
      <c r="BK1178" s="189">
        <f>ROUND(I1178*H1178,2)</f>
        <v>0</v>
      </c>
      <c r="BL1178" s="19" t="s">
        <v>266</v>
      </c>
      <c r="BM1178" s="188" t="s">
        <v>1790</v>
      </c>
    </row>
    <row r="1179" spans="1:47" s="2" customFormat="1" ht="19.5">
      <c r="A1179" s="37"/>
      <c r="B1179" s="38"/>
      <c r="C1179" s="39"/>
      <c r="D1179" s="190" t="s">
        <v>155</v>
      </c>
      <c r="E1179" s="39"/>
      <c r="F1179" s="191" t="s">
        <v>1789</v>
      </c>
      <c r="G1179" s="39"/>
      <c r="H1179" s="39"/>
      <c r="I1179" s="192"/>
      <c r="J1179" s="39"/>
      <c r="K1179" s="39"/>
      <c r="L1179" s="42"/>
      <c r="M1179" s="193"/>
      <c r="N1179" s="194"/>
      <c r="O1179" s="67"/>
      <c r="P1179" s="67"/>
      <c r="Q1179" s="67"/>
      <c r="R1179" s="67"/>
      <c r="S1179" s="67"/>
      <c r="T1179" s="68"/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T1179" s="19" t="s">
        <v>155</v>
      </c>
      <c r="AU1179" s="19" t="s">
        <v>146</v>
      </c>
    </row>
    <row r="1180" spans="1:65" s="2" customFormat="1" ht="44.25" customHeight="1">
      <c r="A1180" s="37"/>
      <c r="B1180" s="38"/>
      <c r="C1180" s="177" t="s">
        <v>1791</v>
      </c>
      <c r="D1180" s="177" t="s">
        <v>148</v>
      </c>
      <c r="E1180" s="178" t="s">
        <v>1792</v>
      </c>
      <c r="F1180" s="179" t="s">
        <v>1793</v>
      </c>
      <c r="G1180" s="180" t="s">
        <v>447</v>
      </c>
      <c r="H1180" s="181">
        <v>1</v>
      </c>
      <c r="I1180" s="182"/>
      <c r="J1180" s="183">
        <f>ROUND(I1180*H1180,2)</f>
        <v>0</v>
      </c>
      <c r="K1180" s="179" t="s">
        <v>21</v>
      </c>
      <c r="L1180" s="42"/>
      <c r="M1180" s="184" t="s">
        <v>21</v>
      </c>
      <c r="N1180" s="185" t="s">
        <v>43</v>
      </c>
      <c r="O1180" s="67"/>
      <c r="P1180" s="186">
        <f>O1180*H1180</f>
        <v>0</v>
      </c>
      <c r="Q1180" s="186">
        <v>0</v>
      </c>
      <c r="R1180" s="186">
        <f>Q1180*H1180</f>
        <v>0</v>
      </c>
      <c r="S1180" s="186">
        <v>0</v>
      </c>
      <c r="T1180" s="187">
        <f>S1180*H1180</f>
        <v>0</v>
      </c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R1180" s="188" t="s">
        <v>266</v>
      </c>
      <c r="AT1180" s="188" t="s">
        <v>148</v>
      </c>
      <c r="AU1180" s="188" t="s">
        <v>146</v>
      </c>
      <c r="AY1180" s="19" t="s">
        <v>145</v>
      </c>
      <c r="BE1180" s="189">
        <f>IF(N1180="základní",J1180,0)</f>
        <v>0</v>
      </c>
      <c r="BF1180" s="189">
        <f>IF(N1180="snížená",J1180,0)</f>
        <v>0</v>
      </c>
      <c r="BG1180" s="189">
        <f>IF(N1180="zákl. přenesená",J1180,0)</f>
        <v>0</v>
      </c>
      <c r="BH1180" s="189">
        <f>IF(N1180="sníž. přenesená",J1180,0)</f>
        <v>0</v>
      </c>
      <c r="BI1180" s="189">
        <f>IF(N1180="nulová",J1180,0)</f>
        <v>0</v>
      </c>
      <c r="BJ1180" s="19" t="s">
        <v>77</v>
      </c>
      <c r="BK1180" s="189">
        <f>ROUND(I1180*H1180,2)</f>
        <v>0</v>
      </c>
      <c r="BL1180" s="19" t="s">
        <v>266</v>
      </c>
      <c r="BM1180" s="188" t="s">
        <v>1794</v>
      </c>
    </row>
    <row r="1181" spans="1:47" s="2" customFormat="1" ht="19.5">
      <c r="A1181" s="37"/>
      <c r="B1181" s="38"/>
      <c r="C1181" s="39"/>
      <c r="D1181" s="190" t="s">
        <v>155</v>
      </c>
      <c r="E1181" s="39"/>
      <c r="F1181" s="191" t="s">
        <v>1795</v>
      </c>
      <c r="G1181" s="39"/>
      <c r="H1181" s="39"/>
      <c r="I1181" s="192"/>
      <c r="J1181" s="39"/>
      <c r="K1181" s="39"/>
      <c r="L1181" s="42"/>
      <c r="M1181" s="193"/>
      <c r="N1181" s="194"/>
      <c r="O1181" s="67"/>
      <c r="P1181" s="67"/>
      <c r="Q1181" s="67"/>
      <c r="R1181" s="67"/>
      <c r="S1181" s="67"/>
      <c r="T1181" s="68"/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T1181" s="19" t="s">
        <v>155</v>
      </c>
      <c r="AU1181" s="19" t="s">
        <v>146</v>
      </c>
    </row>
    <row r="1182" spans="1:65" s="2" customFormat="1" ht="21.75" customHeight="1">
      <c r="A1182" s="37"/>
      <c r="B1182" s="38"/>
      <c r="C1182" s="177" t="s">
        <v>1796</v>
      </c>
      <c r="D1182" s="177" t="s">
        <v>148</v>
      </c>
      <c r="E1182" s="178" t="s">
        <v>1797</v>
      </c>
      <c r="F1182" s="179" t="s">
        <v>1798</v>
      </c>
      <c r="G1182" s="180" t="s">
        <v>447</v>
      </c>
      <c r="H1182" s="181">
        <v>1</v>
      </c>
      <c r="I1182" s="182"/>
      <c r="J1182" s="183">
        <f>ROUND(I1182*H1182,2)</f>
        <v>0</v>
      </c>
      <c r="K1182" s="179" t="s">
        <v>21</v>
      </c>
      <c r="L1182" s="42"/>
      <c r="M1182" s="184" t="s">
        <v>21</v>
      </c>
      <c r="N1182" s="185" t="s">
        <v>43</v>
      </c>
      <c r="O1182" s="67"/>
      <c r="P1182" s="186">
        <f>O1182*H1182</f>
        <v>0</v>
      </c>
      <c r="Q1182" s="186">
        <v>0</v>
      </c>
      <c r="R1182" s="186">
        <f>Q1182*H1182</f>
        <v>0</v>
      </c>
      <c r="S1182" s="186">
        <v>0</v>
      </c>
      <c r="T1182" s="187">
        <f>S1182*H1182</f>
        <v>0</v>
      </c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  <c r="AR1182" s="188" t="s">
        <v>266</v>
      </c>
      <c r="AT1182" s="188" t="s">
        <v>148</v>
      </c>
      <c r="AU1182" s="188" t="s">
        <v>146</v>
      </c>
      <c r="AY1182" s="19" t="s">
        <v>145</v>
      </c>
      <c r="BE1182" s="189">
        <f>IF(N1182="základní",J1182,0)</f>
        <v>0</v>
      </c>
      <c r="BF1182" s="189">
        <f>IF(N1182="snížená",J1182,0)</f>
        <v>0</v>
      </c>
      <c r="BG1182" s="189">
        <f>IF(N1182="zákl. přenesená",J1182,0)</f>
        <v>0</v>
      </c>
      <c r="BH1182" s="189">
        <f>IF(N1182="sníž. přenesená",J1182,0)</f>
        <v>0</v>
      </c>
      <c r="BI1182" s="189">
        <f>IF(N1182="nulová",J1182,0)</f>
        <v>0</v>
      </c>
      <c r="BJ1182" s="19" t="s">
        <v>77</v>
      </c>
      <c r="BK1182" s="189">
        <f>ROUND(I1182*H1182,2)</f>
        <v>0</v>
      </c>
      <c r="BL1182" s="19" t="s">
        <v>266</v>
      </c>
      <c r="BM1182" s="188" t="s">
        <v>1799</v>
      </c>
    </row>
    <row r="1183" spans="1:47" s="2" customFormat="1" ht="11.25">
      <c r="A1183" s="37"/>
      <c r="B1183" s="38"/>
      <c r="C1183" s="39"/>
      <c r="D1183" s="190" t="s">
        <v>155</v>
      </c>
      <c r="E1183" s="39"/>
      <c r="F1183" s="191" t="s">
        <v>1776</v>
      </c>
      <c r="G1183" s="39"/>
      <c r="H1183" s="39"/>
      <c r="I1183" s="192"/>
      <c r="J1183" s="39"/>
      <c r="K1183" s="39"/>
      <c r="L1183" s="42"/>
      <c r="M1183" s="193"/>
      <c r="N1183" s="194"/>
      <c r="O1183" s="67"/>
      <c r="P1183" s="67"/>
      <c r="Q1183" s="67"/>
      <c r="R1183" s="67"/>
      <c r="S1183" s="67"/>
      <c r="T1183" s="68"/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T1183" s="19" t="s">
        <v>155</v>
      </c>
      <c r="AU1183" s="19" t="s">
        <v>146</v>
      </c>
    </row>
    <row r="1184" spans="1:65" s="2" customFormat="1" ht="24.2" customHeight="1">
      <c r="A1184" s="37"/>
      <c r="B1184" s="38"/>
      <c r="C1184" s="177" t="s">
        <v>1800</v>
      </c>
      <c r="D1184" s="177" t="s">
        <v>148</v>
      </c>
      <c r="E1184" s="178" t="s">
        <v>1801</v>
      </c>
      <c r="F1184" s="179" t="s">
        <v>1802</v>
      </c>
      <c r="G1184" s="180" t="s">
        <v>447</v>
      </c>
      <c r="H1184" s="181">
        <v>1</v>
      </c>
      <c r="I1184" s="182"/>
      <c r="J1184" s="183">
        <f>ROUND(I1184*H1184,2)</f>
        <v>0</v>
      </c>
      <c r="K1184" s="179" t="s">
        <v>21</v>
      </c>
      <c r="L1184" s="42"/>
      <c r="M1184" s="184" t="s">
        <v>21</v>
      </c>
      <c r="N1184" s="185" t="s">
        <v>43</v>
      </c>
      <c r="O1184" s="67"/>
      <c r="P1184" s="186">
        <f>O1184*H1184</f>
        <v>0</v>
      </c>
      <c r="Q1184" s="186">
        <v>0</v>
      </c>
      <c r="R1184" s="186">
        <f>Q1184*H1184</f>
        <v>0</v>
      </c>
      <c r="S1184" s="186">
        <v>0</v>
      </c>
      <c r="T1184" s="187">
        <f>S1184*H1184</f>
        <v>0</v>
      </c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R1184" s="188" t="s">
        <v>266</v>
      </c>
      <c r="AT1184" s="188" t="s">
        <v>148</v>
      </c>
      <c r="AU1184" s="188" t="s">
        <v>146</v>
      </c>
      <c r="AY1184" s="19" t="s">
        <v>145</v>
      </c>
      <c r="BE1184" s="189">
        <f>IF(N1184="základní",J1184,0)</f>
        <v>0</v>
      </c>
      <c r="BF1184" s="189">
        <f>IF(N1184="snížená",J1184,0)</f>
        <v>0</v>
      </c>
      <c r="BG1184" s="189">
        <f>IF(N1184="zákl. přenesená",J1184,0)</f>
        <v>0</v>
      </c>
      <c r="BH1184" s="189">
        <f>IF(N1184="sníž. přenesená",J1184,0)</f>
        <v>0</v>
      </c>
      <c r="BI1184" s="189">
        <f>IF(N1184="nulová",J1184,0)</f>
        <v>0</v>
      </c>
      <c r="BJ1184" s="19" t="s">
        <v>77</v>
      </c>
      <c r="BK1184" s="189">
        <f>ROUND(I1184*H1184,2)</f>
        <v>0</v>
      </c>
      <c r="BL1184" s="19" t="s">
        <v>266</v>
      </c>
      <c r="BM1184" s="188" t="s">
        <v>1803</v>
      </c>
    </row>
    <row r="1185" spans="1:47" s="2" customFormat="1" ht="11.25">
      <c r="A1185" s="37"/>
      <c r="B1185" s="38"/>
      <c r="C1185" s="39"/>
      <c r="D1185" s="190" t="s">
        <v>155</v>
      </c>
      <c r="E1185" s="39"/>
      <c r="F1185" s="191" t="s">
        <v>1802</v>
      </c>
      <c r="G1185" s="39"/>
      <c r="H1185" s="39"/>
      <c r="I1185" s="192"/>
      <c r="J1185" s="39"/>
      <c r="K1185" s="39"/>
      <c r="L1185" s="42"/>
      <c r="M1185" s="193"/>
      <c r="N1185" s="194"/>
      <c r="O1185" s="67"/>
      <c r="P1185" s="67"/>
      <c r="Q1185" s="67"/>
      <c r="R1185" s="67"/>
      <c r="S1185" s="67"/>
      <c r="T1185" s="68"/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  <c r="AT1185" s="19" t="s">
        <v>155</v>
      </c>
      <c r="AU1185" s="19" t="s">
        <v>146</v>
      </c>
    </row>
    <row r="1186" spans="2:63" s="12" customFormat="1" ht="20.85" customHeight="1">
      <c r="B1186" s="161"/>
      <c r="C1186" s="162"/>
      <c r="D1186" s="163" t="s">
        <v>71</v>
      </c>
      <c r="E1186" s="175" t="s">
        <v>1804</v>
      </c>
      <c r="F1186" s="175" t="s">
        <v>1805</v>
      </c>
      <c r="G1186" s="162"/>
      <c r="H1186" s="162"/>
      <c r="I1186" s="165"/>
      <c r="J1186" s="176">
        <f>BK1186</f>
        <v>0</v>
      </c>
      <c r="K1186" s="162"/>
      <c r="L1186" s="167"/>
      <c r="M1186" s="168"/>
      <c r="N1186" s="169"/>
      <c r="O1186" s="169"/>
      <c r="P1186" s="170">
        <f>SUM(P1187:P1205)</f>
        <v>0</v>
      </c>
      <c r="Q1186" s="169"/>
      <c r="R1186" s="170">
        <f>SUM(R1187:R1205)</f>
        <v>0.0046</v>
      </c>
      <c r="S1186" s="169"/>
      <c r="T1186" s="171">
        <f>SUM(T1187:T1205)</f>
        <v>0</v>
      </c>
      <c r="AR1186" s="172" t="s">
        <v>82</v>
      </c>
      <c r="AT1186" s="173" t="s">
        <v>71</v>
      </c>
      <c r="AU1186" s="173" t="s">
        <v>82</v>
      </c>
      <c r="AY1186" s="172" t="s">
        <v>145</v>
      </c>
      <c r="BK1186" s="174">
        <f>SUM(BK1187:BK1205)</f>
        <v>0</v>
      </c>
    </row>
    <row r="1187" spans="1:65" s="2" customFormat="1" ht="33" customHeight="1">
      <c r="A1187" s="37"/>
      <c r="B1187" s="38"/>
      <c r="C1187" s="177" t="s">
        <v>1806</v>
      </c>
      <c r="D1187" s="177" t="s">
        <v>148</v>
      </c>
      <c r="E1187" s="178" t="s">
        <v>1807</v>
      </c>
      <c r="F1187" s="179" t="s">
        <v>1808</v>
      </c>
      <c r="G1187" s="180" t="s">
        <v>226</v>
      </c>
      <c r="H1187" s="181">
        <v>20</v>
      </c>
      <c r="I1187" s="182"/>
      <c r="J1187" s="183">
        <f>ROUND(I1187*H1187,2)</f>
        <v>0</v>
      </c>
      <c r="K1187" s="179" t="s">
        <v>152</v>
      </c>
      <c r="L1187" s="42"/>
      <c r="M1187" s="184" t="s">
        <v>21</v>
      </c>
      <c r="N1187" s="185" t="s">
        <v>43</v>
      </c>
      <c r="O1187" s="67"/>
      <c r="P1187" s="186">
        <f>O1187*H1187</f>
        <v>0</v>
      </c>
      <c r="Q1187" s="186">
        <v>0</v>
      </c>
      <c r="R1187" s="186">
        <f>Q1187*H1187</f>
        <v>0</v>
      </c>
      <c r="S1187" s="186">
        <v>0</v>
      </c>
      <c r="T1187" s="187">
        <f>S1187*H1187</f>
        <v>0</v>
      </c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R1187" s="188" t="s">
        <v>266</v>
      </c>
      <c r="AT1187" s="188" t="s">
        <v>148</v>
      </c>
      <c r="AU1187" s="188" t="s">
        <v>146</v>
      </c>
      <c r="AY1187" s="19" t="s">
        <v>145</v>
      </c>
      <c r="BE1187" s="189">
        <f>IF(N1187="základní",J1187,0)</f>
        <v>0</v>
      </c>
      <c r="BF1187" s="189">
        <f>IF(N1187="snížená",J1187,0)</f>
        <v>0</v>
      </c>
      <c r="BG1187" s="189">
        <f>IF(N1187="zákl. přenesená",J1187,0)</f>
        <v>0</v>
      </c>
      <c r="BH1187" s="189">
        <f>IF(N1187="sníž. přenesená",J1187,0)</f>
        <v>0</v>
      </c>
      <c r="BI1187" s="189">
        <f>IF(N1187="nulová",J1187,0)</f>
        <v>0</v>
      </c>
      <c r="BJ1187" s="19" t="s">
        <v>77</v>
      </c>
      <c r="BK1187" s="189">
        <f>ROUND(I1187*H1187,2)</f>
        <v>0</v>
      </c>
      <c r="BL1187" s="19" t="s">
        <v>266</v>
      </c>
      <c r="BM1187" s="188" t="s">
        <v>1809</v>
      </c>
    </row>
    <row r="1188" spans="1:47" s="2" customFormat="1" ht="19.5">
      <c r="A1188" s="37"/>
      <c r="B1188" s="38"/>
      <c r="C1188" s="39"/>
      <c r="D1188" s="190" t="s">
        <v>155</v>
      </c>
      <c r="E1188" s="39"/>
      <c r="F1188" s="191" t="s">
        <v>1810</v>
      </c>
      <c r="G1188" s="39"/>
      <c r="H1188" s="39"/>
      <c r="I1188" s="192"/>
      <c r="J1188" s="39"/>
      <c r="K1188" s="39"/>
      <c r="L1188" s="42"/>
      <c r="M1188" s="193"/>
      <c r="N1188" s="194"/>
      <c r="O1188" s="67"/>
      <c r="P1188" s="67"/>
      <c r="Q1188" s="67"/>
      <c r="R1188" s="67"/>
      <c r="S1188" s="67"/>
      <c r="T1188" s="68"/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T1188" s="19" t="s">
        <v>155</v>
      </c>
      <c r="AU1188" s="19" t="s">
        <v>146</v>
      </c>
    </row>
    <row r="1189" spans="1:47" s="2" customFormat="1" ht="11.25">
      <c r="A1189" s="37"/>
      <c r="B1189" s="38"/>
      <c r="C1189" s="39"/>
      <c r="D1189" s="195" t="s">
        <v>157</v>
      </c>
      <c r="E1189" s="39"/>
      <c r="F1189" s="196" t="s">
        <v>1811</v>
      </c>
      <c r="G1189" s="39"/>
      <c r="H1189" s="39"/>
      <c r="I1189" s="192"/>
      <c r="J1189" s="39"/>
      <c r="K1189" s="39"/>
      <c r="L1189" s="42"/>
      <c r="M1189" s="193"/>
      <c r="N1189" s="194"/>
      <c r="O1189" s="67"/>
      <c r="P1189" s="67"/>
      <c r="Q1189" s="67"/>
      <c r="R1189" s="67"/>
      <c r="S1189" s="67"/>
      <c r="T1189" s="68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T1189" s="19" t="s">
        <v>157</v>
      </c>
      <c r="AU1189" s="19" t="s">
        <v>146</v>
      </c>
    </row>
    <row r="1190" spans="1:65" s="2" customFormat="1" ht="44.25" customHeight="1">
      <c r="A1190" s="37"/>
      <c r="B1190" s="38"/>
      <c r="C1190" s="240" t="s">
        <v>1812</v>
      </c>
      <c r="D1190" s="240" t="s">
        <v>486</v>
      </c>
      <c r="E1190" s="241" t="s">
        <v>1813</v>
      </c>
      <c r="F1190" s="242" t="s">
        <v>1814</v>
      </c>
      <c r="G1190" s="243" t="s">
        <v>226</v>
      </c>
      <c r="H1190" s="244">
        <v>23</v>
      </c>
      <c r="I1190" s="245"/>
      <c r="J1190" s="246">
        <f>ROUND(I1190*H1190,2)</f>
        <v>0</v>
      </c>
      <c r="K1190" s="242" t="s">
        <v>152</v>
      </c>
      <c r="L1190" s="247"/>
      <c r="M1190" s="248" t="s">
        <v>21</v>
      </c>
      <c r="N1190" s="249" t="s">
        <v>43</v>
      </c>
      <c r="O1190" s="67"/>
      <c r="P1190" s="186">
        <f>O1190*H1190</f>
        <v>0</v>
      </c>
      <c r="Q1190" s="186">
        <v>0.0002</v>
      </c>
      <c r="R1190" s="186">
        <f>Q1190*H1190</f>
        <v>0.0046</v>
      </c>
      <c r="S1190" s="186">
        <v>0</v>
      </c>
      <c r="T1190" s="187">
        <f>S1190*H1190</f>
        <v>0</v>
      </c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R1190" s="188" t="s">
        <v>426</v>
      </c>
      <c r="AT1190" s="188" t="s">
        <v>486</v>
      </c>
      <c r="AU1190" s="188" t="s">
        <v>146</v>
      </c>
      <c r="AY1190" s="19" t="s">
        <v>145</v>
      </c>
      <c r="BE1190" s="189">
        <f>IF(N1190="základní",J1190,0)</f>
        <v>0</v>
      </c>
      <c r="BF1190" s="189">
        <f>IF(N1190="snížená",J1190,0)</f>
        <v>0</v>
      </c>
      <c r="BG1190" s="189">
        <f>IF(N1190="zákl. přenesená",J1190,0)</f>
        <v>0</v>
      </c>
      <c r="BH1190" s="189">
        <f>IF(N1190="sníž. přenesená",J1190,0)</f>
        <v>0</v>
      </c>
      <c r="BI1190" s="189">
        <f>IF(N1190="nulová",J1190,0)</f>
        <v>0</v>
      </c>
      <c r="BJ1190" s="19" t="s">
        <v>77</v>
      </c>
      <c r="BK1190" s="189">
        <f>ROUND(I1190*H1190,2)</f>
        <v>0</v>
      </c>
      <c r="BL1190" s="19" t="s">
        <v>266</v>
      </c>
      <c r="BM1190" s="188" t="s">
        <v>1815</v>
      </c>
    </row>
    <row r="1191" spans="1:47" s="2" customFormat="1" ht="29.25">
      <c r="A1191" s="37"/>
      <c r="B1191" s="38"/>
      <c r="C1191" s="39"/>
      <c r="D1191" s="190" t="s">
        <v>155</v>
      </c>
      <c r="E1191" s="39"/>
      <c r="F1191" s="191" t="s">
        <v>1814</v>
      </c>
      <c r="G1191" s="39"/>
      <c r="H1191" s="39"/>
      <c r="I1191" s="192"/>
      <c r="J1191" s="39"/>
      <c r="K1191" s="39"/>
      <c r="L1191" s="42"/>
      <c r="M1191" s="193"/>
      <c r="N1191" s="194"/>
      <c r="O1191" s="67"/>
      <c r="P1191" s="67"/>
      <c r="Q1191" s="67"/>
      <c r="R1191" s="67"/>
      <c r="S1191" s="67"/>
      <c r="T1191" s="68"/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T1191" s="19" t="s">
        <v>155</v>
      </c>
      <c r="AU1191" s="19" t="s">
        <v>146</v>
      </c>
    </row>
    <row r="1192" spans="1:47" s="2" customFormat="1" ht="11.25">
      <c r="A1192" s="37"/>
      <c r="B1192" s="38"/>
      <c r="C1192" s="39"/>
      <c r="D1192" s="195" t="s">
        <v>157</v>
      </c>
      <c r="E1192" s="39"/>
      <c r="F1192" s="196" t="s">
        <v>1816</v>
      </c>
      <c r="G1192" s="39"/>
      <c r="H1192" s="39"/>
      <c r="I1192" s="192"/>
      <c r="J1192" s="39"/>
      <c r="K1192" s="39"/>
      <c r="L1192" s="42"/>
      <c r="M1192" s="193"/>
      <c r="N1192" s="194"/>
      <c r="O1192" s="67"/>
      <c r="P1192" s="67"/>
      <c r="Q1192" s="67"/>
      <c r="R1192" s="67"/>
      <c r="S1192" s="67"/>
      <c r="T1192" s="68"/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  <c r="AT1192" s="19" t="s">
        <v>157</v>
      </c>
      <c r="AU1192" s="19" t="s">
        <v>146</v>
      </c>
    </row>
    <row r="1193" spans="2:51" s="13" customFormat="1" ht="11.25">
      <c r="B1193" s="197"/>
      <c r="C1193" s="198"/>
      <c r="D1193" s="190" t="s">
        <v>159</v>
      </c>
      <c r="E1193" s="198"/>
      <c r="F1193" s="200" t="s">
        <v>1817</v>
      </c>
      <c r="G1193" s="198"/>
      <c r="H1193" s="201">
        <v>23</v>
      </c>
      <c r="I1193" s="202"/>
      <c r="J1193" s="198"/>
      <c r="K1193" s="198"/>
      <c r="L1193" s="203"/>
      <c r="M1193" s="204"/>
      <c r="N1193" s="205"/>
      <c r="O1193" s="205"/>
      <c r="P1193" s="205"/>
      <c r="Q1193" s="205"/>
      <c r="R1193" s="205"/>
      <c r="S1193" s="205"/>
      <c r="T1193" s="206"/>
      <c r="AT1193" s="207" t="s">
        <v>159</v>
      </c>
      <c r="AU1193" s="207" t="s">
        <v>146</v>
      </c>
      <c r="AV1193" s="13" t="s">
        <v>82</v>
      </c>
      <c r="AW1193" s="13" t="s">
        <v>4</v>
      </c>
      <c r="AX1193" s="13" t="s">
        <v>77</v>
      </c>
      <c r="AY1193" s="207" t="s">
        <v>145</v>
      </c>
    </row>
    <row r="1194" spans="1:65" s="2" customFormat="1" ht="37.9" customHeight="1">
      <c r="A1194" s="37"/>
      <c r="B1194" s="38"/>
      <c r="C1194" s="177" t="s">
        <v>1818</v>
      </c>
      <c r="D1194" s="177" t="s">
        <v>148</v>
      </c>
      <c r="E1194" s="178" t="s">
        <v>1819</v>
      </c>
      <c r="F1194" s="179" t="s">
        <v>1820</v>
      </c>
      <c r="G1194" s="180" t="s">
        <v>151</v>
      </c>
      <c r="H1194" s="181">
        <v>3</v>
      </c>
      <c r="I1194" s="182"/>
      <c r="J1194" s="183">
        <f>ROUND(I1194*H1194,2)</f>
        <v>0</v>
      </c>
      <c r="K1194" s="179" t="s">
        <v>21</v>
      </c>
      <c r="L1194" s="42"/>
      <c r="M1194" s="184" t="s">
        <v>21</v>
      </c>
      <c r="N1194" s="185" t="s">
        <v>43</v>
      </c>
      <c r="O1194" s="67"/>
      <c r="P1194" s="186">
        <f>O1194*H1194</f>
        <v>0</v>
      </c>
      <c r="Q1194" s="186">
        <v>0</v>
      </c>
      <c r="R1194" s="186">
        <f>Q1194*H1194</f>
        <v>0</v>
      </c>
      <c r="S1194" s="186">
        <v>0</v>
      </c>
      <c r="T1194" s="187">
        <f>S1194*H1194</f>
        <v>0</v>
      </c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  <c r="AR1194" s="188" t="s">
        <v>266</v>
      </c>
      <c r="AT1194" s="188" t="s">
        <v>148</v>
      </c>
      <c r="AU1194" s="188" t="s">
        <v>146</v>
      </c>
      <c r="AY1194" s="19" t="s">
        <v>145</v>
      </c>
      <c r="BE1194" s="189">
        <f>IF(N1194="základní",J1194,0)</f>
        <v>0</v>
      </c>
      <c r="BF1194" s="189">
        <f>IF(N1194="snížená",J1194,0)</f>
        <v>0</v>
      </c>
      <c r="BG1194" s="189">
        <f>IF(N1194="zákl. přenesená",J1194,0)</f>
        <v>0</v>
      </c>
      <c r="BH1194" s="189">
        <f>IF(N1194="sníž. přenesená",J1194,0)</f>
        <v>0</v>
      </c>
      <c r="BI1194" s="189">
        <f>IF(N1194="nulová",J1194,0)</f>
        <v>0</v>
      </c>
      <c r="BJ1194" s="19" t="s">
        <v>77</v>
      </c>
      <c r="BK1194" s="189">
        <f>ROUND(I1194*H1194,2)</f>
        <v>0</v>
      </c>
      <c r="BL1194" s="19" t="s">
        <v>266</v>
      </c>
      <c r="BM1194" s="188" t="s">
        <v>1821</v>
      </c>
    </row>
    <row r="1195" spans="1:47" s="2" customFormat="1" ht="19.5">
      <c r="A1195" s="37"/>
      <c r="B1195" s="38"/>
      <c r="C1195" s="39"/>
      <c r="D1195" s="190" t="s">
        <v>155</v>
      </c>
      <c r="E1195" s="39"/>
      <c r="F1195" s="191" t="s">
        <v>1820</v>
      </c>
      <c r="G1195" s="39"/>
      <c r="H1195" s="39"/>
      <c r="I1195" s="192"/>
      <c r="J1195" s="39"/>
      <c r="K1195" s="39"/>
      <c r="L1195" s="42"/>
      <c r="M1195" s="193"/>
      <c r="N1195" s="194"/>
      <c r="O1195" s="67"/>
      <c r="P1195" s="67"/>
      <c r="Q1195" s="67"/>
      <c r="R1195" s="67"/>
      <c r="S1195" s="67"/>
      <c r="T1195" s="68"/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  <c r="AT1195" s="19" t="s">
        <v>155</v>
      </c>
      <c r="AU1195" s="19" t="s">
        <v>146</v>
      </c>
    </row>
    <row r="1196" spans="1:65" s="2" customFormat="1" ht="66.75" customHeight="1">
      <c r="A1196" s="37"/>
      <c r="B1196" s="38"/>
      <c r="C1196" s="177" t="s">
        <v>1822</v>
      </c>
      <c r="D1196" s="177" t="s">
        <v>148</v>
      </c>
      <c r="E1196" s="178" t="s">
        <v>1823</v>
      </c>
      <c r="F1196" s="179" t="s">
        <v>1824</v>
      </c>
      <c r="G1196" s="180" t="s">
        <v>447</v>
      </c>
      <c r="H1196" s="181">
        <v>1</v>
      </c>
      <c r="I1196" s="182"/>
      <c r="J1196" s="183">
        <f>ROUND(I1196*H1196,2)</f>
        <v>0</v>
      </c>
      <c r="K1196" s="179" t="s">
        <v>21</v>
      </c>
      <c r="L1196" s="42"/>
      <c r="M1196" s="184" t="s">
        <v>21</v>
      </c>
      <c r="N1196" s="185" t="s">
        <v>43</v>
      </c>
      <c r="O1196" s="67"/>
      <c r="P1196" s="186">
        <f>O1196*H1196</f>
        <v>0</v>
      </c>
      <c r="Q1196" s="186">
        <v>0</v>
      </c>
      <c r="R1196" s="186">
        <f>Q1196*H1196</f>
        <v>0</v>
      </c>
      <c r="S1196" s="186">
        <v>0</v>
      </c>
      <c r="T1196" s="187">
        <f>S1196*H1196</f>
        <v>0</v>
      </c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R1196" s="188" t="s">
        <v>266</v>
      </c>
      <c r="AT1196" s="188" t="s">
        <v>148</v>
      </c>
      <c r="AU1196" s="188" t="s">
        <v>146</v>
      </c>
      <c r="AY1196" s="19" t="s">
        <v>145</v>
      </c>
      <c r="BE1196" s="189">
        <f>IF(N1196="základní",J1196,0)</f>
        <v>0</v>
      </c>
      <c r="BF1196" s="189">
        <f>IF(N1196="snížená",J1196,0)</f>
        <v>0</v>
      </c>
      <c r="BG1196" s="189">
        <f>IF(N1196="zákl. přenesená",J1196,0)</f>
        <v>0</v>
      </c>
      <c r="BH1196" s="189">
        <f>IF(N1196="sníž. přenesená",J1196,0)</f>
        <v>0</v>
      </c>
      <c r="BI1196" s="189">
        <f>IF(N1196="nulová",J1196,0)</f>
        <v>0</v>
      </c>
      <c r="BJ1196" s="19" t="s">
        <v>77</v>
      </c>
      <c r="BK1196" s="189">
        <f>ROUND(I1196*H1196,2)</f>
        <v>0</v>
      </c>
      <c r="BL1196" s="19" t="s">
        <v>266</v>
      </c>
      <c r="BM1196" s="188" t="s">
        <v>1825</v>
      </c>
    </row>
    <row r="1197" spans="1:47" s="2" customFormat="1" ht="19.5">
      <c r="A1197" s="37"/>
      <c r="B1197" s="38"/>
      <c r="C1197" s="39"/>
      <c r="D1197" s="190" t="s">
        <v>155</v>
      </c>
      <c r="E1197" s="39"/>
      <c r="F1197" s="191" t="s">
        <v>1826</v>
      </c>
      <c r="G1197" s="39"/>
      <c r="H1197" s="39"/>
      <c r="I1197" s="192"/>
      <c r="J1197" s="39"/>
      <c r="K1197" s="39"/>
      <c r="L1197" s="42"/>
      <c r="M1197" s="193"/>
      <c r="N1197" s="194"/>
      <c r="O1197" s="67"/>
      <c r="P1197" s="67"/>
      <c r="Q1197" s="67"/>
      <c r="R1197" s="67"/>
      <c r="S1197" s="67"/>
      <c r="T1197" s="68"/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T1197" s="19" t="s">
        <v>155</v>
      </c>
      <c r="AU1197" s="19" t="s">
        <v>146</v>
      </c>
    </row>
    <row r="1198" spans="1:65" s="2" customFormat="1" ht="37.9" customHeight="1">
      <c r="A1198" s="37"/>
      <c r="B1198" s="38"/>
      <c r="C1198" s="177" t="s">
        <v>1827</v>
      </c>
      <c r="D1198" s="177" t="s">
        <v>148</v>
      </c>
      <c r="E1198" s="178" t="s">
        <v>1828</v>
      </c>
      <c r="F1198" s="179" t="s">
        <v>1829</v>
      </c>
      <c r="G1198" s="180" t="s">
        <v>151</v>
      </c>
      <c r="H1198" s="181">
        <v>2</v>
      </c>
      <c r="I1198" s="182"/>
      <c r="J1198" s="183">
        <f>ROUND(I1198*H1198,2)</f>
        <v>0</v>
      </c>
      <c r="K1198" s="179" t="s">
        <v>21</v>
      </c>
      <c r="L1198" s="42"/>
      <c r="M1198" s="184" t="s">
        <v>21</v>
      </c>
      <c r="N1198" s="185" t="s">
        <v>43</v>
      </c>
      <c r="O1198" s="67"/>
      <c r="P1198" s="186">
        <f>O1198*H1198</f>
        <v>0</v>
      </c>
      <c r="Q1198" s="186">
        <v>0</v>
      </c>
      <c r="R1198" s="186">
        <f>Q1198*H1198</f>
        <v>0</v>
      </c>
      <c r="S1198" s="186">
        <v>0</v>
      </c>
      <c r="T1198" s="187">
        <f>S1198*H1198</f>
        <v>0</v>
      </c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7"/>
      <c r="AR1198" s="188" t="s">
        <v>266</v>
      </c>
      <c r="AT1198" s="188" t="s">
        <v>148</v>
      </c>
      <c r="AU1198" s="188" t="s">
        <v>146</v>
      </c>
      <c r="AY1198" s="19" t="s">
        <v>145</v>
      </c>
      <c r="BE1198" s="189">
        <f>IF(N1198="základní",J1198,0)</f>
        <v>0</v>
      </c>
      <c r="BF1198" s="189">
        <f>IF(N1198="snížená",J1198,0)</f>
        <v>0</v>
      </c>
      <c r="BG1198" s="189">
        <f>IF(N1198="zákl. přenesená",J1198,0)</f>
        <v>0</v>
      </c>
      <c r="BH1198" s="189">
        <f>IF(N1198="sníž. přenesená",J1198,0)</f>
        <v>0</v>
      </c>
      <c r="BI1198" s="189">
        <f>IF(N1198="nulová",J1198,0)</f>
        <v>0</v>
      </c>
      <c r="BJ1198" s="19" t="s">
        <v>77</v>
      </c>
      <c r="BK1198" s="189">
        <f>ROUND(I1198*H1198,2)</f>
        <v>0</v>
      </c>
      <c r="BL1198" s="19" t="s">
        <v>266</v>
      </c>
      <c r="BM1198" s="188" t="s">
        <v>1830</v>
      </c>
    </row>
    <row r="1199" spans="1:47" s="2" customFormat="1" ht="19.5">
      <c r="A1199" s="37"/>
      <c r="B1199" s="38"/>
      <c r="C1199" s="39"/>
      <c r="D1199" s="190" t="s">
        <v>155</v>
      </c>
      <c r="E1199" s="39"/>
      <c r="F1199" s="191" t="s">
        <v>1831</v>
      </c>
      <c r="G1199" s="39"/>
      <c r="H1199" s="39"/>
      <c r="I1199" s="192"/>
      <c r="J1199" s="39"/>
      <c r="K1199" s="39"/>
      <c r="L1199" s="42"/>
      <c r="M1199" s="193"/>
      <c r="N1199" s="194"/>
      <c r="O1199" s="67"/>
      <c r="P1199" s="67"/>
      <c r="Q1199" s="67"/>
      <c r="R1199" s="67"/>
      <c r="S1199" s="67"/>
      <c r="T1199" s="68"/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37"/>
      <c r="AE1199" s="37"/>
      <c r="AT1199" s="19" t="s">
        <v>155</v>
      </c>
      <c r="AU1199" s="19" t="s">
        <v>146</v>
      </c>
    </row>
    <row r="1200" spans="1:65" s="2" customFormat="1" ht="44.25" customHeight="1">
      <c r="A1200" s="37"/>
      <c r="B1200" s="38"/>
      <c r="C1200" s="240" t="s">
        <v>1832</v>
      </c>
      <c r="D1200" s="240" t="s">
        <v>486</v>
      </c>
      <c r="E1200" s="241" t="s">
        <v>1833</v>
      </c>
      <c r="F1200" s="242" t="s">
        <v>1834</v>
      </c>
      <c r="G1200" s="243" t="s">
        <v>151</v>
      </c>
      <c r="H1200" s="244">
        <v>2</v>
      </c>
      <c r="I1200" s="245"/>
      <c r="J1200" s="246">
        <f>ROUND(I1200*H1200,2)</f>
        <v>0</v>
      </c>
      <c r="K1200" s="242" t="s">
        <v>21</v>
      </c>
      <c r="L1200" s="247"/>
      <c r="M1200" s="248" t="s">
        <v>21</v>
      </c>
      <c r="N1200" s="249" t="s">
        <v>43</v>
      </c>
      <c r="O1200" s="67"/>
      <c r="P1200" s="186">
        <f>O1200*H1200</f>
        <v>0</v>
      </c>
      <c r="Q1200" s="186">
        <v>0</v>
      </c>
      <c r="R1200" s="186">
        <f>Q1200*H1200</f>
        <v>0</v>
      </c>
      <c r="S1200" s="186">
        <v>0</v>
      </c>
      <c r="T1200" s="187">
        <f>S1200*H1200</f>
        <v>0</v>
      </c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  <c r="AR1200" s="188" t="s">
        <v>426</v>
      </c>
      <c r="AT1200" s="188" t="s">
        <v>486</v>
      </c>
      <c r="AU1200" s="188" t="s">
        <v>146</v>
      </c>
      <c r="AY1200" s="19" t="s">
        <v>145</v>
      </c>
      <c r="BE1200" s="189">
        <f>IF(N1200="základní",J1200,0)</f>
        <v>0</v>
      </c>
      <c r="BF1200" s="189">
        <f>IF(N1200="snížená",J1200,0)</f>
        <v>0</v>
      </c>
      <c r="BG1200" s="189">
        <f>IF(N1200="zákl. přenesená",J1200,0)</f>
        <v>0</v>
      </c>
      <c r="BH1200" s="189">
        <f>IF(N1200="sníž. přenesená",J1200,0)</f>
        <v>0</v>
      </c>
      <c r="BI1200" s="189">
        <f>IF(N1200="nulová",J1200,0)</f>
        <v>0</v>
      </c>
      <c r="BJ1200" s="19" t="s">
        <v>77</v>
      </c>
      <c r="BK1200" s="189">
        <f>ROUND(I1200*H1200,2)</f>
        <v>0</v>
      </c>
      <c r="BL1200" s="19" t="s">
        <v>266</v>
      </c>
      <c r="BM1200" s="188" t="s">
        <v>1835</v>
      </c>
    </row>
    <row r="1201" spans="1:47" s="2" customFormat="1" ht="29.25">
      <c r="A1201" s="37"/>
      <c r="B1201" s="38"/>
      <c r="C1201" s="39"/>
      <c r="D1201" s="190" t="s">
        <v>155</v>
      </c>
      <c r="E1201" s="39"/>
      <c r="F1201" s="191" t="s">
        <v>1834</v>
      </c>
      <c r="G1201" s="39"/>
      <c r="H1201" s="39"/>
      <c r="I1201" s="192"/>
      <c r="J1201" s="39"/>
      <c r="K1201" s="39"/>
      <c r="L1201" s="42"/>
      <c r="M1201" s="193"/>
      <c r="N1201" s="194"/>
      <c r="O1201" s="67"/>
      <c r="P1201" s="67"/>
      <c r="Q1201" s="67"/>
      <c r="R1201" s="67"/>
      <c r="S1201" s="67"/>
      <c r="T1201" s="68"/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T1201" s="19" t="s">
        <v>155</v>
      </c>
      <c r="AU1201" s="19" t="s">
        <v>146</v>
      </c>
    </row>
    <row r="1202" spans="1:65" s="2" customFormat="1" ht="55.5" customHeight="1">
      <c r="A1202" s="37"/>
      <c r="B1202" s="38"/>
      <c r="C1202" s="177" t="s">
        <v>1836</v>
      </c>
      <c r="D1202" s="177" t="s">
        <v>148</v>
      </c>
      <c r="E1202" s="178" t="s">
        <v>1837</v>
      </c>
      <c r="F1202" s="179" t="s">
        <v>1838</v>
      </c>
      <c r="G1202" s="180" t="s">
        <v>447</v>
      </c>
      <c r="H1202" s="181">
        <v>1</v>
      </c>
      <c r="I1202" s="182"/>
      <c r="J1202" s="183">
        <f>ROUND(I1202*H1202,2)</f>
        <v>0</v>
      </c>
      <c r="K1202" s="179" t="s">
        <v>21</v>
      </c>
      <c r="L1202" s="42"/>
      <c r="M1202" s="184" t="s">
        <v>21</v>
      </c>
      <c r="N1202" s="185" t="s">
        <v>43</v>
      </c>
      <c r="O1202" s="67"/>
      <c r="P1202" s="186">
        <f>O1202*H1202</f>
        <v>0</v>
      </c>
      <c r="Q1202" s="186">
        <v>0</v>
      </c>
      <c r="R1202" s="186">
        <f>Q1202*H1202</f>
        <v>0</v>
      </c>
      <c r="S1202" s="186">
        <v>0</v>
      </c>
      <c r="T1202" s="187">
        <f>S1202*H1202</f>
        <v>0</v>
      </c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  <c r="AR1202" s="188" t="s">
        <v>266</v>
      </c>
      <c r="AT1202" s="188" t="s">
        <v>148</v>
      </c>
      <c r="AU1202" s="188" t="s">
        <v>146</v>
      </c>
      <c r="AY1202" s="19" t="s">
        <v>145</v>
      </c>
      <c r="BE1202" s="189">
        <f>IF(N1202="základní",J1202,0)</f>
        <v>0</v>
      </c>
      <c r="BF1202" s="189">
        <f>IF(N1202="snížená",J1202,0)</f>
        <v>0</v>
      </c>
      <c r="BG1202" s="189">
        <f>IF(N1202="zákl. přenesená",J1202,0)</f>
        <v>0</v>
      </c>
      <c r="BH1202" s="189">
        <f>IF(N1202="sníž. přenesená",J1202,0)</f>
        <v>0</v>
      </c>
      <c r="BI1202" s="189">
        <f>IF(N1202="nulová",J1202,0)</f>
        <v>0</v>
      </c>
      <c r="BJ1202" s="19" t="s">
        <v>77</v>
      </c>
      <c r="BK1202" s="189">
        <f>ROUND(I1202*H1202,2)</f>
        <v>0</v>
      </c>
      <c r="BL1202" s="19" t="s">
        <v>266</v>
      </c>
      <c r="BM1202" s="188" t="s">
        <v>1839</v>
      </c>
    </row>
    <row r="1203" spans="1:47" s="2" customFormat="1" ht="11.25">
      <c r="A1203" s="37"/>
      <c r="B1203" s="38"/>
      <c r="C1203" s="39"/>
      <c r="D1203" s="190" t="s">
        <v>155</v>
      </c>
      <c r="E1203" s="39"/>
      <c r="F1203" s="191" t="s">
        <v>1776</v>
      </c>
      <c r="G1203" s="39"/>
      <c r="H1203" s="39"/>
      <c r="I1203" s="192"/>
      <c r="J1203" s="39"/>
      <c r="K1203" s="39"/>
      <c r="L1203" s="42"/>
      <c r="M1203" s="193"/>
      <c r="N1203" s="194"/>
      <c r="O1203" s="67"/>
      <c r="P1203" s="67"/>
      <c r="Q1203" s="67"/>
      <c r="R1203" s="67"/>
      <c r="S1203" s="67"/>
      <c r="T1203" s="68"/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  <c r="AT1203" s="19" t="s">
        <v>155</v>
      </c>
      <c r="AU1203" s="19" t="s">
        <v>146</v>
      </c>
    </row>
    <row r="1204" spans="1:65" s="2" customFormat="1" ht="24.2" customHeight="1">
      <c r="A1204" s="37"/>
      <c r="B1204" s="38"/>
      <c r="C1204" s="177" t="s">
        <v>1840</v>
      </c>
      <c r="D1204" s="177" t="s">
        <v>148</v>
      </c>
      <c r="E1204" s="178" t="s">
        <v>1841</v>
      </c>
      <c r="F1204" s="179" t="s">
        <v>1842</v>
      </c>
      <c r="G1204" s="180" t="s">
        <v>447</v>
      </c>
      <c r="H1204" s="181">
        <v>1</v>
      </c>
      <c r="I1204" s="182"/>
      <c r="J1204" s="183">
        <f>ROUND(I1204*H1204,2)</f>
        <v>0</v>
      </c>
      <c r="K1204" s="179" t="s">
        <v>21</v>
      </c>
      <c r="L1204" s="42"/>
      <c r="M1204" s="184" t="s">
        <v>21</v>
      </c>
      <c r="N1204" s="185" t="s">
        <v>43</v>
      </c>
      <c r="O1204" s="67"/>
      <c r="P1204" s="186">
        <f>O1204*H1204</f>
        <v>0</v>
      </c>
      <c r="Q1204" s="186">
        <v>0</v>
      </c>
      <c r="R1204" s="186">
        <f>Q1204*H1204</f>
        <v>0</v>
      </c>
      <c r="S1204" s="186">
        <v>0</v>
      </c>
      <c r="T1204" s="187">
        <f>S1204*H1204</f>
        <v>0</v>
      </c>
      <c r="U1204" s="37"/>
      <c r="V1204" s="37"/>
      <c r="W1204" s="37"/>
      <c r="X1204" s="37"/>
      <c r="Y1204" s="37"/>
      <c r="Z1204" s="37"/>
      <c r="AA1204" s="37"/>
      <c r="AB1204" s="37"/>
      <c r="AC1204" s="37"/>
      <c r="AD1204" s="37"/>
      <c r="AE1204" s="37"/>
      <c r="AR1204" s="188" t="s">
        <v>266</v>
      </c>
      <c r="AT1204" s="188" t="s">
        <v>148</v>
      </c>
      <c r="AU1204" s="188" t="s">
        <v>146</v>
      </c>
      <c r="AY1204" s="19" t="s">
        <v>145</v>
      </c>
      <c r="BE1204" s="189">
        <f>IF(N1204="základní",J1204,0)</f>
        <v>0</v>
      </c>
      <c r="BF1204" s="189">
        <f>IF(N1204="snížená",J1204,0)</f>
        <v>0</v>
      </c>
      <c r="BG1204" s="189">
        <f>IF(N1204="zákl. přenesená",J1204,0)</f>
        <v>0</v>
      </c>
      <c r="BH1204" s="189">
        <f>IF(N1204="sníž. přenesená",J1204,0)</f>
        <v>0</v>
      </c>
      <c r="BI1204" s="189">
        <f>IF(N1204="nulová",J1204,0)</f>
        <v>0</v>
      </c>
      <c r="BJ1204" s="19" t="s">
        <v>77</v>
      </c>
      <c r="BK1204" s="189">
        <f>ROUND(I1204*H1204,2)</f>
        <v>0</v>
      </c>
      <c r="BL1204" s="19" t="s">
        <v>266</v>
      </c>
      <c r="BM1204" s="188" t="s">
        <v>1843</v>
      </c>
    </row>
    <row r="1205" spans="1:47" s="2" customFormat="1" ht="19.5">
      <c r="A1205" s="37"/>
      <c r="B1205" s="38"/>
      <c r="C1205" s="39"/>
      <c r="D1205" s="190" t="s">
        <v>155</v>
      </c>
      <c r="E1205" s="39"/>
      <c r="F1205" s="191" t="s">
        <v>1842</v>
      </c>
      <c r="G1205" s="39"/>
      <c r="H1205" s="39"/>
      <c r="I1205" s="192"/>
      <c r="J1205" s="39"/>
      <c r="K1205" s="39"/>
      <c r="L1205" s="42"/>
      <c r="M1205" s="193"/>
      <c r="N1205" s="194"/>
      <c r="O1205" s="67"/>
      <c r="P1205" s="67"/>
      <c r="Q1205" s="67"/>
      <c r="R1205" s="67"/>
      <c r="S1205" s="67"/>
      <c r="T1205" s="68"/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T1205" s="19" t="s">
        <v>155</v>
      </c>
      <c r="AU1205" s="19" t="s">
        <v>146</v>
      </c>
    </row>
    <row r="1206" spans="2:63" s="12" customFormat="1" ht="20.85" customHeight="1">
      <c r="B1206" s="161"/>
      <c r="C1206" s="162"/>
      <c r="D1206" s="163" t="s">
        <v>71</v>
      </c>
      <c r="E1206" s="175" t="s">
        <v>1844</v>
      </c>
      <c r="F1206" s="175" t="s">
        <v>1649</v>
      </c>
      <c r="G1206" s="162"/>
      <c r="H1206" s="162"/>
      <c r="I1206" s="165"/>
      <c r="J1206" s="176">
        <f>BK1206</f>
        <v>0</v>
      </c>
      <c r="K1206" s="162"/>
      <c r="L1206" s="167"/>
      <c r="M1206" s="168"/>
      <c r="N1206" s="169"/>
      <c r="O1206" s="169"/>
      <c r="P1206" s="170">
        <f>SUM(P1207:P1210)</f>
        <v>0</v>
      </c>
      <c r="Q1206" s="169"/>
      <c r="R1206" s="170">
        <f>SUM(R1207:R1210)</f>
        <v>0</v>
      </c>
      <c r="S1206" s="169"/>
      <c r="T1206" s="171">
        <f>SUM(T1207:T1210)</f>
        <v>0</v>
      </c>
      <c r="AR1206" s="172" t="s">
        <v>82</v>
      </c>
      <c r="AT1206" s="173" t="s">
        <v>71</v>
      </c>
      <c r="AU1206" s="173" t="s">
        <v>82</v>
      </c>
      <c r="AY1206" s="172" t="s">
        <v>145</v>
      </c>
      <c r="BK1206" s="174">
        <f>SUM(BK1207:BK1210)</f>
        <v>0</v>
      </c>
    </row>
    <row r="1207" spans="1:65" s="2" customFormat="1" ht="16.5" customHeight="1">
      <c r="A1207" s="37"/>
      <c r="B1207" s="38"/>
      <c r="C1207" s="177" t="s">
        <v>1845</v>
      </c>
      <c r="D1207" s="177" t="s">
        <v>148</v>
      </c>
      <c r="E1207" s="178" t="s">
        <v>1846</v>
      </c>
      <c r="F1207" s="179" t="s">
        <v>1664</v>
      </c>
      <c r="G1207" s="180" t="s">
        <v>447</v>
      </c>
      <c r="H1207" s="181">
        <v>1</v>
      </c>
      <c r="I1207" s="182"/>
      <c r="J1207" s="183">
        <f>ROUND(I1207*H1207,2)</f>
        <v>0</v>
      </c>
      <c r="K1207" s="179" t="s">
        <v>21</v>
      </c>
      <c r="L1207" s="42"/>
      <c r="M1207" s="184" t="s">
        <v>21</v>
      </c>
      <c r="N1207" s="185" t="s">
        <v>43</v>
      </c>
      <c r="O1207" s="67"/>
      <c r="P1207" s="186">
        <f>O1207*H1207</f>
        <v>0</v>
      </c>
      <c r="Q1207" s="186">
        <v>0</v>
      </c>
      <c r="R1207" s="186">
        <f>Q1207*H1207</f>
        <v>0</v>
      </c>
      <c r="S1207" s="186">
        <v>0</v>
      </c>
      <c r="T1207" s="187">
        <f>S1207*H1207</f>
        <v>0</v>
      </c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37"/>
      <c r="AE1207" s="37"/>
      <c r="AR1207" s="188" t="s">
        <v>266</v>
      </c>
      <c r="AT1207" s="188" t="s">
        <v>148</v>
      </c>
      <c r="AU1207" s="188" t="s">
        <v>146</v>
      </c>
      <c r="AY1207" s="19" t="s">
        <v>145</v>
      </c>
      <c r="BE1207" s="189">
        <f>IF(N1207="základní",J1207,0)</f>
        <v>0</v>
      </c>
      <c r="BF1207" s="189">
        <f>IF(N1207="snížená",J1207,0)</f>
        <v>0</v>
      </c>
      <c r="BG1207" s="189">
        <f>IF(N1207="zákl. přenesená",J1207,0)</f>
        <v>0</v>
      </c>
      <c r="BH1207" s="189">
        <f>IF(N1207="sníž. přenesená",J1207,0)</f>
        <v>0</v>
      </c>
      <c r="BI1207" s="189">
        <f>IF(N1207="nulová",J1207,0)</f>
        <v>0</v>
      </c>
      <c r="BJ1207" s="19" t="s">
        <v>77</v>
      </c>
      <c r="BK1207" s="189">
        <f>ROUND(I1207*H1207,2)</f>
        <v>0</v>
      </c>
      <c r="BL1207" s="19" t="s">
        <v>266</v>
      </c>
      <c r="BM1207" s="188" t="s">
        <v>1847</v>
      </c>
    </row>
    <row r="1208" spans="1:47" s="2" customFormat="1" ht="11.25">
      <c r="A1208" s="37"/>
      <c r="B1208" s="38"/>
      <c r="C1208" s="39"/>
      <c r="D1208" s="190" t="s">
        <v>155</v>
      </c>
      <c r="E1208" s="39"/>
      <c r="F1208" s="191" t="s">
        <v>1664</v>
      </c>
      <c r="G1208" s="39"/>
      <c r="H1208" s="39"/>
      <c r="I1208" s="192"/>
      <c r="J1208" s="39"/>
      <c r="K1208" s="39"/>
      <c r="L1208" s="42"/>
      <c r="M1208" s="193"/>
      <c r="N1208" s="194"/>
      <c r="O1208" s="67"/>
      <c r="P1208" s="67"/>
      <c r="Q1208" s="67"/>
      <c r="R1208" s="67"/>
      <c r="S1208" s="67"/>
      <c r="T1208" s="68"/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T1208" s="19" t="s">
        <v>155</v>
      </c>
      <c r="AU1208" s="19" t="s">
        <v>146</v>
      </c>
    </row>
    <row r="1209" spans="1:65" s="2" customFormat="1" ht="16.5" customHeight="1">
      <c r="A1209" s="37"/>
      <c r="B1209" s="38"/>
      <c r="C1209" s="177" t="s">
        <v>1848</v>
      </c>
      <c r="D1209" s="177" t="s">
        <v>148</v>
      </c>
      <c r="E1209" s="178" t="s">
        <v>1849</v>
      </c>
      <c r="F1209" s="179" t="s">
        <v>1850</v>
      </c>
      <c r="G1209" s="180" t="s">
        <v>447</v>
      </c>
      <c r="H1209" s="181">
        <v>1</v>
      </c>
      <c r="I1209" s="182"/>
      <c r="J1209" s="183">
        <f>ROUND(I1209*H1209,2)</f>
        <v>0</v>
      </c>
      <c r="K1209" s="179" t="s">
        <v>21</v>
      </c>
      <c r="L1209" s="42"/>
      <c r="M1209" s="184" t="s">
        <v>21</v>
      </c>
      <c r="N1209" s="185" t="s">
        <v>43</v>
      </c>
      <c r="O1209" s="67"/>
      <c r="P1209" s="186">
        <f>O1209*H1209</f>
        <v>0</v>
      </c>
      <c r="Q1209" s="186">
        <v>0</v>
      </c>
      <c r="R1209" s="186">
        <f>Q1209*H1209</f>
        <v>0</v>
      </c>
      <c r="S1209" s="186">
        <v>0</v>
      </c>
      <c r="T1209" s="187">
        <f>S1209*H1209</f>
        <v>0</v>
      </c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37"/>
      <c r="AE1209" s="37"/>
      <c r="AR1209" s="188" t="s">
        <v>266</v>
      </c>
      <c r="AT1209" s="188" t="s">
        <v>148</v>
      </c>
      <c r="AU1209" s="188" t="s">
        <v>146</v>
      </c>
      <c r="AY1209" s="19" t="s">
        <v>145</v>
      </c>
      <c r="BE1209" s="189">
        <f>IF(N1209="základní",J1209,0)</f>
        <v>0</v>
      </c>
      <c r="BF1209" s="189">
        <f>IF(N1209="snížená",J1209,0)</f>
        <v>0</v>
      </c>
      <c r="BG1209" s="189">
        <f>IF(N1209="zákl. přenesená",J1209,0)</f>
        <v>0</v>
      </c>
      <c r="BH1209" s="189">
        <f>IF(N1209="sníž. přenesená",J1209,0)</f>
        <v>0</v>
      </c>
      <c r="BI1209" s="189">
        <f>IF(N1209="nulová",J1209,0)</f>
        <v>0</v>
      </c>
      <c r="BJ1209" s="19" t="s">
        <v>77</v>
      </c>
      <c r="BK1209" s="189">
        <f>ROUND(I1209*H1209,2)</f>
        <v>0</v>
      </c>
      <c r="BL1209" s="19" t="s">
        <v>266</v>
      </c>
      <c r="BM1209" s="188" t="s">
        <v>1851</v>
      </c>
    </row>
    <row r="1210" spans="1:47" s="2" customFormat="1" ht="11.25">
      <c r="A1210" s="37"/>
      <c r="B1210" s="38"/>
      <c r="C1210" s="39"/>
      <c r="D1210" s="190" t="s">
        <v>155</v>
      </c>
      <c r="E1210" s="39"/>
      <c r="F1210" s="191" t="s">
        <v>1850</v>
      </c>
      <c r="G1210" s="39"/>
      <c r="H1210" s="39"/>
      <c r="I1210" s="192"/>
      <c r="J1210" s="39"/>
      <c r="K1210" s="39"/>
      <c r="L1210" s="42"/>
      <c r="M1210" s="193"/>
      <c r="N1210" s="194"/>
      <c r="O1210" s="67"/>
      <c r="P1210" s="67"/>
      <c r="Q1210" s="67"/>
      <c r="R1210" s="67"/>
      <c r="S1210" s="67"/>
      <c r="T1210" s="68"/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  <c r="AT1210" s="19" t="s">
        <v>155</v>
      </c>
      <c r="AU1210" s="19" t="s">
        <v>146</v>
      </c>
    </row>
    <row r="1211" spans="2:63" s="12" customFormat="1" ht="22.9" customHeight="1">
      <c r="B1211" s="161"/>
      <c r="C1211" s="162"/>
      <c r="D1211" s="163" t="s">
        <v>71</v>
      </c>
      <c r="E1211" s="175" t="s">
        <v>1852</v>
      </c>
      <c r="F1211" s="175" t="s">
        <v>1853</v>
      </c>
      <c r="G1211" s="162"/>
      <c r="H1211" s="162"/>
      <c r="I1211" s="165"/>
      <c r="J1211" s="176">
        <f>BK1211</f>
        <v>0</v>
      </c>
      <c r="K1211" s="162"/>
      <c r="L1211" s="167"/>
      <c r="M1211" s="168"/>
      <c r="N1211" s="169"/>
      <c r="O1211" s="169"/>
      <c r="P1211" s="170">
        <f>SUM(P1212:P1241)</f>
        <v>0</v>
      </c>
      <c r="Q1211" s="169"/>
      <c r="R1211" s="170">
        <f>SUM(R1212:R1241)</f>
        <v>0.4958296</v>
      </c>
      <c r="S1211" s="169"/>
      <c r="T1211" s="171">
        <f>SUM(T1212:T1241)</f>
        <v>0.11718319999999999</v>
      </c>
      <c r="AR1211" s="172" t="s">
        <v>82</v>
      </c>
      <c r="AT1211" s="173" t="s">
        <v>71</v>
      </c>
      <c r="AU1211" s="173" t="s">
        <v>77</v>
      </c>
      <c r="AY1211" s="172" t="s">
        <v>145</v>
      </c>
      <c r="BK1211" s="174">
        <f>SUM(BK1212:BK1241)</f>
        <v>0</v>
      </c>
    </row>
    <row r="1212" spans="1:65" s="2" customFormat="1" ht="24.2" customHeight="1">
      <c r="A1212" s="37"/>
      <c r="B1212" s="38"/>
      <c r="C1212" s="177" t="s">
        <v>1854</v>
      </c>
      <c r="D1212" s="177" t="s">
        <v>148</v>
      </c>
      <c r="E1212" s="178" t="s">
        <v>1855</v>
      </c>
      <c r="F1212" s="179" t="s">
        <v>1856</v>
      </c>
      <c r="G1212" s="180" t="s">
        <v>181</v>
      </c>
      <c r="H1212" s="181">
        <v>9.62</v>
      </c>
      <c r="I1212" s="182"/>
      <c r="J1212" s="183">
        <f>ROUND(I1212*H1212,2)</f>
        <v>0</v>
      </c>
      <c r="K1212" s="179" t="s">
        <v>152</v>
      </c>
      <c r="L1212" s="42"/>
      <c r="M1212" s="184" t="s">
        <v>21</v>
      </c>
      <c r="N1212" s="185" t="s">
        <v>43</v>
      </c>
      <c r="O1212" s="67"/>
      <c r="P1212" s="186">
        <f>O1212*H1212</f>
        <v>0</v>
      </c>
      <c r="Q1212" s="186">
        <v>0.04428</v>
      </c>
      <c r="R1212" s="186">
        <f>Q1212*H1212</f>
        <v>0.42597359999999995</v>
      </c>
      <c r="S1212" s="186">
        <v>0</v>
      </c>
      <c r="T1212" s="187">
        <f>S1212*H1212</f>
        <v>0</v>
      </c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R1212" s="188" t="s">
        <v>266</v>
      </c>
      <c r="AT1212" s="188" t="s">
        <v>148</v>
      </c>
      <c r="AU1212" s="188" t="s">
        <v>82</v>
      </c>
      <c r="AY1212" s="19" t="s">
        <v>145</v>
      </c>
      <c r="BE1212" s="189">
        <f>IF(N1212="základní",J1212,0)</f>
        <v>0</v>
      </c>
      <c r="BF1212" s="189">
        <f>IF(N1212="snížená",J1212,0)</f>
        <v>0</v>
      </c>
      <c r="BG1212" s="189">
        <f>IF(N1212="zákl. přenesená",J1212,0)</f>
        <v>0</v>
      </c>
      <c r="BH1212" s="189">
        <f>IF(N1212="sníž. přenesená",J1212,0)</f>
        <v>0</v>
      </c>
      <c r="BI1212" s="189">
        <f>IF(N1212="nulová",J1212,0)</f>
        <v>0</v>
      </c>
      <c r="BJ1212" s="19" t="s">
        <v>77</v>
      </c>
      <c r="BK1212" s="189">
        <f>ROUND(I1212*H1212,2)</f>
        <v>0</v>
      </c>
      <c r="BL1212" s="19" t="s">
        <v>266</v>
      </c>
      <c r="BM1212" s="188" t="s">
        <v>1857</v>
      </c>
    </row>
    <row r="1213" spans="1:47" s="2" customFormat="1" ht="39">
      <c r="A1213" s="37"/>
      <c r="B1213" s="38"/>
      <c r="C1213" s="39"/>
      <c r="D1213" s="190" t="s">
        <v>155</v>
      </c>
      <c r="E1213" s="39"/>
      <c r="F1213" s="191" t="s">
        <v>1858</v>
      </c>
      <c r="G1213" s="39"/>
      <c r="H1213" s="39"/>
      <c r="I1213" s="192"/>
      <c r="J1213" s="39"/>
      <c r="K1213" s="39"/>
      <c r="L1213" s="42"/>
      <c r="M1213" s="193"/>
      <c r="N1213" s="194"/>
      <c r="O1213" s="67"/>
      <c r="P1213" s="67"/>
      <c r="Q1213" s="67"/>
      <c r="R1213" s="67"/>
      <c r="S1213" s="67"/>
      <c r="T1213" s="68"/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  <c r="AT1213" s="19" t="s">
        <v>155</v>
      </c>
      <c r="AU1213" s="19" t="s">
        <v>82</v>
      </c>
    </row>
    <row r="1214" spans="1:47" s="2" customFormat="1" ht="11.25">
      <c r="A1214" s="37"/>
      <c r="B1214" s="38"/>
      <c r="C1214" s="39"/>
      <c r="D1214" s="195" t="s">
        <v>157</v>
      </c>
      <c r="E1214" s="39"/>
      <c r="F1214" s="196" t="s">
        <v>1859</v>
      </c>
      <c r="G1214" s="39"/>
      <c r="H1214" s="39"/>
      <c r="I1214" s="192"/>
      <c r="J1214" s="39"/>
      <c r="K1214" s="39"/>
      <c r="L1214" s="42"/>
      <c r="M1214" s="193"/>
      <c r="N1214" s="194"/>
      <c r="O1214" s="67"/>
      <c r="P1214" s="67"/>
      <c r="Q1214" s="67"/>
      <c r="R1214" s="67"/>
      <c r="S1214" s="67"/>
      <c r="T1214" s="68"/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T1214" s="19" t="s">
        <v>157</v>
      </c>
      <c r="AU1214" s="19" t="s">
        <v>82</v>
      </c>
    </row>
    <row r="1215" spans="2:51" s="13" customFormat="1" ht="11.25">
      <c r="B1215" s="197"/>
      <c r="C1215" s="198"/>
      <c r="D1215" s="190" t="s">
        <v>159</v>
      </c>
      <c r="E1215" s="199" t="s">
        <v>21</v>
      </c>
      <c r="F1215" s="200" t="s">
        <v>1860</v>
      </c>
      <c r="G1215" s="198"/>
      <c r="H1215" s="201">
        <v>9.62</v>
      </c>
      <c r="I1215" s="202"/>
      <c r="J1215" s="198"/>
      <c r="K1215" s="198"/>
      <c r="L1215" s="203"/>
      <c r="M1215" s="204"/>
      <c r="N1215" s="205"/>
      <c r="O1215" s="205"/>
      <c r="P1215" s="205"/>
      <c r="Q1215" s="205"/>
      <c r="R1215" s="205"/>
      <c r="S1215" s="205"/>
      <c r="T1215" s="206"/>
      <c r="AT1215" s="207" t="s">
        <v>159</v>
      </c>
      <c r="AU1215" s="207" t="s">
        <v>82</v>
      </c>
      <c r="AV1215" s="13" t="s">
        <v>82</v>
      </c>
      <c r="AW1215" s="13" t="s">
        <v>34</v>
      </c>
      <c r="AX1215" s="13" t="s">
        <v>77</v>
      </c>
      <c r="AY1215" s="207" t="s">
        <v>145</v>
      </c>
    </row>
    <row r="1216" spans="1:65" s="2" customFormat="1" ht="21.75" customHeight="1">
      <c r="A1216" s="37"/>
      <c r="B1216" s="38"/>
      <c r="C1216" s="177" t="s">
        <v>1861</v>
      </c>
      <c r="D1216" s="177" t="s">
        <v>148</v>
      </c>
      <c r="E1216" s="178" t="s">
        <v>1862</v>
      </c>
      <c r="F1216" s="179" t="s">
        <v>1863</v>
      </c>
      <c r="G1216" s="180" t="s">
        <v>226</v>
      </c>
      <c r="H1216" s="181">
        <v>12.6</v>
      </c>
      <c r="I1216" s="182"/>
      <c r="J1216" s="183">
        <f>ROUND(I1216*H1216,2)</f>
        <v>0</v>
      </c>
      <c r="K1216" s="179" t="s">
        <v>21</v>
      </c>
      <c r="L1216" s="42"/>
      <c r="M1216" s="184" t="s">
        <v>21</v>
      </c>
      <c r="N1216" s="185" t="s">
        <v>43</v>
      </c>
      <c r="O1216" s="67"/>
      <c r="P1216" s="186">
        <f>O1216*H1216</f>
        <v>0</v>
      </c>
      <c r="Q1216" s="186">
        <v>1E-05</v>
      </c>
      <c r="R1216" s="186">
        <f>Q1216*H1216</f>
        <v>0.000126</v>
      </c>
      <c r="S1216" s="186">
        <v>0</v>
      </c>
      <c r="T1216" s="187">
        <f>S1216*H1216</f>
        <v>0</v>
      </c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  <c r="AR1216" s="188" t="s">
        <v>266</v>
      </c>
      <c r="AT1216" s="188" t="s">
        <v>148</v>
      </c>
      <c r="AU1216" s="188" t="s">
        <v>82</v>
      </c>
      <c r="AY1216" s="19" t="s">
        <v>145</v>
      </c>
      <c r="BE1216" s="189">
        <f>IF(N1216="základní",J1216,0)</f>
        <v>0</v>
      </c>
      <c r="BF1216" s="189">
        <f>IF(N1216="snížená",J1216,0)</f>
        <v>0</v>
      </c>
      <c r="BG1216" s="189">
        <f>IF(N1216="zákl. přenesená",J1216,0)</f>
        <v>0</v>
      </c>
      <c r="BH1216" s="189">
        <f>IF(N1216="sníž. přenesená",J1216,0)</f>
        <v>0</v>
      </c>
      <c r="BI1216" s="189">
        <f>IF(N1216="nulová",J1216,0)</f>
        <v>0</v>
      </c>
      <c r="BJ1216" s="19" t="s">
        <v>77</v>
      </c>
      <c r="BK1216" s="189">
        <f>ROUND(I1216*H1216,2)</f>
        <v>0</v>
      </c>
      <c r="BL1216" s="19" t="s">
        <v>266</v>
      </c>
      <c r="BM1216" s="188" t="s">
        <v>1864</v>
      </c>
    </row>
    <row r="1217" spans="1:47" s="2" customFormat="1" ht="29.25">
      <c r="A1217" s="37"/>
      <c r="B1217" s="38"/>
      <c r="C1217" s="39"/>
      <c r="D1217" s="190" t="s">
        <v>155</v>
      </c>
      <c r="E1217" s="39"/>
      <c r="F1217" s="191" t="s">
        <v>1865</v>
      </c>
      <c r="G1217" s="39"/>
      <c r="H1217" s="39"/>
      <c r="I1217" s="192"/>
      <c r="J1217" s="39"/>
      <c r="K1217" s="39"/>
      <c r="L1217" s="42"/>
      <c r="M1217" s="193"/>
      <c r="N1217" s="194"/>
      <c r="O1217" s="67"/>
      <c r="P1217" s="67"/>
      <c r="Q1217" s="67"/>
      <c r="R1217" s="67"/>
      <c r="S1217" s="67"/>
      <c r="T1217" s="68"/>
      <c r="U1217" s="37"/>
      <c r="V1217" s="37"/>
      <c r="W1217" s="37"/>
      <c r="X1217" s="37"/>
      <c r="Y1217" s="37"/>
      <c r="Z1217" s="37"/>
      <c r="AA1217" s="37"/>
      <c r="AB1217" s="37"/>
      <c r="AC1217" s="37"/>
      <c r="AD1217" s="37"/>
      <c r="AE1217" s="37"/>
      <c r="AT1217" s="19" t="s">
        <v>155</v>
      </c>
      <c r="AU1217" s="19" t="s">
        <v>82</v>
      </c>
    </row>
    <row r="1218" spans="2:51" s="13" customFormat="1" ht="11.25">
      <c r="B1218" s="197"/>
      <c r="C1218" s="198"/>
      <c r="D1218" s="190" t="s">
        <v>159</v>
      </c>
      <c r="E1218" s="199" t="s">
        <v>21</v>
      </c>
      <c r="F1218" s="200" t="s">
        <v>1866</v>
      </c>
      <c r="G1218" s="198"/>
      <c r="H1218" s="201">
        <v>12.6</v>
      </c>
      <c r="I1218" s="202"/>
      <c r="J1218" s="198"/>
      <c r="K1218" s="198"/>
      <c r="L1218" s="203"/>
      <c r="M1218" s="204"/>
      <c r="N1218" s="205"/>
      <c r="O1218" s="205"/>
      <c r="P1218" s="205"/>
      <c r="Q1218" s="205"/>
      <c r="R1218" s="205"/>
      <c r="S1218" s="205"/>
      <c r="T1218" s="206"/>
      <c r="AT1218" s="207" t="s">
        <v>159</v>
      </c>
      <c r="AU1218" s="207" t="s">
        <v>82</v>
      </c>
      <c r="AV1218" s="13" t="s">
        <v>82</v>
      </c>
      <c r="AW1218" s="13" t="s">
        <v>34</v>
      </c>
      <c r="AX1218" s="13" t="s">
        <v>77</v>
      </c>
      <c r="AY1218" s="207" t="s">
        <v>145</v>
      </c>
    </row>
    <row r="1219" spans="1:65" s="2" customFormat="1" ht="24.2" customHeight="1">
      <c r="A1219" s="37"/>
      <c r="B1219" s="38"/>
      <c r="C1219" s="177" t="s">
        <v>1867</v>
      </c>
      <c r="D1219" s="177" t="s">
        <v>148</v>
      </c>
      <c r="E1219" s="178" t="s">
        <v>1868</v>
      </c>
      <c r="F1219" s="179" t="s">
        <v>1869</v>
      </c>
      <c r="G1219" s="180" t="s">
        <v>151</v>
      </c>
      <c r="H1219" s="181">
        <v>2</v>
      </c>
      <c r="I1219" s="182"/>
      <c r="J1219" s="183">
        <f>ROUND(I1219*H1219,2)</f>
        <v>0</v>
      </c>
      <c r="K1219" s="179" t="s">
        <v>152</v>
      </c>
      <c r="L1219" s="42"/>
      <c r="M1219" s="184" t="s">
        <v>21</v>
      </c>
      <c r="N1219" s="185" t="s">
        <v>43</v>
      </c>
      <c r="O1219" s="67"/>
      <c r="P1219" s="186">
        <f>O1219*H1219</f>
        <v>0</v>
      </c>
      <c r="Q1219" s="186">
        <v>0.00212</v>
      </c>
      <c r="R1219" s="186">
        <f>Q1219*H1219</f>
        <v>0.00424</v>
      </c>
      <c r="S1219" s="186">
        <v>0.022</v>
      </c>
      <c r="T1219" s="187">
        <f>S1219*H1219</f>
        <v>0.044</v>
      </c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R1219" s="188" t="s">
        <v>266</v>
      </c>
      <c r="AT1219" s="188" t="s">
        <v>148</v>
      </c>
      <c r="AU1219" s="188" t="s">
        <v>82</v>
      </c>
      <c r="AY1219" s="19" t="s">
        <v>145</v>
      </c>
      <c r="BE1219" s="189">
        <f>IF(N1219="základní",J1219,0)</f>
        <v>0</v>
      </c>
      <c r="BF1219" s="189">
        <f>IF(N1219="snížená",J1219,0)</f>
        <v>0</v>
      </c>
      <c r="BG1219" s="189">
        <f>IF(N1219="zákl. přenesená",J1219,0)</f>
        <v>0</v>
      </c>
      <c r="BH1219" s="189">
        <f>IF(N1219="sníž. přenesená",J1219,0)</f>
        <v>0</v>
      </c>
      <c r="BI1219" s="189">
        <f>IF(N1219="nulová",J1219,0)</f>
        <v>0</v>
      </c>
      <c r="BJ1219" s="19" t="s">
        <v>77</v>
      </c>
      <c r="BK1219" s="189">
        <f>ROUND(I1219*H1219,2)</f>
        <v>0</v>
      </c>
      <c r="BL1219" s="19" t="s">
        <v>266</v>
      </c>
      <c r="BM1219" s="188" t="s">
        <v>1870</v>
      </c>
    </row>
    <row r="1220" spans="1:47" s="2" customFormat="1" ht="39">
      <c r="A1220" s="37"/>
      <c r="B1220" s="38"/>
      <c r="C1220" s="39"/>
      <c r="D1220" s="190" t="s">
        <v>155</v>
      </c>
      <c r="E1220" s="39"/>
      <c r="F1220" s="191" t="s">
        <v>1871</v>
      </c>
      <c r="G1220" s="39"/>
      <c r="H1220" s="39"/>
      <c r="I1220" s="192"/>
      <c r="J1220" s="39"/>
      <c r="K1220" s="39"/>
      <c r="L1220" s="42"/>
      <c r="M1220" s="193"/>
      <c r="N1220" s="194"/>
      <c r="O1220" s="67"/>
      <c r="P1220" s="67"/>
      <c r="Q1220" s="67"/>
      <c r="R1220" s="67"/>
      <c r="S1220" s="67"/>
      <c r="T1220" s="68"/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T1220" s="19" t="s">
        <v>155</v>
      </c>
      <c r="AU1220" s="19" t="s">
        <v>82</v>
      </c>
    </row>
    <row r="1221" spans="1:47" s="2" customFormat="1" ht="11.25">
      <c r="A1221" s="37"/>
      <c r="B1221" s="38"/>
      <c r="C1221" s="39"/>
      <c r="D1221" s="195" t="s">
        <v>157</v>
      </c>
      <c r="E1221" s="39"/>
      <c r="F1221" s="196" t="s">
        <v>1872</v>
      </c>
      <c r="G1221" s="39"/>
      <c r="H1221" s="39"/>
      <c r="I1221" s="192"/>
      <c r="J1221" s="39"/>
      <c r="K1221" s="39"/>
      <c r="L1221" s="42"/>
      <c r="M1221" s="193"/>
      <c r="N1221" s="194"/>
      <c r="O1221" s="67"/>
      <c r="P1221" s="67"/>
      <c r="Q1221" s="67"/>
      <c r="R1221" s="67"/>
      <c r="S1221" s="67"/>
      <c r="T1221" s="68"/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T1221" s="19" t="s">
        <v>157</v>
      </c>
      <c r="AU1221" s="19" t="s">
        <v>82</v>
      </c>
    </row>
    <row r="1222" spans="2:51" s="13" customFormat="1" ht="11.25">
      <c r="B1222" s="197"/>
      <c r="C1222" s="198"/>
      <c r="D1222" s="190" t="s">
        <v>159</v>
      </c>
      <c r="E1222" s="199" t="s">
        <v>21</v>
      </c>
      <c r="F1222" s="200" t="s">
        <v>1873</v>
      </c>
      <c r="G1222" s="198"/>
      <c r="H1222" s="201">
        <v>2</v>
      </c>
      <c r="I1222" s="202"/>
      <c r="J1222" s="198"/>
      <c r="K1222" s="198"/>
      <c r="L1222" s="203"/>
      <c r="M1222" s="204"/>
      <c r="N1222" s="205"/>
      <c r="O1222" s="205"/>
      <c r="P1222" s="205"/>
      <c r="Q1222" s="205"/>
      <c r="R1222" s="205"/>
      <c r="S1222" s="205"/>
      <c r="T1222" s="206"/>
      <c r="AT1222" s="207" t="s">
        <v>159</v>
      </c>
      <c r="AU1222" s="207" t="s">
        <v>82</v>
      </c>
      <c r="AV1222" s="13" t="s">
        <v>82</v>
      </c>
      <c r="AW1222" s="13" t="s">
        <v>34</v>
      </c>
      <c r="AX1222" s="13" t="s">
        <v>77</v>
      </c>
      <c r="AY1222" s="207" t="s">
        <v>145</v>
      </c>
    </row>
    <row r="1223" spans="1:65" s="2" customFormat="1" ht="24.2" customHeight="1">
      <c r="A1223" s="37"/>
      <c r="B1223" s="38"/>
      <c r="C1223" s="177" t="s">
        <v>1874</v>
      </c>
      <c r="D1223" s="177" t="s">
        <v>148</v>
      </c>
      <c r="E1223" s="178" t="s">
        <v>1875</v>
      </c>
      <c r="F1223" s="179" t="s">
        <v>1876</v>
      </c>
      <c r="G1223" s="180" t="s">
        <v>151</v>
      </c>
      <c r="H1223" s="181">
        <v>2</v>
      </c>
      <c r="I1223" s="182"/>
      <c r="J1223" s="183">
        <f>ROUND(I1223*H1223,2)</f>
        <v>0</v>
      </c>
      <c r="K1223" s="179" t="s">
        <v>152</v>
      </c>
      <c r="L1223" s="42"/>
      <c r="M1223" s="184" t="s">
        <v>21</v>
      </c>
      <c r="N1223" s="185" t="s">
        <v>43</v>
      </c>
      <c r="O1223" s="67"/>
      <c r="P1223" s="186">
        <f>O1223*H1223</f>
        <v>0</v>
      </c>
      <c r="Q1223" s="186">
        <v>0.01917</v>
      </c>
      <c r="R1223" s="186">
        <f>Q1223*H1223</f>
        <v>0.03834</v>
      </c>
      <c r="S1223" s="186">
        <v>0.01518</v>
      </c>
      <c r="T1223" s="187">
        <f>S1223*H1223</f>
        <v>0.03036</v>
      </c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37"/>
      <c r="AE1223" s="37"/>
      <c r="AR1223" s="188" t="s">
        <v>266</v>
      </c>
      <c r="AT1223" s="188" t="s">
        <v>148</v>
      </c>
      <c r="AU1223" s="188" t="s">
        <v>82</v>
      </c>
      <c r="AY1223" s="19" t="s">
        <v>145</v>
      </c>
      <c r="BE1223" s="189">
        <f>IF(N1223="základní",J1223,0)</f>
        <v>0</v>
      </c>
      <c r="BF1223" s="189">
        <f>IF(N1223="snížená",J1223,0)</f>
        <v>0</v>
      </c>
      <c r="BG1223" s="189">
        <f>IF(N1223="zákl. přenesená",J1223,0)</f>
        <v>0</v>
      </c>
      <c r="BH1223" s="189">
        <f>IF(N1223="sníž. přenesená",J1223,0)</f>
        <v>0</v>
      </c>
      <c r="BI1223" s="189">
        <f>IF(N1223="nulová",J1223,0)</f>
        <v>0</v>
      </c>
      <c r="BJ1223" s="19" t="s">
        <v>77</v>
      </c>
      <c r="BK1223" s="189">
        <f>ROUND(I1223*H1223,2)</f>
        <v>0</v>
      </c>
      <c r="BL1223" s="19" t="s">
        <v>266</v>
      </c>
      <c r="BM1223" s="188" t="s">
        <v>1877</v>
      </c>
    </row>
    <row r="1224" spans="1:47" s="2" customFormat="1" ht="29.25">
      <c r="A1224" s="37"/>
      <c r="B1224" s="38"/>
      <c r="C1224" s="39"/>
      <c r="D1224" s="190" t="s">
        <v>155</v>
      </c>
      <c r="E1224" s="39"/>
      <c r="F1224" s="191" t="s">
        <v>1878</v>
      </c>
      <c r="G1224" s="39"/>
      <c r="H1224" s="39"/>
      <c r="I1224" s="192"/>
      <c r="J1224" s="39"/>
      <c r="K1224" s="39"/>
      <c r="L1224" s="42"/>
      <c r="M1224" s="193"/>
      <c r="N1224" s="194"/>
      <c r="O1224" s="67"/>
      <c r="P1224" s="67"/>
      <c r="Q1224" s="67"/>
      <c r="R1224" s="67"/>
      <c r="S1224" s="67"/>
      <c r="T1224" s="68"/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37"/>
      <c r="AE1224" s="37"/>
      <c r="AT1224" s="19" t="s">
        <v>155</v>
      </c>
      <c r="AU1224" s="19" t="s">
        <v>82</v>
      </c>
    </row>
    <row r="1225" spans="1:47" s="2" customFormat="1" ht="11.25">
      <c r="A1225" s="37"/>
      <c r="B1225" s="38"/>
      <c r="C1225" s="39"/>
      <c r="D1225" s="195" t="s">
        <v>157</v>
      </c>
      <c r="E1225" s="39"/>
      <c r="F1225" s="196" t="s">
        <v>1879</v>
      </c>
      <c r="G1225" s="39"/>
      <c r="H1225" s="39"/>
      <c r="I1225" s="192"/>
      <c r="J1225" s="39"/>
      <c r="K1225" s="39"/>
      <c r="L1225" s="42"/>
      <c r="M1225" s="193"/>
      <c r="N1225" s="194"/>
      <c r="O1225" s="67"/>
      <c r="P1225" s="67"/>
      <c r="Q1225" s="67"/>
      <c r="R1225" s="67"/>
      <c r="S1225" s="67"/>
      <c r="T1225" s="68"/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T1225" s="19" t="s">
        <v>157</v>
      </c>
      <c r="AU1225" s="19" t="s">
        <v>82</v>
      </c>
    </row>
    <row r="1226" spans="2:51" s="13" customFormat="1" ht="11.25">
      <c r="B1226" s="197"/>
      <c r="C1226" s="198"/>
      <c r="D1226" s="190" t="s">
        <v>159</v>
      </c>
      <c r="E1226" s="199" t="s">
        <v>21</v>
      </c>
      <c r="F1226" s="200" t="s">
        <v>1873</v>
      </c>
      <c r="G1226" s="198"/>
      <c r="H1226" s="201">
        <v>2</v>
      </c>
      <c r="I1226" s="202"/>
      <c r="J1226" s="198"/>
      <c r="K1226" s="198"/>
      <c r="L1226" s="203"/>
      <c r="M1226" s="204"/>
      <c r="N1226" s="205"/>
      <c r="O1226" s="205"/>
      <c r="P1226" s="205"/>
      <c r="Q1226" s="205"/>
      <c r="R1226" s="205"/>
      <c r="S1226" s="205"/>
      <c r="T1226" s="206"/>
      <c r="AT1226" s="207" t="s">
        <v>159</v>
      </c>
      <c r="AU1226" s="207" t="s">
        <v>82</v>
      </c>
      <c r="AV1226" s="13" t="s">
        <v>82</v>
      </c>
      <c r="AW1226" s="13" t="s">
        <v>34</v>
      </c>
      <c r="AX1226" s="13" t="s">
        <v>77</v>
      </c>
      <c r="AY1226" s="207" t="s">
        <v>145</v>
      </c>
    </row>
    <row r="1227" spans="1:65" s="2" customFormat="1" ht="37.9" customHeight="1">
      <c r="A1227" s="37"/>
      <c r="B1227" s="38"/>
      <c r="C1227" s="177" t="s">
        <v>1880</v>
      </c>
      <c r="D1227" s="177" t="s">
        <v>148</v>
      </c>
      <c r="E1227" s="178" t="s">
        <v>1881</v>
      </c>
      <c r="F1227" s="179" t="s">
        <v>1882</v>
      </c>
      <c r="G1227" s="180" t="s">
        <v>151</v>
      </c>
      <c r="H1227" s="181">
        <v>1</v>
      </c>
      <c r="I1227" s="182"/>
      <c r="J1227" s="183">
        <f>ROUND(I1227*H1227,2)</f>
        <v>0</v>
      </c>
      <c r="K1227" s="179" t="s">
        <v>21</v>
      </c>
      <c r="L1227" s="42"/>
      <c r="M1227" s="184" t="s">
        <v>21</v>
      </c>
      <c r="N1227" s="185" t="s">
        <v>43</v>
      </c>
      <c r="O1227" s="67"/>
      <c r="P1227" s="186">
        <f>O1227*H1227</f>
        <v>0</v>
      </c>
      <c r="Q1227" s="186">
        <v>0.02187</v>
      </c>
      <c r="R1227" s="186">
        <f>Q1227*H1227</f>
        <v>0.02187</v>
      </c>
      <c r="S1227" s="186">
        <v>0</v>
      </c>
      <c r="T1227" s="187">
        <f>S1227*H1227</f>
        <v>0</v>
      </c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R1227" s="188" t="s">
        <v>266</v>
      </c>
      <c r="AT1227" s="188" t="s">
        <v>148</v>
      </c>
      <c r="AU1227" s="188" t="s">
        <v>82</v>
      </c>
      <c r="AY1227" s="19" t="s">
        <v>145</v>
      </c>
      <c r="BE1227" s="189">
        <f>IF(N1227="základní",J1227,0)</f>
        <v>0</v>
      </c>
      <c r="BF1227" s="189">
        <f>IF(N1227="snížená",J1227,0)</f>
        <v>0</v>
      </c>
      <c r="BG1227" s="189">
        <f>IF(N1227="zákl. přenesená",J1227,0)</f>
        <v>0</v>
      </c>
      <c r="BH1227" s="189">
        <f>IF(N1227="sníž. přenesená",J1227,0)</f>
        <v>0</v>
      </c>
      <c r="BI1227" s="189">
        <f>IF(N1227="nulová",J1227,0)</f>
        <v>0</v>
      </c>
      <c r="BJ1227" s="19" t="s">
        <v>77</v>
      </c>
      <c r="BK1227" s="189">
        <f>ROUND(I1227*H1227,2)</f>
        <v>0</v>
      </c>
      <c r="BL1227" s="19" t="s">
        <v>266</v>
      </c>
      <c r="BM1227" s="188" t="s">
        <v>1883</v>
      </c>
    </row>
    <row r="1228" spans="1:47" s="2" customFormat="1" ht="19.5">
      <c r="A1228" s="37"/>
      <c r="B1228" s="38"/>
      <c r="C1228" s="39"/>
      <c r="D1228" s="190" t="s">
        <v>155</v>
      </c>
      <c r="E1228" s="39"/>
      <c r="F1228" s="191" t="s">
        <v>1884</v>
      </c>
      <c r="G1228" s="39"/>
      <c r="H1228" s="39"/>
      <c r="I1228" s="192"/>
      <c r="J1228" s="39"/>
      <c r="K1228" s="39"/>
      <c r="L1228" s="42"/>
      <c r="M1228" s="193"/>
      <c r="N1228" s="194"/>
      <c r="O1228" s="67"/>
      <c r="P1228" s="67"/>
      <c r="Q1228" s="67"/>
      <c r="R1228" s="67"/>
      <c r="S1228" s="67"/>
      <c r="T1228" s="68"/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  <c r="AT1228" s="19" t="s">
        <v>155</v>
      </c>
      <c r="AU1228" s="19" t="s">
        <v>82</v>
      </c>
    </row>
    <row r="1229" spans="2:51" s="13" customFormat="1" ht="11.25">
      <c r="B1229" s="197"/>
      <c r="C1229" s="198"/>
      <c r="D1229" s="190" t="s">
        <v>159</v>
      </c>
      <c r="E1229" s="199" t="s">
        <v>21</v>
      </c>
      <c r="F1229" s="200" t="s">
        <v>1885</v>
      </c>
      <c r="G1229" s="198"/>
      <c r="H1229" s="201">
        <v>1</v>
      </c>
      <c r="I1229" s="202"/>
      <c r="J1229" s="198"/>
      <c r="K1229" s="198"/>
      <c r="L1229" s="203"/>
      <c r="M1229" s="204"/>
      <c r="N1229" s="205"/>
      <c r="O1229" s="205"/>
      <c r="P1229" s="205"/>
      <c r="Q1229" s="205"/>
      <c r="R1229" s="205"/>
      <c r="S1229" s="205"/>
      <c r="T1229" s="206"/>
      <c r="AT1229" s="207" t="s">
        <v>159</v>
      </c>
      <c r="AU1229" s="207" t="s">
        <v>82</v>
      </c>
      <c r="AV1229" s="13" t="s">
        <v>82</v>
      </c>
      <c r="AW1229" s="13" t="s">
        <v>34</v>
      </c>
      <c r="AX1229" s="13" t="s">
        <v>77</v>
      </c>
      <c r="AY1229" s="207" t="s">
        <v>145</v>
      </c>
    </row>
    <row r="1230" spans="1:65" s="2" customFormat="1" ht="24.2" customHeight="1">
      <c r="A1230" s="37"/>
      <c r="B1230" s="38"/>
      <c r="C1230" s="177" t="s">
        <v>1886</v>
      </c>
      <c r="D1230" s="177" t="s">
        <v>148</v>
      </c>
      <c r="E1230" s="178" t="s">
        <v>1887</v>
      </c>
      <c r="F1230" s="179" t="s">
        <v>1888</v>
      </c>
      <c r="G1230" s="180" t="s">
        <v>151</v>
      </c>
      <c r="H1230" s="181">
        <v>1</v>
      </c>
      <c r="I1230" s="182"/>
      <c r="J1230" s="183">
        <f>ROUND(I1230*H1230,2)</f>
        <v>0</v>
      </c>
      <c r="K1230" s="179" t="s">
        <v>21</v>
      </c>
      <c r="L1230" s="42"/>
      <c r="M1230" s="184" t="s">
        <v>21</v>
      </c>
      <c r="N1230" s="185" t="s">
        <v>43</v>
      </c>
      <c r="O1230" s="67"/>
      <c r="P1230" s="186">
        <f>O1230*H1230</f>
        <v>0</v>
      </c>
      <c r="Q1230" s="186">
        <v>0.00528</v>
      </c>
      <c r="R1230" s="186">
        <f>Q1230*H1230</f>
        <v>0.00528</v>
      </c>
      <c r="S1230" s="186">
        <v>0</v>
      </c>
      <c r="T1230" s="187">
        <f>S1230*H1230</f>
        <v>0</v>
      </c>
      <c r="U1230" s="37"/>
      <c r="V1230" s="37"/>
      <c r="W1230" s="37"/>
      <c r="X1230" s="37"/>
      <c r="Y1230" s="37"/>
      <c r="Z1230" s="37"/>
      <c r="AA1230" s="37"/>
      <c r="AB1230" s="37"/>
      <c r="AC1230" s="37"/>
      <c r="AD1230" s="37"/>
      <c r="AE1230" s="37"/>
      <c r="AR1230" s="188" t="s">
        <v>266</v>
      </c>
      <c r="AT1230" s="188" t="s">
        <v>148</v>
      </c>
      <c r="AU1230" s="188" t="s">
        <v>82</v>
      </c>
      <c r="AY1230" s="19" t="s">
        <v>145</v>
      </c>
      <c r="BE1230" s="189">
        <f>IF(N1230="základní",J1230,0)</f>
        <v>0</v>
      </c>
      <c r="BF1230" s="189">
        <f>IF(N1230="snížená",J1230,0)</f>
        <v>0</v>
      </c>
      <c r="BG1230" s="189">
        <f>IF(N1230="zákl. přenesená",J1230,0)</f>
        <v>0</v>
      </c>
      <c r="BH1230" s="189">
        <f>IF(N1230="sníž. přenesená",J1230,0)</f>
        <v>0</v>
      </c>
      <c r="BI1230" s="189">
        <f>IF(N1230="nulová",J1230,0)</f>
        <v>0</v>
      </c>
      <c r="BJ1230" s="19" t="s">
        <v>77</v>
      </c>
      <c r="BK1230" s="189">
        <f>ROUND(I1230*H1230,2)</f>
        <v>0</v>
      </c>
      <c r="BL1230" s="19" t="s">
        <v>266</v>
      </c>
      <c r="BM1230" s="188" t="s">
        <v>1889</v>
      </c>
    </row>
    <row r="1231" spans="1:47" s="2" customFormat="1" ht="29.25">
      <c r="A1231" s="37"/>
      <c r="B1231" s="38"/>
      <c r="C1231" s="39"/>
      <c r="D1231" s="190" t="s">
        <v>155</v>
      </c>
      <c r="E1231" s="39"/>
      <c r="F1231" s="191" t="s">
        <v>1890</v>
      </c>
      <c r="G1231" s="39"/>
      <c r="H1231" s="39"/>
      <c r="I1231" s="192"/>
      <c r="J1231" s="39"/>
      <c r="K1231" s="39"/>
      <c r="L1231" s="42"/>
      <c r="M1231" s="193"/>
      <c r="N1231" s="194"/>
      <c r="O1231" s="67"/>
      <c r="P1231" s="67"/>
      <c r="Q1231" s="67"/>
      <c r="R1231" s="67"/>
      <c r="S1231" s="67"/>
      <c r="T1231" s="68"/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  <c r="AT1231" s="19" t="s">
        <v>155</v>
      </c>
      <c r="AU1231" s="19" t="s">
        <v>82</v>
      </c>
    </row>
    <row r="1232" spans="1:65" s="2" customFormat="1" ht="24.2" customHeight="1">
      <c r="A1232" s="37"/>
      <c r="B1232" s="38"/>
      <c r="C1232" s="177" t="s">
        <v>1891</v>
      </c>
      <c r="D1232" s="177" t="s">
        <v>148</v>
      </c>
      <c r="E1232" s="178" t="s">
        <v>1892</v>
      </c>
      <c r="F1232" s="179" t="s">
        <v>1893</v>
      </c>
      <c r="G1232" s="180" t="s">
        <v>181</v>
      </c>
      <c r="H1232" s="181">
        <v>20.392</v>
      </c>
      <c r="I1232" s="182"/>
      <c r="J1232" s="183">
        <f>ROUND(I1232*H1232,2)</f>
        <v>0</v>
      </c>
      <c r="K1232" s="179" t="s">
        <v>152</v>
      </c>
      <c r="L1232" s="42"/>
      <c r="M1232" s="184" t="s">
        <v>21</v>
      </c>
      <c r="N1232" s="185" t="s">
        <v>43</v>
      </c>
      <c r="O1232" s="67"/>
      <c r="P1232" s="186">
        <f>O1232*H1232</f>
        <v>0</v>
      </c>
      <c r="Q1232" s="186">
        <v>0</v>
      </c>
      <c r="R1232" s="186">
        <f>Q1232*H1232</f>
        <v>0</v>
      </c>
      <c r="S1232" s="186">
        <v>0.0021</v>
      </c>
      <c r="T1232" s="187">
        <f>S1232*H1232</f>
        <v>0.0428232</v>
      </c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  <c r="AR1232" s="188" t="s">
        <v>266</v>
      </c>
      <c r="AT1232" s="188" t="s">
        <v>148</v>
      </c>
      <c r="AU1232" s="188" t="s">
        <v>82</v>
      </c>
      <c r="AY1232" s="19" t="s">
        <v>145</v>
      </c>
      <c r="BE1232" s="189">
        <f>IF(N1232="základní",J1232,0)</f>
        <v>0</v>
      </c>
      <c r="BF1232" s="189">
        <f>IF(N1232="snížená",J1232,0)</f>
        <v>0</v>
      </c>
      <c r="BG1232" s="189">
        <f>IF(N1232="zákl. přenesená",J1232,0)</f>
        <v>0</v>
      </c>
      <c r="BH1232" s="189">
        <f>IF(N1232="sníž. přenesená",J1232,0)</f>
        <v>0</v>
      </c>
      <c r="BI1232" s="189">
        <f>IF(N1232="nulová",J1232,0)</f>
        <v>0</v>
      </c>
      <c r="BJ1232" s="19" t="s">
        <v>77</v>
      </c>
      <c r="BK1232" s="189">
        <f>ROUND(I1232*H1232,2)</f>
        <v>0</v>
      </c>
      <c r="BL1232" s="19" t="s">
        <v>266</v>
      </c>
      <c r="BM1232" s="188" t="s">
        <v>1894</v>
      </c>
    </row>
    <row r="1233" spans="1:47" s="2" customFormat="1" ht="11.25">
      <c r="A1233" s="37"/>
      <c r="B1233" s="38"/>
      <c r="C1233" s="39"/>
      <c r="D1233" s="190" t="s">
        <v>155</v>
      </c>
      <c r="E1233" s="39"/>
      <c r="F1233" s="191" t="s">
        <v>1895</v>
      </c>
      <c r="G1233" s="39"/>
      <c r="H1233" s="39"/>
      <c r="I1233" s="192"/>
      <c r="J1233" s="39"/>
      <c r="K1233" s="39"/>
      <c r="L1233" s="42"/>
      <c r="M1233" s="193"/>
      <c r="N1233" s="194"/>
      <c r="O1233" s="67"/>
      <c r="P1233" s="67"/>
      <c r="Q1233" s="67"/>
      <c r="R1233" s="67"/>
      <c r="S1233" s="67"/>
      <c r="T1233" s="68"/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  <c r="AT1233" s="19" t="s">
        <v>155</v>
      </c>
      <c r="AU1233" s="19" t="s">
        <v>82</v>
      </c>
    </row>
    <row r="1234" spans="1:47" s="2" customFormat="1" ht="11.25">
      <c r="A1234" s="37"/>
      <c r="B1234" s="38"/>
      <c r="C1234" s="39"/>
      <c r="D1234" s="195" t="s">
        <v>157</v>
      </c>
      <c r="E1234" s="39"/>
      <c r="F1234" s="196" t="s">
        <v>1896</v>
      </c>
      <c r="G1234" s="39"/>
      <c r="H1234" s="39"/>
      <c r="I1234" s="192"/>
      <c r="J1234" s="39"/>
      <c r="K1234" s="39"/>
      <c r="L1234" s="42"/>
      <c r="M1234" s="193"/>
      <c r="N1234" s="194"/>
      <c r="O1234" s="67"/>
      <c r="P1234" s="67"/>
      <c r="Q1234" s="67"/>
      <c r="R1234" s="67"/>
      <c r="S1234" s="67"/>
      <c r="T1234" s="68"/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  <c r="AT1234" s="19" t="s">
        <v>157</v>
      </c>
      <c r="AU1234" s="19" t="s">
        <v>82</v>
      </c>
    </row>
    <row r="1235" spans="2:51" s="13" customFormat="1" ht="11.25">
      <c r="B1235" s="197"/>
      <c r="C1235" s="198"/>
      <c r="D1235" s="190" t="s">
        <v>159</v>
      </c>
      <c r="E1235" s="199" t="s">
        <v>21</v>
      </c>
      <c r="F1235" s="200" t="s">
        <v>1897</v>
      </c>
      <c r="G1235" s="198"/>
      <c r="H1235" s="201">
        <v>20.392</v>
      </c>
      <c r="I1235" s="202"/>
      <c r="J1235" s="198"/>
      <c r="K1235" s="198"/>
      <c r="L1235" s="203"/>
      <c r="M1235" s="204"/>
      <c r="N1235" s="205"/>
      <c r="O1235" s="205"/>
      <c r="P1235" s="205"/>
      <c r="Q1235" s="205"/>
      <c r="R1235" s="205"/>
      <c r="S1235" s="205"/>
      <c r="T1235" s="206"/>
      <c r="AT1235" s="207" t="s">
        <v>159</v>
      </c>
      <c r="AU1235" s="207" t="s">
        <v>82</v>
      </c>
      <c r="AV1235" s="13" t="s">
        <v>82</v>
      </c>
      <c r="AW1235" s="13" t="s">
        <v>34</v>
      </c>
      <c r="AX1235" s="13" t="s">
        <v>77</v>
      </c>
      <c r="AY1235" s="207" t="s">
        <v>145</v>
      </c>
    </row>
    <row r="1236" spans="1:65" s="2" customFormat="1" ht="24.2" customHeight="1">
      <c r="A1236" s="37"/>
      <c r="B1236" s="38"/>
      <c r="C1236" s="177" t="s">
        <v>1898</v>
      </c>
      <c r="D1236" s="177" t="s">
        <v>148</v>
      </c>
      <c r="E1236" s="178" t="s">
        <v>1899</v>
      </c>
      <c r="F1236" s="179" t="s">
        <v>1900</v>
      </c>
      <c r="G1236" s="180" t="s">
        <v>1004</v>
      </c>
      <c r="H1236" s="250"/>
      <c r="I1236" s="182"/>
      <c r="J1236" s="183">
        <f>ROUND(I1236*H1236,2)</f>
        <v>0</v>
      </c>
      <c r="K1236" s="179" t="s">
        <v>152</v>
      </c>
      <c r="L1236" s="42"/>
      <c r="M1236" s="184" t="s">
        <v>21</v>
      </c>
      <c r="N1236" s="185" t="s">
        <v>43</v>
      </c>
      <c r="O1236" s="67"/>
      <c r="P1236" s="186">
        <f>O1236*H1236</f>
        <v>0</v>
      </c>
      <c r="Q1236" s="186">
        <v>0</v>
      </c>
      <c r="R1236" s="186">
        <f>Q1236*H1236</f>
        <v>0</v>
      </c>
      <c r="S1236" s="186">
        <v>0</v>
      </c>
      <c r="T1236" s="187">
        <f>S1236*H1236</f>
        <v>0</v>
      </c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  <c r="AR1236" s="188" t="s">
        <v>266</v>
      </c>
      <c r="AT1236" s="188" t="s">
        <v>148</v>
      </c>
      <c r="AU1236" s="188" t="s">
        <v>82</v>
      </c>
      <c r="AY1236" s="19" t="s">
        <v>145</v>
      </c>
      <c r="BE1236" s="189">
        <f>IF(N1236="základní",J1236,0)</f>
        <v>0</v>
      </c>
      <c r="BF1236" s="189">
        <f>IF(N1236="snížená",J1236,0)</f>
        <v>0</v>
      </c>
      <c r="BG1236" s="189">
        <f>IF(N1236="zákl. přenesená",J1236,0)</f>
        <v>0</v>
      </c>
      <c r="BH1236" s="189">
        <f>IF(N1236="sníž. přenesená",J1236,0)</f>
        <v>0</v>
      </c>
      <c r="BI1236" s="189">
        <f>IF(N1236="nulová",J1236,0)</f>
        <v>0</v>
      </c>
      <c r="BJ1236" s="19" t="s">
        <v>77</v>
      </c>
      <c r="BK1236" s="189">
        <f>ROUND(I1236*H1236,2)</f>
        <v>0</v>
      </c>
      <c r="BL1236" s="19" t="s">
        <v>266</v>
      </c>
      <c r="BM1236" s="188" t="s">
        <v>1901</v>
      </c>
    </row>
    <row r="1237" spans="1:47" s="2" customFormat="1" ht="29.25">
      <c r="A1237" s="37"/>
      <c r="B1237" s="38"/>
      <c r="C1237" s="39"/>
      <c r="D1237" s="190" t="s">
        <v>155</v>
      </c>
      <c r="E1237" s="39"/>
      <c r="F1237" s="191" t="s">
        <v>1902</v>
      </c>
      <c r="G1237" s="39"/>
      <c r="H1237" s="39"/>
      <c r="I1237" s="192"/>
      <c r="J1237" s="39"/>
      <c r="K1237" s="39"/>
      <c r="L1237" s="42"/>
      <c r="M1237" s="193"/>
      <c r="N1237" s="194"/>
      <c r="O1237" s="67"/>
      <c r="P1237" s="67"/>
      <c r="Q1237" s="67"/>
      <c r="R1237" s="67"/>
      <c r="S1237" s="67"/>
      <c r="T1237" s="68"/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T1237" s="19" t="s">
        <v>155</v>
      </c>
      <c r="AU1237" s="19" t="s">
        <v>82</v>
      </c>
    </row>
    <row r="1238" spans="1:47" s="2" customFormat="1" ht="11.25">
      <c r="A1238" s="37"/>
      <c r="B1238" s="38"/>
      <c r="C1238" s="39"/>
      <c r="D1238" s="195" t="s">
        <v>157</v>
      </c>
      <c r="E1238" s="39"/>
      <c r="F1238" s="196" t="s">
        <v>1903</v>
      </c>
      <c r="G1238" s="39"/>
      <c r="H1238" s="39"/>
      <c r="I1238" s="192"/>
      <c r="J1238" s="39"/>
      <c r="K1238" s="39"/>
      <c r="L1238" s="42"/>
      <c r="M1238" s="193"/>
      <c r="N1238" s="194"/>
      <c r="O1238" s="67"/>
      <c r="P1238" s="67"/>
      <c r="Q1238" s="67"/>
      <c r="R1238" s="67"/>
      <c r="S1238" s="67"/>
      <c r="T1238" s="68"/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  <c r="AT1238" s="19" t="s">
        <v>157</v>
      </c>
      <c r="AU1238" s="19" t="s">
        <v>82</v>
      </c>
    </row>
    <row r="1239" spans="1:65" s="2" customFormat="1" ht="33" customHeight="1">
      <c r="A1239" s="37"/>
      <c r="B1239" s="38"/>
      <c r="C1239" s="177" t="s">
        <v>1904</v>
      </c>
      <c r="D1239" s="177" t="s">
        <v>148</v>
      </c>
      <c r="E1239" s="178" t="s">
        <v>1905</v>
      </c>
      <c r="F1239" s="179" t="s">
        <v>1906</v>
      </c>
      <c r="G1239" s="180" t="s">
        <v>1004</v>
      </c>
      <c r="H1239" s="250"/>
      <c r="I1239" s="182"/>
      <c r="J1239" s="183">
        <f>ROUND(I1239*H1239,2)</f>
        <v>0</v>
      </c>
      <c r="K1239" s="179" t="s">
        <v>152</v>
      </c>
      <c r="L1239" s="42"/>
      <c r="M1239" s="184" t="s">
        <v>21</v>
      </c>
      <c r="N1239" s="185" t="s">
        <v>43</v>
      </c>
      <c r="O1239" s="67"/>
      <c r="P1239" s="186">
        <f>O1239*H1239</f>
        <v>0</v>
      </c>
      <c r="Q1239" s="186">
        <v>0</v>
      </c>
      <c r="R1239" s="186">
        <f>Q1239*H1239</f>
        <v>0</v>
      </c>
      <c r="S1239" s="186">
        <v>0</v>
      </c>
      <c r="T1239" s="187">
        <f>S1239*H1239</f>
        <v>0</v>
      </c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  <c r="AR1239" s="188" t="s">
        <v>266</v>
      </c>
      <c r="AT1239" s="188" t="s">
        <v>148</v>
      </c>
      <c r="AU1239" s="188" t="s">
        <v>82</v>
      </c>
      <c r="AY1239" s="19" t="s">
        <v>145</v>
      </c>
      <c r="BE1239" s="189">
        <f>IF(N1239="základní",J1239,0)</f>
        <v>0</v>
      </c>
      <c r="BF1239" s="189">
        <f>IF(N1239="snížená",J1239,0)</f>
        <v>0</v>
      </c>
      <c r="BG1239" s="189">
        <f>IF(N1239="zákl. přenesená",J1239,0)</f>
        <v>0</v>
      </c>
      <c r="BH1239" s="189">
        <f>IF(N1239="sníž. přenesená",J1239,0)</f>
        <v>0</v>
      </c>
      <c r="BI1239" s="189">
        <f>IF(N1239="nulová",J1239,0)</f>
        <v>0</v>
      </c>
      <c r="BJ1239" s="19" t="s">
        <v>77</v>
      </c>
      <c r="BK1239" s="189">
        <f>ROUND(I1239*H1239,2)</f>
        <v>0</v>
      </c>
      <c r="BL1239" s="19" t="s">
        <v>266</v>
      </c>
      <c r="BM1239" s="188" t="s">
        <v>1907</v>
      </c>
    </row>
    <row r="1240" spans="1:47" s="2" customFormat="1" ht="29.25">
      <c r="A1240" s="37"/>
      <c r="B1240" s="38"/>
      <c r="C1240" s="39"/>
      <c r="D1240" s="190" t="s">
        <v>155</v>
      </c>
      <c r="E1240" s="39"/>
      <c r="F1240" s="191" t="s">
        <v>1908</v>
      </c>
      <c r="G1240" s="39"/>
      <c r="H1240" s="39"/>
      <c r="I1240" s="192"/>
      <c r="J1240" s="39"/>
      <c r="K1240" s="39"/>
      <c r="L1240" s="42"/>
      <c r="M1240" s="193"/>
      <c r="N1240" s="194"/>
      <c r="O1240" s="67"/>
      <c r="P1240" s="67"/>
      <c r="Q1240" s="67"/>
      <c r="R1240" s="67"/>
      <c r="S1240" s="67"/>
      <c r="T1240" s="68"/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37"/>
      <c r="AE1240" s="37"/>
      <c r="AT1240" s="19" t="s">
        <v>155</v>
      </c>
      <c r="AU1240" s="19" t="s">
        <v>82</v>
      </c>
    </row>
    <row r="1241" spans="1:47" s="2" customFormat="1" ht="11.25">
      <c r="A1241" s="37"/>
      <c r="B1241" s="38"/>
      <c r="C1241" s="39"/>
      <c r="D1241" s="195" t="s">
        <v>157</v>
      </c>
      <c r="E1241" s="39"/>
      <c r="F1241" s="196" t="s">
        <v>1909</v>
      </c>
      <c r="G1241" s="39"/>
      <c r="H1241" s="39"/>
      <c r="I1241" s="192"/>
      <c r="J1241" s="39"/>
      <c r="K1241" s="39"/>
      <c r="L1241" s="42"/>
      <c r="M1241" s="193"/>
      <c r="N1241" s="194"/>
      <c r="O1241" s="67"/>
      <c r="P1241" s="67"/>
      <c r="Q1241" s="67"/>
      <c r="R1241" s="67"/>
      <c r="S1241" s="67"/>
      <c r="T1241" s="68"/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37"/>
      <c r="AE1241" s="37"/>
      <c r="AT1241" s="19" t="s">
        <v>157</v>
      </c>
      <c r="AU1241" s="19" t="s">
        <v>82</v>
      </c>
    </row>
    <row r="1242" spans="2:63" s="12" customFormat="1" ht="22.9" customHeight="1">
      <c r="B1242" s="161"/>
      <c r="C1242" s="162"/>
      <c r="D1242" s="163" t="s">
        <v>71</v>
      </c>
      <c r="E1242" s="175" t="s">
        <v>1910</v>
      </c>
      <c r="F1242" s="175" t="s">
        <v>1911</v>
      </c>
      <c r="G1242" s="162"/>
      <c r="H1242" s="162"/>
      <c r="I1242" s="165"/>
      <c r="J1242" s="176">
        <f>BK1242</f>
        <v>0</v>
      </c>
      <c r="K1242" s="162"/>
      <c r="L1242" s="167"/>
      <c r="M1242" s="168"/>
      <c r="N1242" s="169"/>
      <c r="O1242" s="169"/>
      <c r="P1242" s="170">
        <f>SUM(P1243:P1329)</f>
        <v>0</v>
      </c>
      <c r="Q1242" s="169"/>
      <c r="R1242" s="170">
        <f>SUM(R1243:R1329)</f>
        <v>0.00235</v>
      </c>
      <c r="S1242" s="169"/>
      <c r="T1242" s="171">
        <f>SUM(T1243:T1329)</f>
        <v>0.0334</v>
      </c>
      <c r="AR1242" s="172" t="s">
        <v>82</v>
      </c>
      <c r="AT1242" s="173" t="s">
        <v>71</v>
      </c>
      <c r="AU1242" s="173" t="s">
        <v>77</v>
      </c>
      <c r="AY1242" s="172" t="s">
        <v>145</v>
      </c>
      <c r="BK1242" s="174">
        <f>SUM(BK1243:BK1329)</f>
        <v>0</v>
      </c>
    </row>
    <row r="1243" spans="1:65" s="2" customFormat="1" ht="24.2" customHeight="1">
      <c r="A1243" s="37"/>
      <c r="B1243" s="38"/>
      <c r="C1243" s="177" t="s">
        <v>1912</v>
      </c>
      <c r="D1243" s="177" t="s">
        <v>148</v>
      </c>
      <c r="E1243" s="178" t="s">
        <v>1913</v>
      </c>
      <c r="F1243" s="179" t="s">
        <v>1914</v>
      </c>
      <c r="G1243" s="180" t="s">
        <v>151</v>
      </c>
      <c r="H1243" s="181">
        <v>2</v>
      </c>
      <c r="I1243" s="182"/>
      <c r="J1243" s="183">
        <f>ROUND(I1243*H1243,2)</f>
        <v>0</v>
      </c>
      <c r="K1243" s="179" t="s">
        <v>21</v>
      </c>
      <c r="L1243" s="42"/>
      <c r="M1243" s="184" t="s">
        <v>21</v>
      </c>
      <c r="N1243" s="185" t="s">
        <v>43</v>
      </c>
      <c r="O1243" s="67"/>
      <c r="P1243" s="186">
        <f>O1243*H1243</f>
        <v>0</v>
      </c>
      <c r="Q1243" s="186">
        <v>0</v>
      </c>
      <c r="R1243" s="186">
        <f>Q1243*H1243</f>
        <v>0</v>
      </c>
      <c r="S1243" s="186">
        <v>0</v>
      </c>
      <c r="T1243" s="187">
        <f>S1243*H1243</f>
        <v>0</v>
      </c>
      <c r="U1243" s="37"/>
      <c r="V1243" s="37"/>
      <c r="W1243" s="37"/>
      <c r="X1243" s="37"/>
      <c r="Y1243" s="37"/>
      <c r="Z1243" s="37"/>
      <c r="AA1243" s="37"/>
      <c r="AB1243" s="37"/>
      <c r="AC1243" s="37"/>
      <c r="AD1243" s="37"/>
      <c r="AE1243" s="37"/>
      <c r="AR1243" s="188" t="s">
        <v>266</v>
      </c>
      <c r="AT1243" s="188" t="s">
        <v>148</v>
      </c>
      <c r="AU1243" s="188" t="s">
        <v>82</v>
      </c>
      <c r="AY1243" s="19" t="s">
        <v>145</v>
      </c>
      <c r="BE1243" s="189">
        <f>IF(N1243="základní",J1243,0)</f>
        <v>0</v>
      </c>
      <c r="BF1243" s="189">
        <f>IF(N1243="snížená",J1243,0)</f>
        <v>0</v>
      </c>
      <c r="BG1243" s="189">
        <f>IF(N1243="zákl. přenesená",J1243,0)</f>
        <v>0</v>
      </c>
      <c r="BH1243" s="189">
        <f>IF(N1243="sníž. přenesená",J1243,0)</f>
        <v>0</v>
      </c>
      <c r="BI1243" s="189">
        <f>IF(N1243="nulová",J1243,0)</f>
        <v>0</v>
      </c>
      <c r="BJ1243" s="19" t="s">
        <v>77</v>
      </c>
      <c r="BK1243" s="189">
        <f>ROUND(I1243*H1243,2)</f>
        <v>0</v>
      </c>
      <c r="BL1243" s="19" t="s">
        <v>266</v>
      </c>
      <c r="BM1243" s="188" t="s">
        <v>1915</v>
      </c>
    </row>
    <row r="1244" spans="1:47" s="2" customFormat="1" ht="19.5">
      <c r="A1244" s="37"/>
      <c r="B1244" s="38"/>
      <c r="C1244" s="39"/>
      <c r="D1244" s="190" t="s">
        <v>155</v>
      </c>
      <c r="E1244" s="39"/>
      <c r="F1244" s="191" t="s">
        <v>1914</v>
      </c>
      <c r="G1244" s="39"/>
      <c r="H1244" s="39"/>
      <c r="I1244" s="192"/>
      <c r="J1244" s="39"/>
      <c r="K1244" s="39"/>
      <c r="L1244" s="42"/>
      <c r="M1244" s="193"/>
      <c r="N1244" s="194"/>
      <c r="O1244" s="67"/>
      <c r="P1244" s="67"/>
      <c r="Q1244" s="67"/>
      <c r="R1244" s="67"/>
      <c r="S1244" s="67"/>
      <c r="T1244" s="68"/>
      <c r="U1244" s="37"/>
      <c r="V1244" s="37"/>
      <c r="W1244" s="37"/>
      <c r="X1244" s="37"/>
      <c r="Y1244" s="37"/>
      <c r="Z1244" s="37"/>
      <c r="AA1244" s="37"/>
      <c r="AB1244" s="37"/>
      <c r="AC1244" s="37"/>
      <c r="AD1244" s="37"/>
      <c r="AE1244" s="37"/>
      <c r="AT1244" s="19" t="s">
        <v>155</v>
      </c>
      <c r="AU1244" s="19" t="s">
        <v>82</v>
      </c>
    </row>
    <row r="1245" spans="2:51" s="13" customFormat="1" ht="11.25">
      <c r="B1245" s="197"/>
      <c r="C1245" s="198"/>
      <c r="D1245" s="190" t="s">
        <v>159</v>
      </c>
      <c r="E1245" s="199" t="s">
        <v>21</v>
      </c>
      <c r="F1245" s="200" t="s">
        <v>537</v>
      </c>
      <c r="G1245" s="198"/>
      <c r="H1245" s="201">
        <v>2</v>
      </c>
      <c r="I1245" s="202"/>
      <c r="J1245" s="198"/>
      <c r="K1245" s="198"/>
      <c r="L1245" s="203"/>
      <c r="M1245" s="204"/>
      <c r="N1245" s="205"/>
      <c r="O1245" s="205"/>
      <c r="P1245" s="205"/>
      <c r="Q1245" s="205"/>
      <c r="R1245" s="205"/>
      <c r="S1245" s="205"/>
      <c r="T1245" s="206"/>
      <c r="AT1245" s="207" t="s">
        <v>159</v>
      </c>
      <c r="AU1245" s="207" t="s">
        <v>82</v>
      </c>
      <c r="AV1245" s="13" t="s">
        <v>82</v>
      </c>
      <c r="AW1245" s="13" t="s">
        <v>34</v>
      </c>
      <c r="AX1245" s="13" t="s">
        <v>77</v>
      </c>
      <c r="AY1245" s="207" t="s">
        <v>145</v>
      </c>
    </row>
    <row r="1246" spans="1:65" s="2" customFormat="1" ht="44.25" customHeight="1">
      <c r="A1246" s="37"/>
      <c r="B1246" s="38"/>
      <c r="C1246" s="177" t="s">
        <v>1916</v>
      </c>
      <c r="D1246" s="177" t="s">
        <v>148</v>
      </c>
      <c r="E1246" s="178" t="s">
        <v>1917</v>
      </c>
      <c r="F1246" s="179" t="s">
        <v>1918</v>
      </c>
      <c r="G1246" s="180" t="s">
        <v>151</v>
      </c>
      <c r="H1246" s="181">
        <v>1</v>
      </c>
      <c r="I1246" s="182"/>
      <c r="J1246" s="183">
        <f>ROUND(I1246*H1246,2)</f>
        <v>0</v>
      </c>
      <c r="K1246" s="179" t="s">
        <v>21</v>
      </c>
      <c r="L1246" s="42"/>
      <c r="M1246" s="184" t="s">
        <v>21</v>
      </c>
      <c r="N1246" s="185" t="s">
        <v>43</v>
      </c>
      <c r="O1246" s="67"/>
      <c r="P1246" s="186">
        <f>O1246*H1246</f>
        <v>0</v>
      </c>
      <c r="Q1246" s="186">
        <v>0</v>
      </c>
      <c r="R1246" s="186">
        <f>Q1246*H1246</f>
        <v>0</v>
      </c>
      <c r="S1246" s="186">
        <v>0</v>
      </c>
      <c r="T1246" s="187">
        <f>S1246*H1246</f>
        <v>0</v>
      </c>
      <c r="U1246" s="37"/>
      <c r="V1246" s="37"/>
      <c r="W1246" s="37"/>
      <c r="X1246" s="37"/>
      <c r="Y1246" s="37"/>
      <c r="Z1246" s="37"/>
      <c r="AA1246" s="37"/>
      <c r="AB1246" s="37"/>
      <c r="AC1246" s="37"/>
      <c r="AD1246" s="37"/>
      <c r="AE1246" s="37"/>
      <c r="AR1246" s="188" t="s">
        <v>266</v>
      </c>
      <c r="AT1246" s="188" t="s">
        <v>148</v>
      </c>
      <c r="AU1246" s="188" t="s">
        <v>82</v>
      </c>
      <c r="AY1246" s="19" t="s">
        <v>145</v>
      </c>
      <c r="BE1246" s="189">
        <f>IF(N1246="základní",J1246,0)</f>
        <v>0</v>
      </c>
      <c r="BF1246" s="189">
        <f>IF(N1246="snížená",J1246,0)</f>
        <v>0</v>
      </c>
      <c r="BG1246" s="189">
        <f>IF(N1246="zákl. přenesená",J1246,0)</f>
        <v>0</v>
      </c>
      <c r="BH1246" s="189">
        <f>IF(N1246="sníž. přenesená",J1246,0)</f>
        <v>0</v>
      </c>
      <c r="BI1246" s="189">
        <f>IF(N1246="nulová",J1246,0)</f>
        <v>0</v>
      </c>
      <c r="BJ1246" s="19" t="s">
        <v>77</v>
      </c>
      <c r="BK1246" s="189">
        <f>ROUND(I1246*H1246,2)</f>
        <v>0</v>
      </c>
      <c r="BL1246" s="19" t="s">
        <v>266</v>
      </c>
      <c r="BM1246" s="188" t="s">
        <v>1919</v>
      </c>
    </row>
    <row r="1247" spans="1:47" s="2" customFormat="1" ht="29.25">
      <c r="A1247" s="37"/>
      <c r="B1247" s="38"/>
      <c r="C1247" s="39"/>
      <c r="D1247" s="190" t="s">
        <v>155</v>
      </c>
      <c r="E1247" s="39"/>
      <c r="F1247" s="191" t="s">
        <v>1918</v>
      </c>
      <c r="G1247" s="39"/>
      <c r="H1247" s="39"/>
      <c r="I1247" s="192"/>
      <c r="J1247" s="39"/>
      <c r="K1247" s="39"/>
      <c r="L1247" s="42"/>
      <c r="M1247" s="193"/>
      <c r="N1247" s="194"/>
      <c r="O1247" s="67"/>
      <c r="P1247" s="67"/>
      <c r="Q1247" s="67"/>
      <c r="R1247" s="67"/>
      <c r="S1247" s="67"/>
      <c r="T1247" s="68"/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T1247" s="19" t="s">
        <v>155</v>
      </c>
      <c r="AU1247" s="19" t="s">
        <v>82</v>
      </c>
    </row>
    <row r="1248" spans="1:65" s="2" customFormat="1" ht="55.5" customHeight="1">
      <c r="A1248" s="37"/>
      <c r="B1248" s="38"/>
      <c r="C1248" s="177" t="s">
        <v>1920</v>
      </c>
      <c r="D1248" s="177" t="s">
        <v>148</v>
      </c>
      <c r="E1248" s="178" t="s">
        <v>1921</v>
      </c>
      <c r="F1248" s="179" t="s">
        <v>1922</v>
      </c>
      <c r="G1248" s="180" t="s">
        <v>151</v>
      </c>
      <c r="H1248" s="181">
        <v>1</v>
      </c>
      <c r="I1248" s="182"/>
      <c r="J1248" s="183">
        <f>ROUND(I1248*H1248,2)</f>
        <v>0</v>
      </c>
      <c r="K1248" s="179" t="s">
        <v>21</v>
      </c>
      <c r="L1248" s="42"/>
      <c r="M1248" s="184" t="s">
        <v>21</v>
      </c>
      <c r="N1248" s="185" t="s">
        <v>43</v>
      </c>
      <c r="O1248" s="67"/>
      <c r="P1248" s="186">
        <f>O1248*H1248</f>
        <v>0</v>
      </c>
      <c r="Q1248" s="186">
        <v>0</v>
      </c>
      <c r="R1248" s="186">
        <f>Q1248*H1248</f>
        <v>0</v>
      </c>
      <c r="S1248" s="186">
        <v>0</v>
      </c>
      <c r="T1248" s="187">
        <f>S1248*H1248</f>
        <v>0</v>
      </c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  <c r="AR1248" s="188" t="s">
        <v>266</v>
      </c>
      <c r="AT1248" s="188" t="s">
        <v>148</v>
      </c>
      <c r="AU1248" s="188" t="s">
        <v>82</v>
      </c>
      <c r="AY1248" s="19" t="s">
        <v>145</v>
      </c>
      <c r="BE1248" s="189">
        <f>IF(N1248="základní",J1248,0)</f>
        <v>0</v>
      </c>
      <c r="BF1248" s="189">
        <f>IF(N1248="snížená",J1248,0)</f>
        <v>0</v>
      </c>
      <c r="BG1248" s="189">
        <f>IF(N1248="zákl. přenesená",J1248,0)</f>
        <v>0</v>
      </c>
      <c r="BH1248" s="189">
        <f>IF(N1248="sníž. přenesená",J1248,0)</f>
        <v>0</v>
      </c>
      <c r="BI1248" s="189">
        <f>IF(N1248="nulová",J1248,0)</f>
        <v>0</v>
      </c>
      <c r="BJ1248" s="19" t="s">
        <v>77</v>
      </c>
      <c r="BK1248" s="189">
        <f>ROUND(I1248*H1248,2)</f>
        <v>0</v>
      </c>
      <c r="BL1248" s="19" t="s">
        <v>266</v>
      </c>
      <c r="BM1248" s="188" t="s">
        <v>1923</v>
      </c>
    </row>
    <row r="1249" spans="1:47" s="2" customFormat="1" ht="39">
      <c r="A1249" s="37"/>
      <c r="B1249" s="38"/>
      <c r="C1249" s="39"/>
      <c r="D1249" s="190" t="s">
        <v>155</v>
      </c>
      <c r="E1249" s="39"/>
      <c r="F1249" s="191" t="s">
        <v>1924</v>
      </c>
      <c r="G1249" s="39"/>
      <c r="H1249" s="39"/>
      <c r="I1249" s="192"/>
      <c r="J1249" s="39"/>
      <c r="K1249" s="39"/>
      <c r="L1249" s="42"/>
      <c r="M1249" s="193"/>
      <c r="N1249" s="194"/>
      <c r="O1249" s="67"/>
      <c r="P1249" s="67"/>
      <c r="Q1249" s="67"/>
      <c r="R1249" s="67"/>
      <c r="S1249" s="67"/>
      <c r="T1249" s="68"/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T1249" s="19" t="s">
        <v>155</v>
      </c>
      <c r="AU1249" s="19" t="s">
        <v>82</v>
      </c>
    </row>
    <row r="1250" spans="1:65" s="2" customFormat="1" ht="33" customHeight="1">
      <c r="A1250" s="37"/>
      <c r="B1250" s="38"/>
      <c r="C1250" s="177" t="s">
        <v>1925</v>
      </c>
      <c r="D1250" s="177" t="s">
        <v>148</v>
      </c>
      <c r="E1250" s="178" t="s">
        <v>1926</v>
      </c>
      <c r="F1250" s="179" t="s">
        <v>1927</v>
      </c>
      <c r="G1250" s="180" t="s">
        <v>151</v>
      </c>
      <c r="H1250" s="181">
        <v>5</v>
      </c>
      <c r="I1250" s="182"/>
      <c r="J1250" s="183">
        <f>ROUND(I1250*H1250,2)</f>
        <v>0</v>
      </c>
      <c r="K1250" s="179" t="s">
        <v>152</v>
      </c>
      <c r="L1250" s="42"/>
      <c r="M1250" s="184" t="s">
        <v>21</v>
      </c>
      <c r="N1250" s="185" t="s">
        <v>43</v>
      </c>
      <c r="O1250" s="67"/>
      <c r="P1250" s="186">
        <f>O1250*H1250</f>
        <v>0</v>
      </c>
      <c r="Q1250" s="186">
        <v>0</v>
      </c>
      <c r="R1250" s="186">
        <f>Q1250*H1250</f>
        <v>0</v>
      </c>
      <c r="S1250" s="186">
        <v>0</v>
      </c>
      <c r="T1250" s="187">
        <f>S1250*H1250</f>
        <v>0</v>
      </c>
      <c r="U1250" s="37"/>
      <c r="V1250" s="37"/>
      <c r="W1250" s="37"/>
      <c r="X1250" s="37"/>
      <c r="Y1250" s="37"/>
      <c r="Z1250" s="37"/>
      <c r="AA1250" s="37"/>
      <c r="AB1250" s="37"/>
      <c r="AC1250" s="37"/>
      <c r="AD1250" s="37"/>
      <c r="AE1250" s="37"/>
      <c r="AR1250" s="188" t="s">
        <v>266</v>
      </c>
      <c r="AT1250" s="188" t="s">
        <v>148</v>
      </c>
      <c r="AU1250" s="188" t="s">
        <v>82</v>
      </c>
      <c r="AY1250" s="19" t="s">
        <v>145</v>
      </c>
      <c r="BE1250" s="189">
        <f>IF(N1250="základní",J1250,0)</f>
        <v>0</v>
      </c>
      <c r="BF1250" s="189">
        <f>IF(N1250="snížená",J1250,0)</f>
        <v>0</v>
      </c>
      <c r="BG1250" s="189">
        <f>IF(N1250="zákl. přenesená",J1250,0)</f>
        <v>0</v>
      </c>
      <c r="BH1250" s="189">
        <f>IF(N1250="sníž. přenesená",J1250,0)</f>
        <v>0</v>
      </c>
      <c r="BI1250" s="189">
        <f>IF(N1250="nulová",J1250,0)</f>
        <v>0</v>
      </c>
      <c r="BJ1250" s="19" t="s">
        <v>77</v>
      </c>
      <c r="BK1250" s="189">
        <f>ROUND(I1250*H1250,2)</f>
        <v>0</v>
      </c>
      <c r="BL1250" s="19" t="s">
        <v>266</v>
      </c>
      <c r="BM1250" s="188" t="s">
        <v>1928</v>
      </c>
    </row>
    <row r="1251" spans="1:47" s="2" customFormat="1" ht="29.25">
      <c r="A1251" s="37"/>
      <c r="B1251" s="38"/>
      <c r="C1251" s="39"/>
      <c r="D1251" s="190" t="s">
        <v>155</v>
      </c>
      <c r="E1251" s="39"/>
      <c r="F1251" s="191" t="s">
        <v>1929</v>
      </c>
      <c r="G1251" s="39"/>
      <c r="H1251" s="39"/>
      <c r="I1251" s="192"/>
      <c r="J1251" s="39"/>
      <c r="K1251" s="39"/>
      <c r="L1251" s="42"/>
      <c r="M1251" s="193"/>
      <c r="N1251" s="194"/>
      <c r="O1251" s="67"/>
      <c r="P1251" s="67"/>
      <c r="Q1251" s="67"/>
      <c r="R1251" s="67"/>
      <c r="S1251" s="67"/>
      <c r="T1251" s="68"/>
      <c r="U1251" s="37"/>
      <c r="V1251" s="37"/>
      <c r="W1251" s="37"/>
      <c r="X1251" s="37"/>
      <c r="Y1251" s="37"/>
      <c r="Z1251" s="37"/>
      <c r="AA1251" s="37"/>
      <c r="AB1251" s="37"/>
      <c r="AC1251" s="37"/>
      <c r="AD1251" s="37"/>
      <c r="AE1251" s="37"/>
      <c r="AT1251" s="19" t="s">
        <v>155</v>
      </c>
      <c r="AU1251" s="19" t="s">
        <v>82</v>
      </c>
    </row>
    <row r="1252" spans="1:47" s="2" customFormat="1" ht="11.25">
      <c r="A1252" s="37"/>
      <c r="B1252" s="38"/>
      <c r="C1252" s="39"/>
      <c r="D1252" s="195" t="s">
        <v>157</v>
      </c>
      <c r="E1252" s="39"/>
      <c r="F1252" s="196" t="s">
        <v>1930</v>
      </c>
      <c r="G1252" s="39"/>
      <c r="H1252" s="39"/>
      <c r="I1252" s="192"/>
      <c r="J1252" s="39"/>
      <c r="K1252" s="39"/>
      <c r="L1252" s="42"/>
      <c r="M1252" s="193"/>
      <c r="N1252" s="194"/>
      <c r="O1252" s="67"/>
      <c r="P1252" s="67"/>
      <c r="Q1252" s="67"/>
      <c r="R1252" s="67"/>
      <c r="S1252" s="67"/>
      <c r="T1252" s="68"/>
      <c r="U1252" s="37"/>
      <c r="V1252" s="37"/>
      <c r="W1252" s="37"/>
      <c r="X1252" s="37"/>
      <c r="Y1252" s="37"/>
      <c r="Z1252" s="37"/>
      <c r="AA1252" s="37"/>
      <c r="AB1252" s="37"/>
      <c r="AC1252" s="37"/>
      <c r="AD1252" s="37"/>
      <c r="AE1252" s="37"/>
      <c r="AT1252" s="19" t="s">
        <v>157</v>
      </c>
      <c r="AU1252" s="19" t="s">
        <v>82</v>
      </c>
    </row>
    <row r="1253" spans="2:51" s="13" customFormat="1" ht="11.25">
      <c r="B1253" s="197"/>
      <c r="C1253" s="198"/>
      <c r="D1253" s="190" t="s">
        <v>159</v>
      </c>
      <c r="E1253" s="199" t="s">
        <v>21</v>
      </c>
      <c r="F1253" s="200" t="s">
        <v>1931</v>
      </c>
      <c r="G1253" s="198"/>
      <c r="H1253" s="201">
        <v>1</v>
      </c>
      <c r="I1253" s="202"/>
      <c r="J1253" s="198"/>
      <c r="K1253" s="198"/>
      <c r="L1253" s="203"/>
      <c r="M1253" s="204"/>
      <c r="N1253" s="205"/>
      <c r="O1253" s="205"/>
      <c r="P1253" s="205"/>
      <c r="Q1253" s="205"/>
      <c r="R1253" s="205"/>
      <c r="S1253" s="205"/>
      <c r="T1253" s="206"/>
      <c r="AT1253" s="207" t="s">
        <v>159</v>
      </c>
      <c r="AU1253" s="207" t="s">
        <v>82</v>
      </c>
      <c r="AV1253" s="13" t="s">
        <v>82</v>
      </c>
      <c r="AW1253" s="13" t="s">
        <v>34</v>
      </c>
      <c r="AX1253" s="13" t="s">
        <v>72</v>
      </c>
      <c r="AY1253" s="207" t="s">
        <v>145</v>
      </c>
    </row>
    <row r="1254" spans="2:51" s="13" customFormat="1" ht="11.25">
      <c r="B1254" s="197"/>
      <c r="C1254" s="198"/>
      <c r="D1254" s="190" t="s">
        <v>159</v>
      </c>
      <c r="E1254" s="199" t="s">
        <v>21</v>
      </c>
      <c r="F1254" s="200" t="s">
        <v>1932</v>
      </c>
      <c r="G1254" s="198"/>
      <c r="H1254" s="201">
        <v>2</v>
      </c>
      <c r="I1254" s="202"/>
      <c r="J1254" s="198"/>
      <c r="K1254" s="198"/>
      <c r="L1254" s="203"/>
      <c r="M1254" s="204"/>
      <c r="N1254" s="205"/>
      <c r="O1254" s="205"/>
      <c r="P1254" s="205"/>
      <c r="Q1254" s="205"/>
      <c r="R1254" s="205"/>
      <c r="S1254" s="205"/>
      <c r="T1254" s="206"/>
      <c r="AT1254" s="207" t="s">
        <v>159</v>
      </c>
      <c r="AU1254" s="207" t="s">
        <v>82</v>
      </c>
      <c r="AV1254" s="13" t="s">
        <v>82</v>
      </c>
      <c r="AW1254" s="13" t="s">
        <v>34</v>
      </c>
      <c r="AX1254" s="13" t="s">
        <v>72</v>
      </c>
      <c r="AY1254" s="207" t="s">
        <v>145</v>
      </c>
    </row>
    <row r="1255" spans="2:51" s="13" customFormat="1" ht="11.25">
      <c r="B1255" s="197"/>
      <c r="C1255" s="198"/>
      <c r="D1255" s="190" t="s">
        <v>159</v>
      </c>
      <c r="E1255" s="199" t="s">
        <v>21</v>
      </c>
      <c r="F1255" s="200" t="s">
        <v>1933</v>
      </c>
      <c r="G1255" s="198"/>
      <c r="H1255" s="201">
        <v>2</v>
      </c>
      <c r="I1255" s="202"/>
      <c r="J1255" s="198"/>
      <c r="K1255" s="198"/>
      <c r="L1255" s="203"/>
      <c r="M1255" s="204"/>
      <c r="N1255" s="205"/>
      <c r="O1255" s="205"/>
      <c r="P1255" s="205"/>
      <c r="Q1255" s="205"/>
      <c r="R1255" s="205"/>
      <c r="S1255" s="205"/>
      <c r="T1255" s="206"/>
      <c r="AT1255" s="207" t="s">
        <v>159</v>
      </c>
      <c r="AU1255" s="207" t="s">
        <v>82</v>
      </c>
      <c r="AV1255" s="13" t="s">
        <v>82</v>
      </c>
      <c r="AW1255" s="13" t="s">
        <v>34</v>
      </c>
      <c r="AX1255" s="13" t="s">
        <v>72</v>
      </c>
      <c r="AY1255" s="207" t="s">
        <v>145</v>
      </c>
    </row>
    <row r="1256" spans="2:51" s="15" customFormat="1" ht="11.25">
      <c r="B1256" s="218"/>
      <c r="C1256" s="219"/>
      <c r="D1256" s="190" t="s">
        <v>159</v>
      </c>
      <c r="E1256" s="220" t="s">
        <v>21</v>
      </c>
      <c r="F1256" s="221" t="s">
        <v>233</v>
      </c>
      <c r="G1256" s="219"/>
      <c r="H1256" s="222">
        <v>5</v>
      </c>
      <c r="I1256" s="223"/>
      <c r="J1256" s="219"/>
      <c r="K1256" s="219"/>
      <c r="L1256" s="224"/>
      <c r="M1256" s="225"/>
      <c r="N1256" s="226"/>
      <c r="O1256" s="226"/>
      <c r="P1256" s="226"/>
      <c r="Q1256" s="226"/>
      <c r="R1256" s="226"/>
      <c r="S1256" s="226"/>
      <c r="T1256" s="227"/>
      <c r="AT1256" s="228" t="s">
        <v>159</v>
      </c>
      <c r="AU1256" s="228" t="s">
        <v>82</v>
      </c>
      <c r="AV1256" s="15" t="s">
        <v>153</v>
      </c>
      <c r="AW1256" s="15" t="s">
        <v>34</v>
      </c>
      <c r="AX1256" s="15" t="s">
        <v>77</v>
      </c>
      <c r="AY1256" s="228" t="s">
        <v>145</v>
      </c>
    </row>
    <row r="1257" spans="1:65" s="2" customFormat="1" ht="49.15" customHeight="1">
      <c r="A1257" s="37"/>
      <c r="B1257" s="38"/>
      <c r="C1257" s="240" t="s">
        <v>1934</v>
      </c>
      <c r="D1257" s="240" t="s">
        <v>486</v>
      </c>
      <c r="E1257" s="241" t="s">
        <v>1935</v>
      </c>
      <c r="F1257" s="242" t="s">
        <v>1936</v>
      </c>
      <c r="G1257" s="243" t="s">
        <v>151</v>
      </c>
      <c r="H1257" s="244">
        <v>1</v>
      </c>
      <c r="I1257" s="245"/>
      <c r="J1257" s="246">
        <f>ROUND(I1257*H1257,2)</f>
        <v>0</v>
      </c>
      <c r="K1257" s="242" t="s">
        <v>21</v>
      </c>
      <c r="L1257" s="247"/>
      <c r="M1257" s="248" t="s">
        <v>21</v>
      </c>
      <c r="N1257" s="249" t="s">
        <v>43</v>
      </c>
      <c r="O1257" s="67"/>
      <c r="P1257" s="186">
        <f>O1257*H1257</f>
        <v>0</v>
      </c>
      <c r="Q1257" s="186">
        <v>0</v>
      </c>
      <c r="R1257" s="186">
        <f>Q1257*H1257</f>
        <v>0</v>
      </c>
      <c r="S1257" s="186">
        <v>0</v>
      </c>
      <c r="T1257" s="187">
        <f>S1257*H1257</f>
        <v>0</v>
      </c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37"/>
      <c r="AE1257" s="37"/>
      <c r="AR1257" s="188" t="s">
        <v>426</v>
      </c>
      <c r="AT1257" s="188" t="s">
        <v>486</v>
      </c>
      <c r="AU1257" s="188" t="s">
        <v>82</v>
      </c>
      <c r="AY1257" s="19" t="s">
        <v>145</v>
      </c>
      <c r="BE1257" s="189">
        <f>IF(N1257="základní",J1257,0)</f>
        <v>0</v>
      </c>
      <c r="BF1257" s="189">
        <f>IF(N1257="snížená",J1257,0)</f>
        <v>0</v>
      </c>
      <c r="BG1257" s="189">
        <f>IF(N1257="zákl. přenesená",J1257,0)</f>
        <v>0</v>
      </c>
      <c r="BH1257" s="189">
        <f>IF(N1257="sníž. přenesená",J1257,0)</f>
        <v>0</v>
      </c>
      <c r="BI1257" s="189">
        <f>IF(N1257="nulová",J1257,0)</f>
        <v>0</v>
      </c>
      <c r="BJ1257" s="19" t="s">
        <v>77</v>
      </c>
      <c r="BK1257" s="189">
        <f>ROUND(I1257*H1257,2)</f>
        <v>0</v>
      </c>
      <c r="BL1257" s="19" t="s">
        <v>266</v>
      </c>
      <c r="BM1257" s="188" t="s">
        <v>1937</v>
      </c>
    </row>
    <row r="1258" spans="1:47" s="2" customFormat="1" ht="29.25">
      <c r="A1258" s="37"/>
      <c r="B1258" s="38"/>
      <c r="C1258" s="39"/>
      <c r="D1258" s="190" t="s">
        <v>155</v>
      </c>
      <c r="E1258" s="39"/>
      <c r="F1258" s="191" t="s">
        <v>1936</v>
      </c>
      <c r="G1258" s="39"/>
      <c r="H1258" s="39"/>
      <c r="I1258" s="192"/>
      <c r="J1258" s="39"/>
      <c r="K1258" s="39"/>
      <c r="L1258" s="42"/>
      <c r="M1258" s="193"/>
      <c r="N1258" s="194"/>
      <c r="O1258" s="67"/>
      <c r="P1258" s="67"/>
      <c r="Q1258" s="67"/>
      <c r="R1258" s="67"/>
      <c r="S1258" s="67"/>
      <c r="T1258" s="68"/>
      <c r="U1258" s="37"/>
      <c r="V1258" s="37"/>
      <c r="W1258" s="37"/>
      <c r="X1258" s="37"/>
      <c r="Y1258" s="37"/>
      <c r="Z1258" s="37"/>
      <c r="AA1258" s="37"/>
      <c r="AB1258" s="37"/>
      <c r="AC1258" s="37"/>
      <c r="AD1258" s="37"/>
      <c r="AE1258" s="37"/>
      <c r="AT1258" s="19" t="s">
        <v>155</v>
      </c>
      <c r="AU1258" s="19" t="s">
        <v>82</v>
      </c>
    </row>
    <row r="1259" spans="1:65" s="2" customFormat="1" ht="49.15" customHeight="1">
      <c r="A1259" s="37"/>
      <c r="B1259" s="38"/>
      <c r="C1259" s="240" t="s">
        <v>1938</v>
      </c>
      <c r="D1259" s="240" t="s">
        <v>486</v>
      </c>
      <c r="E1259" s="241" t="s">
        <v>1939</v>
      </c>
      <c r="F1259" s="242" t="s">
        <v>1940</v>
      </c>
      <c r="G1259" s="243" t="s">
        <v>151</v>
      </c>
      <c r="H1259" s="244">
        <v>2</v>
      </c>
      <c r="I1259" s="245"/>
      <c r="J1259" s="246">
        <f>ROUND(I1259*H1259,2)</f>
        <v>0</v>
      </c>
      <c r="K1259" s="242" t="s">
        <v>21</v>
      </c>
      <c r="L1259" s="247"/>
      <c r="M1259" s="248" t="s">
        <v>21</v>
      </c>
      <c r="N1259" s="249" t="s">
        <v>43</v>
      </c>
      <c r="O1259" s="67"/>
      <c r="P1259" s="186">
        <f>O1259*H1259</f>
        <v>0</v>
      </c>
      <c r="Q1259" s="186">
        <v>0</v>
      </c>
      <c r="R1259" s="186">
        <f>Q1259*H1259</f>
        <v>0</v>
      </c>
      <c r="S1259" s="186">
        <v>0</v>
      </c>
      <c r="T1259" s="187">
        <f>S1259*H1259</f>
        <v>0</v>
      </c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  <c r="AR1259" s="188" t="s">
        <v>426</v>
      </c>
      <c r="AT1259" s="188" t="s">
        <v>486</v>
      </c>
      <c r="AU1259" s="188" t="s">
        <v>82</v>
      </c>
      <c r="AY1259" s="19" t="s">
        <v>145</v>
      </c>
      <c r="BE1259" s="189">
        <f>IF(N1259="základní",J1259,0)</f>
        <v>0</v>
      </c>
      <c r="BF1259" s="189">
        <f>IF(N1259="snížená",J1259,0)</f>
        <v>0</v>
      </c>
      <c r="BG1259" s="189">
        <f>IF(N1259="zákl. přenesená",J1259,0)</f>
        <v>0</v>
      </c>
      <c r="BH1259" s="189">
        <f>IF(N1259="sníž. přenesená",J1259,0)</f>
        <v>0</v>
      </c>
      <c r="BI1259" s="189">
        <f>IF(N1259="nulová",J1259,0)</f>
        <v>0</v>
      </c>
      <c r="BJ1259" s="19" t="s">
        <v>77</v>
      </c>
      <c r="BK1259" s="189">
        <f>ROUND(I1259*H1259,2)</f>
        <v>0</v>
      </c>
      <c r="BL1259" s="19" t="s">
        <v>266</v>
      </c>
      <c r="BM1259" s="188" t="s">
        <v>1941</v>
      </c>
    </row>
    <row r="1260" spans="1:47" s="2" customFormat="1" ht="29.25">
      <c r="A1260" s="37"/>
      <c r="B1260" s="38"/>
      <c r="C1260" s="39"/>
      <c r="D1260" s="190" t="s">
        <v>155</v>
      </c>
      <c r="E1260" s="39"/>
      <c r="F1260" s="191" t="s">
        <v>1940</v>
      </c>
      <c r="G1260" s="39"/>
      <c r="H1260" s="39"/>
      <c r="I1260" s="192"/>
      <c r="J1260" s="39"/>
      <c r="K1260" s="39"/>
      <c r="L1260" s="42"/>
      <c r="M1260" s="193"/>
      <c r="N1260" s="194"/>
      <c r="O1260" s="67"/>
      <c r="P1260" s="67"/>
      <c r="Q1260" s="67"/>
      <c r="R1260" s="67"/>
      <c r="S1260" s="67"/>
      <c r="T1260" s="68"/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37"/>
      <c r="AE1260" s="37"/>
      <c r="AT1260" s="19" t="s">
        <v>155</v>
      </c>
      <c r="AU1260" s="19" t="s">
        <v>82</v>
      </c>
    </row>
    <row r="1261" spans="1:65" s="2" customFormat="1" ht="49.15" customHeight="1">
      <c r="A1261" s="37"/>
      <c r="B1261" s="38"/>
      <c r="C1261" s="240" t="s">
        <v>1942</v>
      </c>
      <c r="D1261" s="240" t="s">
        <v>486</v>
      </c>
      <c r="E1261" s="241" t="s">
        <v>1943</v>
      </c>
      <c r="F1261" s="242" t="s">
        <v>1944</v>
      </c>
      <c r="G1261" s="243" t="s">
        <v>151</v>
      </c>
      <c r="H1261" s="244">
        <v>2</v>
      </c>
      <c r="I1261" s="245"/>
      <c r="J1261" s="246">
        <f>ROUND(I1261*H1261,2)</f>
        <v>0</v>
      </c>
      <c r="K1261" s="242" t="s">
        <v>21</v>
      </c>
      <c r="L1261" s="247"/>
      <c r="M1261" s="248" t="s">
        <v>21</v>
      </c>
      <c r="N1261" s="249" t="s">
        <v>43</v>
      </c>
      <c r="O1261" s="67"/>
      <c r="P1261" s="186">
        <f>O1261*H1261</f>
        <v>0</v>
      </c>
      <c r="Q1261" s="186">
        <v>0</v>
      </c>
      <c r="R1261" s="186">
        <f>Q1261*H1261</f>
        <v>0</v>
      </c>
      <c r="S1261" s="186">
        <v>0</v>
      </c>
      <c r="T1261" s="187">
        <f>S1261*H1261</f>
        <v>0</v>
      </c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  <c r="AR1261" s="188" t="s">
        <v>426</v>
      </c>
      <c r="AT1261" s="188" t="s">
        <v>486</v>
      </c>
      <c r="AU1261" s="188" t="s">
        <v>82</v>
      </c>
      <c r="AY1261" s="19" t="s">
        <v>145</v>
      </c>
      <c r="BE1261" s="189">
        <f>IF(N1261="základní",J1261,0)</f>
        <v>0</v>
      </c>
      <c r="BF1261" s="189">
        <f>IF(N1261="snížená",J1261,0)</f>
        <v>0</v>
      </c>
      <c r="BG1261" s="189">
        <f>IF(N1261="zákl. přenesená",J1261,0)</f>
        <v>0</v>
      </c>
      <c r="BH1261" s="189">
        <f>IF(N1261="sníž. přenesená",J1261,0)</f>
        <v>0</v>
      </c>
      <c r="BI1261" s="189">
        <f>IF(N1261="nulová",J1261,0)</f>
        <v>0</v>
      </c>
      <c r="BJ1261" s="19" t="s">
        <v>77</v>
      </c>
      <c r="BK1261" s="189">
        <f>ROUND(I1261*H1261,2)</f>
        <v>0</v>
      </c>
      <c r="BL1261" s="19" t="s">
        <v>266</v>
      </c>
      <c r="BM1261" s="188" t="s">
        <v>1945</v>
      </c>
    </row>
    <row r="1262" spans="1:47" s="2" customFormat="1" ht="29.25">
      <c r="A1262" s="37"/>
      <c r="B1262" s="38"/>
      <c r="C1262" s="39"/>
      <c r="D1262" s="190" t="s">
        <v>155</v>
      </c>
      <c r="E1262" s="39"/>
      <c r="F1262" s="191" t="s">
        <v>1944</v>
      </c>
      <c r="G1262" s="39"/>
      <c r="H1262" s="39"/>
      <c r="I1262" s="192"/>
      <c r="J1262" s="39"/>
      <c r="K1262" s="39"/>
      <c r="L1262" s="42"/>
      <c r="M1262" s="193"/>
      <c r="N1262" s="194"/>
      <c r="O1262" s="67"/>
      <c r="P1262" s="67"/>
      <c r="Q1262" s="67"/>
      <c r="R1262" s="67"/>
      <c r="S1262" s="67"/>
      <c r="T1262" s="68"/>
      <c r="U1262" s="37"/>
      <c r="V1262" s="37"/>
      <c r="W1262" s="37"/>
      <c r="X1262" s="37"/>
      <c r="Y1262" s="37"/>
      <c r="Z1262" s="37"/>
      <c r="AA1262" s="37"/>
      <c r="AB1262" s="37"/>
      <c r="AC1262" s="37"/>
      <c r="AD1262" s="37"/>
      <c r="AE1262" s="37"/>
      <c r="AT1262" s="19" t="s">
        <v>155</v>
      </c>
      <c r="AU1262" s="19" t="s">
        <v>82</v>
      </c>
    </row>
    <row r="1263" spans="1:65" s="2" customFormat="1" ht="24.2" customHeight="1">
      <c r="A1263" s="37"/>
      <c r="B1263" s="38"/>
      <c r="C1263" s="177" t="s">
        <v>1946</v>
      </c>
      <c r="D1263" s="177" t="s">
        <v>148</v>
      </c>
      <c r="E1263" s="178" t="s">
        <v>1947</v>
      </c>
      <c r="F1263" s="179" t="s">
        <v>1948</v>
      </c>
      <c r="G1263" s="180" t="s">
        <v>151</v>
      </c>
      <c r="H1263" s="181">
        <v>2</v>
      </c>
      <c r="I1263" s="182"/>
      <c r="J1263" s="183">
        <f>ROUND(I1263*H1263,2)</f>
        <v>0</v>
      </c>
      <c r="K1263" s="179" t="s">
        <v>152</v>
      </c>
      <c r="L1263" s="42"/>
      <c r="M1263" s="184" t="s">
        <v>21</v>
      </c>
      <c r="N1263" s="185" t="s">
        <v>43</v>
      </c>
      <c r="O1263" s="67"/>
      <c r="P1263" s="186">
        <f>O1263*H1263</f>
        <v>0</v>
      </c>
      <c r="Q1263" s="186">
        <v>0</v>
      </c>
      <c r="R1263" s="186">
        <f>Q1263*H1263</f>
        <v>0</v>
      </c>
      <c r="S1263" s="186">
        <v>0.0018</v>
      </c>
      <c r="T1263" s="187">
        <f>S1263*H1263</f>
        <v>0.0036</v>
      </c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R1263" s="188" t="s">
        <v>266</v>
      </c>
      <c r="AT1263" s="188" t="s">
        <v>148</v>
      </c>
      <c r="AU1263" s="188" t="s">
        <v>82</v>
      </c>
      <c r="AY1263" s="19" t="s">
        <v>145</v>
      </c>
      <c r="BE1263" s="189">
        <f>IF(N1263="základní",J1263,0)</f>
        <v>0</v>
      </c>
      <c r="BF1263" s="189">
        <f>IF(N1263="snížená",J1263,0)</f>
        <v>0</v>
      </c>
      <c r="BG1263" s="189">
        <f>IF(N1263="zákl. přenesená",J1263,0)</f>
        <v>0</v>
      </c>
      <c r="BH1263" s="189">
        <f>IF(N1263="sníž. přenesená",J1263,0)</f>
        <v>0</v>
      </c>
      <c r="BI1263" s="189">
        <f>IF(N1263="nulová",J1263,0)</f>
        <v>0</v>
      </c>
      <c r="BJ1263" s="19" t="s">
        <v>77</v>
      </c>
      <c r="BK1263" s="189">
        <f>ROUND(I1263*H1263,2)</f>
        <v>0</v>
      </c>
      <c r="BL1263" s="19" t="s">
        <v>266</v>
      </c>
      <c r="BM1263" s="188" t="s">
        <v>1949</v>
      </c>
    </row>
    <row r="1264" spans="1:47" s="2" customFormat="1" ht="19.5">
      <c r="A1264" s="37"/>
      <c r="B1264" s="38"/>
      <c r="C1264" s="39"/>
      <c r="D1264" s="190" t="s">
        <v>155</v>
      </c>
      <c r="E1264" s="39"/>
      <c r="F1264" s="191" t="s">
        <v>1950</v>
      </c>
      <c r="G1264" s="39"/>
      <c r="H1264" s="39"/>
      <c r="I1264" s="192"/>
      <c r="J1264" s="39"/>
      <c r="K1264" s="39"/>
      <c r="L1264" s="42"/>
      <c r="M1264" s="193"/>
      <c r="N1264" s="194"/>
      <c r="O1264" s="67"/>
      <c r="P1264" s="67"/>
      <c r="Q1264" s="67"/>
      <c r="R1264" s="67"/>
      <c r="S1264" s="67"/>
      <c r="T1264" s="68"/>
      <c r="U1264" s="37"/>
      <c r="V1264" s="37"/>
      <c r="W1264" s="37"/>
      <c r="X1264" s="37"/>
      <c r="Y1264" s="37"/>
      <c r="Z1264" s="37"/>
      <c r="AA1264" s="37"/>
      <c r="AB1264" s="37"/>
      <c r="AC1264" s="37"/>
      <c r="AD1264" s="37"/>
      <c r="AE1264" s="37"/>
      <c r="AT1264" s="19" t="s">
        <v>155</v>
      </c>
      <c r="AU1264" s="19" t="s">
        <v>82</v>
      </c>
    </row>
    <row r="1265" spans="1:47" s="2" customFormat="1" ht="11.25">
      <c r="A1265" s="37"/>
      <c r="B1265" s="38"/>
      <c r="C1265" s="39"/>
      <c r="D1265" s="195" t="s">
        <v>157</v>
      </c>
      <c r="E1265" s="39"/>
      <c r="F1265" s="196" t="s">
        <v>1951</v>
      </c>
      <c r="G1265" s="39"/>
      <c r="H1265" s="39"/>
      <c r="I1265" s="192"/>
      <c r="J1265" s="39"/>
      <c r="K1265" s="39"/>
      <c r="L1265" s="42"/>
      <c r="M1265" s="193"/>
      <c r="N1265" s="194"/>
      <c r="O1265" s="67"/>
      <c r="P1265" s="67"/>
      <c r="Q1265" s="67"/>
      <c r="R1265" s="67"/>
      <c r="S1265" s="67"/>
      <c r="T1265" s="68"/>
      <c r="U1265" s="37"/>
      <c r="V1265" s="37"/>
      <c r="W1265" s="37"/>
      <c r="X1265" s="37"/>
      <c r="Y1265" s="37"/>
      <c r="Z1265" s="37"/>
      <c r="AA1265" s="37"/>
      <c r="AB1265" s="37"/>
      <c r="AC1265" s="37"/>
      <c r="AD1265" s="37"/>
      <c r="AE1265" s="37"/>
      <c r="AT1265" s="19" t="s">
        <v>157</v>
      </c>
      <c r="AU1265" s="19" t="s">
        <v>82</v>
      </c>
    </row>
    <row r="1266" spans="2:51" s="13" customFormat="1" ht="11.25">
      <c r="B1266" s="197"/>
      <c r="C1266" s="198"/>
      <c r="D1266" s="190" t="s">
        <v>159</v>
      </c>
      <c r="E1266" s="199" t="s">
        <v>21</v>
      </c>
      <c r="F1266" s="200" t="s">
        <v>1952</v>
      </c>
      <c r="G1266" s="198"/>
      <c r="H1266" s="201">
        <v>1</v>
      </c>
      <c r="I1266" s="202"/>
      <c r="J1266" s="198"/>
      <c r="K1266" s="198"/>
      <c r="L1266" s="203"/>
      <c r="M1266" s="204"/>
      <c r="N1266" s="205"/>
      <c r="O1266" s="205"/>
      <c r="P1266" s="205"/>
      <c r="Q1266" s="205"/>
      <c r="R1266" s="205"/>
      <c r="S1266" s="205"/>
      <c r="T1266" s="206"/>
      <c r="AT1266" s="207" t="s">
        <v>159</v>
      </c>
      <c r="AU1266" s="207" t="s">
        <v>82</v>
      </c>
      <c r="AV1266" s="13" t="s">
        <v>82</v>
      </c>
      <c r="AW1266" s="13" t="s">
        <v>34</v>
      </c>
      <c r="AX1266" s="13" t="s">
        <v>72</v>
      </c>
      <c r="AY1266" s="207" t="s">
        <v>145</v>
      </c>
    </row>
    <row r="1267" spans="2:51" s="13" customFormat="1" ht="11.25">
      <c r="B1267" s="197"/>
      <c r="C1267" s="198"/>
      <c r="D1267" s="190" t="s">
        <v>159</v>
      </c>
      <c r="E1267" s="199" t="s">
        <v>21</v>
      </c>
      <c r="F1267" s="200" t="s">
        <v>1953</v>
      </c>
      <c r="G1267" s="198"/>
      <c r="H1267" s="201">
        <v>1</v>
      </c>
      <c r="I1267" s="202"/>
      <c r="J1267" s="198"/>
      <c r="K1267" s="198"/>
      <c r="L1267" s="203"/>
      <c r="M1267" s="204"/>
      <c r="N1267" s="205"/>
      <c r="O1267" s="205"/>
      <c r="P1267" s="205"/>
      <c r="Q1267" s="205"/>
      <c r="R1267" s="205"/>
      <c r="S1267" s="205"/>
      <c r="T1267" s="206"/>
      <c r="AT1267" s="207" t="s">
        <v>159</v>
      </c>
      <c r="AU1267" s="207" t="s">
        <v>82</v>
      </c>
      <c r="AV1267" s="13" t="s">
        <v>82</v>
      </c>
      <c r="AW1267" s="13" t="s">
        <v>34</v>
      </c>
      <c r="AX1267" s="13" t="s">
        <v>72</v>
      </c>
      <c r="AY1267" s="207" t="s">
        <v>145</v>
      </c>
    </row>
    <row r="1268" spans="2:51" s="15" customFormat="1" ht="11.25">
      <c r="B1268" s="218"/>
      <c r="C1268" s="219"/>
      <c r="D1268" s="190" t="s">
        <v>159</v>
      </c>
      <c r="E1268" s="220" t="s">
        <v>21</v>
      </c>
      <c r="F1268" s="221" t="s">
        <v>233</v>
      </c>
      <c r="G1268" s="219"/>
      <c r="H1268" s="222">
        <v>2</v>
      </c>
      <c r="I1268" s="223"/>
      <c r="J1268" s="219"/>
      <c r="K1268" s="219"/>
      <c r="L1268" s="224"/>
      <c r="M1268" s="225"/>
      <c r="N1268" s="226"/>
      <c r="O1268" s="226"/>
      <c r="P1268" s="226"/>
      <c r="Q1268" s="226"/>
      <c r="R1268" s="226"/>
      <c r="S1268" s="226"/>
      <c r="T1268" s="227"/>
      <c r="AT1268" s="228" t="s">
        <v>159</v>
      </c>
      <c r="AU1268" s="228" t="s">
        <v>82</v>
      </c>
      <c r="AV1268" s="15" t="s">
        <v>153</v>
      </c>
      <c r="AW1268" s="15" t="s">
        <v>34</v>
      </c>
      <c r="AX1268" s="15" t="s">
        <v>77</v>
      </c>
      <c r="AY1268" s="228" t="s">
        <v>145</v>
      </c>
    </row>
    <row r="1269" spans="1:65" s="2" customFormat="1" ht="21.75" customHeight="1">
      <c r="A1269" s="37"/>
      <c r="B1269" s="38"/>
      <c r="C1269" s="177" t="s">
        <v>1954</v>
      </c>
      <c r="D1269" s="177" t="s">
        <v>148</v>
      </c>
      <c r="E1269" s="178" t="s">
        <v>1955</v>
      </c>
      <c r="F1269" s="179" t="s">
        <v>1956</v>
      </c>
      <c r="G1269" s="180" t="s">
        <v>151</v>
      </c>
      <c r="H1269" s="181">
        <v>1</v>
      </c>
      <c r="I1269" s="182"/>
      <c r="J1269" s="183">
        <f>ROUND(I1269*H1269,2)</f>
        <v>0</v>
      </c>
      <c r="K1269" s="179" t="s">
        <v>21</v>
      </c>
      <c r="L1269" s="42"/>
      <c r="M1269" s="184" t="s">
        <v>21</v>
      </c>
      <c r="N1269" s="185" t="s">
        <v>43</v>
      </c>
      <c r="O1269" s="67"/>
      <c r="P1269" s="186">
        <f>O1269*H1269</f>
        <v>0</v>
      </c>
      <c r="Q1269" s="186">
        <v>0</v>
      </c>
      <c r="R1269" s="186">
        <f>Q1269*H1269</f>
        <v>0</v>
      </c>
      <c r="S1269" s="186">
        <v>0.0018</v>
      </c>
      <c r="T1269" s="187">
        <f>S1269*H1269</f>
        <v>0.0018</v>
      </c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R1269" s="188" t="s">
        <v>266</v>
      </c>
      <c r="AT1269" s="188" t="s">
        <v>148</v>
      </c>
      <c r="AU1269" s="188" t="s">
        <v>82</v>
      </c>
      <c r="AY1269" s="19" t="s">
        <v>145</v>
      </c>
      <c r="BE1269" s="189">
        <f>IF(N1269="základní",J1269,0)</f>
        <v>0</v>
      </c>
      <c r="BF1269" s="189">
        <f>IF(N1269="snížená",J1269,0)</f>
        <v>0</v>
      </c>
      <c r="BG1269" s="189">
        <f>IF(N1269="zákl. přenesená",J1269,0)</f>
        <v>0</v>
      </c>
      <c r="BH1269" s="189">
        <f>IF(N1269="sníž. přenesená",J1269,0)</f>
        <v>0</v>
      </c>
      <c r="BI1269" s="189">
        <f>IF(N1269="nulová",J1269,0)</f>
        <v>0</v>
      </c>
      <c r="BJ1269" s="19" t="s">
        <v>77</v>
      </c>
      <c r="BK1269" s="189">
        <f>ROUND(I1269*H1269,2)</f>
        <v>0</v>
      </c>
      <c r="BL1269" s="19" t="s">
        <v>266</v>
      </c>
      <c r="BM1269" s="188" t="s">
        <v>1957</v>
      </c>
    </row>
    <row r="1270" spans="1:47" s="2" customFormat="1" ht="11.25">
      <c r="A1270" s="37"/>
      <c r="B1270" s="38"/>
      <c r="C1270" s="39"/>
      <c r="D1270" s="190" t="s">
        <v>155</v>
      </c>
      <c r="E1270" s="39"/>
      <c r="F1270" s="191" t="s">
        <v>1958</v>
      </c>
      <c r="G1270" s="39"/>
      <c r="H1270" s="39"/>
      <c r="I1270" s="192"/>
      <c r="J1270" s="39"/>
      <c r="K1270" s="39"/>
      <c r="L1270" s="42"/>
      <c r="M1270" s="193"/>
      <c r="N1270" s="194"/>
      <c r="O1270" s="67"/>
      <c r="P1270" s="67"/>
      <c r="Q1270" s="67"/>
      <c r="R1270" s="67"/>
      <c r="S1270" s="67"/>
      <c r="T1270" s="68"/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  <c r="AT1270" s="19" t="s">
        <v>155</v>
      </c>
      <c r="AU1270" s="19" t="s">
        <v>82</v>
      </c>
    </row>
    <row r="1271" spans="2:51" s="13" customFormat="1" ht="11.25">
      <c r="B1271" s="197"/>
      <c r="C1271" s="198"/>
      <c r="D1271" s="190" t="s">
        <v>159</v>
      </c>
      <c r="E1271" s="199" t="s">
        <v>21</v>
      </c>
      <c r="F1271" s="200" t="s">
        <v>1959</v>
      </c>
      <c r="G1271" s="198"/>
      <c r="H1271" s="201">
        <v>1</v>
      </c>
      <c r="I1271" s="202"/>
      <c r="J1271" s="198"/>
      <c r="K1271" s="198"/>
      <c r="L1271" s="203"/>
      <c r="M1271" s="204"/>
      <c r="N1271" s="205"/>
      <c r="O1271" s="205"/>
      <c r="P1271" s="205"/>
      <c r="Q1271" s="205"/>
      <c r="R1271" s="205"/>
      <c r="S1271" s="205"/>
      <c r="T1271" s="206"/>
      <c r="AT1271" s="207" t="s">
        <v>159</v>
      </c>
      <c r="AU1271" s="207" t="s">
        <v>82</v>
      </c>
      <c r="AV1271" s="13" t="s">
        <v>82</v>
      </c>
      <c r="AW1271" s="13" t="s">
        <v>34</v>
      </c>
      <c r="AX1271" s="13" t="s">
        <v>77</v>
      </c>
      <c r="AY1271" s="207" t="s">
        <v>145</v>
      </c>
    </row>
    <row r="1272" spans="1:65" s="2" customFormat="1" ht="49.15" customHeight="1">
      <c r="A1272" s="37"/>
      <c r="B1272" s="38"/>
      <c r="C1272" s="177" t="s">
        <v>1960</v>
      </c>
      <c r="D1272" s="177" t="s">
        <v>148</v>
      </c>
      <c r="E1272" s="178" t="s">
        <v>1961</v>
      </c>
      <c r="F1272" s="179" t="s">
        <v>1962</v>
      </c>
      <c r="G1272" s="180" t="s">
        <v>151</v>
      </c>
      <c r="H1272" s="181">
        <v>1</v>
      </c>
      <c r="I1272" s="182"/>
      <c r="J1272" s="183">
        <f>ROUND(I1272*H1272,2)</f>
        <v>0</v>
      </c>
      <c r="K1272" s="179" t="s">
        <v>21</v>
      </c>
      <c r="L1272" s="42"/>
      <c r="M1272" s="184" t="s">
        <v>21</v>
      </c>
      <c r="N1272" s="185" t="s">
        <v>43</v>
      </c>
      <c r="O1272" s="67"/>
      <c r="P1272" s="186">
        <f>O1272*H1272</f>
        <v>0</v>
      </c>
      <c r="Q1272" s="186">
        <v>0</v>
      </c>
      <c r="R1272" s="186">
        <f>Q1272*H1272</f>
        <v>0</v>
      </c>
      <c r="S1272" s="186">
        <v>0</v>
      </c>
      <c r="T1272" s="187">
        <f>S1272*H1272</f>
        <v>0</v>
      </c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R1272" s="188" t="s">
        <v>266</v>
      </c>
      <c r="AT1272" s="188" t="s">
        <v>148</v>
      </c>
      <c r="AU1272" s="188" t="s">
        <v>82</v>
      </c>
      <c r="AY1272" s="19" t="s">
        <v>145</v>
      </c>
      <c r="BE1272" s="189">
        <f>IF(N1272="základní",J1272,0)</f>
        <v>0</v>
      </c>
      <c r="BF1272" s="189">
        <f>IF(N1272="snížená",J1272,0)</f>
        <v>0</v>
      </c>
      <c r="BG1272" s="189">
        <f>IF(N1272="zákl. přenesená",J1272,0)</f>
        <v>0</v>
      </c>
      <c r="BH1272" s="189">
        <f>IF(N1272="sníž. přenesená",J1272,0)</f>
        <v>0</v>
      </c>
      <c r="BI1272" s="189">
        <f>IF(N1272="nulová",J1272,0)</f>
        <v>0</v>
      </c>
      <c r="BJ1272" s="19" t="s">
        <v>77</v>
      </c>
      <c r="BK1272" s="189">
        <f>ROUND(I1272*H1272,2)</f>
        <v>0</v>
      </c>
      <c r="BL1272" s="19" t="s">
        <v>266</v>
      </c>
      <c r="BM1272" s="188" t="s">
        <v>1963</v>
      </c>
    </row>
    <row r="1273" spans="1:47" s="2" customFormat="1" ht="29.25">
      <c r="A1273" s="37"/>
      <c r="B1273" s="38"/>
      <c r="C1273" s="39"/>
      <c r="D1273" s="190" t="s">
        <v>155</v>
      </c>
      <c r="E1273" s="39"/>
      <c r="F1273" s="191" t="s">
        <v>1964</v>
      </c>
      <c r="G1273" s="39"/>
      <c r="H1273" s="39"/>
      <c r="I1273" s="192"/>
      <c r="J1273" s="39"/>
      <c r="K1273" s="39"/>
      <c r="L1273" s="42"/>
      <c r="M1273" s="193"/>
      <c r="N1273" s="194"/>
      <c r="O1273" s="67"/>
      <c r="P1273" s="67"/>
      <c r="Q1273" s="67"/>
      <c r="R1273" s="67"/>
      <c r="S1273" s="67"/>
      <c r="T1273" s="68"/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  <c r="AT1273" s="19" t="s">
        <v>155</v>
      </c>
      <c r="AU1273" s="19" t="s">
        <v>82</v>
      </c>
    </row>
    <row r="1274" spans="1:65" s="2" customFormat="1" ht="66.75" customHeight="1">
      <c r="A1274" s="37"/>
      <c r="B1274" s="38"/>
      <c r="C1274" s="177" t="s">
        <v>1965</v>
      </c>
      <c r="D1274" s="177" t="s">
        <v>148</v>
      </c>
      <c r="E1274" s="178" t="s">
        <v>1966</v>
      </c>
      <c r="F1274" s="179" t="s">
        <v>1967</v>
      </c>
      <c r="G1274" s="180" t="s">
        <v>151</v>
      </c>
      <c r="H1274" s="181">
        <v>1</v>
      </c>
      <c r="I1274" s="182"/>
      <c r="J1274" s="183">
        <f>ROUND(I1274*H1274,2)</f>
        <v>0</v>
      </c>
      <c r="K1274" s="179" t="s">
        <v>21</v>
      </c>
      <c r="L1274" s="42"/>
      <c r="M1274" s="184" t="s">
        <v>21</v>
      </c>
      <c r="N1274" s="185" t="s">
        <v>43</v>
      </c>
      <c r="O1274" s="67"/>
      <c r="P1274" s="186">
        <f>O1274*H1274</f>
        <v>0</v>
      </c>
      <c r="Q1274" s="186">
        <v>0</v>
      </c>
      <c r="R1274" s="186">
        <f>Q1274*H1274</f>
        <v>0</v>
      </c>
      <c r="S1274" s="186">
        <v>0</v>
      </c>
      <c r="T1274" s="187">
        <f>S1274*H1274</f>
        <v>0</v>
      </c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R1274" s="188" t="s">
        <v>266</v>
      </c>
      <c r="AT1274" s="188" t="s">
        <v>148</v>
      </c>
      <c r="AU1274" s="188" t="s">
        <v>82</v>
      </c>
      <c r="AY1274" s="19" t="s">
        <v>145</v>
      </c>
      <c r="BE1274" s="189">
        <f>IF(N1274="základní",J1274,0)</f>
        <v>0</v>
      </c>
      <c r="BF1274" s="189">
        <f>IF(N1274="snížená",J1274,0)</f>
        <v>0</v>
      </c>
      <c r="BG1274" s="189">
        <f>IF(N1274="zákl. přenesená",J1274,0)</f>
        <v>0</v>
      </c>
      <c r="BH1274" s="189">
        <f>IF(N1274="sníž. přenesená",J1274,0)</f>
        <v>0</v>
      </c>
      <c r="BI1274" s="189">
        <f>IF(N1274="nulová",J1274,0)</f>
        <v>0</v>
      </c>
      <c r="BJ1274" s="19" t="s">
        <v>77</v>
      </c>
      <c r="BK1274" s="189">
        <f>ROUND(I1274*H1274,2)</f>
        <v>0</v>
      </c>
      <c r="BL1274" s="19" t="s">
        <v>266</v>
      </c>
      <c r="BM1274" s="188" t="s">
        <v>1968</v>
      </c>
    </row>
    <row r="1275" spans="1:47" s="2" customFormat="1" ht="48.75">
      <c r="A1275" s="37"/>
      <c r="B1275" s="38"/>
      <c r="C1275" s="39"/>
      <c r="D1275" s="190" t="s">
        <v>155</v>
      </c>
      <c r="E1275" s="39"/>
      <c r="F1275" s="191" t="s">
        <v>1969</v>
      </c>
      <c r="G1275" s="39"/>
      <c r="H1275" s="39"/>
      <c r="I1275" s="192"/>
      <c r="J1275" s="39"/>
      <c r="K1275" s="39"/>
      <c r="L1275" s="42"/>
      <c r="M1275" s="193"/>
      <c r="N1275" s="194"/>
      <c r="O1275" s="67"/>
      <c r="P1275" s="67"/>
      <c r="Q1275" s="67"/>
      <c r="R1275" s="67"/>
      <c r="S1275" s="67"/>
      <c r="T1275" s="68"/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  <c r="AT1275" s="19" t="s">
        <v>155</v>
      </c>
      <c r="AU1275" s="19" t="s">
        <v>82</v>
      </c>
    </row>
    <row r="1276" spans="1:65" s="2" customFormat="1" ht="62.65" customHeight="1">
      <c r="A1276" s="37"/>
      <c r="B1276" s="38"/>
      <c r="C1276" s="177" t="s">
        <v>1970</v>
      </c>
      <c r="D1276" s="177" t="s">
        <v>148</v>
      </c>
      <c r="E1276" s="178" t="s">
        <v>1971</v>
      </c>
      <c r="F1276" s="179" t="s">
        <v>1972</v>
      </c>
      <c r="G1276" s="180" t="s">
        <v>151</v>
      </c>
      <c r="H1276" s="181">
        <v>1</v>
      </c>
      <c r="I1276" s="182"/>
      <c r="J1276" s="183">
        <f>ROUND(I1276*H1276,2)</f>
        <v>0</v>
      </c>
      <c r="K1276" s="179" t="s">
        <v>21</v>
      </c>
      <c r="L1276" s="42"/>
      <c r="M1276" s="184" t="s">
        <v>21</v>
      </c>
      <c r="N1276" s="185" t="s">
        <v>43</v>
      </c>
      <c r="O1276" s="67"/>
      <c r="P1276" s="186">
        <f>O1276*H1276</f>
        <v>0</v>
      </c>
      <c r="Q1276" s="186">
        <v>0</v>
      </c>
      <c r="R1276" s="186">
        <f>Q1276*H1276</f>
        <v>0</v>
      </c>
      <c r="S1276" s="186">
        <v>0</v>
      </c>
      <c r="T1276" s="187">
        <f>S1276*H1276</f>
        <v>0</v>
      </c>
      <c r="U1276" s="37"/>
      <c r="V1276" s="37"/>
      <c r="W1276" s="37"/>
      <c r="X1276" s="37"/>
      <c r="Y1276" s="37"/>
      <c r="Z1276" s="37"/>
      <c r="AA1276" s="37"/>
      <c r="AB1276" s="37"/>
      <c r="AC1276" s="37"/>
      <c r="AD1276" s="37"/>
      <c r="AE1276" s="37"/>
      <c r="AR1276" s="188" t="s">
        <v>266</v>
      </c>
      <c r="AT1276" s="188" t="s">
        <v>148</v>
      </c>
      <c r="AU1276" s="188" t="s">
        <v>82</v>
      </c>
      <c r="AY1276" s="19" t="s">
        <v>145</v>
      </c>
      <c r="BE1276" s="189">
        <f>IF(N1276="základní",J1276,0)</f>
        <v>0</v>
      </c>
      <c r="BF1276" s="189">
        <f>IF(N1276="snížená",J1276,0)</f>
        <v>0</v>
      </c>
      <c r="BG1276" s="189">
        <f>IF(N1276="zákl. přenesená",J1276,0)</f>
        <v>0</v>
      </c>
      <c r="BH1276" s="189">
        <f>IF(N1276="sníž. přenesená",J1276,0)</f>
        <v>0</v>
      </c>
      <c r="BI1276" s="189">
        <f>IF(N1276="nulová",J1276,0)</f>
        <v>0</v>
      </c>
      <c r="BJ1276" s="19" t="s">
        <v>77</v>
      </c>
      <c r="BK1276" s="189">
        <f>ROUND(I1276*H1276,2)</f>
        <v>0</v>
      </c>
      <c r="BL1276" s="19" t="s">
        <v>266</v>
      </c>
      <c r="BM1276" s="188" t="s">
        <v>1973</v>
      </c>
    </row>
    <row r="1277" spans="1:47" s="2" customFormat="1" ht="39">
      <c r="A1277" s="37"/>
      <c r="B1277" s="38"/>
      <c r="C1277" s="39"/>
      <c r="D1277" s="190" t="s">
        <v>155</v>
      </c>
      <c r="E1277" s="39"/>
      <c r="F1277" s="191" t="s">
        <v>1972</v>
      </c>
      <c r="G1277" s="39"/>
      <c r="H1277" s="39"/>
      <c r="I1277" s="192"/>
      <c r="J1277" s="39"/>
      <c r="K1277" s="39"/>
      <c r="L1277" s="42"/>
      <c r="M1277" s="193"/>
      <c r="N1277" s="194"/>
      <c r="O1277" s="67"/>
      <c r="P1277" s="67"/>
      <c r="Q1277" s="67"/>
      <c r="R1277" s="67"/>
      <c r="S1277" s="67"/>
      <c r="T1277" s="68"/>
      <c r="U1277" s="37"/>
      <c r="V1277" s="37"/>
      <c r="W1277" s="37"/>
      <c r="X1277" s="37"/>
      <c r="Y1277" s="37"/>
      <c r="Z1277" s="37"/>
      <c r="AA1277" s="37"/>
      <c r="AB1277" s="37"/>
      <c r="AC1277" s="37"/>
      <c r="AD1277" s="37"/>
      <c r="AE1277" s="37"/>
      <c r="AT1277" s="19" t="s">
        <v>155</v>
      </c>
      <c r="AU1277" s="19" t="s">
        <v>82</v>
      </c>
    </row>
    <row r="1278" spans="1:65" s="2" customFormat="1" ht="55.5" customHeight="1">
      <c r="A1278" s="37"/>
      <c r="B1278" s="38"/>
      <c r="C1278" s="177" t="s">
        <v>1974</v>
      </c>
      <c r="D1278" s="177" t="s">
        <v>148</v>
      </c>
      <c r="E1278" s="178" t="s">
        <v>1975</v>
      </c>
      <c r="F1278" s="179" t="s">
        <v>1976</v>
      </c>
      <c r="G1278" s="180" t="s">
        <v>151</v>
      </c>
      <c r="H1278" s="181">
        <v>1</v>
      </c>
      <c r="I1278" s="182"/>
      <c r="J1278" s="183">
        <f>ROUND(I1278*H1278,2)</f>
        <v>0</v>
      </c>
      <c r="K1278" s="179" t="s">
        <v>21</v>
      </c>
      <c r="L1278" s="42"/>
      <c r="M1278" s="184" t="s">
        <v>21</v>
      </c>
      <c r="N1278" s="185" t="s">
        <v>43</v>
      </c>
      <c r="O1278" s="67"/>
      <c r="P1278" s="186">
        <f>O1278*H1278</f>
        <v>0</v>
      </c>
      <c r="Q1278" s="186">
        <v>0</v>
      </c>
      <c r="R1278" s="186">
        <f>Q1278*H1278</f>
        <v>0</v>
      </c>
      <c r="S1278" s="186">
        <v>0</v>
      </c>
      <c r="T1278" s="187">
        <f>S1278*H1278</f>
        <v>0</v>
      </c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  <c r="AR1278" s="188" t="s">
        <v>266</v>
      </c>
      <c r="AT1278" s="188" t="s">
        <v>148</v>
      </c>
      <c r="AU1278" s="188" t="s">
        <v>82</v>
      </c>
      <c r="AY1278" s="19" t="s">
        <v>145</v>
      </c>
      <c r="BE1278" s="189">
        <f>IF(N1278="základní",J1278,0)</f>
        <v>0</v>
      </c>
      <c r="BF1278" s="189">
        <f>IF(N1278="snížená",J1278,0)</f>
        <v>0</v>
      </c>
      <c r="BG1278" s="189">
        <f>IF(N1278="zákl. přenesená",J1278,0)</f>
        <v>0</v>
      </c>
      <c r="BH1278" s="189">
        <f>IF(N1278="sníž. přenesená",J1278,0)</f>
        <v>0</v>
      </c>
      <c r="BI1278" s="189">
        <f>IF(N1278="nulová",J1278,0)</f>
        <v>0</v>
      </c>
      <c r="BJ1278" s="19" t="s">
        <v>77</v>
      </c>
      <c r="BK1278" s="189">
        <f>ROUND(I1278*H1278,2)</f>
        <v>0</v>
      </c>
      <c r="BL1278" s="19" t="s">
        <v>266</v>
      </c>
      <c r="BM1278" s="188" t="s">
        <v>1977</v>
      </c>
    </row>
    <row r="1279" spans="1:47" s="2" customFormat="1" ht="29.25">
      <c r="A1279" s="37"/>
      <c r="B1279" s="38"/>
      <c r="C1279" s="39"/>
      <c r="D1279" s="190" t="s">
        <v>155</v>
      </c>
      <c r="E1279" s="39"/>
      <c r="F1279" s="191" t="s">
        <v>1976</v>
      </c>
      <c r="G1279" s="39"/>
      <c r="H1279" s="39"/>
      <c r="I1279" s="192"/>
      <c r="J1279" s="39"/>
      <c r="K1279" s="39"/>
      <c r="L1279" s="42"/>
      <c r="M1279" s="193"/>
      <c r="N1279" s="194"/>
      <c r="O1279" s="67"/>
      <c r="P1279" s="67"/>
      <c r="Q1279" s="67"/>
      <c r="R1279" s="67"/>
      <c r="S1279" s="67"/>
      <c r="T1279" s="68"/>
      <c r="U1279" s="37"/>
      <c r="V1279" s="37"/>
      <c r="W1279" s="37"/>
      <c r="X1279" s="37"/>
      <c r="Y1279" s="37"/>
      <c r="Z1279" s="37"/>
      <c r="AA1279" s="37"/>
      <c r="AB1279" s="37"/>
      <c r="AC1279" s="37"/>
      <c r="AD1279" s="37"/>
      <c r="AE1279" s="37"/>
      <c r="AT1279" s="19" t="s">
        <v>155</v>
      </c>
      <c r="AU1279" s="19" t="s">
        <v>82</v>
      </c>
    </row>
    <row r="1280" spans="1:65" s="2" customFormat="1" ht="16.5" customHeight="1">
      <c r="A1280" s="37"/>
      <c r="B1280" s="38"/>
      <c r="C1280" s="177" t="s">
        <v>1978</v>
      </c>
      <c r="D1280" s="177" t="s">
        <v>148</v>
      </c>
      <c r="E1280" s="178" t="s">
        <v>1979</v>
      </c>
      <c r="F1280" s="179" t="s">
        <v>1980</v>
      </c>
      <c r="G1280" s="180" t="s">
        <v>151</v>
      </c>
      <c r="H1280" s="181">
        <v>9</v>
      </c>
      <c r="I1280" s="182"/>
      <c r="J1280" s="183">
        <f>ROUND(I1280*H1280,2)</f>
        <v>0</v>
      </c>
      <c r="K1280" s="179" t="s">
        <v>21</v>
      </c>
      <c r="L1280" s="42"/>
      <c r="M1280" s="184" t="s">
        <v>21</v>
      </c>
      <c r="N1280" s="185" t="s">
        <v>43</v>
      </c>
      <c r="O1280" s="67"/>
      <c r="P1280" s="186">
        <f>O1280*H1280</f>
        <v>0</v>
      </c>
      <c r="Q1280" s="186">
        <v>0</v>
      </c>
      <c r="R1280" s="186">
        <f>Q1280*H1280</f>
        <v>0</v>
      </c>
      <c r="S1280" s="186">
        <v>0</v>
      </c>
      <c r="T1280" s="187">
        <f>S1280*H1280</f>
        <v>0</v>
      </c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37"/>
      <c r="AE1280" s="37"/>
      <c r="AR1280" s="188" t="s">
        <v>266</v>
      </c>
      <c r="AT1280" s="188" t="s">
        <v>148</v>
      </c>
      <c r="AU1280" s="188" t="s">
        <v>82</v>
      </c>
      <c r="AY1280" s="19" t="s">
        <v>145</v>
      </c>
      <c r="BE1280" s="189">
        <f>IF(N1280="základní",J1280,0)</f>
        <v>0</v>
      </c>
      <c r="BF1280" s="189">
        <f>IF(N1280="snížená",J1280,0)</f>
        <v>0</v>
      </c>
      <c r="BG1280" s="189">
        <f>IF(N1280="zákl. přenesená",J1280,0)</f>
        <v>0</v>
      </c>
      <c r="BH1280" s="189">
        <f>IF(N1280="sníž. přenesená",J1280,0)</f>
        <v>0</v>
      </c>
      <c r="BI1280" s="189">
        <f>IF(N1280="nulová",J1280,0)</f>
        <v>0</v>
      </c>
      <c r="BJ1280" s="19" t="s">
        <v>77</v>
      </c>
      <c r="BK1280" s="189">
        <f>ROUND(I1280*H1280,2)</f>
        <v>0</v>
      </c>
      <c r="BL1280" s="19" t="s">
        <v>266</v>
      </c>
      <c r="BM1280" s="188" t="s">
        <v>1981</v>
      </c>
    </row>
    <row r="1281" spans="1:47" s="2" customFormat="1" ht="11.25">
      <c r="A1281" s="37"/>
      <c r="B1281" s="38"/>
      <c r="C1281" s="39"/>
      <c r="D1281" s="190" t="s">
        <v>155</v>
      </c>
      <c r="E1281" s="39"/>
      <c r="F1281" s="191" t="s">
        <v>1980</v>
      </c>
      <c r="G1281" s="39"/>
      <c r="H1281" s="39"/>
      <c r="I1281" s="192"/>
      <c r="J1281" s="39"/>
      <c r="K1281" s="39"/>
      <c r="L1281" s="42"/>
      <c r="M1281" s="193"/>
      <c r="N1281" s="194"/>
      <c r="O1281" s="67"/>
      <c r="P1281" s="67"/>
      <c r="Q1281" s="67"/>
      <c r="R1281" s="67"/>
      <c r="S1281" s="67"/>
      <c r="T1281" s="68"/>
      <c r="U1281" s="37"/>
      <c r="V1281" s="37"/>
      <c r="W1281" s="37"/>
      <c r="X1281" s="37"/>
      <c r="Y1281" s="37"/>
      <c r="Z1281" s="37"/>
      <c r="AA1281" s="37"/>
      <c r="AB1281" s="37"/>
      <c r="AC1281" s="37"/>
      <c r="AD1281" s="37"/>
      <c r="AE1281" s="37"/>
      <c r="AT1281" s="19" t="s">
        <v>155</v>
      </c>
      <c r="AU1281" s="19" t="s">
        <v>82</v>
      </c>
    </row>
    <row r="1282" spans="2:51" s="13" customFormat="1" ht="11.25">
      <c r="B1282" s="197"/>
      <c r="C1282" s="198"/>
      <c r="D1282" s="190" t="s">
        <v>159</v>
      </c>
      <c r="E1282" s="199" t="s">
        <v>21</v>
      </c>
      <c r="F1282" s="200" t="s">
        <v>1982</v>
      </c>
      <c r="G1282" s="198"/>
      <c r="H1282" s="201">
        <v>3</v>
      </c>
      <c r="I1282" s="202"/>
      <c r="J1282" s="198"/>
      <c r="K1282" s="198"/>
      <c r="L1282" s="203"/>
      <c r="M1282" s="204"/>
      <c r="N1282" s="205"/>
      <c r="O1282" s="205"/>
      <c r="P1282" s="205"/>
      <c r="Q1282" s="205"/>
      <c r="R1282" s="205"/>
      <c r="S1282" s="205"/>
      <c r="T1282" s="206"/>
      <c r="AT1282" s="207" t="s">
        <v>159</v>
      </c>
      <c r="AU1282" s="207" t="s">
        <v>82</v>
      </c>
      <c r="AV1282" s="13" t="s">
        <v>82</v>
      </c>
      <c r="AW1282" s="13" t="s">
        <v>34</v>
      </c>
      <c r="AX1282" s="13" t="s">
        <v>72</v>
      </c>
      <c r="AY1282" s="207" t="s">
        <v>145</v>
      </c>
    </row>
    <row r="1283" spans="2:51" s="13" customFormat="1" ht="11.25">
      <c r="B1283" s="197"/>
      <c r="C1283" s="198"/>
      <c r="D1283" s="190" t="s">
        <v>159</v>
      </c>
      <c r="E1283" s="199" t="s">
        <v>21</v>
      </c>
      <c r="F1283" s="200" t="s">
        <v>1983</v>
      </c>
      <c r="G1283" s="198"/>
      <c r="H1283" s="201">
        <v>6</v>
      </c>
      <c r="I1283" s="202"/>
      <c r="J1283" s="198"/>
      <c r="K1283" s="198"/>
      <c r="L1283" s="203"/>
      <c r="M1283" s="204"/>
      <c r="N1283" s="205"/>
      <c r="O1283" s="205"/>
      <c r="P1283" s="205"/>
      <c r="Q1283" s="205"/>
      <c r="R1283" s="205"/>
      <c r="S1283" s="205"/>
      <c r="T1283" s="206"/>
      <c r="AT1283" s="207" t="s">
        <v>159</v>
      </c>
      <c r="AU1283" s="207" t="s">
        <v>82</v>
      </c>
      <c r="AV1283" s="13" t="s">
        <v>82</v>
      </c>
      <c r="AW1283" s="13" t="s">
        <v>34</v>
      </c>
      <c r="AX1283" s="13" t="s">
        <v>72</v>
      </c>
      <c r="AY1283" s="207" t="s">
        <v>145</v>
      </c>
    </row>
    <row r="1284" spans="2:51" s="15" customFormat="1" ht="11.25">
      <c r="B1284" s="218"/>
      <c r="C1284" s="219"/>
      <c r="D1284" s="190" t="s">
        <v>159</v>
      </c>
      <c r="E1284" s="220" t="s">
        <v>21</v>
      </c>
      <c r="F1284" s="221" t="s">
        <v>233</v>
      </c>
      <c r="G1284" s="219"/>
      <c r="H1284" s="222">
        <v>9</v>
      </c>
      <c r="I1284" s="223"/>
      <c r="J1284" s="219"/>
      <c r="K1284" s="219"/>
      <c r="L1284" s="224"/>
      <c r="M1284" s="225"/>
      <c r="N1284" s="226"/>
      <c r="O1284" s="226"/>
      <c r="P1284" s="226"/>
      <c r="Q1284" s="226"/>
      <c r="R1284" s="226"/>
      <c r="S1284" s="226"/>
      <c r="T1284" s="227"/>
      <c r="AT1284" s="228" t="s">
        <v>159</v>
      </c>
      <c r="AU1284" s="228" t="s">
        <v>82</v>
      </c>
      <c r="AV1284" s="15" t="s">
        <v>153</v>
      </c>
      <c r="AW1284" s="15" t="s">
        <v>34</v>
      </c>
      <c r="AX1284" s="15" t="s">
        <v>77</v>
      </c>
      <c r="AY1284" s="228" t="s">
        <v>145</v>
      </c>
    </row>
    <row r="1285" spans="1:65" s="2" customFormat="1" ht="37.9" customHeight="1">
      <c r="A1285" s="37"/>
      <c r="B1285" s="38"/>
      <c r="C1285" s="240" t="s">
        <v>1984</v>
      </c>
      <c r="D1285" s="240" t="s">
        <v>486</v>
      </c>
      <c r="E1285" s="241" t="s">
        <v>1985</v>
      </c>
      <c r="F1285" s="242" t="s">
        <v>1986</v>
      </c>
      <c r="G1285" s="243" t="s">
        <v>151</v>
      </c>
      <c r="H1285" s="244">
        <v>3</v>
      </c>
      <c r="I1285" s="245"/>
      <c r="J1285" s="246">
        <f>ROUND(I1285*H1285,2)</f>
        <v>0</v>
      </c>
      <c r="K1285" s="242" t="s">
        <v>21</v>
      </c>
      <c r="L1285" s="247"/>
      <c r="M1285" s="248" t="s">
        <v>21</v>
      </c>
      <c r="N1285" s="249" t="s">
        <v>43</v>
      </c>
      <c r="O1285" s="67"/>
      <c r="P1285" s="186">
        <f>O1285*H1285</f>
        <v>0</v>
      </c>
      <c r="Q1285" s="186">
        <v>0</v>
      </c>
      <c r="R1285" s="186">
        <f>Q1285*H1285</f>
        <v>0</v>
      </c>
      <c r="S1285" s="186">
        <v>0</v>
      </c>
      <c r="T1285" s="187">
        <f>S1285*H1285</f>
        <v>0</v>
      </c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R1285" s="188" t="s">
        <v>426</v>
      </c>
      <c r="AT1285" s="188" t="s">
        <v>486</v>
      </c>
      <c r="AU1285" s="188" t="s">
        <v>82</v>
      </c>
      <c r="AY1285" s="19" t="s">
        <v>145</v>
      </c>
      <c r="BE1285" s="189">
        <f>IF(N1285="základní",J1285,0)</f>
        <v>0</v>
      </c>
      <c r="BF1285" s="189">
        <f>IF(N1285="snížená",J1285,0)</f>
        <v>0</v>
      </c>
      <c r="BG1285" s="189">
        <f>IF(N1285="zákl. přenesená",J1285,0)</f>
        <v>0</v>
      </c>
      <c r="BH1285" s="189">
        <f>IF(N1285="sníž. přenesená",J1285,0)</f>
        <v>0</v>
      </c>
      <c r="BI1285" s="189">
        <f>IF(N1285="nulová",J1285,0)</f>
        <v>0</v>
      </c>
      <c r="BJ1285" s="19" t="s">
        <v>77</v>
      </c>
      <c r="BK1285" s="189">
        <f>ROUND(I1285*H1285,2)</f>
        <v>0</v>
      </c>
      <c r="BL1285" s="19" t="s">
        <v>266</v>
      </c>
      <c r="BM1285" s="188" t="s">
        <v>1987</v>
      </c>
    </row>
    <row r="1286" spans="1:47" s="2" customFormat="1" ht="19.5">
      <c r="A1286" s="37"/>
      <c r="B1286" s="38"/>
      <c r="C1286" s="39"/>
      <c r="D1286" s="190" t="s">
        <v>155</v>
      </c>
      <c r="E1286" s="39"/>
      <c r="F1286" s="191" t="s">
        <v>1986</v>
      </c>
      <c r="G1286" s="39"/>
      <c r="H1286" s="39"/>
      <c r="I1286" s="192"/>
      <c r="J1286" s="39"/>
      <c r="K1286" s="39"/>
      <c r="L1286" s="42"/>
      <c r="M1286" s="193"/>
      <c r="N1286" s="194"/>
      <c r="O1286" s="67"/>
      <c r="P1286" s="67"/>
      <c r="Q1286" s="67"/>
      <c r="R1286" s="67"/>
      <c r="S1286" s="67"/>
      <c r="T1286" s="68"/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37"/>
      <c r="AE1286" s="37"/>
      <c r="AT1286" s="19" t="s">
        <v>155</v>
      </c>
      <c r="AU1286" s="19" t="s">
        <v>82</v>
      </c>
    </row>
    <row r="1287" spans="1:65" s="2" customFormat="1" ht="33" customHeight="1">
      <c r="A1287" s="37"/>
      <c r="B1287" s="38"/>
      <c r="C1287" s="240" t="s">
        <v>1988</v>
      </c>
      <c r="D1287" s="240" t="s">
        <v>486</v>
      </c>
      <c r="E1287" s="241" t="s">
        <v>1989</v>
      </c>
      <c r="F1287" s="242" t="s">
        <v>1990</v>
      </c>
      <c r="G1287" s="243" t="s">
        <v>151</v>
      </c>
      <c r="H1287" s="244">
        <v>6</v>
      </c>
      <c r="I1287" s="245"/>
      <c r="J1287" s="246">
        <f>ROUND(I1287*H1287,2)</f>
        <v>0</v>
      </c>
      <c r="K1287" s="242" t="s">
        <v>21</v>
      </c>
      <c r="L1287" s="247"/>
      <c r="M1287" s="248" t="s">
        <v>21</v>
      </c>
      <c r="N1287" s="249" t="s">
        <v>43</v>
      </c>
      <c r="O1287" s="67"/>
      <c r="P1287" s="186">
        <f>O1287*H1287</f>
        <v>0</v>
      </c>
      <c r="Q1287" s="186">
        <v>0</v>
      </c>
      <c r="R1287" s="186">
        <f>Q1287*H1287</f>
        <v>0</v>
      </c>
      <c r="S1287" s="186">
        <v>0</v>
      </c>
      <c r="T1287" s="187">
        <f>S1287*H1287</f>
        <v>0</v>
      </c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  <c r="AR1287" s="188" t="s">
        <v>426</v>
      </c>
      <c r="AT1287" s="188" t="s">
        <v>486</v>
      </c>
      <c r="AU1287" s="188" t="s">
        <v>82</v>
      </c>
      <c r="AY1287" s="19" t="s">
        <v>145</v>
      </c>
      <c r="BE1287" s="189">
        <f>IF(N1287="základní",J1287,0)</f>
        <v>0</v>
      </c>
      <c r="BF1287" s="189">
        <f>IF(N1287="snížená",J1287,0)</f>
        <v>0</v>
      </c>
      <c r="BG1287" s="189">
        <f>IF(N1287="zákl. přenesená",J1287,0)</f>
        <v>0</v>
      </c>
      <c r="BH1287" s="189">
        <f>IF(N1287="sníž. přenesená",J1287,0)</f>
        <v>0</v>
      </c>
      <c r="BI1287" s="189">
        <f>IF(N1287="nulová",J1287,0)</f>
        <v>0</v>
      </c>
      <c r="BJ1287" s="19" t="s">
        <v>77</v>
      </c>
      <c r="BK1287" s="189">
        <f>ROUND(I1287*H1287,2)</f>
        <v>0</v>
      </c>
      <c r="BL1287" s="19" t="s">
        <v>266</v>
      </c>
      <c r="BM1287" s="188" t="s">
        <v>1991</v>
      </c>
    </row>
    <row r="1288" spans="1:47" s="2" customFormat="1" ht="19.5">
      <c r="A1288" s="37"/>
      <c r="B1288" s="38"/>
      <c r="C1288" s="39"/>
      <c r="D1288" s="190" t="s">
        <v>155</v>
      </c>
      <c r="E1288" s="39"/>
      <c r="F1288" s="191" t="s">
        <v>1990</v>
      </c>
      <c r="G1288" s="39"/>
      <c r="H1288" s="39"/>
      <c r="I1288" s="192"/>
      <c r="J1288" s="39"/>
      <c r="K1288" s="39"/>
      <c r="L1288" s="42"/>
      <c r="M1288" s="193"/>
      <c r="N1288" s="194"/>
      <c r="O1288" s="67"/>
      <c r="P1288" s="67"/>
      <c r="Q1288" s="67"/>
      <c r="R1288" s="67"/>
      <c r="S1288" s="67"/>
      <c r="T1288" s="68"/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  <c r="AT1288" s="19" t="s">
        <v>155</v>
      </c>
      <c r="AU1288" s="19" t="s">
        <v>82</v>
      </c>
    </row>
    <row r="1289" spans="1:65" s="2" customFormat="1" ht="37.9" customHeight="1">
      <c r="A1289" s="37"/>
      <c r="B1289" s="38"/>
      <c r="C1289" s="177" t="s">
        <v>1992</v>
      </c>
      <c r="D1289" s="177" t="s">
        <v>148</v>
      </c>
      <c r="E1289" s="178" t="s">
        <v>1993</v>
      </c>
      <c r="F1289" s="179" t="s">
        <v>1994</v>
      </c>
      <c r="G1289" s="180" t="s">
        <v>151</v>
      </c>
      <c r="H1289" s="181">
        <v>1</v>
      </c>
      <c r="I1289" s="182"/>
      <c r="J1289" s="183">
        <f>ROUND(I1289*H1289,2)</f>
        <v>0</v>
      </c>
      <c r="K1289" s="179" t="s">
        <v>21</v>
      </c>
      <c r="L1289" s="42"/>
      <c r="M1289" s="184" t="s">
        <v>21</v>
      </c>
      <c r="N1289" s="185" t="s">
        <v>43</v>
      </c>
      <c r="O1289" s="67"/>
      <c r="P1289" s="186">
        <f>O1289*H1289</f>
        <v>0</v>
      </c>
      <c r="Q1289" s="186">
        <v>0</v>
      </c>
      <c r="R1289" s="186">
        <f>Q1289*H1289</f>
        <v>0</v>
      </c>
      <c r="S1289" s="186">
        <v>0</v>
      </c>
      <c r="T1289" s="187">
        <f>S1289*H1289</f>
        <v>0</v>
      </c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  <c r="AR1289" s="188" t="s">
        <v>266</v>
      </c>
      <c r="AT1289" s="188" t="s">
        <v>148</v>
      </c>
      <c r="AU1289" s="188" t="s">
        <v>82</v>
      </c>
      <c r="AY1289" s="19" t="s">
        <v>145</v>
      </c>
      <c r="BE1289" s="189">
        <f>IF(N1289="základní",J1289,0)</f>
        <v>0</v>
      </c>
      <c r="BF1289" s="189">
        <f>IF(N1289="snížená",J1289,0)</f>
        <v>0</v>
      </c>
      <c r="BG1289" s="189">
        <f>IF(N1289="zákl. přenesená",J1289,0)</f>
        <v>0</v>
      </c>
      <c r="BH1289" s="189">
        <f>IF(N1289="sníž. přenesená",J1289,0)</f>
        <v>0</v>
      </c>
      <c r="BI1289" s="189">
        <f>IF(N1289="nulová",J1289,0)</f>
        <v>0</v>
      </c>
      <c r="BJ1289" s="19" t="s">
        <v>77</v>
      </c>
      <c r="BK1289" s="189">
        <f>ROUND(I1289*H1289,2)</f>
        <v>0</v>
      </c>
      <c r="BL1289" s="19" t="s">
        <v>266</v>
      </c>
      <c r="BM1289" s="188" t="s">
        <v>1995</v>
      </c>
    </row>
    <row r="1290" spans="1:47" s="2" customFormat="1" ht="19.5">
      <c r="A1290" s="37"/>
      <c r="B1290" s="38"/>
      <c r="C1290" s="39"/>
      <c r="D1290" s="190" t="s">
        <v>155</v>
      </c>
      <c r="E1290" s="39"/>
      <c r="F1290" s="191" t="s">
        <v>1996</v>
      </c>
      <c r="G1290" s="39"/>
      <c r="H1290" s="39"/>
      <c r="I1290" s="192"/>
      <c r="J1290" s="39"/>
      <c r="K1290" s="39"/>
      <c r="L1290" s="42"/>
      <c r="M1290" s="193"/>
      <c r="N1290" s="194"/>
      <c r="O1290" s="67"/>
      <c r="P1290" s="67"/>
      <c r="Q1290" s="67"/>
      <c r="R1290" s="67"/>
      <c r="S1290" s="67"/>
      <c r="T1290" s="68"/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  <c r="AT1290" s="19" t="s">
        <v>155</v>
      </c>
      <c r="AU1290" s="19" t="s">
        <v>82</v>
      </c>
    </row>
    <row r="1291" spans="2:51" s="13" customFormat="1" ht="11.25">
      <c r="B1291" s="197"/>
      <c r="C1291" s="198"/>
      <c r="D1291" s="190" t="s">
        <v>159</v>
      </c>
      <c r="E1291" s="199" t="s">
        <v>21</v>
      </c>
      <c r="F1291" s="200" t="s">
        <v>1997</v>
      </c>
      <c r="G1291" s="198"/>
      <c r="H1291" s="201">
        <v>1</v>
      </c>
      <c r="I1291" s="202"/>
      <c r="J1291" s="198"/>
      <c r="K1291" s="198"/>
      <c r="L1291" s="203"/>
      <c r="M1291" s="204"/>
      <c r="N1291" s="205"/>
      <c r="O1291" s="205"/>
      <c r="P1291" s="205"/>
      <c r="Q1291" s="205"/>
      <c r="R1291" s="205"/>
      <c r="S1291" s="205"/>
      <c r="T1291" s="206"/>
      <c r="AT1291" s="207" t="s">
        <v>159</v>
      </c>
      <c r="AU1291" s="207" t="s">
        <v>82</v>
      </c>
      <c r="AV1291" s="13" t="s">
        <v>82</v>
      </c>
      <c r="AW1291" s="13" t="s">
        <v>34</v>
      </c>
      <c r="AX1291" s="13" t="s">
        <v>77</v>
      </c>
      <c r="AY1291" s="207" t="s">
        <v>145</v>
      </c>
    </row>
    <row r="1292" spans="1:65" s="2" customFormat="1" ht="24.2" customHeight="1">
      <c r="A1292" s="37"/>
      <c r="B1292" s="38"/>
      <c r="C1292" s="177" t="s">
        <v>1998</v>
      </c>
      <c r="D1292" s="177" t="s">
        <v>148</v>
      </c>
      <c r="E1292" s="178" t="s">
        <v>1999</v>
      </c>
      <c r="F1292" s="179" t="s">
        <v>2000</v>
      </c>
      <c r="G1292" s="180" t="s">
        <v>151</v>
      </c>
      <c r="H1292" s="181">
        <v>5</v>
      </c>
      <c r="I1292" s="182"/>
      <c r="J1292" s="183">
        <f>ROUND(I1292*H1292,2)</f>
        <v>0</v>
      </c>
      <c r="K1292" s="179" t="s">
        <v>152</v>
      </c>
      <c r="L1292" s="42"/>
      <c r="M1292" s="184" t="s">
        <v>21</v>
      </c>
      <c r="N1292" s="185" t="s">
        <v>43</v>
      </c>
      <c r="O1292" s="67"/>
      <c r="P1292" s="186">
        <f>O1292*H1292</f>
        <v>0</v>
      </c>
      <c r="Q1292" s="186">
        <v>0.00047</v>
      </c>
      <c r="R1292" s="186">
        <f>Q1292*H1292</f>
        <v>0.00235</v>
      </c>
      <c r="S1292" s="186">
        <v>0</v>
      </c>
      <c r="T1292" s="187">
        <f>S1292*H1292</f>
        <v>0</v>
      </c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R1292" s="188" t="s">
        <v>266</v>
      </c>
      <c r="AT1292" s="188" t="s">
        <v>148</v>
      </c>
      <c r="AU1292" s="188" t="s">
        <v>82</v>
      </c>
      <c r="AY1292" s="19" t="s">
        <v>145</v>
      </c>
      <c r="BE1292" s="189">
        <f>IF(N1292="základní",J1292,0)</f>
        <v>0</v>
      </c>
      <c r="BF1292" s="189">
        <f>IF(N1292="snížená",J1292,0)</f>
        <v>0</v>
      </c>
      <c r="BG1292" s="189">
        <f>IF(N1292="zákl. přenesená",J1292,0)</f>
        <v>0</v>
      </c>
      <c r="BH1292" s="189">
        <f>IF(N1292="sníž. přenesená",J1292,0)</f>
        <v>0</v>
      </c>
      <c r="BI1292" s="189">
        <f>IF(N1292="nulová",J1292,0)</f>
        <v>0</v>
      </c>
      <c r="BJ1292" s="19" t="s">
        <v>77</v>
      </c>
      <c r="BK1292" s="189">
        <f>ROUND(I1292*H1292,2)</f>
        <v>0</v>
      </c>
      <c r="BL1292" s="19" t="s">
        <v>266</v>
      </c>
      <c r="BM1292" s="188" t="s">
        <v>2001</v>
      </c>
    </row>
    <row r="1293" spans="1:47" s="2" customFormat="1" ht="19.5">
      <c r="A1293" s="37"/>
      <c r="B1293" s="38"/>
      <c r="C1293" s="39"/>
      <c r="D1293" s="190" t="s">
        <v>155</v>
      </c>
      <c r="E1293" s="39"/>
      <c r="F1293" s="191" t="s">
        <v>2002</v>
      </c>
      <c r="G1293" s="39"/>
      <c r="H1293" s="39"/>
      <c r="I1293" s="192"/>
      <c r="J1293" s="39"/>
      <c r="K1293" s="39"/>
      <c r="L1293" s="42"/>
      <c r="M1293" s="193"/>
      <c r="N1293" s="194"/>
      <c r="O1293" s="67"/>
      <c r="P1293" s="67"/>
      <c r="Q1293" s="67"/>
      <c r="R1293" s="67"/>
      <c r="S1293" s="67"/>
      <c r="T1293" s="68"/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37"/>
      <c r="AE1293" s="37"/>
      <c r="AT1293" s="19" t="s">
        <v>155</v>
      </c>
      <c r="AU1293" s="19" t="s">
        <v>82</v>
      </c>
    </row>
    <row r="1294" spans="1:47" s="2" customFormat="1" ht="11.25">
      <c r="A1294" s="37"/>
      <c r="B1294" s="38"/>
      <c r="C1294" s="39"/>
      <c r="D1294" s="195" t="s">
        <v>157</v>
      </c>
      <c r="E1294" s="39"/>
      <c r="F1294" s="196" t="s">
        <v>2003</v>
      </c>
      <c r="G1294" s="39"/>
      <c r="H1294" s="39"/>
      <c r="I1294" s="192"/>
      <c r="J1294" s="39"/>
      <c r="K1294" s="39"/>
      <c r="L1294" s="42"/>
      <c r="M1294" s="193"/>
      <c r="N1294" s="194"/>
      <c r="O1294" s="67"/>
      <c r="P1294" s="67"/>
      <c r="Q1294" s="67"/>
      <c r="R1294" s="67"/>
      <c r="S1294" s="67"/>
      <c r="T1294" s="68"/>
      <c r="U1294" s="37"/>
      <c r="V1294" s="37"/>
      <c r="W1294" s="37"/>
      <c r="X1294" s="37"/>
      <c r="Y1294" s="37"/>
      <c r="Z1294" s="37"/>
      <c r="AA1294" s="37"/>
      <c r="AB1294" s="37"/>
      <c r="AC1294" s="37"/>
      <c r="AD1294" s="37"/>
      <c r="AE1294" s="37"/>
      <c r="AT1294" s="19" t="s">
        <v>157</v>
      </c>
      <c r="AU1294" s="19" t="s">
        <v>82</v>
      </c>
    </row>
    <row r="1295" spans="2:51" s="13" customFormat="1" ht="11.25">
      <c r="B1295" s="197"/>
      <c r="C1295" s="198"/>
      <c r="D1295" s="190" t="s">
        <v>159</v>
      </c>
      <c r="E1295" s="199" t="s">
        <v>21</v>
      </c>
      <c r="F1295" s="200" t="s">
        <v>1931</v>
      </c>
      <c r="G1295" s="198"/>
      <c r="H1295" s="201">
        <v>1</v>
      </c>
      <c r="I1295" s="202"/>
      <c r="J1295" s="198"/>
      <c r="K1295" s="198"/>
      <c r="L1295" s="203"/>
      <c r="M1295" s="204"/>
      <c r="N1295" s="205"/>
      <c r="O1295" s="205"/>
      <c r="P1295" s="205"/>
      <c r="Q1295" s="205"/>
      <c r="R1295" s="205"/>
      <c r="S1295" s="205"/>
      <c r="T1295" s="206"/>
      <c r="AT1295" s="207" t="s">
        <v>159</v>
      </c>
      <c r="AU1295" s="207" t="s">
        <v>82</v>
      </c>
      <c r="AV1295" s="13" t="s">
        <v>82</v>
      </c>
      <c r="AW1295" s="13" t="s">
        <v>34</v>
      </c>
      <c r="AX1295" s="13" t="s">
        <v>72</v>
      </c>
      <c r="AY1295" s="207" t="s">
        <v>145</v>
      </c>
    </row>
    <row r="1296" spans="2:51" s="13" customFormat="1" ht="11.25">
      <c r="B1296" s="197"/>
      <c r="C1296" s="198"/>
      <c r="D1296" s="190" t="s">
        <v>159</v>
      </c>
      <c r="E1296" s="199" t="s">
        <v>21</v>
      </c>
      <c r="F1296" s="200" t="s">
        <v>1932</v>
      </c>
      <c r="G1296" s="198"/>
      <c r="H1296" s="201">
        <v>2</v>
      </c>
      <c r="I1296" s="202"/>
      <c r="J1296" s="198"/>
      <c r="K1296" s="198"/>
      <c r="L1296" s="203"/>
      <c r="M1296" s="204"/>
      <c r="N1296" s="205"/>
      <c r="O1296" s="205"/>
      <c r="P1296" s="205"/>
      <c r="Q1296" s="205"/>
      <c r="R1296" s="205"/>
      <c r="S1296" s="205"/>
      <c r="T1296" s="206"/>
      <c r="AT1296" s="207" t="s">
        <v>159</v>
      </c>
      <c r="AU1296" s="207" t="s">
        <v>82</v>
      </c>
      <c r="AV1296" s="13" t="s">
        <v>82</v>
      </c>
      <c r="AW1296" s="13" t="s">
        <v>34</v>
      </c>
      <c r="AX1296" s="13" t="s">
        <v>72</v>
      </c>
      <c r="AY1296" s="207" t="s">
        <v>145</v>
      </c>
    </row>
    <row r="1297" spans="2:51" s="13" customFormat="1" ht="11.25">
      <c r="B1297" s="197"/>
      <c r="C1297" s="198"/>
      <c r="D1297" s="190" t="s">
        <v>159</v>
      </c>
      <c r="E1297" s="199" t="s">
        <v>21</v>
      </c>
      <c r="F1297" s="200" t="s">
        <v>1933</v>
      </c>
      <c r="G1297" s="198"/>
      <c r="H1297" s="201">
        <v>2</v>
      </c>
      <c r="I1297" s="202"/>
      <c r="J1297" s="198"/>
      <c r="K1297" s="198"/>
      <c r="L1297" s="203"/>
      <c r="M1297" s="204"/>
      <c r="N1297" s="205"/>
      <c r="O1297" s="205"/>
      <c r="P1297" s="205"/>
      <c r="Q1297" s="205"/>
      <c r="R1297" s="205"/>
      <c r="S1297" s="205"/>
      <c r="T1297" s="206"/>
      <c r="AT1297" s="207" t="s">
        <v>159</v>
      </c>
      <c r="AU1297" s="207" t="s">
        <v>82</v>
      </c>
      <c r="AV1297" s="13" t="s">
        <v>82</v>
      </c>
      <c r="AW1297" s="13" t="s">
        <v>34</v>
      </c>
      <c r="AX1297" s="13" t="s">
        <v>72</v>
      </c>
      <c r="AY1297" s="207" t="s">
        <v>145</v>
      </c>
    </row>
    <row r="1298" spans="2:51" s="15" customFormat="1" ht="11.25">
      <c r="B1298" s="218"/>
      <c r="C1298" s="219"/>
      <c r="D1298" s="190" t="s">
        <v>159</v>
      </c>
      <c r="E1298" s="220" t="s">
        <v>21</v>
      </c>
      <c r="F1298" s="221" t="s">
        <v>233</v>
      </c>
      <c r="G1298" s="219"/>
      <c r="H1298" s="222">
        <v>5</v>
      </c>
      <c r="I1298" s="223"/>
      <c r="J1298" s="219"/>
      <c r="K1298" s="219"/>
      <c r="L1298" s="224"/>
      <c r="M1298" s="225"/>
      <c r="N1298" s="226"/>
      <c r="O1298" s="226"/>
      <c r="P1298" s="226"/>
      <c r="Q1298" s="226"/>
      <c r="R1298" s="226"/>
      <c r="S1298" s="226"/>
      <c r="T1298" s="227"/>
      <c r="AT1298" s="228" t="s">
        <v>159</v>
      </c>
      <c r="AU1298" s="228" t="s">
        <v>82</v>
      </c>
      <c r="AV1298" s="15" t="s">
        <v>153</v>
      </c>
      <c r="AW1298" s="15" t="s">
        <v>34</v>
      </c>
      <c r="AX1298" s="15" t="s">
        <v>77</v>
      </c>
      <c r="AY1298" s="228" t="s">
        <v>145</v>
      </c>
    </row>
    <row r="1299" spans="1:65" s="2" customFormat="1" ht="49.15" customHeight="1">
      <c r="A1299" s="37"/>
      <c r="B1299" s="38"/>
      <c r="C1299" s="240" t="s">
        <v>2004</v>
      </c>
      <c r="D1299" s="240" t="s">
        <v>486</v>
      </c>
      <c r="E1299" s="241" t="s">
        <v>2005</v>
      </c>
      <c r="F1299" s="242" t="s">
        <v>2006</v>
      </c>
      <c r="G1299" s="243" t="s">
        <v>151</v>
      </c>
      <c r="H1299" s="244">
        <v>1</v>
      </c>
      <c r="I1299" s="245"/>
      <c r="J1299" s="246">
        <f>ROUND(I1299*H1299,2)</f>
        <v>0</v>
      </c>
      <c r="K1299" s="242" t="s">
        <v>21</v>
      </c>
      <c r="L1299" s="247"/>
      <c r="M1299" s="248" t="s">
        <v>21</v>
      </c>
      <c r="N1299" s="249" t="s">
        <v>43</v>
      </c>
      <c r="O1299" s="67"/>
      <c r="P1299" s="186">
        <f>O1299*H1299</f>
        <v>0</v>
      </c>
      <c r="Q1299" s="186">
        <v>0</v>
      </c>
      <c r="R1299" s="186">
        <f>Q1299*H1299</f>
        <v>0</v>
      </c>
      <c r="S1299" s="186">
        <v>0</v>
      </c>
      <c r="T1299" s="187">
        <f>S1299*H1299</f>
        <v>0</v>
      </c>
      <c r="U1299" s="37"/>
      <c r="V1299" s="37"/>
      <c r="W1299" s="37"/>
      <c r="X1299" s="37"/>
      <c r="Y1299" s="37"/>
      <c r="Z1299" s="37"/>
      <c r="AA1299" s="37"/>
      <c r="AB1299" s="37"/>
      <c r="AC1299" s="37"/>
      <c r="AD1299" s="37"/>
      <c r="AE1299" s="37"/>
      <c r="AR1299" s="188" t="s">
        <v>426</v>
      </c>
      <c r="AT1299" s="188" t="s">
        <v>486</v>
      </c>
      <c r="AU1299" s="188" t="s">
        <v>82</v>
      </c>
      <c r="AY1299" s="19" t="s">
        <v>145</v>
      </c>
      <c r="BE1299" s="189">
        <f>IF(N1299="základní",J1299,0)</f>
        <v>0</v>
      </c>
      <c r="BF1299" s="189">
        <f>IF(N1299="snížená",J1299,0)</f>
        <v>0</v>
      </c>
      <c r="BG1299" s="189">
        <f>IF(N1299="zákl. přenesená",J1299,0)</f>
        <v>0</v>
      </c>
      <c r="BH1299" s="189">
        <f>IF(N1299="sníž. přenesená",J1299,0)</f>
        <v>0</v>
      </c>
      <c r="BI1299" s="189">
        <f>IF(N1299="nulová",J1299,0)</f>
        <v>0</v>
      </c>
      <c r="BJ1299" s="19" t="s">
        <v>77</v>
      </c>
      <c r="BK1299" s="189">
        <f>ROUND(I1299*H1299,2)</f>
        <v>0</v>
      </c>
      <c r="BL1299" s="19" t="s">
        <v>266</v>
      </c>
      <c r="BM1299" s="188" t="s">
        <v>2007</v>
      </c>
    </row>
    <row r="1300" spans="1:47" s="2" customFormat="1" ht="29.25">
      <c r="A1300" s="37"/>
      <c r="B1300" s="38"/>
      <c r="C1300" s="39"/>
      <c r="D1300" s="190" t="s">
        <v>155</v>
      </c>
      <c r="E1300" s="39"/>
      <c r="F1300" s="191" t="s">
        <v>2006</v>
      </c>
      <c r="G1300" s="39"/>
      <c r="H1300" s="39"/>
      <c r="I1300" s="192"/>
      <c r="J1300" s="39"/>
      <c r="K1300" s="39"/>
      <c r="L1300" s="42"/>
      <c r="M1300" s="193"/>
      <c r="N1300" s="194"/>
      <c r="O1300" s="67"/>
      <c r="P1300" s="67"/>
      <c r="Q1300" s="67"/>
      <c r="R1300" s="67"/>
      <c r="S1300" s="67"/>
      <c r="T1300" s="68"/>
      <c r="U1300" s="37"/>
      <c r="V1300" s="37"/>
      <c r="W1300" s="37"/>
      <c r="X1300" s="37"/>
      <c r="Y1300" s="37"/>
      <c r="Z1300" s="37"/>
      <c r="AA1300" s="37"/>
      <c r="AB1300" s="37"/>
      <c r="AC1300" s="37"/>
      <c r="AD1300" s="37"/>
      <c r="AE1300" s="37"/>
      <c r="AT1300" s="19" t="s">
        <v>155</v>
      </c>
      <c r="AU1300" s="19" t="s">
        <v>82</v>
      </c>
    </row>
    <row r="1301" spans="1:65" s="2" customFormat="1" ht="49.15" customHeight="1">
      <c r="A1301" s="37"/>
      <c r="B1301" s="38"/>
      <c r="C1301" s="240" t="s">
        <v>2008</v>
      </c>
      <c r="D1301" s="240" t="s">
        <v>486</v>
      </c>
      <c r="E1301" s="241" t="s">
        <v>2009</v>
      </c>
      <c r="F1301" s="242" t="s">
        <v>2010</v>
      </c>
      <c r="G1301" s="243" t="s">
        <v>151</v>
      </c>
      <c r="H1301" s="244">
        <v>2</v>
      </c>
      <c r="I1301" s="245"/>
      <c r="J1301" s="246">
        <f>ROUND(I1301*H1301,2)</f>
        <v>0</v>
      </c>
      <c r="K1301" s="242" t="s">
        <v>21</v>
      </c>
      <c r="L1301" s="247"/>
      <c r="M1301" s="248" t="s">
        <v>21</v>
      </c>
      <c r="N1301" s="249" t="s">
        <v>43</v>
      </c>
      <c r="O1301" s="67"/>
      <c r="P1301" s="186">
        <f>O1301*H1301</f>
        <v>0</v>
      </c>
      <c r="Q1301" s="186">
        <v>0</v>
      </c>
      <c r="R1301" s="186">
        <f>Q1301*H1301</f>
        <v>0</v>
      </c>
      <c r="S1301" s="186">
        <v>0</v>
      </c>
      <c r="T1301" s="187">
        <f>S1301*H1301</f>
        <v>0</v>
      </c>
      <c r="U1301" s="37"/>
      <c r="V1301" s="37"/>
      <c r="W1301" s="37"/>
      <c r="X1301" s="37"/>
      <c r="Y1301" s="37"/>
      <c r="Z1301" s="37"/>
      <c r="AA1301" s="37"/>
      <c r="AB1301" s="37"/>
      <c r="AC1301" s="37"/>
      <c r="AD1301" s="37"/>
      <c r="AE1301" s="37"/>
      <c r="AR1301" s="188" t="s">
        <v>426</v>
      </c>
      <c r="AT1301" s="188" t="s">
        <v>486</v>
      </c>
      <c r="AU1301" s="188" t="s">
        <v>82</v>
      </c>
      <c r="AY1301" s="19" t="s">
        <v>145</v>
      </c>
      <c r="BE1301" s="189">
        <f>IF(N1301="základní",J1301,0)</f>
        <v>0</v>
      </c>
      <c r="BF1301" s="189">
        <f>IF(N1301="snížená",J1301,0)</f>
        <v>0</v>
      </c>
      <c r="BG1301" s="189">
        <f>IF(N1301="zákl. přenesená",J1301,0)</f>
        <v>0</v>
      </c>
      <c r="BH1301" s="189">
        <f>IF(N1301="sníž. přenesená",J1301,0)</f>
        <v>0</v>
      </c>
      <c r="BI1301" s="189">
        <f>IF(N1301="nulová",J1301,0)</f>
        <v>0</v>
      </c>
      <c r="BJ1301" s="19" t="s">
        <v>77</v>
      </c>
      <c r="BK1301" s="189">
        <f>ROUND(I1301*H1301,2)</f>
        <v>0</v>
      </c>
      <c r="BL1301" s="19" t="s">
        <v>266</v>
      </c>
      <c r="BM1301" s="188" t="s">
        <v>2011</v>
      </c>
    </row>
    <row r="1302" spans="1:47" s="2" customFormat="1" ht="29.25">
      <c r="A1302" s="37"/>
      <c r="B1302" s="38"/>
      <c r="C1302" s="39"/>
      <c r="D1302" s="190" t="s">
        <v>155</v>
      </c>
      <c r="E1302" s="39"/>
      <c r="F1302" s="191" t="s">
        <v>2010</v>
      </c>
      <c r="G1302" s="39"/>
      <c r="H1302" s="39"/>
      <c r="I1302" s="192"/>
      <c r="J1302" s="39"/>
      <c r="K1302" s="39"/>
      <c r="L1302" s="42"/>
      <c r="M1302" s="193"/>
      <c r="N1302" s="194"/>
      <c r="O1302" s="67"/>
      <c r="P1302" s="67"/>
      <c r="Q1302" s="67"/>
      <c r="R1302" s="67"/>
      <c r="S1302" s="67"/>
      <c r="T1302" s="68"/>
      <c r="U1302" s="37"/>
      <c r="V1302" s="37"/>
      <c r="W1302" s="37"/>
      <c r="X1302" s="37"/>
      <c r="Y1302" s="37"/>
      <c r="Z1302" s="37"/>
      <c r="AA1302" s="37"/>
      <c r="AB1302" s="37"/>
      <c r="AC1302" s="37"/>
      <c r="AD1302" s="37"/>
      <c r="AE1302" s="37"/>
      <c r="AT1302" s="19" t="s">
        <v>155</v>
      </c>
      <c r="AU1302" s="19" t="s">
        <v>82</v>
      </c>
    </row>
    <row r="1303" spans="1:65" s="2" customFormat="1" ht="49.15" customHeight="1">
      <c r="A1303" s="37"/>
      <c r="B1303" s="38"/>
      <c r="C1303" s="240" t="s">
        <v>2012</v>
      </c>
      <c r="D1303" s="240" t="s">
        <v>486</v>
      </c>
      <c r="E1303" s="241" t="s">
        <v>2013</v>
      </c>
      <c r="F1303" s="242" t="s">
        <v>2014</v>
      </c>
      <c r="G1303" s="243" t="s">
        <v>151</v>
      </c>
      <c r="H1303" s="244">
        <v>2</v>
      </c>
      <c r="I1303" s="245"/>
      <c r="J1303" s="246">
        <f>ROUND(I1303*H1303,2)</f>
        <v>0</v>
      </c>
      <c r="K1303" s="242" t="s">
        <v>21</v>
      </c>
      <c r="L1303" s="247"/>
      <c r="M1303" s="248" t="s">
        <v>21</v>
      </c>
      <c r="N1303" s="249" t="s">
        <v>43</v>
      </c>
      <c r="O1303" s="67"/>
      <c r="P1303" s="186">
        <f>O1303*H1303</f>
        <v>0</v>
      </c>
      <c r="Q1303" s="186">
        <v>0</v>
      </c>
      <c r="R1303" s="186">
        <f>Q1303*H1303</f>
        <v>0</v>
      </c>
      <c r="S1303" s="186">
        <v>0</v>
      </c>
      <c r="T1303" s="187">
        <f>S1303*H1303</f>
        <v>0</v>
      </c>
      <c r="U1303" s="37"/>
      <c r="V1303" s="37"/>
      <c r="W1303" s="37"/>
      <c r="X1303" s="37"/>
      <c r="Y1303" s="37"/>
      <c r="Z1303" s="37"/>
      <c r="AA1303" s="37"/>
      <c r="AB1303" s="37"/>
      <c r="AC1303" s="37"/>
      <c r="AD1303" s="37"/>
      <c r="AE1303" s="37"/>
      <c r="AR1303" s="188" t="s">
        <v>426</v>
      </c>
      <c r="AT1303" s="188" t="s">
        <v>486</v>
      </c>
      <c r="AU1303" s="188" t="s">
        <v>82</v>
      </c>
      <c r="AY1303" s="19" t="s">
        <v>145</v>
      </c>
      <c r="BE1303" s="189">
        <f>IF(N1303="základní",J1303,0)</f>
        <v>0</v>
      </c>
      <c r="BF1303" s="189">
        <f>IF(N1303="snížená",J1303,0)</f>
        <v>0</v>
      </c>
      <c r="BG1303" s="189">
        <f>IF(N1303="zákl. přenesená",J1303,0)</f>
        <v>0</v>
      </c>
      <c r="BH1303" s="189">
        <f>IF(N1303="sníž. přenesená",J1303,0)</f>
        <v>0</v>
      </c>
      <c r="BI1303" s="189">
        <f>IF(N1303="nulová",J1303,0)</f>
        <v>0</v>
      </c>
      <c r="BJ1303" s="19" t="s">
        <v>77</v>
      </c>
      <c r="BK1303" s="189">
        <f>ROUND(I1303*H1303,2)</f>
        <v>0</v>
      </c>
      <c r="BL1303" s="19" t="s">
        <v>266</v>
      </c>
      <c r="BM1303" s="188" t="s">
        <v>2015</v>
      </c>
    </row>
    <row r="1304" spans="1:47" s="2" customFormat="1" ht="29.25">
      <c r="A1304" s="37"/>
      <c r="B1304" s="38"/>
      <c r="C1304" s="39"/>
      <c r="D1304" s="190" t="s">
        <v>155</v>
      </c>
      <c r="E1304" s="39"/>
      <c r="F1304" s="191" t="s">
        <v>2014</v>
      </c>
      <c r="G1304" s="39"/>
      <c r="H1304" s="39"/>
      <c r="I1304" s="192"/>
      <c r="J1304" s="39"/>
      <c r="K1304" s="39"/>
      <c r="L1304" s="42"/>
      <c r="M1304" s="193"/>
      <c r="N1304" s="194"/>
      <c r="O1304" s="67"/>
      <c r="P1304" s="67"/>
      <c r="Q1304" s="67"/>
      <c r="R1304" s="67"/>
      <c r="S1304" s="67"/>
      <c r="T1304" s="68"/>
      <c r="U1304" s="37"/>
      <c r="V1304" s="37"/>
      <c r="W1304" s="37"/>
      <c r="X1304" s="37"/>
      <c r="Y1304" s="37"/>
      <c r="Z1304" s="37"/>
      <c r="AA1304" s="37"/>
      <c r="AB1304" s="37"/>
      <c r="AC1304" s="37"/>
      <c r="AD1304" s="37"/>
      <c r="AE1304" s="37"/>
      <c r="AT1304" s="19" t="s">
        <v>155</v>
      </c>
      <c r="AU1304" s="19" t="s">
        <v>82</v>
      </c>
    </row>
    <row r="1305" spans="1:65" s="2" customFormat="1" ht="33" customHeight="1">
      <c r="A1305" s="37"/>
      <c r="B1305" s="38"/>
      <c r="C1305" s="177" t="s">
        <v>2016</v>
      </c>
      <c r="D1305" s="177" t="s">
        <v>148</v>
      </c>
      <c r="E1305" s="178" t="s">
        <v>2017</v>
      </c>
      <c r="F1305" s="179" t="s">
        <v>2018</v>
      </c>
      <c r="G1305" s="180" t="s">
        <v>151</v>
      </c>
      <c r="H1305" s="181">
        <v>1</v>
      </c>
      <c r="I1305" s="182"/>
      <c r="J1305" s="183">
        <f>ROUND(I1305*H1305,2)</f>
        <v>0</v>
      </c>
      <c r="K1305" s="179" t="s">
        <v>21</v>
      </c>
      <c r="L1305" s="42"/>
      <c r="M1305" s="184" t="s">
        <v>21</v>
      </c>
      <c r="N1305" s="185" t="s">
        <v>43</v>
      </c>
      <c r="O1305" s="67"/>
      <c r="P1305" s="186">
        <f>O1305*H1305</f>
        <v>0</v>
      </c>
      <c r="Q1305" s="186">
        <v>0</v>
      </c>
      <c r="R1305" s="186">
        <f>Q1305*H1305</f>
        <v>0</v>
      </c>
      <c r="S1305" s="186">
        <v>0.028</v>
      </c>
      <c r="T1305" s="187">
        <f>S1305*H1305</f>
        <v>0.028</v>
      </c>
      <c r="U1305" s="37"/>
      <c r="V1305" s="37"/>
      <c r="W1305" s="37"/>
      <c r="X1305" s="37"/>
      <c r="Y1305" s="37"/>
      <c r="Z1305" s="37"/>
      <c r="AA1305" s="37"/>
      <c r="AB1305" s="37"/>
      <c r="AC1305" s="37"/>
      <c r="AD1305" s="37"/>
      <c r="AE1305" s="37"/>
      <c r="AR1305" s="188" t="s">
        <v>266</v>
      </c>
      <c r="AT1305" s="188" t="s">
        <v>148</v>
      </c>
      <c r="AU1305" s="188" t="s">
        <v>82</v>
      </c>
      <c r="AY1305" s="19" t="s">
        <v>145</v>
      </c>
      <c r="BE1305" s="189">
        <f>IF(N1305="základní",J1305,0)</f>
        <v>0</v>
      </c>
      <c r="BF1305" s="189">
        <f>IF(N1305="snížená",J1305,0)</f>
        <v>0</v>
      </c>
      <c r="BG1305" s="189">
        <f>IF(N1305="zákl. přenesená",J1305,0)</f>
        <v>0</v>
      </c>
      <c r="BH1305" s="189">
        <f>IF(N1305="sníž. přenesená",J1305,0)</f>
        <v>0</v>
      </c>
      <c r="BI1305" s="189">
        <f>IF(N1305="nulová",J1305,0)</f>
        <v>0</v>
      </c>
      <c r="BJ1305" s="19" t="s">
        <v>77</v>
      </c>
      <c r="BK1305" s="189">
        <f>ROUND(I1305*H1305,2)</f>
        <v>0</v>
      </c>
      <c r="BL1305" s="19" t="s">
        <v>266</v>
      </c>
      <c r="BM1305" s="188" t="s">
        <v>2019</v>
      </c>
    </row>
    <row r="1306" spans="1:47" s="2" customFormat="1" ht="19.5">
      <c r="A1306" s="37"/>
      <c r="B1306" s="38"/>
      <c r="C1306" s="39"/>
      <c r="D1306" s="190" t="s">
        <v>155</v>
      </c>
      <c r="E1306" s="39"/>
      <c r="F1306" s="191" t="s">
        <v>2018</v>
      </c>
      <c r="G1306" s="39"/>
      <c r="H1306" s="39"/>
      <c r="I1306" s="192"/>
      <c r="J1306" s="39"/>
      <c r="K1306" s="39"/>
      <c r="L1306" s="42"/>
      <c r="M1306" s="193"/>
      <c r="N1306" s="194"/>
      <c r="O1306" s="67"/>
      <c r="P1306" s="67"/>
      <c r="Q1306" s="67"/>
      <c r="R1306" s="67"/>
      <c r="S1306" s="67"/>
      <c r="T1306" s="68"/>
      <c r="U1306" s="37"/>
      <c r="V1306" s="37"/>
      <c r="W1306" s="37"/>
      <c r="X1306" s="37"/>
      <c r="Y1306" s="37"/>
      <c r="Z1306" s="37"/>
      <c r="AA1306" s="37"/>
      <c r="AB1306" s="37"/>
      <c r="AC1306" s="37"/>
      <c r="AD1306" s="37"/>
      <c r="AE1306" s="37"/>
      <c r="AT1306" s="19" t="s">
        <v>155</v>
      </c>
      <c r="AU1306" s="19" t="s">
        <v>82</v>
      </c>
    </row>
    <row r="1307" spans="2:51" s="13" customFormat="1" ht="11.25">
      <c r="B1307" s="197"/>
      <c r="C1307" s="198"/>
      <c r="D1307" s="190" t="s">
        <v>159</v>
      </c>
      <c r="E1307" s="199" t="s">
        <v>21</v>
      </c>
      <c r="F1307" s="200" t="s">
        <v>2020</v>
      </c>
      <c r="G1307" s="198"/>
      <c r="H1307" s="201">
        <v>1</v>
      </c>
      <c r="I1307" s="202"/>
      <c r="J1307" s="198"/>
      <c r="K1307" s="198"/>
      <c r="L1307" s="203"/>
      <c r="M1307" s="204"/>
      <c r="N1307" s="205"/>
      <c r="O1307" s="205"/>
      <c r="P1307" s="205"/>
      <c r="Q1307" s="205"/>
      <c r="R1307" s="205"/>
      <c r="S1307" s="205"/>
      <c r="T1307" s="206"/>
      <c r="AT1307" s="207" t="s">
        <v>159</v>
      </c>
      <c r="AU1307" s="207" t="s">
        <v>82</v>
      </c>
      <c r="AV1307" s="13" t="s">
        <v>82</v>
      </c>
      <c r="AW1307" s="13" t="s">
        <v>34</v>
      </c>
      <c r="AX1307" s="13" t="s">
        <v>77</v>
      </c>
      <c r="AY1307" s="207" t="s">
        <v>145</v>
      </c>
    </row>
    <row r="1308" spans="1:65" s="2" customFormat="1" ht="24.2" customHeight="1">
      <c r="A1308" s="37"/>
      <c r="B1308" s="38"/>
      <c r="C1308" s="177" t="s">
        <v>2021</v>
      </c>
      <c r="D1308" s="177" t="s">
        <v>148</v>
      </c>
      <c r="E1308" s="178" t="s">
        <v>2022</v>
      </c>
      <c r="F1308" s="179" t="s">
        <v>2023</v>
      </c>
      <c r="G1308" s="180" t="s">
        <v>151</v>
      </c>
      <c r="H1308" s="181">
        <v>1</v>
      </c>
      <c r="I1308" s="182"/>
      <c r="J1308" s="183">
        <f>ROUND(I1308*H1308,2)</f>
        <v>0</v>
      </c>
      <c r="K1308" s="179" t="s">
        <v>21</v>
      </c>
      <c r="L1308" s="42"/>
      <c r="M1308" s="184" t="s">
        <v>21</v>
      </c>
      <c r="N1308" s="185" t="s">
        <v>43</v>
      </c>
      <c r="O1308" s="67"/>
      <c r="P1308" s="186">
        <f>O1308*H1308</f>
        <v>0</v>
      </c>
      <c r="Q1308" s="186">
        <v>0</v>
      </c>
      <c r="R1308" s="186">
        <f>Q1308*H1308</f>
        <v>0</v>
      </c>
      <c r="S1308" s="186">
        <v>0</v>
      </c>
      <c r="T1308" s="187">
        <f>S1308*H1308</f>
        <v>0</v>
      </c>
      <c r="U1308" s="37"/>
      <c r="V1308" s="37"/>
      <c r="W1308" s="37"/>
      <c r="X1308" s="37"/>
      <c r="Y1308" s="37"/>
      <c r="Z1308" s="37"/>
      <c r="AA1308" s="37"/>
      <c r="AB1308" s="37"/>
      <c r="AC1308" s="37"/>
      <c r="AD1308" s="37"/>
      <c r="AE1308" s="37"/>
      <c r="AR1308" s="188" t="s">
        <v>266</v>
      </c>
      <c r="AT1308" s="188" t="s">
        <v>148</v>
      </c>
      <c r="AU1308" s="188" t="s">
        <v>82</v>
      </c>
      <c r="AY1308" s="19" t="s">
        <v>145</v>
      </c>
      <c r="BE1308" s="189">
        <f>IF(N1308="základní",J1308,0)</f>
        <v>0</v>
      </c>
      <c r="BF1308" s="189">
        <f>IF(N1308="snížená",J1308,0)</f>
        <v>0</v>
      </c>
      <c r="BG1308" s="189">
        <f>IF(N1308="zákl. přenesená",J1308,0)</f>
        <v>0</v>
      </c>
      <c r="BH1308" s="189">
        <f>IF(N1308="sníž. přenesená",J1308,0)</f>
        <v>0</v>
      </c>
      <c r="BI1308" s="189">
        <f>IF(N1308="nulová",J1308,0)</f>
        <v>0</v>
      </c>
      <c r="BJ1308" s="19" t="s">
        <v>77</v>
      </c>
      <c r="BK1308" s="189">
        <f>ROUND(I1308*H1308,2)</f>
        <v>0</v>
      </c>
      <c r="BL1308" s="19" t="s">
        <v>266</v>
      </c>
      <c r="BM1308" s="188" t="s">
        <v>2024</v>
      </c>
    </row>
    <row r="1309" spans="1:47" s="2" customFormat="1" ht="19.5">
      <c r="A1309" s="37"/>
      <c r="B1309" s="38"/>
      <c r="C1309" s="39"/>
      <c r="D1309" s="190" t="s">
        <v>155</v>
      </c>
      <c r="E1309" s="39"/>
      <c r="F1309" s="191" t="s">
        <v>2025</v>
      </c>
      <c r="G1309" s="39"/>
      <c r="H1309" s="39"/>
      <c r="I1309" s="192"/>
      <c r="J1309" s="39"/>
      <c r="K1309" s="39"/>
      <c r="L1309" s="42"/>
      <c r="M1309" s="193"/>
      <c r="N1309" s="194"/>
      <c r="O1309" s="67"/>
      <c r="P1309" s="67"/>
      <c r="Q1309" s="67"/>
      <c r="R1309" s="67"/>
      <c r="S1309" s="67"/>
      <c r="T1309" s="68"/>
      <c r="U1309" s="37"/>
      <c r="V1309" s="37"/>
      <c r="W1309" s="37"/>
      <c r="X1309" s="37"/>
      <c r="Y1309" s="37"/>
      <c r="Z1309" s="37"/>
      <c r="AA1309" s="37"/>
      <c r="AB1309" s="37"/>
      <c r="AC1309" s="37"/>
      <c r="AD1309" s="37"/>
      <c r="AE1309" s="37"/>
      <c r="AT1309" s="19" t="s">
        <v>155</v>
      </c>
      <c r="AU1309" s="19" t="s">
        <v>82</v>
      </c>
    </row>
    <row r="1310" spans="2:51" s="13" customFormat="1" ht="11.25">
      <c r="B1310" s="197"/>
      <c r="C1310" s="198"/>
      <c r="D1310" s="190" t="s">
        <v>159</v>
      </c>
      <c r="E1310" s="199" t="s">
        <v>21</v>
      </c>
      <c r="F1310" s="200" t="s">
        <v>2026</v>
      </c>
      <c r="G1310" s="198"/>
      <c r="H1310" s="201">
        <v>1</v>
      </c>
      <c r="I1310" s="202"/>
      <c r="J1310" s="198"/>
      <c r="K1310" s="198"/>
      <c r="L1310" s="203"/>
      <c r="M1310" s="204"/>
      <c r="N1310" s="205"/>
      <c r="O1310" s="205"/>
      <c r="P1310" s="205"/>
      <c r="Q1310" s="205"/>
      <c r="R1310" s="205"/>
      <c r="S1310" s="205"/>
      <c r="T1310" s="206"/>
      <c r="AT1310" s="207" t="s">
        <v>159</v>
      </c>
      <c r="AU1310" s="207" t="s">
        <v>82</v>
      </c>
      <c r="AV1310" s="13" t="s">
        <v>82</v>
      </c>
      <c r="AW1310" s="13" t="s">
        <v>34</v>
      </c>
      <c r="AX1310" s="13" t="s">
        <v>77</v>
      </c>
      <c r="AY1310" s="207" t="s">
        <v>145</v>
      </c>
    </row>
    <row r="1311" spans="1:65" s="2" customFormat="1" ht="24.2" customHeight="1">
      <c r="A1311" s="37"/>
      <c r="B1311" s="38"/>
      <c r="C1311" s="177" t="s">
        <v>2027</v>
      </c>
      <c r="D1311" s="177" t="s">
        <v>148</v>
      </c>
      <c r="E1311" s="178" t="s">
        <v>2028</v>
      </c>
      <c r="F1311" s="179" t="s">
        <v>2029</v>
      </c>
      <c r="G1311" s="180" t="s">
        <v>151</v>
      </c>
      <c r="H1311" s="181">
        <v>2</v>
      </c>
      <c r="I1311" s="182"/>
      <c r="J1311" s="183">
        <f>ROUND(I1311*H1311,2)</f>
        <v>0</v>
      </c>
      <c r="K1311" s="179" t="s">
        <v>21</v>
      </c>
      <c r="L1311" s="42"/>
      <c r="M1311" s="184" t="s">
        <v>21</v>
      </c>
      <c r="N1311" s="185" t="s">
        <v>43</v>
      </c>
      <c r="O1311" s="67"/>
      <c r="P1311" s="186">
        <f>O1311*H1311</f>
        <v>0</v>
      </c>
      <c r="Q1311" s="186">
        <v>0</v>
      </c>
      <c r="R1311" s="186">
        <f>Q1311*H1311</f>
        <v>0</v>
      </c>
      <c r="S1311" s="186">
        <v>0</v>
      </c>
      <c r="T1311" s="187">
        <f>S1311*H1311</f>
        <v>0</v>
      </c>
      <c r="U1311" s="37"/>
      <c r="V1311" s="37"/>
      <c r="W1311" s="37"/>
      <c r="X1311" s="37"/>
      <c r="Y1311" s="37"/>
      <c r="Z1311" s="37"/>
      <c r="AA1311" s="37"/>
      <c r="AB1311" s="37"/>
      <c r="AC1311" s="37"/>
      <c r="AD1311" s="37"/>
      <c r="AE1311" s="37"/>
      <c r="AR1311" s="188" t="s">
        <v>266</v>
      </c>
      <c r="AT1311" s="188" t="s">
        <v>148</v>
      </c>
      <c r="AU1311" s="188" t="s">
        <v>82</v>
      </c>
      <c r="AY1311" s="19" t="s">
        <v>145</v>
      </c>
      <c r="BE1311" s="189">
        <f>IF(N1311="základní",J1311,0)</f>
        <v>0</v>
      </c>
      <c r="BF1311" s="189">
        <f>IF(N1311="snížená",J1311,0)</f>
        <v>0</v>
      </c>
      <c r="BG1311" s="189">
        <f>IF(N1311="zákl. přenesená",J1311,0)</f>
        <v>0</v>
      </c>
      <c r="BH1311" s="189">
        <f>IF(N1311="sníž. přenesená",J1311,0)</f>
        <v>0</v>
      </c>
      <c r="BI1311" s="189">
        <f>IF(N1311="nulová",J1311,0)</f>
        <v>0</v>
      </c>
      <c r="BJ1311" s="19" t="s">
        <v>77</v>
      </c>
      <c r="BK1311" s="189">
        <f>ROUND(I1311*H1311,2)</f>
        <v>0</v>
      </c>
      <c r="BL1311" s="19" t="s">
        <v>266</v>
      </c>
      <c r="BM1311" s="188" t="s">
        <v>2030</v>
      </c>
    </row>
    <row r="1312" spans="1:47" s="2" customFormat="1" ht="19.5">
      <c r="A1312" s="37"/>
      <c r="B1312" s="38"/>
      <c r="C1312" s="39"/>
      <c r="D1312" s="190" t="s">
        <v>155</v>
      </c>
      <c r="E1312" s="39"/>
      <c r="F1312" s="191" t="s">
        <v>2031</v>
      </c>
      <c r="G1312" s="39"/>
      <c r="H1312" s="39"/>
      <c r="I1312" s="192"/>
      <c r="J1312" s="39"/>
      <c r="K1312" s="39"/>
      <c r="L1312" s="42"/>
      <c r="M1312" s="193"/>
      <c r="N1312" s="194"/>
      <c r="O1312" s="67"/>
      <c r="P1312" s="67"/>
      <c r="Q1312" s="67"/>
      <c r="R1312" s="67"/>
      <c r="S1312" s="67"/>
      <c r="T1312" s="68"/>
      <c r="U1312" s="37"/>
      <c r="V1312" s="37"/>
      <c r="W1312" s="37"/>
      <c r="X1312" s="37"/>
      <c r="Y1312" s="37"/>
      <c r="Z1312" s="37"/>
      <c r="AA1312" s="37"/>
      <c r="AB1312" s="37"/>
      <c r="AC1312" s="37"/>
      <c r="AD1312" s="37"/>
      <c r="AE1312" s="37"/>
      <c r="AT1312" s="19" t="s">
        <v>155</v>
      </c>
      <c r="AU1312" s="19" t="s">
        <v>82</v>
      </c>
    </row>
    <row r="1313" spans="2:51" s="13" customFormat="1" ht="11.25">
      <c r="B1313" s="197"/>
      <c r="C1313" s="198"/>
      <c r="D1313" s="190" t="s">
        <v>159</v>
      </c>
      <c r="E1313" s="199" t="s">
        <v>21</v>
      </c>
      <c r="F1313" s="200" t="s">
        <v>2032</v>
      </c>
      <c r="G1313" s="198"/>
      <c r="H1313" s="201">
        <v>1</v>
      </c>
      <c r="I1313" s="202"/>
      <c r="J1313" s="198"/>
      <c r="K1313" s="198"/>
      <c r="L1313" s="203"/>
      <c r="M1313" s="204"/>
      <c r="N1313" s="205"/>
      <c r="O1313" s="205"/>
      <c r="P1313" s="205"/>
      <c r="Q1313" s="205"/>
      <c r="R1313" s="205"/>
      <c r="S1313" s="205"/>
      <c r="T1313" s="206"/>
      <c r="AT1313" s="207" t="s">
        <v>159</v>
      </c>
      <c r="AU1313" s="207" t="s">
        <v>82</v>
      </c>
      <c r="AV1313" s="13" t="s">
        <v>82</v>
      </c>
      <c r="AW1313" s="13" t="s">
        <v>34</v>
      </c>
      <c r="AX1313" s="13" t="s">
        <v>72</v>
      </c>
      <c r="AY1313" s="207" t="s">
        <v>145</v>
      </c>
    </row>
    <row r="1314" spans="2:51" s="13" customFormat="1" ht="11.25">
      <c r="B1314" s="197"/>
      <c r="C1314" s="198"/>
      <c r="D1314" s="190" t="s">
        <v>159</v>
      </c>
      <c r="E1314" s="199" t="s">
        <v>21</v>
      </c>
      <c r="F1314" s="200" t="s">
        <v>2033</v>
      </c>
      <c r="G1314" s="198"/>
      <c r="H1314" s="201">
        <v>1</v>
      </c>
      <c r="I1314" s="202"/>
      <c r="J1314" s="198"/>
      <c r="K1314" s="198"/>
      <c r="L1314" s="203"/>
      <c r="M1314" s="204"/>
      <c r="N1314" s="205"/>
      <c r="O1314" s="205"/>
      <c r="P1314" s="205"/>
      <c r="Q1314" s="205"/>
      <c r="R1314" s="205"/>
      <c r="S1314" s="205"/>
      <c r="T1314" s="206"/>
      <c r="AT1314" s="207" t="s">
        <v>159</v>
      </c>
      <c r="AU1314" s="207" t="s">
        <v>82</v>
      </c>
      <c r="AV1314" s="13" t="s">
        <v>82</v>
      </c>
      <c r="AW1314" s="13" t="s">
        <v>34</v>
      </c>
      <c r="AX1314" s="13" t="s">
        <v>72</v>
      </c>
      <c r="AY1314" s="207" t="s">
        <v>145</v>
      </c>
    </row>
    <row r="1315" spans="2:51" s="15" customFormat="1" ht="11.25">
      <c r="B1315" s="218"/>
      <c r="C1315" s="219"/>
      <c r="D1315" s="190" t="s">
        <v>159</v>
      </c>
      <c r="E1315" s="220" t="s">
        <v>21</v>
      </c>
      <c r="F1315" s="221" t="s">
        <v>233</v>
      </c>
      <c r="G1315" s="219"/>
      <c r="H1315" s="222">
        <v>2</v>
      </c>
      <c r="I1315" s="223"/>
      <c r="J1315" s="219"/>
      <c r="K1315" s="219"/>
      <c r="L1315" s="224"/>
      <c r="M1315" s="225"/>
      <c r="N1315" s="226"/>
      <c r="O1315" s="226"/>
      <c r="P1315" s="226"/>
      <c r="Q1315" s="226"/>
      <c r="R1315" s="226"/>
      <c r="S1315" s="226"/>
      <c r="T1315" s="227"/>
      <c r="AT1315" s="228" t="s">
        <v>159</v>
      </c>
      <c r="AU1315" s="228" t="s">
        <v>82</v>
      </c>
      <c r="AV1315" s="15" t="s">
        <v>153</v>
      </c>
      <c r="AW1315" s="15" t="s">
        <v>34</v>
      </c>
      <c r="AX1315" s="15" t="s">
        <v>77</v>
      </c>
      <c r="AY1315" s="228" t="s">
        <v>145</v>
      </c>
    </row>
    <row r="1316" spans="1:65" s="2" customFormat="1" ht="24.2" customHeight="1">
      <c r="A1316" s="37"/>
      <c r="B1316" s="38"/>
      <c r="C1316" s="177" t="s">
        <v>2034</v>
      </c>
      <c r="D1316" s="177" t="s">
        <v>148</v>
      </c>
      <c r="E1316" s="178" t="s">
        <v>2035</v>
      </c>
      <c r="F1316" s="179" t="s">
        <v>2036</v>
      </c>
      <c r="G1316" s="180" t="s">
        <v>151</v>
      </c>
      <c r="H1316" s="181">
        <v>2</v>
      </c>
      <c r="I1316" s="182"/>
      <c r="J1316" s="183">
        <f>ROUND(I1316*H1316,2)</f>
        <v>0</v>
      </c>
      <c r="K1316" s="179" t="s">
        <v>152</v>
      </c>
      <c r="L1316" s="42"/>
      <c r="M1316" s="184" t="s">
        <v>21</v>
      </c>
      <c r="N1316" s="185" t="s">
        <v>43</v>
      </c>
      <c r="O1316" s="67"/>
      <c r="P1316" s="186">
        <f>O1316*H1316</f>
        <v>0</v>
      </c>
      <c r="Q1316" s="186">
        <v>0</v>
      </c>
      <c r="R1316" s="186">
        <f>Q1316*H1316</f>
        <v>0</v>
      </c>
      <c r="S1316" s="186">
        <v>0</v>
      </c>
      <c r="T1316" s="187">
        <f>S1316*H1316</f>
        <v>0</v>
      </c>
      <c r="U1316" s="37"/>
      <c r="V1316" s="37"/>
      <c r="W1316" s="37"/>
      <c r="X1316" s="37"/>
      <c r="Y1316" s="37"/>
      <c r="Z1316" s="37"/>
      <c r="AA1316" s="37"/>
      <c r="AB1316" s="37"/>
      <c r="AC1316" s="37"/>
      <c r="AD1316" s="37"/>
      <c r="AE1316" s="37"/>
      <c r="AR1316" s="188" t="s">
        <v>266</v>
      </c>
      <c r="AT1316" s="188" t="s">
        <v>148</v>
      </c>
      <c r="AU1316" s="188" t="s">
        <v>82</v>
      </c>
      <c r="AY1316" s="19" t="s">
        <v>145</v>
      </c>
      <c r="BE1316" s="189">
        <f>IF(N1316="základní",J1316,0)</f>
        <v>0</v>
      </c>
      <c r="BF1316" s="189">
        <f>IF(N1316="snížená",J1316,0)</f>
        <v>0</v>
      </c>
      <c r="BG1316" s="189">
        <f>IF(N1316="zákl. přenesená",J1316,0)</f>
        <v>0</v>
      </c>
      <c r="BH1316" s="189">
        <f>IF(N1316="sníž. přenesená",J1316,0)</f>
        <v>0</v>
      </c>
      <c r="BI1316" s="189">
        <f>IF(N1316="nulová",J1316,0)</f>
        <v>0</v>
      </c>
      <c r="BJ1316" s="19" t="s">
        <v>77</v>
      </c>
      <c r="BK1316" s="189">
        <f>ROUND(I1316*H1316,2)</f>
        <v>0</v>
      </c>
      <c r="BL1316" s="19" t="s">
        <v>266</v>
      </c>
      <c r="BM1316" s="188" t="s">
        <v>2037</v>
      </c>
    </row>
    <row r="1317" spans="1:47" s="2" customFormat="1" ht="19.5">
      <c r="A1317" s="37"/>
      <c r="B1317" s="38"/>
      <c r="C1317" s="39"/>
      <c r="D1317" s="190" t="s">
        <v>155</v>
      </c>
      <c r="E1317" s="39"/>
      <c r="F1317" s="191" t="s">
        <v>2038</v>
      </c>
      <c r="G1317" s="39"/>
      <c r="H1317" s="39"/>
      <c r="I1317" s="192"/>
      <c r="J1317" s="39"/>
      <c r="K1317" s="39"/>
      <c r="L1317" s="42"/>
      <c r="M1317" s="193"/>
      <c r="N1317" s="194"/>
      <c r="O1317" s="67"/>
      <c r="P1317" s="67"/>
      <c r="Q1317" s="67"/>
      <c r="R1317" s="67"/>
      <c r="S1317" s="67"/>
      <c r="T1317" s="68"/>
      <c r="U1317" s="37"/>
      <c r="V1317" s="37"/>
      <c r="W1317" s="37"/>
      <c r="X1317" s="37"/>
      <c r="Y1317" s="37"/>
      <c r="Z1317" s="37"/>
      <c r="AA1317" s="37"/>
      <c r="AB1317" s="37"/>
      <c r="AC1317" s="37"/>
      <c r="AD1317" s="37"/>
      <c r="AE1317" s="37"/>
      <c r="AT1317" s="19" t="s">
        <v>155</v>
      </c>
      <c r="AU1317" s="19" t="s">
        <v>82</v>
      </c>
    </row>
    <row r="1318" spans="1:47" s="2" customFormat="1" ht="11.25">
      <c r="A1318" s="37"/>
      <c r="B1318" s="38"/>
      <c r="C1318" s="39"/>
      <c r="D1318" s="195" t="s">
        <v>157</v>
      </c>
      <c r="E1318" s="39"/>
      <c r="F1318" s="196" t="s">
        <v>2039</v>
      </c>
      <c r="G1318" s="39"/>
      <c r="H1318" s="39"/>
      <c r="I1318" s="192"/>
      <c r="J1318" s="39"/>
      <c r="K1318" s="39"/>
      <c r="L1318" s="42"/>
      <c r="M1318" s="193"/>
      <c r="N1318" s="194"/>
      <c r="O1318" s="67"/>
      <c r="P1318" s="67"/>
      <c r="Q1318" s="67"/>
      <c r="R1318" s="67"/>
      <c r="S1318" s="67"/>
      <c r="T1318" s="68"/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T1318" s="19" t="s">
        <v>157</v>
      </c>
      <c r="AU1318" s="19" t="s">
        <v>82</v>
      </c>
    </row>
    <row r="1319" spans="2:51" s="13" customFormat="1" ht="11.25">
      <c r="B1319" s="197"/>
      <c r="C1319" s="198"/>
      <c r="D1319" s="190" t="s">
        <v>159</v>
      </c>
      <c r="E1319" s="199" t="s">
        <v>21</v>
      </c>
      <c r="F1319" s="200" t="s">
        <v>2040</v>
      </c>
      <c r="G1319" s="198"/>
      <c r="H1319" s="201">
        <v>2</v>
      </c>
      <c r="I1319" s="202"/>
      <c r="J1319" s="198"/>
      <c r="K1319" s="198"/>
      <c r="L1319" s="203"/>
      <c r="M1319" s="204"/>
      <c r="N1319" s="205"/>
      <c r="O1319" s="205"/>
      <c r="P1319" s="205"/>
      <c r="Q1319" s="205"/>
      <c r="R1319" s="205"/>
      <c r="S1319" s="205"/>
      <c r="T1319" s="206"/>
      <c r="AT1319" s="207" t="s">
        <v>159</v>
      </c>
      <c r="AU1319" s="207" t="s">
        <v>82</v>
      </c>
      <c r="AV1319" s="13" t="s">
        <v>82</v>
      </c>
      <c r="AW1319" s="13" t="s">
        <v>34</v>
      </c>
      <c r="AX1319" s="13" t="s">
        <v>77</v>
      </c>
      <c r="AY1319" s="207" t="s">
        <v>145</v>
      </c>
    </row>
    <row r="1320" spans="1:65" s="2" customFormat="1" ht="37.9" customHeight="1">
      <c r="A1320" s="37"/>
      <c r="B1320" s="38"/>
      <c r="C1320" s="177" t="s">
        <v>2041</v>
      </c>
      <c r="D1320" s="177" t="s">
        <v>148</v>
      </c>
      <c r="E1320" s="178" t="s">
        <v>2042</v>
      </c>
      <c r="F1320" s="179" t="s">
        <v>2043</v>
      </c>
      <c r="G1320" s="180" t="s">
        <v>151</v>
      </c>
      <c r="H1320" s="181">
        <v>1</v>
      </c>
      <c r="I1320" s="182"/>
      <c r="J1320" s="183">
        <f>ROUND(I1320*H1320,2)</f>
        <v>0</v>
      </c>
      <c r="K1320" s="179" t="s">
        <v>21</v>
      </c>
      <c r="L1320" s="42"/>
      <c r="M1320" s="184" t="s">
        <v>21</v>
      </c>
      <c r="N1320" s="185" t="s">
        <v>43</v>
      </c>
      <c r="O1320" s="67"/>
      <c r="P1320" s="186">
        <f>O1320*H1320</f>
        <v>0</v>
      </c>
      <c r="Q1320" s="186">
        <v>0</v>
      </c>
      <c r="R1320" s="186">
        <f>Q1320*H1320</f>
        <v>0</v>
      </c>
      <c r="S1320" s="186">
        <v>0</v>
      </c>
      <c r="T1320" s="187">
        <f>S1320*H1320</f>
        <v>0</v>
      </c>
      <c r="U1320" s="37"/>
      <c r="V1320" s="37"/>
      <c r="W1320" s="37"/>
      <c r="X1320" s="37"/>
      <c r="Y1320" s="37"/>
      <c r="Z1320" s="37"/>
      <c r="AA1320" s="37"/>
      <c r="AB1320" s="37"/>
      <c r="AC1320" s="37"/>
      <c r="AD1320" s="37"/>
      <c r="AE1320" s="37"/>
      <c r="AR1320" s="188" t="s">
        <v>266</v>
      </c>
      <c r="AT1320" s="188" t="s">
        <v>148</v>
      </c>
      <c r="AU1320" s="188" t="s">
        <v>82</v>
      </c>
      <c r="AY1320" s="19" t="s">
        <v>145</v>
      </c>
      <c r="BE1320" s="189">
        <f>IF(N1320="základní",J1320,0)</f>
        <v>0</v>
      </c>
      <c r="BF1320" s="189">
        <f>IF(N1320="snížená",J1320,0)</f>
        <v>0</v>
      </c>
      <c r="BG1320" s="189">
        <f>IF(N1320="zákl. přenesená",J1320,0)</f>
        <v>0</v>
      </c>
      <c r="BH1320" s="189">
        <f>IF(N1320="sníž. přenesená",J1320,0)</f>
        <v>0</v>
      </c>
      <c r="BI1320" s="189">
        <f>IF(N1320="nulová",J1320,0)</f>
        <v>0</v>
      </c>
      <c r="BJ1320" s="19" t="s">
        <v>77</v>
      </c>
      <c r="BK1320" s="189">
        <f>ROUND(I1320*H1320,2)</f>
        <v>0</v>
      </c>
      <c r="BL1320" s="19" t="s">
        <v>266</v>
      </c>
      <c r="BM1320" s="188" t="s">
        <v>2044</v>
      </c>
    </row>
    <row r="1321" spans="1:47" s="2" customFormat="1" ht="19.5">
      <c r="A1321" s="37"/>
      <c r="B1321" s="38"/>
      <c r="C1321" s="39"/>
      <c r="D1321" s="190" t="s">
        <v>155</v>
      </c>
      <c r="E1321" s="39"/>
      <c r="F1321" s="191" t="s">
        <v>2043</v>
      </c>
      <c r="G1321" s="39"/>
      <c r="H1321" s="39"/>
      <c r="I1321" s="192"/>
      <c r="J1321" s="39"/>
      <c r="K1321" s="39"/>
      <c r="L1321" s="42"/>
      <c r="M1321" s="193"/>
      <c r="N1321" s="194"/>
      <c r="O1321" s="67"/>
      <c r="P1321" s="67"/>
      <c r="Q1321" s="67"/>
      <c r="R1321" s="67"/>
      <c r="S1321" s="67"/>
      <c r="T1321" s="68"/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T1321" s="19" t="s">
        <v>155</v>
      </c>
      <c r="AU1321" s="19" t="s">
        <v>82</v>
      </c>
    </row>
    <row r="1322" spans="1:65" s="2" customFormat="1" ht="37.9" customHeight="1">
      <c r="A1322" s="37"/>
      <c r="B1322" s="38"/>
      <c r="C1322" s="177" t="s">
        <v>2045</v>
      </c>
      <c r="D1322" s="177" t="s">
        <v>148</v>
      </c>
      <c r="E1322" s="178" t="s">
        <v>2046</v>
      </c>
      <c r="F1322" s="179" t="s">
        <v>2047</v>
      </c>
      <c r="G1322" s="180" t="s">
        <v>151</v>
      </c>
      <c r="H1322" s="181">
        <v>1</v>
      </c>
      <c r="I1322" s="182"/>
      <c r="J1322" s="183">
        <f>ROUND(I1322*H1322,2)</f>
        <v>0</v>
      </c>
      <c r="K1322" s="179" t="s">
        <v>21</v>
      </c>
      <c r="L1322" s="42"/>
      <c r="M1322" s="184" t="s">
        <v>21</v>
      </c>
      <c r="N1322" s="185" t="s">
        <v>43</v>
      </c>
      <c r="O1322" s="67"/>
      <c r="P1322" s="186">
        <f>O1322*H1322</f>
        <v>0</v>
      </c>
      <c r="Q1322" s="186">
        <v>0</v>
      </c>
      <c r="R1322" s="186">
        <f>Q1322*H1322</f>
        <v>0</v>
      </c>
      <c r="S1322" s="186">
        <v>0</v>
      </c>
      <c r="T1322" s="187">
        <f>S1322*H1322</f>
        <v>0</v>
      </c>
      <c r="U1322" s="37"/>
      <c r="V1322" s="37"/>
      <c r="W1322" s="37"/>
      <c r="X1322" s="37"/>
      <c r="Y1322" s="37"/>
      <c r="Z1322" s="37"/>
      <c r="AA1322" s="37"/>
      <c r="AB1322" s="37"/>
      <c r="AC1322" s="37"/>
      <c r="AD1322" s="37"/>
      <c r="AE1322" s="37"/>
      <c r="AR1322" s="188" t="s">
        <v>266</v>
      </c>
      <c r="AT1322" s="188" t="s">
        <v>148</v>
      </c>
      <c r="AU1322" s="188" t="s">
        <v>82</v>
      </c>
      <c r="AY1322" s="19" t="s">
        <v>145</v>
      </c>
      <c r="BE1322" s="189">
        <f>IF(N1322="základní",J1322,0)</f>
        <v>0</v>
      </c>
      <c r="BF1322" s="189">
        <f>IF(N1322="snížená",J1322,0)</f>
        <v>0</v>
      </c>
      <c r="BG1322" s="189">
        <f>IF(N1322="zákl. přenesená",J1322,0)</f>
        <v>0</v>
      </c>
      <c r="BH1322" s="189">
        <f>IF(N1322="sníž. přenesená",J1322,0)</f>
        <v>0</v>
      </c>
      <c r="BI1322" s="189">
        <f>IF(N1322="nulová",J1322,0)</f>
        <v>0</v>
      </c>
      <c r="BJ1322" s="19" t="s">
        <v>77</v>
      </c>
      <c r="BK1322" s="189">
        <f>ROUND(I1322*H1322,2)</f>
        <v>0</v>
      </c>
      <c r="BL1322" s="19" t="s">
        <v>266</v>
      </c>
      <c r="BM1322" s="188" t="s">
        <v>2048</v>
      </c>
    </row>
    <row r="1323" spans="1:47" s="2" customFormat="1" ht="19.5">
      <c r="A1323" s="37"/>
      <c r="B1323" s="38"/>
      <c r="C1323" s="39"/>
      <c r="D1323" s="190" t="s">
        <v>155</v>
      </c>
      <c r="E1323" s="39"/>
      <c r="F1323" s="191" t="s">
        <v>2047</v>
      </c>
      <c r="G1323" s="39"/>
      <c r="H1323" s="39"/>
      <c r="I1323" s="192"/>
      <c r="J1323" s="39"/>
      <c r="K1323" s="39"/>
      <c r="L1323" s="42"/>
      <c r="M1323" s="193"/>
      <c r="N1323" s="194"/>
      <c r="O1323" s="67"/>
      <c r="P1323" s="67"/>
      <c r="Q1323" s="67"/>
      <c r="R1323" s="67"/>
      <c r="S1323" s="67"/>
      <c r="T1323" s="68"/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T1323" s="19" t="s">
        <v>155</v>
      </c>
      <c r="AU1323" s="19" t="s">
        <v>82</v>
      </c>
    </row>
    <row r="1324" spans="1:65" s="2" customFormat="1" ht="24.2" customHeight="1">
      <c r="A1324" s="37"/>
      <c r="B1324" s="38"/>
      <c r="C1324" s="177" t="s">
        <v>2049</v>
      </c>
      <c r="D1324" s="177" t="s">
        <v>148</v>
      </c>
      <c r="E1324" s="178" t="s">
        <v>2050</v>
      </c>
      <c r="F1324" s="179" t="s">
        <v>2051</v>
      </c>
      <c r="G1324" s="180" t="s">
        <v>1004</v>
      </c>
      <c r="H1324" s="250"/>
      <c r="I1324" s="182"/>
      <c r="J1324" s="183">
        <f>ROUND(I1324*H1324,2)</f>
        <v>0</v>
      </c>
      <c r="K1324" s="179" t="s">
        <v>152</v>
      </c>
      <c r="L1324" s="42"/>
      <c r="M1324" s="184" t="s">
        <v>21</v>
      </c>
      <c r="N1324" s="185" t="s">
        <v>43</v>
      </c>
      <c r="O1324" s="67"/>
      <c r="P1324" s="186">
        <f>O1324*H1324</f>
        <v>0</v>
      </c>
      <c r="Q1324" s="186">
        <v>0</v>
      </c>
      <c r="R1324" s="186">
        <f>Q1324*H1324</f>
        <v>0</v>
      </c>
      <c r="S1324" s="186">
        <v>0</v>
      </c>
      <c r="T1324" s="187">
        <f>S1324*H1324</f>
        <v>0</v>
      </c>
      <c r="U1324" s="37"/>
      <c r="V1324" s="37"/>
      <c r="W1324" s="37"/>
      <c r="X1324" s="37"/>
      <c r="Y1324" s="37"/>
      <c r="Z1324" s="37"/>
      <c r="AA1324" s="37"/>
      <c r="AB1324" s="37"/>
      <c r="AC1324" s="37"/>
      <c r="AD1324" s="37"/>
      <c r="AE1324" s="37"/>
      <c r="AR1324" s="188" t="s">
        <v>266</v>
      </c>
      <c r="AT1324" s="188" t="s">
        <v>148</v>
      </c>
      <c r="AU1324" s="188" t="s">
        <v>82</v>
      </c>
      <c r="AY1324" s="19" t="s">
        <v>145</v>
      </c>
      <c r="BE1324" s="189">
        <f>IF(N1324="základní",J1324,0)</f>
        <v>0</v>
      </c>
      <c r="BF1324" s="189">
        <f>IF(N1324="snížená",J1324,0)</f>
        <v>0</v>
      </c>
      <c r="BG1324" s="189">
        <f>IF(N1324="zákl. přenesená",J1324,0)</f>
        <v>0</v>
      </c>
      <c r="BH1324" s="189">
        <f>IF(N1324="sníž. přenesená",J1324,0)</f>
        <v>0</v>
      </c>
      <c r="BI1324" s="189">
        <f>IF(N1324="nulová",J1324,0)</f>
        <v>0</v>
      </c>
      <c r="BJ1324" s="19" t="s">
        <v>77</v>
      </c>
      <c r="BK1324" s="189">
        <f>ROUND(I1324*H1324,2)</f>
        <v>0</v>
      </c>
      <c r="BL1324" s="19" t="s">
        <v>266</v>
      </c>
      <c r="BM1324" s="188" t="s">
        <v>2052</v>
      </c>
    </row>
    <row r="1325" spans="1:47" s="2" customFormat="1" ht="29.25">
      <c r="A1325" s="37"/>
      <c r="B1325" s="38"/>
      <c r="C1325" s="39"/>
      <c r="D1325" s="190" t="s">
        <v>155</v>
      </c>
      <c r="E1325" s="39"/>
      <c r="F1325" s="191" t="s">
        <v>2053</v>
      </c>
      <c r="G1325" s="39"/>
      <c r="H1325" s="39"/>
      <c r="I1325" s="192"/>
      <c r="J1325" s="39"/>
      <c r="K1325" s="39"/>
      <c r="L1325" s="42"/>
      <c r="M1325" s="193"/>
      <c r="N1325" s="194"/>
      <c r="O1325" s="67"/>
      <c r="P1325" s="67"/>
      <c r="Q1325" s="67"/>
      <c r="R1325" s="67"/>
      <c r="S1325" s="67"/>
      <c r="T1325" s="68"/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T1325" s="19" t="s">
        <v>155</v>
      </c>
      <c r="AU1325" s="19" t="s">
        <v>82</v>
      </c>
    </row>
    <row r="1326" spans="1:47" s="2" customFormat="1" ht="11.25">
      <c r="A1326" s="37"/>
      <c r="B1326" s="38"/>
      <c r="C1326" s="39"/>
      <c r="D1326" s="195" t="s">
        <v>157</v>
      </c>
      <c r="E1326" s="39"/>
      <c r="F1326" s="196" t="s">
        <v>2054</v>
      </c>
      <c r="G1326" s="39"/>
      <c r="H1326" s="39"/>
      <c r="I1326" s="192"/>
      <c r="J1326" s="39"/>
      <c r="K1326" s="39"/>
      <c r="L1326" s="42"/>
      <c r="M1326" s="193"/>
      <c r="N1326" s="194"/>
      <c r="O1326" s="67"/>
      <c r="P1326" s="67"/>
      <c r="Q1326" s="67"/>
      <c r="R1326" s="67"/>
      <c r="S1326" s="67"/>
      <c r="T1326" s="68"/>
      <c r="U1326" s="37"/>
      <c r="V1326" s="37"/>
      <c r="W1326" s="37"/>
      <c r="X1326" s="37"/>
      <c r="Y1326" s="37"/>
      <c r="Z1326" s="37"/>
      <c r="AA1326" s="37"/>
      <c r="AB1326" s="37"/>
      <c r="AC1326" s="37"/>
      <c r="AD1326" s="37"/>
      <c r="AE1326" s="37"/>
      <c r="AT1326" s="19" t="s">
        <v>157</v>
      </c>
      <c r="AU1326" s="19" t="s">
        <v>82</v>
      </c>
    </row>
    <row r="1327" spans="1:65" s="2" customFormat="1" ht="24.2" customHeight="1">
      <c r="A1327" s="37"/>
      <c r="B1327" s="38"/>
      <c r="C1327" s="177" t="s">
        <v>2055</v>
      </c>
      <c r="D1327" s="177" t="s">
        <v>148</v>
      </c>
      <c r="E1327" s="178" t="s">
        <v>2056</v>
      </c>
      <c r="F1327" s="179" t="s">
        <v>2057</v>
      </c>
      <c r="G1327" s="180" t="s">
        <v>1004</v>
      </c>
      <c r="H1327" s="250"/>
      <c r="I1327" s="182"/>
      <c r="J1327" s="183">
        <f>ROUND(I1327*H1327,2)</f>
        <v>0</v>
      </c>
      <c r="K1327" s="179" t="s">
        <v>152</v>
      </c>
      <c r="L1327" s="42"/>
      <c r="M1327" s="184" t="s">
        <v>21</v>
      </c>
      <c r="N1327" s="185" t="s">
        <v>43</v>
      </c>
      <c r="O1327" s="67"/>
      <c r="P1327" s="186">
        <f>O1327*H1327</f>
        <v>0</v>
      </c>
      <c r="Q1327" s="186">
        <v>0</v>
      </c>
      <c r="R1327" s="186">
        <f>Q1327*H1327</f>
        <v>0</v>
      </c>
      <c r="S1327" s="186">
        <v>0</v>
      </c>
      <c r="T1327" s="187">
        <f>S1327*H1327</f>
        <v>0</v>
      </c>
      <c r="U1327" s="37"/>
      <c r="V1327" s="37"/>
      <c r="W1327" s="37"/>
      <c r="X1327" s="37"/>
      <c r="Y1327" s="37"/>
      <c r="Z1327" s="37"/>
      <c r="AA1327" s="37"/>
      <c r="AB1327" s="37"/>
      <c r="AC1327" s="37"/>
      <c r="AD1327" s="37"/>
      <c r="AE1327" s="37"/>
      <c r="AR1327" s="188" t="s">
        <v>266</v>
      </c>
      <c r="AT1327" s="188" t="s">
        <v>148</v>
      </c>
      <c r="AU1327" s="188" t="s">
        <v>82</v>
      </c>
      <c r="AY1327" s="19" t="s">
        <v>145</v>
      </c>
      <c r="BE1327" s="189">
        <f>IF(N1327="základní",J1327,0)</f>
        <v>0</v>
      </c>
      <c r="BF1327" s="189">
        <f>IF(N1327="snížená",J1327,0)</f>
        <v>0</v>
      </c>
      <c r="BG1327" s="189">
        <f>IF(N1327="zákl. přenesená",J1327,0)</f>
        <v>0</v>
      </c>
      <c r="BH1327" s="189">
        <f>IF(N1327="sníž. přenesená",J1327,0)</f>
        <v>0</v>
      </c>
      <c r="BI1327" s="189">
        <f>IF(N1327="nulová",J1327,0)</f>
        <v>0</v>
      </c>
      <c r="BJ1327" s="19" t="s">
        <v>77</v>
      </c>
      <c r="BK1327" s="189">
        <f>ROUND(I1327*H1327,2)</f>
        <v>0</v>
      </c>
      <c r="BL1327" s="19" t="s">
        <v>266</v>
      </c>
      <c r="BM1327" s="188" t="s">
        <v>2058</v>
      </c>
    </row>
    <row r="1328" spans="1:47" s="2" customFormat="1" ht="29.25">
      <c r="A1328" s="37"/>
      <c r="B1328" s="38"/>
      <c r="C1328" s="39"/>
      <c r="D1328" s="190" t="s">
        <v>155</v>
      </c>
      <c r="E1328" s="39"/>
      <c r="F1328" s="191" t="s">
        <v>2059</v>
      </c>
      <c r="G1328" s="39"/>
      <c r="H1328" s="39"/>
      <c r="I1328" s="192"/>
      <c r="J1328" s="39"/>
      <c r="K1328" s="39"/>
      <c r="L1328" s="42"/>
      <c r="M1328" s="193"/>
      <c r="N1328" s="194"/>
      <c r="O1328" s="67"/>
      <c r="P1328" s="67"/>
      <c r="Q1328" s="67"/>
      <c r="R1328" s="67"/>
      <c r="S1328" s="67"/>
      <c r="T1328" s="68"/>
      <c r="U1328" s="37"/>
      <c r="V1328" s="37"/>
      <c r="W1328" s="37"/>
      <c r="X1328" s="37"/>
      <c r="Y1328" s="37"/>
      <c r="Z1328" s="37"/>
      <c r="AA1328" s="37"/>
      <c r="AB1328" s="37"/>
      <c r="AC1328" s="37"/>
      <c r="AD1328" s="37"/>
      <c r="AE1328" s="37"/>
      <c r="AT1328" s="19" t="s">
        <v>155</v>
      </c>
      <c r="AU1328" s="19" t="s">
        <v>82</v>
      </c>
    </row>
    <row r="1329" spans="1:47" s="2" customFormat="1" ht="11.25">
      <c r="A1329" s="37"/>
      <c r="B1329" s="38"/>
      <c r="C1329" s="39"/>
      <c r="D1329" s="195" t="s">
        <v>157</v>
      </c>
      <c r="E1329" s="39"/>
      <c r="F1329" s="196" t="s">
        <v>2060</v>
      </c>
      <c r="G1329" s="39"/>
      <c r="H1329" s="39"/>
      <c r="I1329" s="192"/>
      <c r="J1329" s="39"/>
      <c r="K1329" s="39"/>
      <c r="L1329" s="42"/>
      <c r="M1329" s="193"/>
      <c r="N1329" s="194"/>
      <c r="O1329" s="67"/>
      <c r="P1329" s="67"/>
      <c r="Q1329" s="67"/>
      <c r="R1329" s="67"/>
      <c r="S1329" s="67"/>
      <c r="T1329" s="68"/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37"/>
      <c r="AE1329" s="37"/>
      <c r="AT1329" s="19" t="s">
        <v>157</v>
      </c>
      <c r="AU1329" s="19" t="s">
        <v>82</v>
      </c>
    </row>
    <row r="1330" spans="2:63" s="12" customFormat="1" ht="22.9" customHeight="1">
      <c r="B1330" s="161"/>
      <c r="C1330" s="162"/>
      <c r="D1330" s="163" t="s">
        <v>71</v>
      </c>
      <c r="E1330" s="175" t="s">
        <v>2061</v>
      </c>
      <c r="F1330" s="175" t="s">
        <v>2062</v>
      </c>
      <c r="G1330" s="162"/>
      <c r="H1330" s="162"/>
      <c r="I1330" s="165"/>
      <c r="J1330" s="176">
        <f>BK1330</f>
        <v>0</v>
      </c>
      <c r="K1330" s="162"/>
      <c r="L1330" s="167"/>
      <c r="M1330" s="168"/>
      <c r="N1330" s="169"/>
      <c r="O1330" s="169"/>
      <c r="P1330" s="170">
        <f>SUM(P1331:P1349)</f>
        <v>0</v>
      </c>
      <c r="Q1330" s="169"/>
      <c r="R1330" s="170">
        <f>SUM(R1331:R1349)</f>
        <v>0.001425</v>
      </c>
      <c r="S1330" s="169"/>
      <c r="T1330" s="171">
        <f>SUM(T1331:T1349)</f>
        <v>0.0378</v>
      </c>
      <c r="AR1330" s="172" t="s">
        <v>82</v>
      </c>
      <c r="AT1330" s="173" t="s">
        <v>71</v>
      </c>
      <c r="AU1330" s="173" t="s">
        <v>77</v>
      </c>
      <c r="AY1330" s="172" t="s">
        <v>145</v>
      </c>
      <c r="BK1330" s="174">
        <f>SUM(BK1331:BK1349)</f>
        <v>0</v>
      </c>
    </row>
    <row r="1331" spans="1:65" s="2" customFormat="1" ht="24.2" customHeight="1">
      <c r="A1331" s="37"/>
      <c r="B1331" s="38"/>
      <c r="C1331" s="177" t="s">
        <v>2063</v>
      </c>
      <c r="D1331" s="177" t="s">
        <v>148</v>
      </c>
      <c r="E1331" s="178" t="s">
        <v>2064</v>
      </c>
      <c r="F1331" s="179" t="s">
        <v>2065</v>
      </c>
      <c r="G1331" s="180" t="s">
        <v>226</v>
      </c>
      <c r="H1331" s="181">
        <v>0.75</v>
      </c>
      <c r="I1331" s="182"/>
      <c r="J1331" s="183">
        <f>ROUND(I1331*H1331,2)</f>
        <v>0</v>
      </c>
      <c r="K1331" s="179" t="s">
        <v>152</v>
      </c>
      <c r="L1331" s="42"/>
      <c r="M1331" s="184" t="s">
        <v>21</v>
      </c>
      <c r="N1331" s="185" t="s">
        <v>43</v>
      </c>
      <c r="O1331" s="67"/>
      <c r="P1331" s="186">
        <f>O1331*H1331</f>
        <v>0</v>
      </c>
      <c r="Q1331" s="186">
        <v>0.0019</v>
      </c>
      <c r="R1331" s="186">
        <f>Q1331*H1331</f>
        <v>0.001425</v>
      </c>
      <c r="S1331" s="186">
        <v>0</v>
      </c>
      <c r="T1331" s="187">
        <f>S1331*H1331</f>
        <v>0</v>
      </c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37"/>
      <c r="AE1331" s="37"/>
      <c r="AR1331" s="188" t="s">
        <v>266</v>
      </c>
      <c r="AT1331" s="188" t="s">
        <v>148</v>
      </c>
      <c r="AU1331" s="188" t="s">
        <v>82</v>
      </c>
      <c r="AY1331" s="19" t="s">
        <v>145</v>
      </c>
      <c r="BE1331" s="189">
        <f>IF(N1331="základní",J1331,0)</f>
        <v>0</v>
      </c>
      <c r="BF1331" s="189">
        <f>IF(N1331="snížená",J1331,0)</f>
        <v>0</v>
      </c>
      <c r="BG1331" s="189">
        <f>IF(N1331="zákl. přenesená",J1331,0)</f>
        <v>0</v>
      </c>
      <c r="BH1331" s="189">
        <f>IF(N1331="sníž. přenesená",J1331,0)</f>
        <v>0</v>
      </c>
      <c r="BI1331" s="189">
        <f>IF(N1331="nulová",J1331,0)</f>
        <v>0</v>
      </c>
      <c r="BJ1331" s="19" t="s">
        <v>77</v>
      </c>
      <c r="BK1331" s="189">
        <f>ROUND(I1331*H1331,2)</f>
        <v>0</v>
      </c>
      <c r="BL1331" s="19" t="s">
        <v>266</v>
      </c>
      <c r="BM1331" s="188" t="s">
        <v>2066</v>
      </c>
    </row>
    <row r="1332" spans="1:47" s="2" customFormat="1" ht="19.5">
      <c r="A1332" s="37"/>
      <c r="B1332" s="38"/>
      <c r="C1332" s="39"/>
      <c r="D1332" s="190" t="s">
        <v>155</v>
      </c>
      <c r="E1332" s="39"/>
      <c r="F1332" s="191" t="s">
        <v>2067</v>
      </c>
      <c r="G1332" s="39"/>
      <c r="H1332" s="39"/>
      <c r="I1332" s="192"/>
      <c r="J1332" s="39"/>
      <c r="K1332" s="39"/>
      <c r="L1332" s="42"/>
      <c r="M1332" s="193"/>
      <c r="N1332" s="194"/>
      <c r="O1332" s="67"/>
      <c r="P1332" s="67"/>
      <c r="Q1332" s="67"/>
      <c r="R1332" s="67"/>
      <c r="S1332" s="67"/>
      <c r="T1332" s="68"/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37"/>
      <c r="AE1332" s="37"/>
      <c r="AT1332" s="19" t="s">
        <v>155</v>
      </c>
      <c r="AU1332" s="19" t="s">
        <v>82</v>
      </c>
    </row>
    <row r="1333" spans="1:47" s="2" customFormat="1" ht="11.25">
      <c r="A1333" s="37"/>
      <c r="B1333" s="38"/>
      <c r="C1333" s="39"/>
      <c r="D1333" s="195" t="s">
        <v>157</v>
      </c>
      <c r="E1333" s="39"/>
      <c r="F1333" s="196" t="s">
        <v>2068</v>
      </c>
      <c r="G1333" s="39"/>
      <c r="H1333" s="39"/>
      <c r="I1333" s="192"/>
      <c r="J1333" s="39"/>
      <c r="K1333" s="39"/>
      <c r="L1333" s="42"/>
      <c r="M1333" s="193"/>
      <c r="N1333" s="194"/>
      <c r="O1333" s="67"/>
      <c r="P1333" s="67"/>
      <c r="Q1333" s="67"/>
      <c r="R1333" s="67"/>
      <c r="S1333" s="67"/>
      <c r="T1333" s="68"/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37"/>
      <c r="AE1333" s="37"/>
      <c r="AT1333" s="19" t="s">
        <v>157</v>
      </c>
      <c r="AU1333" s="19" t="s">
        <v>82</v>
      </c>
    </row>
    <row r="1334" spans="2:51" s="14" customFormat="1" ht="11.25">
      <c r="B1334" s="208"/>
      <c r="C1334" s="209"/>
      <c r="D1334" s="190" t="s">
        <v>159</v>
      </c>
      <c r="E1334" s="210" t="s">
        <v>21</v>
      </c>
      <c r="F1334" s="211" t="s">
        <v>2069</v>
      </c>
      <c r="G1334" s="209"/>
      <c r="H1334" s="210" t="s">
        <v>21</v>
      </c>
      <c r="I1334" s="212"/>
      <c r="J1334" s="209"/>
      <c r="K1334" s="209"/>
      <c r="L1334" s="213"/>
      <c r="M1334" s="214"/>
      <c r="N1334" s="215"/>
      <c r="O1334" s="215"/>
      <c r="P1334" s="215"/>
      <c r="Q1334" s="215"/>
      <c r="R1334" s="215"/>
      <c r="S1334" s="215"/>
      <c r="T1334" s="216"/>
      <c r="AT1334" s="217" t="s">
        <v>159</v>
      </c>
      <c r="AU1334" s="217" t="s">
        <v>82</v>
      </c>
      <c r="AV1334" s="14" t="s">
        <v>77</v>
      </c>
      <c r="AW1334" s="14" t="s">
        <v>34</v>
      </c>
      <c r="AX1334" s="14" t="s">
        <v>72</v>
      </c>
      <c r="AY1334" s="217" t="s">
        <v>145</v>
      </c>
    </row>
    <row r="1335" spans="2:51" s="13" customFormat="1" ht="11.25">
      <c r="B1335" s="197"/>
      <c r="C1335" s="198"/>
      <c r="D1335" s="190" t="s">
        <v>159</v>
      </c>
      <c r="E1335" s="199" t="s">
        <v>21</v>
      </c>
      <c r="F1335" s="200" t="s">
        <v>2070</v>
      </c>
      <c r="G1335" s="198"/>
      <c r="H1335" s="201">
        <v>0.75</v>
      </c>
      <c r="I1335" s="202"/>
      <c r="J1335" s="198"/>
      <c r="K1335" s="198"/>
      <c r="L1335" s="203"/>
      <c r="M1335" s="204"/>
      <c r="N1335" s="205"/>
      <c r="O1335" s="205"/>
      <c r="P1335" s="205"/>
      <c r="Q1335" s="205"/>
      <c r="R1335" s="205"/>
      <c r="S1335" s="205"/>
      <c r="T1335" s="206"/>
      <c r="AT1335" s="207" t="s">
        <v>159</v>
      </c>
      <c r="AU1335" s="207" t="s">
        <v>82</v>
      </c>
      <c r="AV1335" s="13" t="s">
        <v>82</v>
      </c>
      <c r="AW1335" s="13" t="s">
        <v>34</v>
      </c>
      <c r="AX1335" s="13" t="s">
        <v>77</v>
      </c>
      <c r="AY1335" s="207" t="s">
        <v>145</v>
      </c>
    </row>
    <row r="1336" spans="1:65" s="2" customFormat="1" ht="33" customHeight="1">
      <c r="A1336" s="37"/>
      <c r="B1336" s="38"/>
      <c r="C1336" s="177" t="s">
        <v>2071</v>
      </c>
      <c r="D1336" s="177" t="s">
        <v>148</v>
      </c>
      <c r="E1336" s="178" t="s">
        <v>2072</v>
      </c>
      <c r="F1336" s="179" t="s">
        <v>2073</v>
      </c>
      <c r="G1336" s="180" t="s">
        <v>226</v>
      </c>
      <c r="H1336" s="181">
        <v>2.1</v>
      </c>
      <c r="I1336" s="182"/>
      <c r="J1336" s="183">
        <f>ROUND(I1336*H1336,2)</f>
        <v>0</v>
      </c>
      <c r="K1336" s="179" t="s">
        <v>152</v>
      </c>
      <c r="L1336" s="42"/>
      <c r="M1336" s="184" t="s">
        <v>21</v>
      </c>
      <c r="N1336" s="185" t="s">
        <v>43</v>
      </c>
      <c r="O1336" s="67"/>
      <c r="P1336" s="186">
        <f>O1336*H1336</f>
        <v>0</v>
      </c>
      <c r="Q1336" s="186">
        <v>0</v>
      </c>
      <c r="R1336" s="186">
        <f>Q1336*H1336</f>
        <v>0</v>
      </c>
      <c r="S1336" s="186">
        <v>0.018</v>
      </c>
      <c r="T1336" s="187">
        <f>S1336*H1336</f>
        <v>0.0378</v>
      </c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R1336" s="188" t="s">
        <v>266</v>
      </c>
      <c r="AT1336" s="188" t="s">
        <v>148</v>
      </c>
      <c r="AU1336" s="188" t="s">
        <v>82</v>
      </c>
      <c r="AY1336" s="19" t="s">
        <v>145</v>
      </c>
      <c r="BE1336" s="189">
        <f>IF(N1336="základní",J1336,0)</f>
        <v>0</v>
      </c>
      <c r="BF1336" s="189">
        <f>IF(N1336="snížená",J1336,0)</f>
        <v>0</v>
      </c>
      <c r="BG1336" s="189">
        <f>IF(N1336="zákl. přenesená",J1336,0)</f>
        <v>0</v>
      </c>
      <c r="BH1336" s="189">
        <f>IF(N1336="sníž. přenesená",J1336,0)</f>
        <v>0</v>
      </c>
      <c r="BI1336" s="189">
        <f>IF(N1336="nulová",J1336,0)</f>
        <v>0</v>
      </c>
      <c r="BJ1336" s="19" t="s">
        <v>77</v>
      </c>
      <c r="BK1336" s="189">
        <f>ROUND(I1336*H1336,2)</f>
        <v>0</v>
      </c>
      <c r="BL1336" s="19" t="s">
        <v>266</v>
      </c>
      <c r="BM1336" s="188" t="s">
        <v>2074</v>
      </c>
    </row>
    <row r="1337" spans="1:47" s="2" customFormat="1" ht="19.5">
      <c r="A1337" s="37"/>
      <c r="B1337" s="38"/>
      <c r="C1337" s="39"/>
      <c r="D1337" s="190" t="s">
        <v>155</v>
      </c>
      <c r="E1337" s="39"/>
      <c r="F1337" s="191" t="s">
        <v>2075</v>
      </c>
      <c r="G1337" s="39"/>
      <c r="H1337" s="39"/>
      <c r="I1337" s="192"/>
      <c r="J1337" s="39"/>
      <c r="K1337" s="39"/>
      <c r="L1337" s="42"/>
      <c r="M1337" s="193"/>
      <c r="N1337" s="194"/>
      <c r="O1337" s="67"/>
      <c r="P1337" s="67"/>
      <c r="Q1337" s="67"/>
      <c r="R1337" s="67"/>
      <c r="S1337" s="67"/>
      <c r="T1337" s="68"/>
      <c r="U1337" s="37"/>
      <c r="V1337" s="37"/>
      <c r="W1337" s="37"/>
      <c r="X1337" s="37"/>
      <c r="Y1337" s="37"/>
      <c r="Z1337" s="37"/>
      <c r="AA1337" s="37"/>
      <c r="AB1337" s="37"/>
      <c r="AC1337" s="37"/>
      <c r="AD1337" s="37"/>
      <c r="AE1337" s="37"/>
      <c r="AT1337" s="19" t="s">
        <v>155</v>
      </c>
      <c r="AU1337" s="19" t="s">
        <v>82</v>
      </c>
    </row>
    <row r="1338" spans="1:47" s="2" customFormat="1" ht="11.25">
      <c r="A1338" s="37"/>
      <c r="B1338" s="38"/>
      <c r="C1338" s="39"/>
      <c r="D1338" s="195" t="s">
        <v>157</v>
      </c>
      <c r="E1338" s="39"/>
      <c r="F1338" s="196" t="s">
        <v>2076</v>
      </c>
      <c r="G1338" s="39"/>
      <c r="H1338" s="39"/>
      <c r="I1338" s="192"/>
      <c r="J1338" s="39"/>
      <c r="K1338" s="39"/>
      <c r="L1338" s="42"/>
      <c r="M1338" s="193"/>
      <c r="N1338" s="194"/>
      <c r="O1338" s="67"/>
      <c r="P1338" s="67"/>
      <c r="Q1338" s="67"/>
      <c r="R1338" s="67"/>
      <c r="S1338" s="67"/>
      <c r="T1338" s="68"/>
      <c r="U1338" s="37"/>
      <c r="V1338" s="37"/>
      <c r="W1338" s="37"/>
      <c r="X1338" s="37"/>
      <c r="Y1338" s="37"/>
      <c r="Z1338" s="37"/>
      <c r="AA1338" s="37"/>
      <c r="AB1338" s="37"/>
      <c r="AC1338" s="37"/>
      <c r="AD1338" s="37"/>
      <c r="AE1338" s="37"/>
      <c r="AT1338" s="19" t="s">
        <v>157</v>
      </c>
      <c r="AU1338" s="19" t="s">
        <v>82</v>
      </c>
    </row>
    <row r="1339" spans="2:51" s="13" customFormat="1" ht="11.25">
      <c r="B1339" s="197"/>
      <c r="C1339" s="198"/>
      <c r="D1339" s="190" t="s">
        <v>159</v>
      </c>
      <c r="E1339" s="199" t="s">
        <v>21</v>
      </c>
      <c r="F1339" s="200" t="s">
        <v>2077</v>
      </c>
      <c r="G1339" s="198"/>
      <c r="H1339" s="201">
        <v>2.1</v>
      </c>
      <c r="I1339" s="202"/>
      <c r="J1339" s="198"/>
      <c r="K1339" s="198"/>
      <c r="L1339" s="203"/>
      <c r="M1339" s="204"/>
      <c r="N1339" s="205"/>
      <c r="O1339" s="205"/>
      <c r="P1339" s="205"/>
      <c r="Q1339" s="205"/>
      <c r="R1339" s="205"/>
      <c r="S1339" s="205"/>
      <c r="T1339" s="206"/>
      <c r="AT1339" s="207" t="s">
        <v>159</v>
      </c>
      <c r="AU1339" s="207" t="s">
        <v>82</v>
      </c>
      <c r="AV1339" s="13" t="s">
        <v>82</v>
      </c>
      <c r="AW1339" s="13" t="s">
        <v>34</v>
      </c>
      <c r="AX1339" s="13" t="s">
        <v>77</v>
      </c>
      <c r="AY1339" s="207" t="s">
        <v>145</v>
      </c>
    </row>
    <row r="1340" spans="1:65" s="2" customFormat="1" ht="24.2" customHeight="1">
      <c r="A1340" s="37"/>
      <c r="B1340" s="38"/>
      <c r="C1340" s="177" t="s">
        <v>2078</v>
      </c>
      <c r="D1340" s="177" t="s">
        <v>148</v>
      </c>
      <c r="E1340" s="178" t="s">
        <v>2079</v>
      </c>
      <c r="F1340" s="179" t="s">
        <v>2080</v>
      </c>
      <c r="G1340" s="180" t="s">
        <v>181</v>
      </c>
      <c r="H1340" s="181">
        <v>0.42</v>
      </c>
      <c r="I1340" s="182"/>
      <c r="J1340" s="183">
        <f>ROUND(I1340*H1340,2)</f>
        <v>0</v>
      </c>
      <c r="K1340" s="179" t="s">
        <v>152</v>
      </c>
      <c r="L1340" s="42"/>
      <c r="M1340" s="184" t="s">
        <v>21</v>
      </c>
      <c r="N1340" s="185" t="s">
        <v>43</v>
      </c>
      <c r="O1340" s="67"/>
      <c r="P1340" s="186">
        <f>O1340*H1340</f>
        <v>0</v>
      </c>
      <c r="Q1340" s="186">
        <v>0</v>
      </c>
      <c r="R1340" s="186">
        <f>Q1340*H1340</f>
        <v>0</v>
      </c>
      <c r="S1340" s="186">
        <v>0</v>
      </c>
      <c r="T1340" s="187">
        <f>S1340*H1340</f>
        <v>0</v>
      </c>
      <c r="U1340" s="37"/>
      <c r="V1340" s="37"/>
      <c r="W1340" s="37"/>
      <c r="X1340" s="37"/>
      <c r="Y1340" s="37"/>
      <c r="Z1340" s="37"/>
      <c r="AA1340" s="37"/>
      <c r="AB1340" s="37"/>
      <c r="AC1340" s="37"/>
      <c r="AD1340" s="37"/>
      <c r="AE1340" s="37"/>
      <c r="AR1340" s="188" t="s">
        <v>266</v>
      </c>
      <c r="AT1340" s="188" t="s">
        <v>148</v>
      </c>
      <c r="AU1340" s="188" t="s">
        <v>82</v>
      </c>
      <c r="AY1340" s="19" t="s">
        <v>145</v>
      </c>
      <c r="BE1340" s="189">
        <f>IF(N1340="základní",J1340,0)</f>
        <v>0</v>
      </c>
      <c r="BF1340" s="189">
        <f>IF(N1340="snížená",J1340,0)</f>
        <v>0</v>
      </c>
      <c r="BG1340" s="189">
        <f>IF(N1340="zákl. přenesená",J1340,0)</f>
        <v>0</v>
      </c>
      <c r="BH1340" s="189">
        <f>IF(N1340="sníž. přenesená",J1340,0)</f>
        <v>0</v>
      </c>
      <c r="BI1340" s="189">
        <f>IF(N1340="nulová",J1340,0)</f>
        <v>0</v>
      </c>
      <c r="BJ1340" s="19" t="s">
        <v>77</v>
      </c>
      <c r="BK1340" s="189">
        <f>ROUND(I1340*H1340,2)</f>
        <v>0</v>
      </c>
      <c r="BL1340" s="19" t="s">
        <v>266</v>
      </c>
      <c r="BM1340" s="188" t="s">
        <v>2081</v>
      </c>
    </row>
    <row r="1341" spans="1:47" s="2" customFormat="1" ht="19.5">
      <c r="A1341" s="37"/>
      <c r="B1341" s="38"/>
      <c r="C1341" s="39"/>
      <c r="D1341" s="190" t="s">
        <v>155</v>
      </c>
      <c r="E1341" s="39"/>
      <c r="F1341" s="191" t="s">
        <v>2080</v>
      </c>
      <c r="G1341" s="39"/>
      <c r="H1341" s="39"/>
      <c r="I1341" s="192"/>
      <c r="J1341" s="39"/>
      <c r="K1341" s="39"/>
      <c r="L1341" s="42"/>
      <c r="M1341" s="193"/>
      <c r="N1341" s="194"/>
      <c r="O1341" s="67"/>
      <c r="P1341" s="67"/>
      <c r="Q1341" s="67"/>
      <c r="R1341" s="67"/>
      <c r="S1341" s="67"/>
      <c r="T1341" s="68"/>
      <c r="U1341" s="37"/>
      <c r="V1341" s="37"/>
      <c r="W1341" s="37"/>
      <c r="X1341" s="37"/>
      <c r="Y1341" s="37"/>
      <c r="Z1341" s="37"/>
      <c r="AA1341" s="37"/>
      <c r="AB1341" s="37"/>
      <c r="AC1341" s="37"/>
      <c r="AD1341" s="37"/>
      <c r="AE1341" s="37"/>
      <c r="AT1341" s="19" t="s">
        <v>155</v>
      </c>
      <c r="AU1341" s="19" t="s">
        <v>82</v>
      </c>
    </row>
    <row r="1342" spans="1:47" s="2" customFormat="1" ht="11.25">
      <c r="A1342" s="37"/>
      <c r="B1342" s="38"/>
      <c r="C1342" s="39"/>
      <c r="D1342" s="195" t="s">
        <v>157</v>
      </c>
      <c r="E1342" s="39"/>
      <c r="F1342" s="196" t="s">
        <v>2082</v>
      </c>
      <c r="G1342" s="39"/>
      <c r="H1342" s="39"/>
      <c r="I1342" s="192"/>
      <c r="J1342" s="39"/>
      <c r="K1342" s="39"/>
      <c r="L1342" s="42"/>
      <c r="M1342" s="193"/>
      <c r="N1342" s="194"/>
      <c r="O1342" s="67"/>
      <c r="P1342" s="67"/>
      <c r="Q1342" s="67"/>
      <c r="R1342" s="67"/>
      <c r="S1342" s="67"/>
      <c r="T1342" s="68"/>
      <c r="U1342" s="37"/>
      <c r="V1342" s="37"/>
      <c r="W1342" s="37"/>
      <c r="X1342" s="37"/>
      <c r="Y1342" s="37"/>
      <c r="Z1342" s="37"/>
      <c r="AA1342" s="37"/>
      <c r="AB1342" s="37"/>
      <c r="AC1342" s="37"/>
      <c r="AD1342" s="37"/>
      <c r="AE1342" s="37"/>
      <c r="AT1342" s="19" t="s">
        <v>157</v>
      </c>
      <c r="AU1342" s="19" t="s">
        <v>82</v>
      </c>
    </row>
    <row r="1343" spans="2:51" s="13" customFormat="1" ht="11.25">
      <c r="B1343" s="197"/>
      <c r="C1343" s="198"/>
      <c r="D1343" s="190" t="s">
        <v>159</v>
      </c>
      <c r="E1343" s="199" t="s">
        <v>21</v>
      </c>
      <c r="F1343" s="200" t="s">
        <v>2083</v>
      </c>
      <c r="G1343" s="198"/>
      <c r="H1343" s="201">
        <v>0.42</v>
      </c>
      <c r="I1343" s="202"/>
      <c r="J1343" s="198"/>
      <c r="K1343" s="198"/>
      <c r="L1343" s="203"/>
      <c r="M1343" s="204"/>
      <c r="N1343" s="205"/>
      <c r="O1343" s="205"/>
      <c r="P1343" s="205"/>
      <c r="Q1343" s="205"/>
      <c r="R1343" s="205"/>
      <c r="S1343" s="205"/>
      <c r="T1343" s="206"/>
      <c r="AT1343" s="207" t="s">
        <v>159</v>
      </c>
      <c r="AU1343" s="207" t="s">
        <v>82</v>
      </c>
      <c r="AV1343" s="13" t="s">
        <v>82</v>
      </c>
      <c r="AW1343" s="13" t="s">
        <v>34</v>
      </c>
      <c r="AX1343" s="13" t="s">
        <v>77</v>
      </c>
      <c r="AY1343" s="207" t="s">
        <v>145</v>
      </c>
    </row>
    <row r="1344" spans="1:65" s="2" customFormat="1" ht="24.2" customHeight="1">
      <c r="A1344" s="37"/>
      <c r="B1344" s="38"/>
      <c r="C1344" s="177" t="s">
        <v>2084</v>
      </c>
      <c r="D1344" s="177" t="s">
        <v>148</v>
      </c>
      <c r="E1344" s="178" t="s">
        <v>2085</v>
      </c>
      <c r="F1344" s="179" t="s">
        <v>2086</v>
      </c>
      <c r="G1344" s="180" t="s">
        <v>1004</v>
      </c>
      <c r="H1344" s="250"/>
      <c r="I1344" s="182"/>
      <c r="J1344" s="183">
        <f>ROUND(I1344*H1344,2)</f>
        <v>0</v>
      </c>
      <c r="K1344" s="179" t="s">
        <v>152</v>
      </c>
      <c r="L1344" s="42"/>
      <c r="M1344" s="184" t="s">
        <v>21</v>
      </c>
      <c r="N1344" s="185" t="s">
        <v>43</v>
      </c>
      <c r="O1344" s="67"/>
      <c r="P1344" s="186">
        <f>O1344*H1344</f>
        <v>0</v>
      </c>
      <c r="Q1344" s="186">
        <v>0</v>
      </c>
      <c r="R1344" s="186">
        <f>Q1344*H1344</f>
        <v>0</v>
      </c>
      <c r="S1344" s="186">
        <v>0</v>
      </c>
      <c r="T1344" s="187">
        <f>S1344*H1344</f>
        <v>0</v>
      </c>
      <c r="U1344" s="37"/>
      <c r="V1344" s="37"/>
      <c r="W1344" s="37"/>
      <c r="X1344" s="37"/>
      <c r="Y1344" s="37"/>
      <c r="Z1344" s="37"/>
      <c r="AA1344" s="37"/>
      <c r="AB1344" s="37"/>
      <c r="AC1344" s="37"/>
      <c r="AD1344" s="37"/>
      <c r="AE1344" s="37"/>
      <c r="AR1344" s="188" t="s">
        <v>266</v>
      </c>
      <c r="AT1344" s="188" t="s">
        <v>148</v>
      </c>
      <c r="AU1344" s="188" t="s">
        <v>82</v>
      </c>
      <c r="AY1344" s="19" t="s">
        <v>145</v>
      </c>
      <c r="BE1344" s="189">
        <f>IF(N1344="základní",J1344,0)</f>
        <v>0</v>
      </c>
      <c r="BF1344" s="189">
        <f>IF(N1344="snížená",J1344,0)</f>
        <v>0</v>
      </c>
      <c r="BG1344" s="189">
        <f>IF(N1344="zákl. přenesená",J1344,0)</f>
        <v>0</v>
      </c>
      <c r="BH1344" s="189">
        <f>IF(N1344="sníž. přenesená",J1344,0)</f>
        <v>0</v>
      </c>
      <c r="BI1344" s="189">
        <f>IF(N1344="nulová",J1344,0)</f>
        <v>0</v>
      </c>
      <c r="BJ1344" s="19" t="s">
        <v>77</v>
      </c>
      <c r="BK1344" s="189">
        <f>ROUND(I1344*H1344,2)</f>
        <v>0</v>
      </c>
      <c r="BL1344" s="19" t="s">
        <v>266</v>
      </c>
      <c r="BM1344" s="188" t="s">
        <v>2087</v>
      </c>
    </row>
    <row r="1345" spans="1:47" s="2" customFormat="1" ht="29.25">
      <c r="A1345" s="37"/>
      <c r="B1345" s="38"/>
      <c r="C1345" s="39"/>
      <c r="D1345" s="190" t="s">
        <v>155</v>
      </c>
      <c r="E1345" s="39"/>
      <c r="F1345" s="191" t="s">
        <v>2088</v>
      </c>
      <c r="G1345" s="39"/>
      <c r="H1345" s="39"/>
      <c r="I1345" s="192"/>
      <c r="J1345" s="39"/>
      <c r="K1345" s="39"/>
      <c r="L1345" s="42"/>
      <c r="M1345" s="193"/>
      <c r="N1345" s="194"/>
      <c r="O1345" s="67"/>
      <c r="P1345" s="67"/>
      <c r="Q1345" s="67"/>
      <c r="R1345" s="67"/>
      <c r="S1345" s="67"/>
      <c r="T1345" s="68"/>
      <c r="U1345" s="37"/>
      <c r="V1345" s="37"/>
      <c r="W1345" s="37"/>
      <c r="X1345" s="37"/>
      <c r="Y1345" s="37"/>
      <c r="Z1345" s="37"/>
      <c r="AA1345" s="37"/>
      <c r="AB1345" s="37"/>
      <c r="AC1345" s="37"/>
      <c r="AD1345" s="37"/>
      <c r="AE1345" s="37"/>
      <c r="AT1345" s="19" t="s">
        <v>155</v>
      </c>
      <c r="AU1345" s="19" t="s">
        <v>82</v>
      </c>
    </row>
    <row r="1346" spans="1:47" s="2" customFormat="1" ht="11.25">
      <c r="A1346" s="37"/>
      <c r="B1346" s="38"/>
      <c r="C1346" s="39"/>
      <c r="D1346" s="195" t="s">
        <v>157</v>
      </c>
      <c r="E1346" s="39"/>
      <c r="F1346" s="196" t="s">
        <v>2089</v>
      </c>
      <c r="G1346" s="39"/>
      <c r="H1346" s="39"/>
      <c r="I1346" s="192"/>
      <c r="J1346" s="39"/>
      <c r="K1346" s="39"/>
      <c r="L1346" s="42"/>
      <c r="M1346" s="193"/>
      <c r="N1346" s="194"/>
      <c r="O1346" s="67"/>
      <c r="P1346" s="67"/>
      <c r="Q1346" s="67"/>
      <c r="R1346" s="67"/>
      <c r="S1346" s="67"/>
      <c r="T1346" s="68"/>
      <c r="U1346" s="37"/>
      <c r="V1346" s="37"/>
      <c r="W1346" s="37"/>
      <c r="X1346" s="37"/>
      <c r="Y1346" s="37"/>
      <c r="Z1346" s="37"/>
      <c r="AA1346" s="37"/>
      <c r="AB1346" s="37"/>
      <c r="AC1346" s="37"/>
      <c r="AD1346" s="37"/>
      <c r="AE1346" s="37"/>
      <c r="AT1346" s="19" t="s">
        <v>157</v>
      </c>
      <c r="AU1346" s="19" t="s">
        <v>82</v>
      </c>
    </row>
    <row r="1347" spans="1:65" s="2" customFormat="1" ht="24.2" customHeight="1">
      <c r="A1347" s="37"/>
      <c r="B1347" s="38"/>
      <c r="C1347" s="177" t="s">
        <v>2090</v>
      </c>
      <c r="D1347" s="177" t="s">
        <v>148</v>
      </c>
      <c r="E1347" s="178" t="s">
        <v>2091</v>
      </c>
      <c r="F1347" s="179" t="s">
        <v>2092</v>
      </c>
      <c r="G1347" s="180" t="s">
        <v>1004</v>
      </c>
      <c r="H1347" s="250"/>
      <c r="I1347" s="182"/>
      <c r="J1347" s="183">
        <f>ROUND(I1347*H1347,2)</f>
        <v>0</v>
      </c>
      <c r="K1347" s="179" t="s">
        <v>152</v>
      </c>
      <c r="L1347" s="42"/>
      <c r="M1347" s="184" t="s">
        <v>21</v>
      </c>
      <c r="N1347" s="185" t="s">
        <v>43</v>
      </c>
      <c r="O1347" s="67"/>
      <c r="P1347" s="186">
        <f>O1347*H1347</f>
        <v>0</v>
      </c>
      <c r="Q1347" s="186">
        <v>0</v>
      </c>
      <c r="R1347" s="186">
        <f>Q1347*H1347</f>
        <v>0</v>
      </c>
      <c r="S1347" s="186">
        <v>0</v>
      </c>
      <c r="T1347" s="187">
        <f>S1347*H1347</f>
        <v>0</v>
      </c>
      <c r="U1347" s="37"/>
      <c r="V1347" s="37"/>
      <c r="W1347" s="37"/>
      <c r="X1347" s="37"/>
      <c r="Y1347" s="37"/>
      <c r="Z1347" s="37"/>
      <c r="AA1347" s="37"/>
      <c r="AB1347" s="37"/>
      <c r="AC1347" s="37"/>
      <c r="AD1347" s="37"/>
      <c r="AE1347" s="37"/>
      <c r="AR1347" s="188" t="s">
        <v>266</v>
      </c>
      <c r="AT1347" s="188" t="s">
        <v>148</v>
      </c>
      <c r="AU1347" s="188" t="s">
        <v>82</v>
      </c>
      <c r="AY1347" s="19" t="s">
        <v>145</v>
      </c>
      <c r="BE1347" s="189">
        <f>IF(N1347="základní",J1347,0)</f>
        <v>0</v>
      </c>
      <c r="BF1347" s="189">
        <f>IF(N1347="snížená",J1347,0)</f>
        <v>0</v>
      </c>
      <c r="BG1347" s="189">
        <f>IF(N1347="zákl. přenesená",J1347,0)</f>
        <v>0</v>
      </c>
      <c r="BH1347" s="189">
        <f>IF(N1347="sníž. přenesená",J1347,0)</f>
        <v>0</v>
      </c>
      <c r="BI1347" s="189">
        <f>IF(N1347="nulová",J1347,0)</f>
        <v>0</v>
      </c>
      <c r="BJ1347" s="19" t="s">
        <v>77</v>
      </c>
      <c r="BK1347" s="189">
        <f>ROUND(I1347*H1347,2)</f>
        <v>0</v>
      </c>
      <c r="BL1347" s="19" t="s">
        <v>266</v>
      </c>
      <c r="BM1347" s="188" t="s">
        <v>2093</v>
      </c>
    </row>
    <row r="1348" spans="1:47" s="2" customFormat="1" ht="39">
      <c r="A1348" s="37"/>
      <c r="B1348" s="38"/>
      <c r="C1348" s="39"/>
      <c r="D1348" s="190" t="s">
        <v>155</v>
      </c>
      <c r="E1348" s="39"/>
      <c r="F1348" s="191" t="s">
        <v>2094</v>
      </c>
      <c r="G1348" s="39"/>
      <c r="H1348" s="39"/>
      <c r="I1348" s="192"/>
      <c r="J1348" s="39"/>
      <c r="K1348" s="39"/>
      <c r="L1348" s="42"/>
      <c r="M1348" s="193"/>
      <c r="N1348" s="194"/>
      <c r="O1348" s="67"/>
      <c r="P1348" s="67"/>
      <c r="Q1348" s="67"/>
      <c r="R1348" s="67"/>
      <c r="S1348" s="67"/>
      <c r="T1348" s="68"/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T1348" s="19" t="s">
        <v>155</v>
      </c>
      <c r="AU1348" s="19" t="s">
        <v>82</v>
      </c>
    </row>
    <row r="1349" spans="1:47" s="2" customFormat="1" ht="11.25">
      <c r="A1349" s="37"/>
      <c r="B1349" s="38"/>
      <c r="C1349" s="39"/>
      <c r="D1349" s="195" t="s">
        <v>157</v>
      </c>
      <c r="E1349" s="39"/>
      <c r="F1349" s="196" t="s">
        <v>2095</v>
      </c>
      <c r="G1349" s="39"/>
      <c r="H1349" s="39"/>
      <c r="I1349" s="192"/>
      <c r="J1349" s="39"/>
      <c r="K1349" s="39"/>
      <c r="L1349" s="42"/>
      <c r="M1349" s="193"/>
      <c r="N1349" s="194"/>
      <c r="O1349" s="67"/>
      <c r="P1349" s="67"/>
      <c r="Q1349" s="67"/>
      <c r="R1349" s="67"/>
      <c r="S1349" s="67"/>
      <c r="T1349" s="68"/>
      <c r="U1349" s="37"/>
      <c r="V1349" s="37"/>
      <c r="W1349" s="37"/>
      <c r="X1349" s="37"/>
      <c r="Y1349" s="37"/>
      <c r="Z1349" s="37"/>
      <c r="AA1349" s="37"/>
      <c r="AB1349" s="37"/>
      <c r="AC1349" s="37"/>
      <c r="AD1349" s="37"/>
      <c r="AE1349" s="37"/>
      <c r="AT1349" s="19" t="s">
        <v>157</v>
      </c>
      <c r="AU1349" s="19" t="s">
        <v>82</v>
      </c>
    </row>
    <row r="1350" spans="2:63" s="12" customFormat="1" ht="22.9" customHeight="1">
      <c r="B1350" s="161"/>
      <c r="C1350" s="162"/>
      <c r="D1350" s="163" t="s">
        <v>71</v>
      </c>
      <c r="E1350" s="175" t="s">
        <v>2096</v>
      </c>
      <c r="F1350" s="175" t="s">
        <v>2097</v>
      </c>
      <c r="G1350" s="162"/>
      <c r="H1350" s="162"/>
      <c r="I1350" s="165"/>
      <c r="J1350" s="176">
        <f>BK1350</f>
        <v>0</v>
      </c>
      <c r="K1350" s="162"/>
      <c r="L1350" s="167"/>
      <c r="M1350" s="168"/>
      <c r="N1350" s="169"/>
      <c r="O1350" s="169"/>
      <c r="P1350" s="170">
        <f>SUM(P1351:P1374)</f>
        <v>0</v>
      </c>
      <c r="Q1350" s="169"/>
      <c r="R1350" s="170">
        <f>SUM(R1351:R1374)</f>
        <v>1.1165</v>
      </c>
      <c r="S1350" s="169"/>
      <c r="T1350" s="171">
        <f>SUM(T1351:T1374)</f>
        <v>0</v>
      </c>
      <c r="AR1350" s="172" t="s">
        <v>82</v>
      </c>
      <c r="AT1350" s="173" t="s">
        <v>71</v>
      </c>
      <c r="AU1350" s="173" t="s">
        <v>77</v>
      </c>
      <c r="AY1350" s="172" t="s">
        <v>145</v>
      </c>
      <c r="BK1350" s="174">
        <f>SUM(BK1351:BK1374)</f>
        <v>0</v>
      </c>
    </row>
    <row r="1351" spans="1:65" s="2" customFormat="1" ht="37.9" customHeight="1">
      <c r="A1351" s="37"/>
      <c r="B1351" s="38"/>
      <c r="C1351" s="177" t="s">
        <v>2098</v>
      </c>
      <c r="D1351" s="177" t="s">
        <v>148</v>
      </c>
      <c r="E1351" s="178" t="s">
        <v>2099</v>
      </c>
      <c r="F1351" s="179" t="s">
        <v>2100</v>
      </c>
      <c r="G1351" s="180" t="s">
        <v>226</v>
      </c>
      <c r="H1351" s="181">
        <v>14.975</v>
      </c>
      <c r="I1351" s="182"/>
      <c r="J1351" s="183">
        <f>ROUND(I1351*H1351,2)</f>
        <v>0</v>
      </c>
      <c r="K1351" s="179" t="s">
        <v>21</v>
      </c>
      <c r="L1351" s="42"/>
      <c r="M1351" s="184" t="s">
        <v>21</v>
      </c>
      <c r="N1351" s="185" t="s">
        <v>43</v>
      </c>
      <c r="O1351" s="67"/>
      <c r="P1351" s="186">
        <f>O1351*H1351</f>
        <v>0</v>
      </c>
      <c r="Q1351" s="186">
        <v>0</v>
      </c>
      <c r="R1351" s="186">
        <f>Q1351*H1351</f>
        <v>0</v>
      </c>
      <c r="S1351" s="186">
        <v>0</v>
      </c>
      <c r="T1351" s="187">
        <f>S1351*H1351</f>
        <v>0</v>
      </c>
      <c r="U1351" s="37"/>
      <c r="V1351" s="37"/>
      <c r="W1351" s="37"/>
      <c r="X1351" s="37"/>
      <c r="Y1351" s="37"/>
      <c r="Z1351" s="37"/>
      <c r="AA1351" s="37"/>
      <c r="AB1351" s="37"/>
      <c r="AC1351" s="37"/>
      <c r="AD1351" s="37"/>
      <c r="AE1351" s="37"/>
      <c r="AR1351" s="188" t="s">
        <v>266</v>
      </c>
      <c r="AT1351" s="188" t="s">
        <v>148</v>
      </c>
      <c r="AU1351" s="188" t="s">
        <v>82</v>
      </c>
      <c r="AY1351" s="19" t="s">
        <v>145</v>
      </c>
      <c r="BE1351" s="189">
        <f>IF(N1351="základní",J1351,0)</f>
        <v>0</v>
      </c>
      <c r="BF1351" s="189">
        <f>IF(N1351="snížená",J1351,0)</f>
        <v>0</v>
      </c>
      <c r="BG1351" s="189">
        <f>IF(N1351="zákl. přenesená",J1351,0)</f>
        <v>0</v>
      </c>
      <c r="BH1351" s="189">
        <f>IF(N1351="sníž. přenesená",J1351,0)</f>
        <v>0</v>
      </c>
      <c r="BI1351" s="189">
        <f>IF(N1351="nulová",J1351,0)</f>
        <v>0</v>
      </c>
      <c r="BJ1351" s="19" t="s">
        <v>77</v>
      </c>
      <c r="BK1351" s="189">
        <f>ROUND(I1351*H1351,2)</f>
        <v>0</v>
      </c>
      <c r="BL1351" s="19" t="s">
        <v>266</v>
      </c>
      <c r="BM1351" s="188" t="s">
        <v>2101</v>
      </c>
    </row>
    <row r="1352" spans="1:47" s="2" customFormat="1" ht="29.25">
      <c r="A1352" s="37"/>
      <c r="B1352" s="38"/>
      <c r="C1352" s="39"/>
      <c r="D1352" s="190" t="s">
        <v>155</v>
      </c>
      <c r="E1352" s="39"/>
      <c r="F1352" s="191" t="s">
        <v>2102</v>
      </c>
      <c r="G1352" s="39"/>
      <c r="H1352" s="39"/>
      <c r="I1352" s="192"/>
      <c r="J1352" s="39"/>
      <c r="K1352" s="39"/>
      <c r="L1352" s="42"/>
      <c r="M1352" s="193"/>
      <c r="N1352" s="194"/>
      <c r="O1352" s="67"/>
      <c r="P1352" s="67"/>
      <c r="Q1352" s="67"/>
      <c r="R1352" s="67"/>
      <c r="S1352" s="67"/>
      <c r="T1352" s="68"/>
      <c r="U1352" s="37"/>
      <c r="V1352" s="37"/>
      <c r="W1352" s="37"/>
      <c r="X1352" s="37"/>
      <c r="Y1352" s="37"/>
      <c r="Z1352" s="37"/>
      <c r="AA1352" s="37"/>
      <c r="AB1352" s="37"/>
      <c r="AC1352" s="37"/>
      <c r="AD1352" s="37"/>
      <c r="AE1352" s="37"/>
      <c r="AT1352" s="19" t="s">
        <v>155</v>
      </c>
      <c r="AU1352" s="19" t="s">
        <v>82</v>
      </c>
    </row>
    <row r="1353" spans="2:51" s="14" customFormat="1" ht="11.25">
      <c r="B1353" s="208"/>
      <c r="C1353" s="209"/>
      <c r="D1353" s="190" t="s">
        <v>159</v>
      </c>
      <c r="E1353" s="210" t="s">
        <v>21</v>
      </c>
      <c r="F1353" s="211" t="s">
        <v>406</v>
      </c>
      <c r="G1353" s="209"/>
      <c r="H1353" s="210" t="s">
        <v>21</v>
      </c>
      <c r="I1353" s="212"/>
      <c r="J1353" s="209"/>
      <c r="K1353" s="209"/>
      <c r="L1353" s="213"/>
      <c r="M1353" s="214"/>
      <c r="N1353" s="215"/>
      <c r="O1353" s="215"/>
      <c r="P1353" s="215"/>
      <c r="Q1353" s="215"/>
      <c r="R1353" s="215"/>
      <c r="S1353" s="215"/>
      <c r="T1353" s="216"/>
      <c r="AT1353" s="217" t="s">
        <v>159</v>
      </c>
      <c r="AU1353" s="217" t="s">
        <v>82</v>
      </c>
      <c r="AV1353" s="14" t="s">
        <v>77</v>
      </c>
      <c r="AW1353" s="14" t="s">
        <v>34</v>
      </c>
      <c r="AX1353" s="14" t="s">
        <v>72</v>
      </c>
      <c r="AY1353" s="217" t="s">
        <v>145</v>
      </c>
    </row>
    <row r="1354" spans="2:51" s="13" customFormat="1" ht="22.5">
      <c r="B1354" s="197"/>
      <c r="C1354" s="198"/>
      <c r="D1354" s="190" t="s">
        <v>159</v>
      </c>
      <c r="E1354" s="199" t="s">
        <v>21</v>
      </c>
      <c r="F1354" s="200" t="s">
        <v>2103</v>
      </c>
      <c r="G1354" s="198"/>
      <c r="H1354" s="201">
        <v>10.58</v>
      </c>
      <c r="I1354" s="202"/>
      <c r="J1354" s="198"/>
      <c r="K1354" s="198"/>
      <c r="L1354" s="203"/>
      <c r="M1354" s="204"/>
      <c r="N1354" s="205"/>
      <c r="O1354" s="205"/>
      <c r="P1354" s="205"/>
      <c r="Q1354" s="205"/>
      <c r="R1354" s="205"/>
      <c r="S1354" s="205"/>
      <c r="T1354" s="206"/>
      <c r="AT1354" s="207" t="s">
        <v>159</v>
      </c>
      <c r="AU1354" s="207" t="s">
        <v>82</v>
      </c>
      <c r="AV1354" s="13" t="s">
        <v>82</v>
      </c>
      <c r="AW1354" s="13" t="s">
        <v>34</v>
      </c>
      <c r="AX1354" s="13" t="s">
        <v>72</v>
      </c>
      <c r="AY1354" s="207" t="s">
        <v>145</v>
      </c>
    </row>
    <row r="1355" spans="2:51" s="13" customFormat="1" ht="33.75">
      <c r="B1355" s="197"/>
      <c r="C1355" s="198"/>
      <c r="D1355" s="190" t="s">
        <v>159</v>
      </c>
      <c r="E1355" s="199" t="s">
        <v>21</v>
      </c>
      <c r="F1355" s="200" t="s">
        <v>2104</v>
      </c>
      <c r="G1355" s="198"/>
      <c r="H1355" s="201">
        <v>4.395</v>
      </c>
      <c r="I1355" s="202"/>
      <c r="J1355" s="198"/>
      <c r="K1355" s="198"/>
      <c r="L1355" s="203"/>
      <c r="M1355" s="204"/>
      <c r="N1355" s="205"/>
      <c r="O1355" s="205"/>
      <c r="P1355" s="205"/>
      <c r="Q1355" s="205"/>
      <c r="R1355" s="205"/>
      <c r="S1355" s="205"/>
      <c r="T1355" s="206"/>
      <c r="AT1355" s="207" t="s">
        <v>159</v>
      </c>
      <c r="AU1355" s="207" t="s">
        <v>82</v>
      </c>
      <c r="AV1355" s="13" t="s">
        <v>82</v>
      </c>
      <c r="AW1355" s="13" t="s">
        <v>34</v>
      </c>
      <c r="AX1355" s="13" t="s">
        <v>72</v>
      </c>
      <c r="AY1355" s="207" t="s">
        <v>145</v>
      </c>
    </row>
    <row r="1356" spans="2:51" s="15" customFormat="1" ht="11.25">
      <c r="B1356" s="218"/>
      <c r="C1356" s="219"/>
      <c r="D1356" s="190" t="s">
        <v>159</v>
      </c>
      <c r="E1356" s="220" t="s">
        <v>21</v>
      </c>
      <c r="F1356" s="221" t="s">
        <v>233</v>
      </c>
      <c r="G1356" s="219"/>
      <c r="H1356" s="222">
        <v>14.975</v>
      </c>
      <c r="I1356" s="223"/>
      <c r="J1356" s="219"/>
      <c r="K1356" s="219"/>
      <c r="L1356" s="224"/>
      <c r="M1356" s="225"/>
      <c r="N1356" s="226"/>
      <c r="O1356" s="226"/>
      <c r="P1356" s="226"/>
      <c r="Q1356" s="226"/>
      <c r="R1356" s="226"/>
      <c r="S1356" s="226"/>
      <c r="T1356" s="227"/>
      <c r="AT1356" s="228" t="s">
        <v>159</v>
      </c>
      <c r="AU1356" s="228" t="s">
        <v>82</v>
      </c>
      <c r="AV1356" s="15" t="s">
        <v>153</v>
      </c>
      <c r="AW1356" s="15" t="s">
        <v>34</v>
      </c>
      <c r="AX1356" s="15" t="s">
        <v>77</v>
      </c>
      <c r="AY1356" s="228" t="s">
        <v>145</v>
      </c>
    </row>
    <row r="1357" spans="1:65" s="2" customFormat="1" ht="44.25" customHeight="1">
      <c r="A1357" s="37"/>
      <c r="B1357" s="38"/>
      <c r="C1357" s="177" t="s">
        <v>2105</v>
      </c>
      <c r="D1357" s="177" t="s">
        <v>148</v>
      </c>
      <c r="E1357" s="178" t="s">
        <v>2106</v>
      </c>
      <c r="F1357" s="179" t="s">
        <v>2107</v>
      </c>
      <c r="G1357" s="180" t="s">
        <v>181</v>
      </c>
      <c r="H1357" s="181">
        <v>20.3</v>
      </c>
      <c r="I1357" s="182"/>
      <c r="J1357" s="183">
        <f>ROUND(I1357*H1357,2)</f>
        <v>0</v>
      </c>
      <c r="K1357" s="179" t="s">
        <v>21</v>
      </c>
      <c r="L1357" s="42"/>
      <c r="M1357" s="184" t="s">
        <v>21</v>
      </c>
      <c r="N1357" s="185" t="s">
        <v>43</v>
      </c>
      <c r="O1357" s="67"/>
      <c r="P1357" s="186">
        <f>O1357*H1357</f>
        <v>0</v>
      </c>
      <c r="Q1357" s="186">
        <v>0.055</v>
      </c>
      <c r="R1357" s="186">
        <f>Q1357*H1357</f>
        <v>1.1165</v>
      </c>
      <c r="S1357" s="186">
        <v>0</v>
      </c>
      <c r="T1357" s="187">
        <f>S1357*H1357</f>
        <v>0</v>
      </c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37"/>
      <c r="AE1357" s="37"/>
      <c r="AR1357" s="188" t="s">
        <v>266</v>
      </c>
      <c r="AT1357" s="188" t="s">
        <v>148</v>
      </c>
      <c r="AU1357" s="188" t="s">
        <v>82</v>
      </c>
      <c r="AY1357" s="19" t="s">
        <v>145</v>
      </c>
      <c r="BE1357" s="189">
        <f>IF(N1357="základní",J1357,0)</f>
        <v>0</v>
      </c>
      <c r="BF1357" s="189">
        <f>IF(N1357="snížená",J1357,0)</f>
        <v>0</v>
      </c>
      <c r="BG1357" s="189">
        <f>IF(N1357="zákl. přenesená",J1357,0)</f>
        <v>0</v>
      </c>
      <c r="BH1357" s="189">
        <f>IF(N1357="sníž. přenesená",J1357,0)</f>
        <v>0</v>
      </c>
      <c r="BI1357" s="189">
        <f>IF(N1357="nulová",J1357,0)</f>
        <v>0</v>
      </c>
      <c r="BJ1357" s="19" t="s">
        <v>77</v>
      </c>
      <c r="BK1357" s="189">
        <f>ROUND(I1357*H1357,2)</f>
        <v>0</v>
      </c>
      <c r="BL1357" s="19" t="s">
        <v>266</v>
      </c>
      <c r="BM1357" s="188" t="s">
        <v>2108</v>
      </c>
    </row>
    <row r="1358" spans="1:47" s="2" customFormat="1" ht="29.25">
      <c r="A1358" s="37"/>
      <c r="B1358" s="38"/>
      <c r="C1358" s="39"/>
      <c r="D1358" s="190" t="s">
        <v>155</v>
      </c>
      <c r="E1358" s="39"/>
      <c r="F1358" s="191" t="s">
        <v>2107</v>
      </c>
      <c r="G1358" s="39"/>
      <c r="H1358" s="39"/>
      <c r="I1358" s="192"/>
      <c r="J1358" s="39"/>
      <c r="K1358" s="39"/>
      <c r="L1358" s="42"/>
      <c r="M1358" s="193"/>
      <c r="N1358" s="194"/>
      <c r="O1358" s="67"/>
      <c r="P1358" s="67"/>
      <c r="Q1358" s="67"/>
      <c r="R1358" s="67"/>
      <c r="S1358" s="67"/>
      <c r="T1358" s="68"/>
      <c r="U1358" s="37"/>
      <c r="V1358" s="37"/>
      <c r="W1358" s="37"/>
      <c r="X1358" s="37"/>
      <c r="Y1358" s="37"/>
      <c r="Z1358" s="37"/>
      <c r="AA1358" s="37"/>
      <c r="AB1358" s="37"/>
      <c r="AC1358" s="37"/>
      <c r="AD1358" s="37"/>
      <c r="AE1358" s="37"/>
      <c r="AT1358" s="19" t="s">
        <v>155</v>
      </c>
      <c r="AU1358" s="19" t="s">
        <v>82</v>
      </c>
    </row>
    <row r="1359" spans="2:51" s="14" customFormat="1" ht="11.25">
      <c r="B1359" s="208"/>
      <c r="C1359" s="209"/>
      <c r="D1359" s="190" t="s">
        <v>159</v>
      </c>
      <c r="E1359" s="210" t="s">
        <v>21</v>
      </c>
      <c r="F1359" s="211" t="s">
        <v>517</v>
      </c>
      <c r="G1359" s="209"/>
      <c r="H1359" s="210" t="s">
        <v>21</v>
      </c>
      <c r="I1359" s="212"/>
      <c r="J1359" s="209"/>
      <c r="K1359" s="209"/>
      <c r="L1359" s="213"/>
      <c r="M1359" s="214"/>
      <c r="N1359" s="215"/>
      <c r="O1359" s="215"/>
      <c r="P1359" s="215"/>
      <c r="Q1359" s="215"/>
      <c r="R1359" s="215"/>
      <c r="S1359" s="215"/>
      <c r="T1359" s="216"/>
      <c r="AT1359" s="217" t="s">
        <v>159</v>
      </c>
      <c r="AU1359" s="217" t="s">
        <v>82</v>
      </c>
      <c r="AV1359" s="14" t="s">
        <v>77</v>
      </c>
      <c r="AW1359" s="14" t="s">
        <v>34</v>
      </c>
      <c r="AX1359" s="14" t="s">
        <v>72</v>
      </c>
      <c r="AY1359" s="217" t="s">
        <v>145</v>
      </c>
    </row>
    <row r="1360" spans="2:51" s="13" customFormat="1" ht="11.25">
      <c r="B1360" s="197"/>
      <c r="C1360" s="198"/>
      <c r="D1360" s="190" t="s">
        <v>159</v>
      </c>
      <c r="E1360" s="199" t="s">
        <v>21</v>
      </c>
      <c r="F1360" s="200" t="s">
        <v>518</v>
      </c>
      <c r="G1360" s="198"/>
      <c r="H1360" s="201">
        <v>12.4</v>
      </c>
      <c r="I1360" s="202"/>
      <c r="J1360" s="198"/>
      <c r="K1360" s="198"/>
      <c r="L1360" s="203"/>
      <c r="M1360" s="204"/>
      <c r="N1360" s="205"/>
      <c r="O1360" s="205"/>
      <c r="P1360" s="205"/>
      <c r="Q1360" s="205"/>
      <c r="R1360" s="205"/>
      <c r="S1360" s="205"/>
      <c r="T1360" s="206"/>
      <c r="AT1360" s="207" t="s">
        <v>159</v>
      </c>
      <c r="AU1360" s="207" t="s">
        <v>82</v>
      </c>
      <c r="AV1360" s="13" t="s">
        <v>82</v>
      </c>
      <c r="AW1360" s="13" t="s">
        <v>34</v>
      </c>
      <c r="AX1360" s="13" t="s">
        <v>72</v>
      </c>
      <c r="AY1360" s="207" t="s">
        <v>145</v>
      </c>
    </row>
    <row r="1361" spans="2:51" s="13" customFormat="1" ht="11.25">
      <c r="B1361" s="197"/>
      <c r="C1361" s="198"/>
      <c r="D1361" s="190" t="s">
        <v>159</v>
      </c>
      <c r="E1361" s="199" t="s">
        <v>21</v>
      </c>
      <c r="F1361" s="200" t="s">
        <v>519</v>
      </c>
      <c r="G1361" s="198"/>
      <c r="H1361" s="201">
        <v>7.9</v>
      </c>
      <c r="I1361" s="202"/>
      <c r="J1361" s="198"/>
      <c r="K1361" s="198"/>
      <c r="L1361" s="203"/>
      <c r="M1361" s="204"/>
      <c r="N1361" s="205"/>
      <c r="O1361" s="205"/>
      <c r="P1361" s="205"/>
      <c r="Q1361" s="205"/>
      <c r="R1361" s="205"/>
      <c r="S1361" s="205"/>
      <c r="T1361" s="206"/>
      <c r="AT1361" s="207" t="s">
        <v>159</v>
      </c>
      <c r="AU1361" s="207" t="s">
        <v>82</v>
      </c>
      <c r="AV1361" s="13" t="s">
        <v>82</v>
      </c>
      <c r="AW1361" s="13" t="s">
        <v>34</v>
      </c>
      <c r="AX1361" s="13" t="s">
        <v>72</v>
      </c>
      <c r="AY1361" s="207" t="s">
        <v>145</v>
      </c>
    </row>
    <row r="1362" spans="2:51" s="15" customFormat="1" ht="11.25">
      <c r="B1362" s="218"/>
      <c r="C1362" s="219"/>
      <c r="D1362" s="190" t="s">
        <v>159</v>
      </c>
      <c r="E1362" s="220" t="s">
        <v>21</v>
      </c>
      <c r="F1362" s="221" t="s">
        <v>233</v>
      </c>
      <c r="G1362" s="219"/>
      <c r="H1362" s="222">
        <v>20.3</v>
      </c>
      <c r="I1362" s="223"/>
      <c r="J1362" s="219"/>
      <c r="K1362" s="219"/>
      <c r="L1362" s="224"/>
      <c r="M1362" s="225"/>
      <c r="N1362" s="226"/>
      <c r="O1362" s="226"/>
      <c r="P1362" s="226"/>
      <c r="Q1362" s="226"/>
      <c r="R1362" s="226"/>
      <c r="S1362" s="226"/>
      <c r="T1362" s="227"/>
      <c r="AT1362" s="228" t="s">
        <v>159</v>
      </c>
      <c r="AU1362" s="228" t="s">
        <v>82</v>
      </c>
      <c r="AV1362" s="15" t="s">
        <v>153</v>
      </c>
      <c r="AW1362" s="15" t="s">
        <v>34</v>
      </c>
      <c r="AX1362" s="15" t="s">
        <v>77</v>
      </c>
      <c r="AY1362" s="228" t="s">
        <v>145</v>
      </c>
    </row>
    <row r="1363" spans="1:65" s="2" customFormat="1" ht="44.25" customHeight="1">
      <c r="A1363" s="37"/>
      <c r="B1363" s="38"/>
      <c r="C1363" s="177" t="s">
        <v>2109</v>
      </c>
      <c r="D1363" s="177" t="s">
        <v>148</v>
      </c>
      <c r="E1363" s="178" t="s">
        <v>2110</v>
      </c>
      <c r="F1363" s="179" t="s">
        <v>2111</v>
      </c>
      <c r="G1363" s="180" t="s">
        <v>226</v>
      </c>
      <c r="H1363" s="181">
        <v>42</v>
      </c>
      <c r="I1363" s="182"/>
      <c r="J1363" s="183">
        <f>ROUND(I1363*H1363,2)</f>
        <v>0</v>
      </c>
      <c r="K1363" s="179" t="s">
        <v>21</v>
      </c>
      <c r="L1363" s="42"/>
      <c r="M1363" s="184" t="s">
        <v>21</v>
      </c>
      <c r="N1363" s="185" t="s">
        <v>43</v>
      </c>
      <c r="O1363" s="67"/>
      <c r="P1363" s="186">
        <f>O1363*H1363</f>
        <v>0</v>
      </c>
      <c r="Q1363" s="186">
        <v>0</v>
      </c>
      <c r="R1363" s="186">
        <f>Q1363*H1363</f>
        <v>0</v>
      </c>
      <c r="S1363" s="186">
        <v>0</v>
      </c>
      <c r="T1363" s="187">
        <f>S1363*H1363</f>
        <v>0</v>
      </c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  <c r="AR1363" s="188" t="s">
        <v>266</v>
      </c>
      <c r="AT1363" s="188" t="s">
        <v>148</v>
      </c>
      <c r="AU1363" s="188" t="s">
        <v>82</v>
      </c>
      <c r="AY1363" s="19" t="s">
        <v>145</v>
      </c>
      <c r="BE1363" s="189">
        <f>IF(N1363="základní",J1363,0)</f>
        <v>0</v>
      </c>
      <c r="BF1363" s="189">
        <f>IF(N1363="snížená",J1363,0)</f>
        <v>0</v>
      </c>
      <c r="BG1363" s="189">
        <f>IF(N1363="zákl. přenesená",J1363,0)</f>
        <v>0</v>
      </c>
      <c r="BH1363" s="189">
        <f>IF(N1363="sníž. přenesená",J1363,0)</f>
        <v>0</v>
      </c>
      <c r="BI1363" s="189">
        <f>IF(N1363="nulová",J1363,0)</f>
        <v>0</v>
      </c>
      <c r="BJ1363" s="19" t="s">
        <v>77</v>
      </c>
      <c r="BK1363" s="189">
        <f>ROUND(I1363*H1363,2)</f>
        <v>0</v>
      </c>
      <c r="BL1363" s="19" t="s">
        <v>266</v>
      </c>
      <c r="BM1363" s="188" t="s">
        <v>2112</v>
      </c>
    </row>
    <row r="1364" spans="1:47" s="2" customFormat="1" ht="19.5">
      <c r="A1364" s="37"/>
      <c r="B1364" s="38"/>
      <c r="C1364" s="39"/>
      <c r="D1364" s="190" t="s">
        <v>155</v>
      </c>
      <c r="E1364" s="39"/>
      <c r="F1364" s="191" t="s">
        <v>2113</v>
      </c>
      <c r="G1364" s="39"/>
      <c r="H1364" s="39"/>
      <c r="I1364" s="192"/>
      <c r="J1364" s="39"/>
      <c r="K1364" s="39"/>
      <c r="L1364" s="42"/>
      <c r="M1364" s="193"/>
      <c r="N1364" s="194"/>
      <c r="O1364" s="67"/>
      <c r="P1364" s="67"/>
      <c r="Q1364" s="67"/>
      <c r="R1364" s="67"/>
      <c r="S1364" s="67"/>
      <c r="T1364" s="68"/>
      <c r="U1364" s="37"/>
      <c r="V1364" s="37"/>
      <c r="W1364" s="37"/>
      <c r="X1364" s="37"/>
      <c r="Y1364" s="37"/>
      <c r="Z1364" s="37"/>
      <c r="AA1364" s="37"/>
      <c r="AB1364" s="37"/>
      <c r="AC1364" s="37"/>
      <c r="AD1364" s="37"/>
      <c r="AE1364" s="37"/>
      <c r="AT1364" s="19" t="s">
        <v>155</v>
      </c>
      <c r="AU1364" s="19" t="s">
        <v>82</v>
      </c>
    </row>
    <row r="1365" spans="2:51" s="14" customFormat="1" ht="11.25">
      <c r="B1365" s="208"/>
      <c r="C1365" s="209"/>
      <c r="D1365" s="190" t="s">
        <v>159</v>
      </c>
      <c r="E1365" s="210" t="s">
        <v>21</v>
      </c>
      <c r="F1365" s="211" t="s">
        <v>406</v>
      </c>
      <c r="G1365" s="209"/>
      <c r="H1365" s="210" t="s">
        <v>21</v>
      </c>
      <c r="I1365" s="212"/>
      <c r="J1365" s="209"/>
      <c r="K1365" s="209"/>
      <c r="L1365" s="213"/>
      <c r="M1365" s="214"/>
      <c r="N1365" s="215"/>
      <c r="O1365" s="215"/>
      <c r="P1365" s="215"/>
      <c r="Q1365" s="215"/>
      <c r="R1365" s="215"/>
      <c r="S1365" s="215"/>
      <c r="T1365" s="216"/>
      <c r="AT1365" s="217" t="s">
        <v>159</v>
      </c>
      <c r="AU1365" s="217" t="s">
        <v>82</v>
      </c>
      <c r="AV1365" s="14" t="s">
        <v>77</v>
      </c>
      <c r="AW1365" s="14" t="s">
        <v>34</v>
      </c>
      <c r="AX1365" s="14" t="s">
        <v>72</v>
      </c>
      <c r="AY1365" s="217" t="s">
        <v>145</v>
      </c>
    </row>
    <row r="1366" spans="2:51" s="13" customFormat="1" ht="11.25">
      <c r="B1366" s="197"/>
      <c r="C1366" s="198"/>
      <c r="D1366" s="190" t="s">
        <v>159</v>
      </c>
      <c r="E1366" s="199" t="s">
        <v>21</v>
      </c>
      <c r="F1366" s="200" t="s">
        <v>2114</v>
      </c>
      <c r="G1366" s="198"/>
      <c r="H1366" s="201">
        <v>28.1</v>
      </c>
      <c r="I1366" s="202"/>
      <c r="J1366" s="198"/>
      <c r="K1366" s="198"/>
      <c r="L1366" s="203"/>
      <c r="M1366" s="204"/>
      <c r="N1366" s="205"/>
      <c r="O1366" s="205"/>
      <c r="P1366" s="205"/>
      <c r="Q1366" s="205"/>
      <c r="R1366" s="205"/>
      <c r="S1366" s="205"/>
      <c r="T1366" s="206"/>
      <c r="AT1366" s="207" t="s">
        <v>159</v>
      </c>
      <c r="AU1366" s="207" t="s">
        <v>82</v>
      </c>
      <c r="AV1366" s="13" t="s">
        <v>82</v>
      </c>
      <c r="AW1366" s="13" t="s">
        <v>34</v>
      </c>
      <c r="AX1366" s="13" t="s">
        <v>72</v>
      </c>
      <c r="AY1366" s="207" t="s">
        <v>145</v>
      </c>
    </row>
    <row r="1367" spans="2:51" s="13" customFormat="1" ht="11.25">
      <c r="B1367" s="197"/>
      <c r="C1367" s="198"/>
      <c r="D1367" s="190" t="s">
        <v>159</v>
      </c>
      <c r="E1367" s="199" t="s">
        <v>21</v>
      </c>
      <c r="F1367" s="200" t="s">
        <v>2115</v>
      </c>
      <c r="G1367" s="198"/>
      <c r="H1367" s="201">
        <v>13.9</v>
      </c>
      <c r="I1367" s="202"/>
      <c r="J1367" s="198"/>
      <c r="K1367" s="198"/>
      <c r="L1367" s="203"/>
      <c r="M1367" s="204"/>
      <c r="N1367" s="205"/>
      <c r="O1367" s="205"/>
      <c r="P1367" s="205"/>
      <c r="Q1367" s="205"/>
      <c r="R1367" s="205"/>
      <c r="S1367" s="205"/>
      <c r="T1367" s="206"/>
      <c r="AT1367" s="207" t="s">
        <v>159</v>
      </c>
      <c r="AU1367" s="207" t="s">
        <v>82</v>
      </c>
      <c r="AV1367" s="13" t="s">
        <v>82</v>
      </c>
      <c r="AW1367" s="13" t="s">
        <v>34</v>
      </c>
      <c r="AX1367" s="13" t="s">
        <v>72</v>
      </c>
      <c r="AY1367" s="207" t="s">
        <v>145</v>
      </c>
    </row>
    <row r="1368" spans="2:51" s="15" customFormat="1" ht="11.25">
      <c r="B1368" s="218"/>
      <c r="C1368" s="219"/>
      <c r="D1368" s="190" t="s">
        <v>159</v>
      </c>
      <c r="E1368" s="220" t="s">
        <v>21</v>
      </c>
      <c r="F1368" s="221" t="s">
        <v>233</v>
      </c>
      <c r="G1368" s="219"/>
      <c r="H1368" s="222">
        <v>42</v>
      </c>
      <c r="I1368" s="223"/>
      <c r="J1368" s="219"/>
      <c r="K1368" s="219"/>
      <c r="L1368" s="224"/>
      <c r="M1368" s="225"/>
      <c r="N1368" s="226"/>
      <c r="O1368" s="226"/>
      <c r="P1368" s="226"/>
      <c r="Q1368" s="226"/>
      <c r="R1368" s="226"/>
      <c r="S1368" s="226"/>
      <c r="T1368" s="227"/>
      <c r="AT1368" s="228" t="s">
        <v>159</v>
      </c>
      <c r="AU1368" s="228" t="s">
        <v>82</v>
      </c>
      <c r="AV1368" s="15" t="s">
        <v>153</v>
      </c>
      <c r="AW1368" s="15" t="s">
        <v>34</v>
      </c>
      <c r="AX1368" s="15" t="s">
        <v>77</v>
      </c>
      <c r="AY1368" s="228" t="s">
        <v>145</v>
      </c>
    </row>
    <row r="1369" spans="1:65" s="2" customFormat="1" ht="24.2" customHeight="1">
      <c r="A1369" s="37"/>
      <c r="B1369" s="38"/>
      <c r="C1369" s="177" t="s">
        <v>2116</v>
      </c>
      <c r="D1369" s="177" t="s">
        <v>148</v>
      </c>
      <c r="E1369" s="178" t="s">
        <v>2117</v>
      </c>
      <c r="F1369" s="179" t="s">
        <v>2118</v>
      </c>
      <c r="G1369" s="180" t="s">
        <v>1004</v>
      </c>
      <c r="H1369" s="250"/>
      <c r="I1369" s="182"/>
      <c r="J1369" s="183">
        <f>ROUND(I1369*H1369,2)</f>
        <v>0</v>
      </c>
      <c r="K1369" s="179" t="s">
        <v>152</v>
      </c>
      <c r="L1369" s="42"/>
      <c r="M1369" s="184" t="s">
        <v>21</v>
      </c>
      <c r="N1369" s="185" t="s">
        <v>43</v>
      </c>
      <c r="O1369" s="67"/>
      <c r="P1369" s="186">
        <f>O1369*H1369</f>
        <v>0</v>
      </c>
      <c r="Q1369" s="186">
        <v>0</v>
      </c>
      <c r="R1369" s="186">
        <f>Q1369*H1369</f>
        <v>0</v>
      </c>
      <c r="S1369" s="186">
        <v>0</v>
      </c>
      <c r="T1369" s="187">
        <f>S1369*H1369</f>
        <v>0</v>
      </c>
      <c r="U1369" s="37"/>
      <c r="V1369" s="37"/>
      <c r="W1369" s="37"/>
      <c r="X1369" s="37"/>
      <c r="Y1369" s="37"/>
      <c r="Z1369" s="37"/>
      <c r="AA1369" s="37"/>
      <c r="AB1369" s="37"/>
      <c r="AC1369" s="37"/>
      <c r="AD1369" s="37"/>
      <c r="AE1369" s="37"/>
      <c r="AR1369" s="188" t="s">
        <v>266</v>
      </c>
      <c r="AT1369" s="188" t="s">
        <v>148</v>
      </c>
      <c r="AU1369" s="188" t="s">
        <v>82</v>
      </c>
      <c r="AY1369" s="19" t="s">
        <v>145</v>
      </c>
      <c r="BE1369" s="189">
        <f>IF(N1369="základní",J1369,0)</f>
        <v>0</v>
      </c>
      <c r="BF1369" s="189">
        <f>IF(N1369="snížená",J1369,0)</f>
        <v>0</v>
      </c>
      <c r="BG1369" s="189">
        <f>IF(N1369="zákl. přenesená",J1369,0)</f>
        <v>0</v>
      </c>
      <c r="BH1369" s="189">
        <f>IF(N1369="sníž. přenesená",J1369,0)</f>
        <v>0</v>
      </c>
      <c r="BI1369" s="189">
        <f>IF(N1369="nulová",J1369,0)</f>
        <v>0</v>
      </c>
      <c r="BJ1369" s="19" t="s">
        <v>77</v>
      </c>
      <c r="BK1369" s="189">
        <f>ROUND(I1369*H1369,2)</f>
        <v>0</v>
      </c>
      <c r="BL1369" s="19" t="s">
        <v>266</v>
      </c>
      <c r="BM1369" s="188" t="s">
        <v>2119</v>
      </c>
    </row>
    <row r="1370" spans="1:47" s="2" customFormat="1" ht="29.25">
      <c r="A1370" s="37"/>
      <c r="B1370" s="38"/>
      <c r="C1370" s="39"/>
      <c r="D1370" s="190" t="s">
        <v>155</v>
      </c>
      <c r="E1370" s="39"/>
      <c r="F1370" s="191" t="s">
        <v>2120</v>
      </c>
      <c r="G1370" s="39"/>
      <c r="H1370" s="39"/>
      <c r="I1370" s="192"/>
      <c r="J1370" s="39"/>
      <c r="K1370" s="39"/>
      <c r="L1370" s="42"/>
      <c r="M1370" s="193"/>
      <c r="N1370" s="194"/>
      <c r="O1370" s="67"/>
      <c r="P1370" s="67"/>
      <c r="Q1370" s="67"/>
      <c r="R1370" s="67"/>
      <c r="S1370" s="67"/>
      <c r="T1370" s="68"/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  <c r="AT1370" s="19" t="s">
        <v>155</v>
      </c>
      <c r="AU1370" s="19" t="s">
        <v>82</v>
      </c>
    </row>
    <row r="1371" spans="1:47" s="2" customFormat="1" ht="11.25">
      <c r="A1371" s="37"/>
      <c r="B1371" s="38"/>
      <c r="C1371" s="39"/>
      <c r="D1371" s="195" t="s">
        <v>157</v>
      </c>
      <c r="E1371" s="39"/>
      <c r="F1371" s="196" t="s">
        <v>2121</v>
      </c>
      <c r="G1371" s="39"/>
      <c r="H1371" s="39"/>
      <c r="I1371" s="192"/>
      <c r="J1371" s="39"/>
      <c r="K1371" s="39"/>
      <c r="L1371" s="42"/>
      <c r="M1371" s="193"/>
      <c r="N1371" s="194"/>
      <c r="O1371" s="67"/>
      <c r="P1371" s="67"/>
      <c r="Q1371" s="67"/>
      <c r="R1371" s="67"/>
      <c r="S1371" s="67"/>
      <c r="T1371" s="68"/>
      <c r="U1371" s="37"/>
      <c r="V1371" s="37"/>
      <c r="W1371" s="37"/>
      <c r="X1371" s="37"/>
      <c r="Y1371" s="37"/>
      <c r="Z1371" s="37"/>
      <c r="AA1371" s="37"/>
      <c r="AB1371" s="37"/>
      <c r="AC1371" s="37"/>
      <c r="AD1371" s="37"/>
      <c r="AE1371" s="37"/>
      <c r="AT1371" s="19" t="s">
        <v>157</v>
      </c>
      <c r="AU1371" s="19" t="s">
        <v>82</v>
      </c>
    </row>
    <row r="1372" spans="1:65" s="2" customFormat="1" ht="24.2" customHeight="1">
      <c r="A1372" s="37"/>
      <c r="B1372" s="38"/>
      <c r="C1372" s="177" t="s">
        <v>2122</v>
      </c>
      <c r="D1372" s="177" t="s">
        <v>148</v>
      </c>
      <c r="E1372" s="178" t="s">
        <v>2123</v>
      </c>
      <c r="F1372" s="179" t="s">
        <v>2124</v>
      </c>
      <c r="G1372" s="180" t="s">
        <v>1004</v>
      </c>
      <c r="H1372" s="250"/>
      <c r="I1372" s="182"/>
      <c r="J1372" s="183">
        <f>ROUND(I1372*H1372,2)</f>
        <v>0</v>
      </c>
      <c r="K1372" s="179" t="s">
        <v>152</v>
      </c>
      <c r="L1372" s="42"/>
      <c r="M1372" s="184" t="s">
        <v>21</v>
      </c>
      <c r="N1372" s="185" t="s">
        <v>43</v>
      </c>
      <c r="O1372" s="67"/>
      <c r="P1372" s="186">
        <f>O1372*H1372</f>
        <v>0</v>
      </c>
      <c r="Q1372" s="186">
        <v>0</v>
      </c>
      <c r="R1372" s="186">
        <f>Q1372*H1372</f>
        <v>0</v>
      </c>
      <c r="S1372" s="186">
        <v>0</v>
      </c>
      <c r="T1372" s="187">
        <f>S1372*H1372</f>
        <v>0</v>
      </c>
      <c r="U1372" s="37"/>
      <c r="V1372" s="37"/>
      <c r="W1372" s="37"/>
      <c r="X1372" s="37"/>
      <c r="Y1372" s="37"/>
      <c r="Z1372" s="37"/>
      <c r="AA1372" s="37"/>
      <c r="AB1372" s="37"/>
      <c r="AC1372" s="37"/>
      <c r="AD1372" s="37"/>
      <c r="AE1372" s="37"/>
      <c r="AR1372" s="188" t="s">
        <v>266</v>
      </c>
      <c r="AT1372" s="188" t="s">
        <v>148</v>
      </c>
      <c r="AU1372" s="188" t="s">
        <v>82</v>
      </c>
      <c r="AY1372" s="19" t="s">
        <v>145</v>
      </c>
      <c r="BE1372" s="189">
        <f>IF(N1372="základní",J1372,0)</f>
        <v>0</v>
      </c>
      <c r="BF1372" s="189">
        <f>IF(N1372="snížená",J1372,0)</f>
        <v>0</v>
      </c>
      <c r="BG1372" s="189">
        <f>IF(N1372="zákl. přenesená",J1372,0)</f>
        <v>0</v>
      </c>
      <c r="BH1372" s="189">
        <f>IF(N1372="sníž. přenesená",J1372,0)</f>
        <v>0</v>
      </c>
      <c r="BI1372" s="189">
        <f>IF(N1372="nulová",J1372,0)</f>
        <v>0</v>
      </c>
      <c r="BJ1372" s="19" t="s">
        <v>77</v>
      </c>
      <c r="BK1372" s="189">
        <f>ROUND(I1372*H1372,2)</f>
        <v>0</v>
      </c>
      <c r="BL1372" s="19" t="s">
        <v>266</v>
      </c>
      <c r="BM1372" s="188" t="s">
        <v>2125</v>
      </c>
    </row>
    <row r="1373" spans="1:47" s="2" customFormat="1" ht="29.25">
      <c r="A1373" s="37"/>
      <c r="B1373" s="38"/>
      <c r="C1373" s="39"/>
      <c r="D1373" s="190" t="s">
        <v>155</v>
      </c>
      <c r="E1373" s="39"/>
      <c r="F1373" s="191" t="s">
        <v>2126</v>
      </c>
      <c r="G1373" s="39"/>
      <c r="H1373" s="39"/>
      <c r="I1373" s="192"/>
      <c r="J1373" s="39"/>
      <c r="K1373" s="39"/>
      <c r="L1373" s="42"/>
      <c r="M1373" s="193"/>
      <c r="N1373" s="194"/>
      <c r="O1373" s="67"/>
      <c r="P1373" s="67"/>
      <c r="Q1373" s="67"/>
      <c r="R1373" s="67"/>
      <c r="S1373" s="67"/>
      <c r="T1373" s="68"/>
      <c r="U1373" s="37"/>
      <c r="V1373" s="37"/>
      <c r="W1373" s="37"/>
      <c r="X1373" s="37"/>
      <c r="Y1373" s="37"/>
      <c r="Z1373" s="37"/>
      <c r="AA1373" s="37"/>
      <c r="AB1373" s="37"/>
      <c r="AC1373" s="37"/>
      <c r="AD1373" s="37"/>
      <c r="AE1373" s="37"/>
      <c r="AT1373" s="19" t="s">
        <v>155</v>
      </c>
      <c r="AU1373" s="19" t="s">
        <v>82</v>
      </c>
    </row>
    <row r="1374" spans="1:47" s="2" customFormat="1" ht="11.25">
      <c r="A1374" s="37"/>
      <c r="B1374" s="38"/>
      <c r="C1374" s="39"/>
      <c r="D1374" s="195" t="s">
        <v>157</v>
      </c>
      <c r="E1374" s="39"/>
      <c r="F1374" s="196" t="s">
        <v>2127</v>
      </c>
      <c r="G1374" s="39"/>
      <c r="H1374" s="39"/>
      <c r="I1374" s="192"/>
      <c r="J1374" s="39"/>
      <c r="K1374" s="39"/>
      <c r="L1374" s="42"/>
      <c r="M1374" s="193"/>
      <c r="N1374" s="194"/>
      <c r="O1374" s="67"/>
      <c r="P1374" s="67"/>
      <c r="Q1374" s="67"/>
      <c r="R1374" s="67"/>
      <c r="S1374" s="67"/>
      <c r="T1374" s="68"/>
      <c r="U1374" s="37"/>
      <c r="V1374" s="37"/>
      <c r="W1374" s="37"/>
      <c r="X1374" s="37"/>
      <c r="Y1374" s="37"/>
      <c r="Z1374" s="37"/>
      <c r="AA1374" s="37"/>
      <c r="AB1374" s="37"/>
      <c r="AC1374" s="37"/>
      <c r="AD1374" s="37"/>
      <c r="AE1374" s="37"/>
      <c r="AT1374" s="19" t="s">
        <v>157</v>
      </c>
      <c r="AU1374" s="19" t="s">
        <v>82</v>
      </c>
    </row>
    <row r="1375" spans="2:63" s="12" customFormat="1" ht="22.9" customHeight="1">
      <c r="B1375" s="161"/>
      <c r="C1375" s="162"/>
      <c r="D1375" s="163" t="s">
        <v>71</v>
      </c>
      <c r="E1375" s="175" t="s">
        <v>2128</v>
      </c>
      <c r="F1375" s="175" t="s">
        <v>2129</v>
      </c>
      <c r="G1375" s="162"/>
      <c r="H1375" s="162"/>
      <c r="I1375" s="165"/>
      <c r="J1375" s="176">
        <f>BK1375</f>
        <v>0</v>
      </c>
      <c r="K1375" s="162"/>
      <c r="L1375" s="167"/>
      <c r="M1375" s="168"/>
      <c r="N1375" s="169"/>
      <c r="O1375" s="169"/>
      <c r="P1375" s="170">
        <f>SUM(P1376:P1443)</f>
        <v>0</v>
      </c>
      <c r="Q1375" s="169"/>
      <c r="R1375" s="170">
        <f>SUM(R1376:R1443)</f>
        <v>0.15461899999999998</v>
      </c>
      <c r="S1375" s="169"/>
      <c r="T1375" s="171">
        <f>SUM(T1376:T1443)</f>
        <v>0.068175</v>
      </c>
      <c r="AR1375" s="172" t="s">
        <v>82</v>
      </c>
      <c r="AT1375" s="173" t="s">
        <v>71</v>
      </c>
      <c r="AU1375" s="173" t="s">
        <v>77</v>
      </c>
      <c r="AY1375" s="172" t="s">
        <v>145</v>
      </c>
      <c r="BK1375" s="174">
        <f>SUM(BK1376:BK1443)</f>
        <v>0</v>
      </c>
    </row>
    <row r="1376" spans="1:65" s="2" customFormat="1" ht="16.5" customHeight="1">
      <c r="A1376" s="37"/>
      <c r="B1376" s="38"/>
      <c r="C1376" s="177" t="s">
        <v>2130</v>
      </c>
      <c r="D1376" s="177" t="s">
        <v>148</v>
      </c>
      <c r="E1376" s="178" t="s">
        <v>2131</v>
      </c>
      <c r="F1376" s="179" t="s">
        <v>2132</v>
      </c>
      <c r="G1376" s="180" t="s">
        <v>181</v>
      </c>
      <c r="H1376" s="181">
        <v>32.2</v>
      </c>
      <c r="I1376" s="182"/>
      <c r="J1376" s="183">
        <f>ROUND(I1376*H1376,2)</f>
        <v>0</v>
      </c>
      <c r="K1376" s="179" t="s">
        <v>152</v>
      </c>
      <c r="L1376" s="42"/>
      <c r="M1376" s="184" t="s">
        <v>21</v>
      </c>
      <c r="N1376" s="185" t="s">
        <v>43</v>
      </c>
      <c r="O1376" s="67"/>
      <c r="P1376" s="186">
        <f>O1376*H1376</f>
        <v>0</v>
      </c>
      <c r="Q1376" s="186">
        <v>0</v>
      </c>
      <c r="R1376" s="186">
        <f>Q1376*H1376</f>
        <v>0</v>
      </c>
      <c r="S1376" s="186">
        <v>0</v>
      </c>
      <c r="T1376" s="187">
        <f>S1376*H1376</f>
        <v>0</v>
      </c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7"/>
      <c r="AR1376" s="188" t="s">
        <v>266</v>
      </c>
      <c r="AT1376" s="188" t="s">
        <v>148</v>
      </c>
      <c r="AU1376" s="188" t="s">
        <v>82</v>
      </c>
      <c r="AY1376" s="19" t="s">
        <v>145</v>
      </c>
      <c r="BE1376" s="189">
        <f>IF(N1376="základní",J1376,0)</f>
        <v>0</v>
      </c>
      <c r="BF1376" s="189">
        <f>IF(N1376="snížená",J1376,0)</f>
        <v>0</v>
      </c>
      <c r="BG1376" s="189">
        <f>IF(N1376="zákl. přenesená",J1376,0)</f>
        <v>0</v>
      </c>
      <c r="BH1376" s="189">
        <f>IF(N1376="sníž. přenesená",J1376,0)</f>
        <v>0</v>
      </c>
      <c r="BI1376" s="189">
        <f>IF(N1376="nulová",J1376,0)</f>
        <v>0</v>
      </c>
      <c r="BJ1376" s="19" t="s">
        <v>77</v>
      </c>
      <c r="BK1376" s="189">
        <f>ROUND(I1376*H1376,2)</f>
        <v>0</v>
      </c>
      <c r="BL1376" s="19" t="s">
        <v>266</v>
      </c>
      <c r="BM1376" s="188" t="s">
        <v>2133</v>
      </c>
    </row>
    <row r="1377" spans="1:47" s="2" customFormat="1" ht="11.25">
      <c r="A1377" s="37"/>
      <c r="B1377" s="38"/>
      <c r="C1377" s="39"/>
      <c r="D1377" s="190" t="s">
        <v>155</v>
      </c>
      <c r="E1377" s="39"/>
      <c r="F1377" s="191" t="s">
        <v>2134</v>
      </c>
      <c r="G1377" s="39"/>
      <c r="H1377" s="39"/>
      <c r="I1377" s="192"/>
      <c r="J1377" s="39"/>
      <c r="K1377" s="39"/>
      <c r="L1377" s="42"/>
      <c r="M1377" s="193"/>
      <c r="N1377" s="194"/>
      <c r="O1377" s="67"/>
      <c r="P1377" s="67"/>
      <c r="Q1377" s="67"/>
      <c r="R1377" s="67"/>
      <c r="S1377" s="67"/>
      <c r="T1377" s="68"/>
      <c r="U1377" s="37"/>
      <c r="V1377" s="37"/>
      <c r="W1377" s="37"/>
      <c r="X1377" s="37"/>
      <c r="Y1377" s="37"/>
      <c r="Z1377" s="37"/>
      <c r="AA1377" s="37"/>
      <c r="AB1377" s="37"/>
      <c r="AC1377" s="37"/>
      <c r="AD1377" s="37"/>
      <c r="AE1377" s="37"/>
      <c r="AT1377" s="19" t="s">
        <v>155</v>
      </c>
      <c r="AU1377" s="19" t="s">
        <v>82</v>
      </c>
    </row>
    <row r="1378" spans="1:47" s="2" customFormat="1" ht="11.25">
      <c r="A1378" s="37"/>
      <c r="B1378" s="38"/>
      <c r="C1378" s="39"/>
      <c r="D1378" s="195" t="s">
        <v>157</v>
      </c>
      <c r="E1378" s="39"/>
      <c r="F1378" s="196" t="s">
        <v>2135</v>
      </c>
      <c r="G1378" s="39"/>
      <c r="H1378" s="39"/>
      <c r="I1378" s="192"/>
      <c r="J1378" s="39"/>
      <c r="K1378" s="39"/>
      <c r="L1378" s="42"/>
      <c r="M1378" s="193"/>
      <c r="N1378" s="194"/>
      <c r="O1378" s="67"/>
      <c r="P1378" s="67"/>
      <c r="Q1378" s="67"/>
      <c r="R1378" s="67"/>
      <c r="S1378" s="67"/>
      <c r="T1378" s="68"/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37"/>
      <c r="AE1378" s="37"/>
      <c r="AT1378" s="19" t="s">
        <v>157</v>
      </c>
      <c r="AU1378" s="19" t="s">
        <v>82</v>
      </c>
    </row>
    <row r="1379" spans="2:51" s="14" customFormat="1" ht="11.25">
      <c r="B1379" s="208"/>
      <c r="C1379" s="209"/>
      <c r="D1379" s="190" t="s">
        <v>159</v>
      </c>
      <c r="E1379" s="210" t="s">
        <v>21</v>
      </c>
      <c r="F1379" s="211" t="s">
        <v>2136</v>
      </c>
      <c r="G1379" s="209"/>
      <c r="H1379" s="210" t="s">
        <v>21</v>
      </c>
      <c r="I1379" s="212"/>
      <c r="J1379" s="209"/>
      <c r="K1379" s="209"/>
      <c r="L1379" s="213"/>
      <c r="M1379" s="214"/>
      <c r="N1379" s="215"/>
      <c r="O1379" s="215"/>
      <c r="P1379" s="215"/>
      <c r="Q1379" s="215"/>
      <c r="R1379" s="215"/>
      <c r="S1379" s="215"/>
      <c r="T1379" s="216"/>
      <c r="AT1379" s="217" t="s">
        <v>159</v>
      </c>
      <c r="AU1379" s="217" t="s">
        <v>82</v>
      </c>
      <c r="AV1379" s="14" t="s">
        <v>77</v>
      </c>
      <c r="AW1379" s="14" t="s">
        <v>34</v>
      </c>
      <c r="AX1379" s="14" t="s">
        <v>72</v>
      </c>
      <c r="AY1379" s="217" t="s">
        <v>145</v>
      </c>
    </row>
    <row r="1380" spans="2:51" s="13" customFormat="1" ht="11.25">
      <c r="B1380" s="197"/>
      <c r="C1380" s="198"/>
      <c r="D1380" s="190" t="s">
        <v>159</v>
      </c>
      <c r="E1380" s="199" t="s">
        <v>21</v>
      </c>
      <c r="F1380" s="200" t="s">
        <v>2137</v>
      </c>
      <c r="G1380" s="198"/>
      <c r="H1380" s="201">
        <v>16.1</v>
      </c>
      <c r="I1380" s="202"/>
      <c r="J1380" s="198"/>
      <c r="K1380" s="198"/>
      <c r="L1380" s="203"/>
      <c r="M1380" s="204"/>
      <c r="N1380" s="205"/>
      <c r="O1380" s="205"/>
      <c r="P1380" s="205"/>
      <c r="Q1380" s="205"/>
      <c r="R1380" s="205"/>
      <c r="S1380" s="205"/>
      <c r="T1380" s="206"/>
      <c r="AT1380" s="207" t="s">
        <v>159</v>
      </c>
      <c r="AU1380" s="207" t="s">
        <v>82</v>
      </c>
      <c r="AV1380" s="13" t="s">
        <v>82</v>
      </c>
      <c r="AW1380" s="13" t="s">
        <v>34</v>
      </c>
      <c r="AX1380" s="13" t="s">
        <v>72</v>
      </c>
      <c r="AY1380" s="207" t="s">
        <v>145</v>
      </c>
    </row>
    <row r="1381" spans="2:51" s="13" customFormat="1" ht="11.25">
      <c r="B1381" s="197"/>
      <c r="C1381" s="198"/>
      <c r="D1381" s="190" t="s">
        <v>159</v>
      </c>
      <c r="E1381" s="199" t="s">
        <v>21</v>
      </c>
      <c r="F1381" s="200" t="s">
        <v>2138</v>
      </c>
      <c r="G1381" s="198"/>
      <c r="H1381" s="201">
        <v>16.1</v>
      </c>
      <c r="I1381" s="202"/>
      <c r="J1381" s="198"/>
      <c r="K1381" s="198"/>
      <c r="L1381" s="203"/>
      <c r="M1381" s="204"/>
      <c r="N1381" s="205"/>
      <c r="O1381" s="205"/>
      <c r="P1381" s="205"/>
      <c r="Q1381" s="205"/>
      <c r="R1381" s="205"/>
      <c r="S1381" s="205"/>
      <c r="T1381" s="206"/>
      <c r="AT1381" s="207" t="s">
        <v>159</v>
      </c>
      <c r="AU1381" s="207" t="s">
        <v>82</v>
      </c>
      <c r="AV1381" s="13" t="s">
        <v>82</v>
      </c>
      <c r="AW1381" s="13" t="s">
        <v>34</v>
      </c>
      <c r="AX1381" s="13" t="s">
        <v>72</v>
      </c>
      <c r="AY1381" s="207" t="s">
        <v>145</v>
      </c>
    </row>
    <row r="1382" spans="2:51" s="15" customFormat="1" ht="11.25">
      <c r="B1382" s="218"/>
      <c r="C1382" s="219"/>
      <c r="D1382" s="190" t="s">
        <v>159</v>
      </c>
      <c r="E1382" s="220" t="s">
        <v>21</v>
      </c>
      <c r="F1382" s="221" t="s">
        <v>233</v>
      </c>
      <c r="G1382" s="219"/>
      <c r="H1382" s="222">
        <v>32.2</v>
      </c>
      <c r="I1382" s="223"/>
      <c r="J1382" s="219"/>
      <c r="K1382" s="219"/>
      <c r="L1382" s="224"/>
      <c r="M1382" s="225"/>
      <c r="N1382" s="226"/>
      <c r="O1382" s="226"/>
      <c r="P1382" s="226"/>
      <c r="Q1382" s="226"/>
      <c r="R1382" s="226"/>
      <c r="S1382" s="226"/>
      <c r="T1382" s="227"/>
      <c r="AT1382" s="228" t="s">
        <v>159</v>
      </c>
      <c r="AU1382" s="228" t="s">
        <v>82</v>
      </c>
      <c r="AV1382" s="15" t="s">
        <v>153</v>
      </c>
      <c r="AW1382" s="15" t="s">
        <v>34</v>
      </c>
      <c r="AX1382" s="15" t="s">
        <v>77</v>
      </c>
      <c r="AY1382" s="228" t="s">
        <v>145</v>
      </c>
    </row>
    <row r="1383" spans="1:65" s="2" customFormat="1" ht="24.2" customHeight="1">
      <c r="A1383" s="37"/>
      <c r="B1383" s="38"/>
      <c r="C1383" s="177" t="s">
        <v>2139</v>
      </c>
      <c r="D1383" s="177" t="s">
        <v>148</v>
      </c>
      <c r="E1383" s="178" t="s">
        <v>2140</v>
      </c>
      <c r="F1383" s="179" t="s">
        <v>2141</v>
      </c>
      <c r="G1383" s="180" t="s">
        <v>226</v>
      </c>
      <c r="H1383" s="181">
        <v>33.6</v>
      </c>
      <c r="I1383" s="182"/>
      <c r="J1383" s="183">
        <f>ROUND(I1383*H1383,2)</f>
        <v>0</v>
      </c>
      <c r="K1383" s="179" t="s">
        <v>21</v>
      </c>
      <c r="L1383" s="42"/>
      <c r="M1383" s="184" t="s">
        <v>21</v>
      </c>
      <c r="N1383" s="185" t="s">
        <v>43</v>
      </c>
      <c r="O1383" s="67"/>
      <c r="P1383" s="186">
        <f>O1383*H1383</f>
        <v>0</v>
      </c>
      <c r="Q1383" s="186">
        <v>0.00025</v>
      </c>
      <c r="R1383" s="186">
        <f>Q1383*H1383</f>
        <v>0.008400000000000001</v>
      </c>
      <c r="S1383" s="186">
        <v>0</v>
      </c>
      <c r="T1383" s="187">
        <f>S1383*H1383</f>
        <v>0</v>
      </c>
      <c r="U1383" s="37"/>
      <c r="V1383" s="37"/>
      <c r="W1383" s="37"/>
      <c r="X1383" s="37"/>
      <c r="Y1383" s="37"/>
      <c r="Z1383" s="37"/>
      <c r="AA1383" s="37"/>
      <c r="AB1383" s="37"/>
      <c r="AC1383" s="37"/>
      <c r="AD1383" s="37"/>
      <c r="AE1383" s="37"/>
      <c r="AR1383" s="188" t="s">
        <v>266</v>
      </c>
      <c r="AT1383" s="188" t="s">
        <v>148</v>
      </c>
      <c r="AU1383" s="188" t="s">
        <v>82</v>
      </c>
      <c r="AY1383" s="19" t="s">
        <v>145</v>
      </c>
      <c r="BE1383" s="189">
        <f>IF(N1383="základní",J1383,0)</f>
        <v>0</v>
      </c>
      <c r="BF1383" s="189">
        <f>IF(N1383="snížená",J1383,0)</f>
        <v>0</v>
      </c>
      <c r="BG1383" s="189">
        <f>IF(N1383="zákl. přenesená",J1383,0)</f>
        <v>0</v>
      </c>
      <c r="BH1383" s="189">
        <f>IF(N1383="sníž. přenesená",J1383,0)</f>
        <v>0</v>
      </c>
      <c r="BI1383" s="189">
        <f>IF(N1383="nulová",J1383,0)</f>
        <v>0</v>
      </c>
      <c r="BJ1383" s="19" t="s">
        <v>77</v>
      </c>
      <c r="BK1383" s="189">
        <f>ROUND(I1383*H1383,2)</f>
        <v>0</v>
      </c>
      <c r="BL1383" s="19" t="s">
        <v>266</v>
      </c>
      <c r="BM1383" s="188" t="s">
        <v>2142</v>
      </c>
    </row>
    <row r="1384" spans="1:47" s="2" customFormat="1" ht="19.5">
      <c r="A1384" s="37"/>
      <c r="B1384" s="38"/>
      <c r="C1384" s="39"/>
      <c r="D1384" s="190" t="s">
        <v>155</v>
      </c>
      <c r="E1384" s="39"/>
      <c r="F1384" s="191" t="s">
        <v>2143</v>
      </c>
      <c r="G1384" s="39"/>
      <c r="H1384" s="39"/>
      <c r="I1384" s="192"/>
      <c r="J1384" s="39"/>
      <c r="K1384" s="39"/>
      <c r="L1384" s="42"/>
      <c r="M1384" s="193"/>
      <c r="N1384" s="194"/>
      <c r="O1384" s="67"/>
      <c r="P1384" s="67"/>
      <c r="Q1384" s="67"/>
      <c r="R1384" s="67"/>
      <c r="S1384" s="67"/>
      <c r="T1384" s="68"/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37"/>
      <c r="AE1384" s="37"/>
      <c r="AT1384" s="19" t="s">
        <v>155</v>
      </c>
      <c r="AU1384" s="19" t="s">
        <v>82</v>
      </c>
    </row>
    <row r="1385" spans="2:51" s="13" customFormat="1" ht="11.25">
      <c r="B1385" s="197"/>
      <c r="C1385" s="198"/>
      <c r="D1385" s="190" t="s">
        <v>159</v>
      </c>
      <c r="E1385" s="199" t="s">
        <v>21</v>
      </c>
      <c r="F1385" s="200" t="s">
        <v>2137</v>
      </c>
      <c r="G1385" s="198"/>
      <c r="H1385" s="201">
        <v>16.1</v>
      </c>
      <c r="I1385" s="202"/>
      <c r="J1385" s="198"/>
      <c r="K1385" s="198"/>
      <c r="L1385" s="203"/>
      <c r="M1385" s="204"/>
      <c r="N1385" s="205"/>
      <c r="O1385" s="205"/>
      <c r="P1385" s="205"/>
      <c r="Q1385" s="205"/>
      <c r="R1385" s="205"/>
      <c r="S1385" s="205"/>
      <c r="T1385" s="206"/>
      <c r="AT1385" s="207" t="s">
        <v>159</v>
      </c>
      <c r="AU1385" s="207" t="s">
        <v>82</v>
      </c>
      <c r="AV1385" s="13" t="s">
        <v>82</v>
      </c>
      <c r="AW1385" s="13" t="s">
        <v>34</v>
      </c>
      <c r="AX1385" s="13" t="s">
        <v>72</v>
      </c>
      <c r="AY1385" s="207" t="s">
        <v>145</v>
      </c>
    </row>
    <row r="1386" spans="2:51" s="13" customFormat="1" ht="11.25">
      <c r="B1386" s="197"/>
      <c r="C1386" s="198"/>
      <c r="D1386" s="190" t="s">
        <v>159</v>
      </c>
      <c r="E1386" s="199" t="s">
        <v>21</v>
      </c>
      <c r="F1386" s="200" t="s">
        <v>2144</v>
      </c>
      <c r="G1386" s="198"/>
      <c r="H1386" s="201">
        <v>11.8</v>
      </c>
      <c r="I1386" s="202"/>
      <c r="J1386" s="198"/>
      <c r="K1386" s="198"/>
      <c r="L1386" s="203"/>
      <c r="M1386" s="204"/>
      <c r="N1386" s="205"/>
      <c r="O1386" s="205"/>
      <c r="P1386" s="205"/>
      <c r="Q1386" s="205"/>
      <c r="R1386" s="205"/>
      <c r="S1386" s="205"/>
      <c r="T1386" s="206"/>
      <c r="AT1386" s="207" t="s">
        <v>159</v>
      </c>
      <c r="AU1386" s="207" t="s">
        <v>82</v>
      </c>
      <c r="AV1386" s="13" t="s">
        <v>82</v>
      </c>
      <c r="AW1386" s="13" t="s">
        <v>34</v>
      </c>
      <c r="AX1386" s="13" t="s">
        <v>72</v>
      </c>
      <c r="AY1386" s="207" t="s">
        <v>145</v>
      </c>
    </row>
    <row r="1387" spans="2:51" s="13" customFormat="1" ht="11.25">
      <c r="B1387" s="197"/>
      <c r="C1387" s="198"/>
      <c r="D1387" s="190" t="s">
        <v>159</v>
      </c>
      <c r="E1387" s="199" t="s">
        <v>21</v>
      </c>
      <c r="F1387" s="200" t="s">
        <v>2145</v>
      </c>
      <c r="G1387" s="198"/>
      <c r="H1387" s="201">
        <v>5.7</v>
      </c>
      <c r="I1387" s="202"/>
      <c r="J1387" s="198"/>
      <c r="K1387" s="198"/>
      <c r="L1387" s="203"/>
      <c r="M1387" s="204"/>
      <c r="N1387" s="205"/>
      <c r="O1387" s="205"/>
      <c r="P1387" s="205"/>
      <c r="Q1387" s="205"/>
      <c r="R1387" s="205"/>
      <c r="S1387" s="205"/>
      <c r="T1387" s="206"/>
      <c r="AT1387" s="207" t="s">
        <v>159</v>
      </c>
      <c r="AU1387" s="207" t="s">
        <v>82</v>
      </c>
      <c r="AV1387" s="13" t="s">
        <v>82</v>
      </c>
      <c r="AW1387" s="13" t="s">
        <v>34</v>
      </c>
      <c r="AX1387" s="13" t="s">
        <v>72</v>
      </c>
      <c r="AY1387" s="207" t="s">
        <v>145</v>
      </c>
    </row>
    <row r="1388" spans="2:51" s="15" customFormat="1" ht="11.25">
      <c r="B1388" s="218"/>
      <c r="C1388" s="219"/>
      <c r="D1388" s="190" t="s">
        <v>159</v>
      </c>
      <c r="E1388" s="220" t="s">
        <v>21</v>
      </c>
      <c r="F1388" s="221" t="s">
        <v>233</v>
      </c>
      <c r="G1388" s="219"/>
      <c r="H1388" s="222">
        <v>33.6</v>
      </c>
      <c r="I1388" s="223"/>
      <c r="J1388" s="219"/>
      <c r="K1388" s="219"/>
      <c r="L1388" s="224"/>
      <c r="M1388" s="225"/>
      <c r="N1388" s="226"/>
      <c r="O1388" s="226"/>
      <c r="P1388" s="226"/>
      <c r="Q1388" s="226"/>
      <c r="R1388" s="226"/>
      <c r="S1388" s="226"/>
      <c r="T1388" s="227"/>
      <c r="AT1388" s="228" t="s">
        <v>159</v>
      </c>
      <c r="AU1388" s="228" t="s">
        <v>82</v>
      </c>
      <c r="AV1388" s="15" t="s">
        <v>153</v>
      </c>
      <c r="AW1388" s="15" t="s">
        <v>34</v>
      </c>
      <c r="AX1388" s="15" t="s">
        <v>77</v>
      </c>
      <c r="AY1388" s="228" t="s">
        <v>145</v>
      </c>
    </row>
    <row r="1389" spans="1:65" s="2" customFormat="1" ht="33" customHeight="1">
      <c r="A1389" s="37"/>
      <c r="B1389" s="38"/>
      <c r="C1389" s="177" t="s">
        <v>2146</v>
      </c>
      <c r="D1389" s="177" t="s">
        <v>148</v>
      </c>
      <c r="E1389" s="178" t="s">
        <v>2147</v>
      </c>
      <c r="F1389" s="179" t="s">
        <v>2148</v>
      </c>
      <c r="G1389" s="180" t="s">
        <v>151</v>
      </c>
      <c r="H1389" s="181">
        <v>1</v>
      </c>
      <c r="I1389" s="182"/>
      <c r="J1389" s="183">
        <f>ROUND(I1389*H1389,2)</f>
        <v>0</v>
      </c>
      <c r="K1389" s="179" t="s">
        <v>21</v>
      </c>
      <c r="L1389" s="42"/>
      <c r="M1389" s="184" t="s">
        <v>21</v>
      </c>
      <c r="N1389" s="185" t="s">
        <v>43</v>
      </c>
      <c r="O1389" s="67"/>
      <c r="P1389" s="186">
        <f>O1389*H1389</f>
        <v>0</v>
      </c>
      <c r="Q1389" s="186">
        <v>0.00034</v>
      </c>
      <c r="R1389" s="186">
        <f>Q1389*H1389</f>
        <v>0.00034</v>
      </c>
      <c r="S1389" s="186">
        <v>0</v>
      </c>
      <c r="T1389" s="187">
        <f>S1389*H1389</f>
        <v>0</v>
      </c>
      <c r="U1389" s="37"/>
      <c r="V1389" s="37"/>
      <c r="W1389" s="37"/>
      <c r="X1389" s="37"/>
      <c r="Y1389" s="37"/>
      <c r="Z1389" s="37"/>
      <c r="AA1389" s="37"/>
      <c r="AB1389" s="37"/>
      <c r="AC1389" s="37"/>
      <c r="AD1389" s="37"/>
      <c r="AE1389" s="37"/>
      <c r="AR1389" s="188" t="s">
        <v>266</v>
      </c>
      <c r="AT1389" s="188" t="s">
        <v>148</v>
      </c>
      <c r="AU1389" s="188" t="s">
        <v>82</v>
      </c>
      <c r="AY1389" s="19" t="s">
        <v>145</v>
      </c>
      <c r="BE1389" s="189">
        <f>IF(N1389="základní",J1389,0)</f>
        <v>0</v>
      </c>
      <c r="BF1389" s="189">
        <f>IF(N1389="snížená",J1389,0)</f>
        <v>0</v>
      </c>
      <c r="BG1389" s="189">
        <f>IF(N1389="zákl. přenesená",J1389,0)</f>
        <v>0</v>
      </c>
      <c r="BH1389" s="189">
        <f>IF(N1389="sníž. přenesená",J1389,0)</f>
        <v>0</v>
      </c>
      <c r="BI1389" s="189">
        <f>IF(N1389="nulová",J1389,0)</f>
        <v>0</v>
      </c>
      <c r="BJ1389" s="19" t="s">
        <v>77</v>
      </c>
      <c r="BK1389" s="189">
        <f>ROUND(I1389*H1389,2)</f>
        <v>0</v>
      </c>
      <c r="BL1389" s="19" t="s">
        <v>266</v>
      </c>
      <c r="BM1389" s="188" t="s">
        <v>2149</v>
      </c>
    </row>
    <row r="1390" spans="1:47" s="2" customFormat="1" ht="19.5">
      <c r="A1390" s="37"/>
      <c r="B1390" s="38"/>
      <c r="C1390" s="39"/>
      <c r="D1390" s="190" t="s">
        <v>155</v>
      </c>
      <c r="E1390" s="39"/>
      <c r="F1390" s="191" t="s">
        <v>2148</v>
      </c>
      <c r="G1390" s="39"/>
      <c r="H1390" s="39"/>
      <c r="I1390" s="192"/>
      <c r="J1390" s="39"/>
      <c r="K1390" s="39"/>
      <c r="L1390" s="42"/>
      <c r="M1390" s="193"/>
      <c r="N1390" s="194"/>
      <c r="O1390" s="67"/>
      <c r="P1390" s="67"/>
      <c r="Q1390" s="67"/>
      <c r="R1390" s="67"/>
      <c r="S1390" s="67"/>
      <c r="T1390" s="68"/>
      <c r="U1390" s="37"/>
      <c r="V1390" s="37"/>
      <c r="W1390" s="37"/>
      <c r="X1390" s="37"/>
      <c r="Y1390" s="37"/>
      <c r="Z1390" s="37"/>
      <c r="AA1390" s="37"/>
      <c r="AB1390" s="37"/>
      <c r="AC1390" s="37"/>
      <c r="AD1390" s="37"/>
      <c r="AE1390" s="37"/>
      <c r="AT1390" s="19" t="s">
        <v>155</v>
      </c>
      <c r="AU1390" s="19" t="s">
        <v>82</v>
      </c>
    </row>
    <row r="1391" spans="1:65" s="2" customFormat="1" ht="24.2" customHeight="1">
      <c r="A1391" s="37"/>
      <c r="B1391" s="38"/>
      <c r="C1391" s="177" t="s">
        <v>2150</v>
      </c>
      <c r="D1391" s="177" t="s">
        <v>148</v>
      </c>
      <c r="E1391" s="178" t="s">
        <v>2151</v>
      </c>
      <c r="F1391" s="179" t="s">
        <v>2152</v>
      </c>
      <c r="G1391" s="180" t="s">
        <v>151</v>
      </c>
      <c r="H1391" s="181">
        <v>1</v>
      </c>
      <c r="I1391" s="182"/>
      <c r="J1391" s="183">
        <f>ROUND(I1391*H1391,2)</f>
        <v>0</v>
      </c>
      <c r="K1391" s="179" t="s">
        <v>21</v>
      </c>
      <c r="L1391" s="42"/>
      <c r="M1391" s="184" t="s">
        <v>21</v>
      </c>
      <c r="N1391" s="185" t="s">
        <v>43</v>
      </c>
      <c r="O1391" s="67"/>
      <c r="P1391" s="186">
        <f>O1391*H1391</f>
        <v>0</v>
      </c>
      <c r="Q1391" s="186">
        <v>0.00442</v>
      </c>
      <c r="R1391" s="186">
        <f>Q1391*H1391</f>
        <v>0.00442</v>
      </c>
      <c r="S1391" s="186">
        <v>0</v>
      </c>
      <c r="T1391" s="187">
        <f>S1391*H1391</f>
        <v>0</v>
      </c>
      <c r="U1391" s="37"/>
      <c r="V1391" s="37"/>
      <c r="W1391" s="37"/>
      <c r="X1391" s="37"/>
      <c r="Y1391" s="37"/>
      <c r="Z1391" s="37"/>
      <c r="AA1391" s="37"/>
      <c r="AB1391" s="37"/>
      <c r="AC1391" s="37"/>
      <c r="AD1391" s="37"/>
      <c r="AE1391" s="37"/>
      <c r="AR1391" s="188" t="s">
        <v>266</v>
      </c>
      <c r="AT1391" s="188" t="s">
        <v>148</v>
      </c>
      <c r="AU1391" s="188" t="s">
        <v>82</v>
      </c>
      <c r="AY1391" s="19" t="s">
        <v>145</v>
      </c>
      <c r="BE1391" s="189">
        <f>IF(N1391="základní",J1391,0)</f>
        <v>0</v>
      </c>
      <c r="BF1391" s="189">
        <f>IF(N1391="snížená",J1391,0)</f>
        <v>0</v>
      </c>
      <c r="BG1391" s="189">
        <f>IF(N1391="zákl. přenesená",J1391,0)</f>
        <v>0</v>
      </c>
      <c r="BH1391" s="189">
        <f>IF(N1391="sníž. přenesená",J1391,0)</f>
        <v>0</v>
      </c>
      <c r="BI1391" s="189">
        <f>IF(N1391="nulová",J1391,0)</f>
        <v>0</v>
      </c>
      <c r="BJ1391" s="19" t="s">
        <v>77</v>
      </c>
      <c r="BK1391" s="189">
        <f>ROUND(I1391*H1391,2)</f>
        <v>0</v>
      </c>
      <c r="BL1391" s="19" t="s">
        <v>266</v>
      </c>
      <c r="BM1391" s="188" t="s">
        <v>2153</v>
      </c>
    </row>
    <row r="1392" spans="1:47" s="2" customFormat="1" ht="19.5">
      <c r="A1392" s="37"/>
      <c r="B1392" s="38"/>
      <c r="C1392" s="39"/>
      <c r="D1392" s="190" t="s">
        <v>155</v>
      </c>
      <c r="E1392" s="39"/>
      <c r="F1392" s="191" t="s">
        <v>2154</v>
      </c>
      <c r="G1392" s="39"/>
      <c r="H1392" s="39"/>
      <c r="I1392" s="192"/>
      <c r="J1392" s="39"/>
      <c r="K1392" s="39"/>
      <c r="L1392" s="42"/>
      <c r="M1392" s="193"/>
      <c r="N1392" s="194"/>
      <c r="O1392" s="67"/>
      <c r="P1392" s="67"/>
      <c r="Q1392" s="67"/>
      <c r="R1392" s="67"/>
      <c r="S1392" s="67"/>
      <c r="T1392" s="68"/>
      <c r="U1392" s="37"/>
      <c r="V1392" s="37"/>
      <c r="W1392" s="37"/>
      <c r="X1392" s="37"/>
      <c r="Y1392" s="37"/>
      <c r="Z1392" s="37"/>
      <c r="AA1392" s="37"/>
      <c r="AB1392" s="37"/>
      <c r="AC1392" s="37"/>
      <c r="AD1392" s="37"/>
      <c r="AE1392" s="37"/>
      <c r="AT1392" s="19" t="s">
        <v>155</v>
      </c>
      <c r="AU1392" s="19" t="s">
        <v>82</v>
      </c>
    </row>
    <row r="1393" spans="2:51" s="13" customFormat="1" ht="11.25">
      <c r="B1393" s="197"/>
      <c r="C1393" s="198"/>
      <c r="D1393" s="190" t="s">
        <v>159</v>
      </c>
      <c r="E1393" s="199" t="s">
        <v>21</v>
      </c>
      <c r="F1393" s="200" t="s">
        <v>2155</v>
      </c>
      <c r="G1393" s="198"/>
      <c r="H1393" s="201">
        <v>1</v>
      </c>
      <c r="I1393" s="202"/>
      <c r="J1393" s="198"/>
      <c r="K1393" s="198"/>
      <c r="L1393" s="203"/>
      <c r="M1393" s="204"/>
      <c r="N1393" s="205"/>
      <c r="O1393" s="205"/>
      <c r="P1393" s="205"/>
      <c r="Q1393" s="205"/>
      <c r="R1393" s="205"/>
      <c r="S1393" s="205"/>
      <c r="T1393" s="206"/>
      <c r="AT1393" s="207" t="s">
        <v>159</v>
      </c>
      <c r="AU1393" s="207" t="s">
        <v>82</v>
      </c>
      <c r="AV1393" s="13" t="s">
        <v>82</v>
      </c>
      <c r="AW1393" s="13" t="s">
        <v>34</v>
      </c>
      <c r="AX1393" s="13" t="s">
        <v>77</v>
      </c>
      <c r="AY1393" s="207" t="s">
        <v>145</v>
      </c>
    </row>
    <row r="1394" spans="1:65" s="2" customFormat="1" ht="37.9" customHeight="1">
      <c r="A1394" s="37"/>
      <c r="B1394" s="38"/>
      <c r="C1394" s="177" t="s">
        <v>2156</v>
      </c>
      <c r="D1394" s="177" t="s">
        <v>148</v>
      </c>
      <c r="E1394" s="178" t="s">
        <v>2157</v>
      </c>
      <c r="F1394" s="179" t="s">
        <v>2158</v>
      </c>
      <c r="G1394" s="180" t="s">
        <v>181</v>
      </c>
      <c r="H1394" s="181">
        <v>4.545</v>
      </c>
      <c r="I1394" s="182"/>
      <c r="J1394" s="183">
        <f>ROUND(I1394*H1394,2)</f>
        <v>0</v>
      </c>
      <c r="K1394" s="179" t="s">
        <v>21</v>
      </c>
      <c r="L1394" s="42"/>
      <c r="M1394" s="184" t="s">
        <v>21</v>
      </c>
      <c r="N1394" s="185" t="s">
        <v>43</v>
      </c>
      <c r="O1394" s="67"/>
      <c r="P1394" s="186">
        <f>O1394*H1394</f>
        <v>0</v>
      </c>
      <c r="Q1394" s="186">
        <v>0.01786</v>
      </c>
      <c r="R1394" s="186">
        <f>Q1394*H1394</f>
        <v>0.0811737</v>
      </c>
      <c r="S1394" s="186">
        <v>0.015</v>
      </c>
      <c r="T1394" s="187">
        <f>S1394*H1394</f>
        <v>0.068175</v>
      </c>
      <c r="U1394" s="37"/>
      <c r="V1394" s="37"/>
      <c r="W1394" s="37"/>
      <c r="X1394" s="37"/>
      <c r="Y1394" s="37"/>
      <c r="Z1394" s="37"/>
      <c r="AA1394" s="37"/>
      <c r="AB1394" s="37"/>
      <c r="AC1394" s="37"/>
      <c r="AD1394" s="37"/>
      <c r="AE1394" s="37"/>
      <c r="AR1394" s="188" t="s">
        <v>266</v>
      </c>
      <c r="AT1394" s="188" t="s">
        <v>148</v>
      </c>
      <c r="AU1394" s="188" t="s">
        <v>82</v>
      </c>
      <c r="AY1394" s="19" t="s">
        <v>145</v>
      </c>
      <c r="BE1394" s="189">
        <f>IF(N1394="základní",J1394,0)</f>
        <v>0</v>
      </c>
      <c r="BF1394" s="189">
        <f>IF(N1394="snížená",J1394,0)</f>
        <v>0</v>
      </c>
      <c r="BG1394" s="189">
        <f>IF(N1394="zákl. přenesená",J1394,0)</f>
        <v>0</v>
      </c>
      <c r="BH1394" s="189">
        <f>IF(N1394="sníž. přenesená",J1394,0)</f>
        <v>0</v>
      </c>
      <c r="BI1394" s="189">
        <f>IF(N1394="nulová",J1394,0)</f>
        <v>0</v>
      </c>
      <c r="BJ1394" s="19" t="s">
        <v>77</v>
      </c>
      <c r="BK1394" s="189">
        <f>ROUND(I1394*H1394,2)</f>
        <v>0</v>
      </c>
      <c r="BL1394" s="19" t="s">
        <v>266</v>
      </c>
      <c r="BM1394" s="188" t="s">
        <v>2159</v>
      </c>
    </row>
    <row r="1395" spans="1:47" s="2" customFormat="1" ht="19.5">
      <c r="A1395" s="37"/>
      <c r="B1395" s="38"/>
      <c r="C1395" s="39"/>
      <c r="D1395" s="190" t="s">
        <v>155</v>
      </c>
      <c r="E1395" s="39"/>
      <c r="F1395" s="191" t="s">
        <v>2160</v>
      </c>
      <c r="G1395" s="39"/>
      <c r="H1395" s="39"/>
      <c r="I1395" s="192"/>
      <c r="J1395" s="39"/>
      <c r="K1395" s="39"/>
      <c r="L1395" s="42"/>
      <c r="M1395" s="193"/>
      <c r="N1395" s="194"/>
      <c r="O1395" s="67"/>
      <c r="P1395" s="67"/>
      <c r="Q1395" s="67"/>
      <c r="R1395" s="67"/>
      <c r="S1395" s="67"/>
      <c r="T1395" s="68"/>
      <c r="U1395" s="37"/>
      <c r="V1395" s="37"/>
      <c r="W1395" s="37"/>
      <c r="X1395" s="37"/>
      <c r="Y1395" s="37"/>
      <c r="Z1395" s="37"/>
      <c r="AA1395" s="37"/>
      <c r="AB1395" s="37"/>
      <c r="AC1395" s="37"/>
      <c r="AD1395" s="37"/>
      <c r="AE1395" s="37"/>
      <c r="AT1395" s="19" t="s">
        <v>155</v>
      </c>
      <c r="AU1395" s="19" t="s">
        <v>82</v>
      </c>
    </row>
    <row r="1396" spans="2:51" s="14" customFormat="1" ht="11.25">
      <c r="B1396" s="208"/>
      <c r="C1396" s="209"/>
      <c r="D1396" s="190" t="s">
        <v>159</v>
      </c>
      <c r="E1396" s="210" t="s">
        <v>21</v>
      </c>
      <c r="F1396" s="211" t="s">
        <v>2161</v>
      </c>
      <c r="G1396" s="209"/>
      <c r="H1396" s="210" t="s">
        <v>21</v>
      </c>
      <c r="I1396" s="212"/>
      <c r="J1396" s="209"/>
      <c r="K1396" s="209"/>
      <c r="L1396" s="213"/>
      <c r="M1396" s="214"/>
      <c r="N1396" s="215"/>
      <c r="O1396" s="215"/>
      <c r="P1396" s="215"/>
      <c r="Q1396" s="215"/>
      <c r="R1396" s="215"/>
      <c r="S1396" s="215"/>
      <c r="T1396" s="216"/>
      <c r="AT1396" s="217" t="s">
        <v>159</v>
      </c>
      <c r="AU1396" s="217" t="s">
        <v>82</v>
      </c>
      <c r="AV1396" s="14" t="s">
        <v>77</v>
      </c>
      <c r="AW1396" s="14" t="s">
        <v>34</v>
      </c>
      <c r="AX1396" s="14" t="s">
        <v>72</v>
      </c>
      <c r="AY1396" s="217" t="s">
        <v>145</v>
      </c>
    </row>
    <row r="1397" spans="2:51" s="13" customFormat="1" ht="11.25">
      <c r="B1397" s="197"/>
      <c r="C1397" s="198"/>
      <c r="D1397" s="190" t="s">
        <v>159</v>
      </c>
      <c r="E1397" s="199" t="s">
        <v>21</v>
      </c>
      <c r="F1397" s="200" t="s">
        <v>2162</v>
      </c>
      <c r="G1397" s="198"/>
      <c r="H1397" s="201">
        <v>4.08</v>
      </c>
      <c r="I1397" s="202"/>
      <c r="J1397" s="198"/>
      <c r="K1397" s="198"/>
      <c r="L1397" s="203"/>
      <c r="M1397" s="204"/>
      <c r="N1397" s="205"/>
      <c r="O1397" s="205"/>
      <c r="P1397" s="205"/>
      <c r="Q1397" s="205"/>
      <c r="R1397" s="205"/>
      <c r="S1397" s="205"/>
      <c r="T1397" s="206"/>
      <c r="AT1397" s="207" t="s">
        <v>159</v>
      </c>
      <c r="AU1397" s="207" t="s">
        <v>82</v>
      </c>
      <c r="AV1397" s="13" t="s">
        <v>82</v>
      </c>
      <c r="AW1397" s="13" t="s">
        <v>34</v>
      </c>
      <c r="AX1397" s="13" t="s">
        <v>72</v>
      </c>
      <c r="AY1397" s="207" t="s">
        <v>145</v>
      </c>
    </row>
    <row r="1398" spans="2:51" s="13" customFormat="1" ht="11.25">
      <c r="B1398" s="197"/>
      <c r="C1398" s="198"/>
      <c r="D1398" s="190" t="s">
        <v>159</v>
      </c>
      <c r="E1398" s="199" t="s">
        <v>21</v>
      </c>
      <c r="F1398" s="200" t="s">
        <v>2163</v>
      </c>
      <c r="G1398" s="198"/>
      <c r="H1398" s="201">
        <v>0.465</v>
      </c>
      <c r="I1398" s="202"/>
      <c r="J1398" s="198"/>
      <c r="K1398" s="198"/>
      <c r="L1398" s="203"/>
      <c r="M1398" s="204"/>
      <c r="N1398" s="205"/>
      <c r="O1398" s="205"/>
      <c r="P1398" s="205"/>
      <c r="Q1398" s="205"/>
      <c r="R1398" s="205"/>
      <c r="S1398" s="205"/>
      <c r="T1398" s="206"/>
      <c r="AT1398" s="207" t="s">
        <v>159</v>
      </c>
      <c r="AU1398" s="207" t="s">
        <v>82</v>
      </c>
      <c r="AV1398" s="13" t="s">
        <v>82</v>
      </c>
      <c r="AW1398" s="13" t="s">
        <v>34</v>
      </c>
      <c r="AX1398" s="13" t="s">
        <v>72</v>
      </c>
      <c r="AY1398" s="207" t="s">
        <v>145</v>
      </c>
    </row>
    <row r="1399" spans="2:51" s="15" customFormat="1" ht="11.25">
      <c r="B1399" s="218"/>
      <c r="C1399" s="219"/>
      <c r="D1399" s="190" t="s">
        <v>159</v>
      </c>
      <c r="E1399" s="220" t="s">
        <v>21</v>
      </c>
      <c r="F1399" s="221" t="s">
        <v>233</v>
      </c>
      <c r="G1399" s="219"/>
      <c r="H1399" s="222">
        <v>4.545</v>
      </c>
      <c r="I1399" s="223"/>
      <c r="J1399" s="219"/>
      <c r="K1399" s="219"/>
      <c r="L1399" s="224"/>
      <c r="M1399" s="225"/>
      <c r="N1399" s="226"/>
      <c r="O1399" s="226"/>
      <c r="P1399" s="226"/>
      <c r="Q1399" s="226"/>
      <c r="R1399" s="226"/>
      <c r="S1399" s="226"/>
      <c r="T1399" s="227"/>
      <c r="AT1399" s="228" t="s">
        <v>159</v>
      </c>
      <c r="AU1399" s="228" t="s">
        <v>82</v>
      </c>
      <c r="AV1399" s="15" t="s">
        <v>153</v>
      </c>
      <c r="AW1399" s="15" t="s">
        <v>34</v>
      </c>
      <c r="AX1399" s="15" t="s">
        <v>77</v>
      </c>
      <c r="AY1399" s="228" t="s">
        <v>145</v>
      </c>
    </row>
    <row r="1400" spans="1:65" s="2" customFormat="1" ht="44.25" customHeight="1">
      <c r="A1400" s="37"/>
      <c r="B1400" s="38"/>
      <c r="C1400" s="177" t="s">
        <v>2164</v>
      </c>
      <c r="D1400" s="177" t="s">
        <v>148</v>
      </c>
      <c r="E1400" s="178" t="s">
        <v>2165</v>
      </c>
      <c r="F1400" s="179" t="s">
        <v>2166</v>
      </c>
      <c r="G1400" s="180" t="s">
        <v>181</v>
      </c>
      <c r="H1400" s="181">
        <v>4.545</v>
      </c>
      <c r="I1400" s="182"/>
      <c r="J1400" s="183">
        <f>ROUND(I1400*H1400,2)</f>
        <v>0</v>
      </c>
      <c r="K1400" s="179" t="s">
        <v>21</v>
      </c>
      <c r="L1400" s="42"/>
      <c r="M1400" s="184" t="s">
        <v>21</v>
      </c>
      <c r="N1400" s="185" t="s">
        <v>43</v>
      </c>
      <c r="O1400" s="67"/>
      <c r="P1400" s="186">
        <f>O1400*H1400</f>
        <v>0</v>
      </c>
      <c r="Q1400" s="186">
        <v>0.00442</v>
      </c>
      <c r="R1400" s="186">
        <f>Q1400*H1400</f>
        <v>0.0200889</v>
      </c>
      <c r="S1400" s="186">
        <v>0</v>
      </c>
      <c r="T1400" s="187">
        <f>S1400*H1400</f>
        <v>0</v>
      </c>
      <c r="U1400" s="37"/>
      <c r="V1400" s="37"/>
      <c r="W1400" s="37"/>
      <c r="X1400" s="37"/>
      <c r="Y1400" s="37"/>
      <c r="Z1400" s="37"/>
      <c r="AA1400" s="37"/>
      <c r="AB1400" s="37"/>
      <c r="AC1400" s="37"/>
      <c r="AD1400" s="37"/>
      <c r="AE1400" s="37"/>
      <c r="AR1400" s="188" t="s">
        <v>266</v>
      </c>
      <c r="AT1400" s="188" t="s">
        <v>148</v>
      </c>
      <c r="AU1400" s="188" t="s">
        <v>82</v>
      </c>
      <c r="AY1400" s="19" t="s">
        <v>145</v>
      </c>
      <c r="BE1400" s="189">
        <f>IF(N1400="základní",J1400,0)</f>
        <v>0</v>
      </c>
      <c r="BF1400" s="189">
        <f>IF(N1400="snížená",J1400,0)</f>
        <v>0</v>
      </c>
      <c r="BG1400" s="189">
        <f>IF(N1400="zákl. přenesená",J1400,0)</f>
        <v>0</v>
      </c>
      <c r="BH1400" s="189">
        <f>IF(N1400="sníž. přenesená",J1400,0)</f>
        <v>0</v>
      </c>
      <c r="BI1400" s="189">
        <f>IF(N1400="nulová",J1400,0)</f>
        <v>0</v>
      </c>
      <c r="BJ1400" s="19" t="s">
        <v>77</v>
      </c>
      <c r="BK1400" s="189">
        <f>ROUND(I1400*H1400,2)</f>
        <v>0</v>
      </c>
      <c r="BL1400" s="19" t="s">
        <v>266</v>
      </c>
      <c r="BM1400" s="188" t="s">
        <v>2167</v>
      </c>
    </row>
    <row r="1401" spans="1:47" s="2" customFormat="1" ht="29.25">
      <c r="A1401" s="37"/>
      <c r="B1401" s="38"/>
      <c r="C1401" s="39"/>
      <c r="D1401" s="190" t="s">
        <v>155</v>
      </c>
      <c r="E1401" s="39"/>
      <c r="F1401" s="191" t="s">
        <v>2166</v>
      </c>
      <c r="G1401" s="39"/>
      <c r="H1401" s="39"/>
      <c r="I1401" s="192"/>
      <c r="J1401" s="39"/>
      <c r="K1401" s="39"/>
      <c r="L1401" s="42"/>
      <c r="M1401" s="193"/>
      <c r="N1401" s="194"/>
      <c r="O1401" s="67"/>
      <c r="P1401" s="67"/>
      <c r="Q1401" s="67"/>
      <c r="R1401" s="67"/>
      <c r="S1401" s="67"/>
      <c r="T1401" s="68"/>
      <c r="U1401" s="37"/>
      <c r="V1401" s="37"/>
      <c r="W1401" s="37"/>
      <c r="X1401" s="37"/>
      <c r="Y1401" s="37"/>
      <c r="Z1401" s="37"/>
      <c r="AA1401" s="37"/>
      <c r="AB1401" s="37"/>
      <c r="AC1401" s="37"/>
      <c r="AD1401" s="37"/>
      <c r="AE1401" s="37"/>
      <c r="AT1401" s="19" t="s">
        <v>155</v>
      </c>
      <c r="AU1401" s="19" t="s">
        <v>82</v>
      </c>
    </row>
    <row r="1402" spans="2:51" s="14" customFormat="1" ht="11.25">
      <c r="B1402" s="208"/>
      <c r="C1402" s="209"/>
      <c r="D1402" s="190" t="s">
        <v>159</v>
      </c>
      <c r="E1402" s="210" t="s">
        <v>21</v>
      </c>
      <c r="F1402" s="211" t="s">
        <v>2161</v>
      </c>
      <c r="G1402" s="209"/>
      <c r="H1402" s="210" t="s">
        <v>21</v>
      </c>
      <c r="I1402" s="212"/>
      <c r="J1402" s="209"/>
      <c r="K1402" s="209"/>
      <c r="L1402" s="213"/>
      <c r="M1402" s="214"/>
      <c r="N1402" s="215"/>
      <c r="O1402" s="215"/>
      <c r="P1402" s="215"/>
      <c r="Q1402" s="215"/>
      <c r="R1402" s="215"/>
      <c r="S1402" s="215"/>
      <c r="T1402" s="216"/>
      <c r="AT1402" s="217" t="s">
        <v>159</v>
      </c>
      <c r="AU1402" s="217" t="s">
        <v>82</v>
      </c>
      <c r="AV1402" s="14" t="s">
        <v>77</v>
      </c>
      <c r="AW1402" s="14" t="s">
        <v>34</v>
      </c>
      <c r="AX1402" s="14" t="s">
        <v>72</v>
      </c>
      <c r="AY1402" s="217" t="s">
        <v>145</v>
      </c>
    </row>
    <row r="1403" spans="2:51" s="13" customFormat="1" ht="11.25">
      <c r="B1403" s="197"/>
      <c r="C1403" s="198"/>
      <c r="D1403" s="190" t="s">
        <v>159</v>
      </c>
      <c r="E1403" s="199" t="s">
        <v>21</v>
      </c>
      <c r="F1403" s="200" t="s">
        <v>2162</v>
      </c>
      <c r="G1403" s="198"/>
      <c r="H1403" s="201">
        <v>4.08</v>
      </c>
      <c r="I1403" s="202"/>
      <c r="J1403" s="198"/>
      <c r="K1403" s="198"/>
      <c r="L1403" s="203"/>
      <c r="M1403" s="204"/>
      <c r="N1403" s="205"/>
      <c r="O1403" s="205"/>
      <c r="P1403" s="205"/>
      <c r="Q1403" s="205"/>
      <c r="R1403" s="205"/>
      <c r="S1403" s="205"/>
      <c r="T1403" s="206"/>
      <c r="AT1403" s="207" t="s">
        <v>159</v>
      </c>
      <c r="AU1403" s="207" t="s">
        <v>82</v>
      </c>
      <c r="AV1403" s="13" t="s">
        <v>82</v>
      </c>
      <c r="AW1403" s="13" t="s">
        <v>34</v>
      </c>
      <c r="AX1403" s="13" t="s">
        <v>72</v>
      </c>
      <c r="AY1403" s="207" t="s">
        <v>145</v>
      </c>
    </row>
    <row r="1404" spans="2:51" s="13" customFormat="1" ht="11.25">
      <c r="B1404" s="197"/>
      <c r="C1404" s="198"/>
      <c r="D1404" s="190" t="s">
        <v>159</v>
      </c>
      <c r="E1404" s="199" t="s">
        <v>21</v>
      </c>
      <c r="F1404" s="200" t="s">
        <v>2163</v>
      </c>
      <c r="G1404" s="198"/>
      <c r="H1404" s="201">
        <v>0.465</v>
      </c>
      <c r="I1404" s="202"/>
      <c r="J1404" s="198"/>
      <c r="K1404" s="198"/>
      <c r="L1404" s="203"/>
      <c r="M1404" s="204"/>
      <c r="N1404" s="205"/>
      <c r="O1404" s="205"/>
      <c r="P1404" s="205"/>
      <c r="Q1404" s="205"/>
      <c r="R1404" s="205"/>
      <c r="S1404" s="205"/>
      <c r="T1404" s="206"/>
      <c r="AT1404" s="207" t="s">
        <v>159</v>
      </c>
      <c r="AU1404" s="207" t="s">
        <v>82</v>
      </c>
      <c r="AV1404" s="13" t="s">
        <v>82</v>
      </c>
      <c r="AW1404" s="13" t="s">
        <v>34</v>
      </c>
      <c r="AX1404" s="13" t="s">
        <v>72</v>
      </c>
      <c r="AY1404" s="207" t="s">
        <v>145</v>
      </c>
    </row>
    <row r="1405" spans="2:51" s="15" customFormat="1" ht="11.25">
      <c r="B1405" s="218"/>
      <c r="C1405" s="219"/>
      <c r="D1405" s="190" t="s">
        <v>159</v>
      </c>
      <c r="E1405" s="220" t="s">
        <v>21</v>
      </c>
      <c r="F1405" s="221" t="s">
        <v>233</v>
      </c>
      <c r="G1405" s="219"/>
      <c r="H1405" s="222">
        <v>4.545</v>
      </c>
      <c r="I1405" s="223"/>
      <c r="J1405" s="219"/>
      <c r="K1405" s="219"/>
      <c r="L1405" s="224"/>
      <c r="M1405" s="225"/>
      <c r="N1405" s="226"/>
      <c r="O1405" s="226"/>
      <c r="P1405" s="226"/>
      <c r="Q1405" s="226"/>
      <c r="R1405" s="226"/>
      <c r="S1405" s="226"/>
      <c r="T1405" s="227"/>
      <c r="AT1405" s="228" t="s">
        <v>159</v>
      </c>
      <c r="AU1405" s="228" t="s">
        <v>82</v>
      </c>
      <c r="AV1405" s="15" t="s">
        <v>153</v>
      </c>
      <c r="AW1405" s="15" t="s">
        <v>34</v>
      </c>
      <c r="AX1405" s="15" t="s">
        <v>77</v>
      </c>
      <c r="AY1405" s="228" t="s">
        <v>145</v>
      </c>
    </row>
    <row r="1406" spans="1:65" s="2" customFormat="1" ht="24.2" customHeight="1">
      <c r="A1406" s="37"/>
      <c r="B1406" s="38"/>
      <c r="C1406" s="177" t="s">
        <v>2168</v>
      </c>
      <c r="D1406" s="177" t="s">
        <v>148</v>
      </c>
      <c r="E1406" s="178" t="s">
        <v>2169</v>
      </c>
      <c r="F1406" s="179" t="s">
        <v>2170</v>
      </c>
      <c r="G1406" s="180" t="s">
        <v>181</v>
      </c>
      <c r="H1406" s="181">
        <v>3.1</v>
      </c>
      <c r="I1406" s="182"/>
      <c r="J1406" s="183">
        <f>ROUND(I1406*H1406,2)</f>
        <v>0</v>
      </c>
      <c r="K1406" s="179" t="s">
        <v>152</v>
      </c>
      <c r="L1406" s="42"/>
      <c r="M1406" s="184" t="s">
        <v>21</v>
      </c>
      <c r="N1406" s="185" t="s">
        <v>43</v>
      </c>
      <c r="O1406" s="67"/>
      <c r="P1406" s="186">
        <f>O1406*H1406</f>
        <v>0</v>
      </c>
      <c r="Q1406" s="186">
        <v>0</v>
      </c>
      <c r="R1406" s="186">
        <f>Q1406*H1406</f>
        <v>0</v>
      </c>
      <c r="S1406" s="186">
        <v>0</v>
      </c>
      <c r="T1406" s="187">
        <f>S1406*H1406</f>
        <v>0</v>
      </c>
      <c r="U1406" s="37"/>
      <c r="V1406" s="37"/>
      <c r="W1406" s="37"/>
      <c r="X1406" s="37"/>
      <c r="Y1406" s="37"/>
      <c r="Z1406" s="37"/>
      <c r="AA1406" s="37"/>
      <c r="AB1406" s="37"/>
      <c r="AC1406" s="37"/>
      <c r="AD1406" s="37"/>
      <c r="AE1406" s="37"/>
      <c r="AR1406" s="188" t="s">
        <v>266</v>
      </c>
      <c r="AT1406" s="188" t="s">
        <v>148</v>
      </c>
      <c r="AU1406" s="188" t="s">
        <v>82</v>
      </c>
      <c r="AY1406" s="19" t="s">
        <v>145</v>
      </c>
      <c r="BE1406" s="189">
        <f>IF(N1406="základní",J1406,0)</f>
        <v>0</v>
      </c>
      <c r="BF1406" s="189">
        <f>IF(N1406="snížená",J1406,0)</f>
        <v>0</v>
      </c>
      <c r="BG1406" s="189">
        <f>IF(N1406="zákl. přenesená",J1406,0)</f>
        <v>0</v>
      </c>
      <c r="BH1406" s="189">
        <f>IF(N1406="sníž. přenesená",J1406,0)</f>
        <v>0</v>
      </c>
      <c r="BI1406" s="189">
        <f>IF(N1406="nulová",J1406,0)</f>
        <v>0</v>
      </c>
      <c r="BJ1406" s="19" t="s">
        <v>77</v>
      </c>
      <c r="BK1406" s="189">
        <f>ROUND(I1406*H1406,2)</f>
        <v>0</v>
      </c>
      <c r="BL1406" s="19" t="s">
        <v>266</v>
      </c>
      <c r="BM1406" s="188" t="s">
        <v>2171</v>
      </c>
    </row>
    <row r="1407" spans="1:47" s="2" customFormat="1" ht="29.25">
      <c r="A1407" s="37"/>
      <c r="B1407" s="38"/>
      <c r="C1407" s="39"/>
      <c r="D1407" s="190" t="s">
        <v>155</v>
      </c>
      <c r="E1407" s="39"/>
      <c r="F1407" s="191" t="s">
        <v>2172</v>
      </c>
      <c r="G1407" s="39"/>
      <c r="H1407" s="39"/>
      <c r="I1407" s="192"/>
      <c r="J1407" s="39"/>
      <c r="K1407" s="39"/>
      <c r="L1407" s="42"/>
      <c r="M1407" s="193"/>
      <c r="N1407" s="194"/>
      <c r="O1407" s="67"/>
      <c r="P1407" s="67"/>
      <c r="Q1407" s="67"/>
      <c r="R1407" s="67"/>
      <c r="S1407" s="67"/>
      <c r="T1407" s="68"/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7"/>
      <c r="AT1407" s="19" t="s">
        <v>155</v>
      </c>
      <c r="AU1407" s="19" t="s">
        <v>82</v>
      </c>
    </row>
    <row r="1408" spans="1:47" s="2" customFormat="1" ht="11.25">
      <c r="A1408" s="37"/>
      <c r="B1408" s="38"/>
      <c r="C1408" s="39"/>
      <c r="D1408" s="195" t="s">
        <v>157</v>
      </c>
      <c r="E1408" s="39"/>
      <c r="F1408" s="196" t="s">
        <v>2173</v>
      </c>
      <c r="G1408" s="39"/>
      <c r="H1408" s="39"/>
      <c r="I1408" s="192"/>
      <c r="J1408" s="39"/>
      <c r="K1408" s="39"/>
      <c r="L1408" s="42"/>
      <c r="M1408" s="193"/>
      <c r="N1408" s="194"/>
      <c r="O1408" s="67"/>
      <c r="P1408" s="67"/>
      <c r="Q1408" s="67"/>
      <c r="R1408" s="67"/>
      <c r="S1408" s="67"/>
      <c r="T1408" s="68"/>
      <c r="U1408" s="37"/>
      <c r="V1408" s="37"/>
      <c r="W1408" s="37"/>
      <c r="X1408" s="37"/>
      <c r="Y1408" s="37"/>
      <c r="Z1408" s="37"/>
      <c r="AA1408" s="37"/>
      <c r="AB1408" s="37"/>
      <c r="AC1408" s="37"/>
      <c r="AD1408" s="37"/>
      <c r="AE1408" s="37"/>
      <c r="AT1408" s="19" t="s">
        <v>157</v>
      </c>
      <c r="AU1408" s="19" t="s">
        <v>82</v>
      </c>
    </row>
    <row r="1409" spans="2:51" s="13" customFormat="1" ht="11.25">
      <c r="B1409" s="197"/>
      <c r="C1409" s="198"/>
      <c r="D1409" s="190" t="s">
        <v>159</v>
      </c>
      <c r="E1409" s="199" t="s">
        <v>21</v>
      </c>
      <c r="F1409" s="200" t="s">
        <v>2174</v>
      </c>
      <c r="G1409" s="198"/>
      <c r="H1409" s="201">
        <v>3.1</v>
      </c>
      <c r="I1409" s="202"/>
      <c r="J1409" s="198"/>
      <c r="K1409" s="198"/>
      <c r="L1409" s="203"/>
      <c r="M1409" s="204"/>
      <c r="N1409" s="205"/>
      <c r="O1409" s="205"/>
      <c r="P1409" s="205"/>
      <c r="Q1409" s="205"/>
      <c r="R1409" s="205"/>
      <c r="S1409" s="205"/>
      <c r="T1409" s="206"/>
      <c r="AT1409" s="207" t="s">
        <v>159</v>
      </c>
      <c r="AU1409" s="207" t="s">
        <v>82</v>
      </c>
      <c r="AV1409" s="13" t="s">
        <v>82</v>
      </c>
      <c r="AW1409" s="13" t="s">
        <v>34</v>
      </c>
      <c r="AX1409" s="13" t="s">
        <v>77</v>
      </c>
      <c r="AY1409" s="207" t="s">
        <v>145</v>
      </c>
    </row>
    <row r="1410" spans="1:65" s="2" customFormat="1" ht="37.9" customHeight="1">
      <c r="A1410" s="37"/>
      <c r="B1410" s="38"/>
      <c r="C1410" s="240" t="s">
        <v>2175</v>
      </c>
      <c r="D1410" s="240" t="s">
        <v>486</v>
      </c>
      <c r="E1410" s="241" t="s">
        <v>2176</v>
      </c>
      <c r="F1410" s="242" t="s">
        <v>2177</v>
      </c>
      <c r="G1410" s="243" t="s">
        <v>181</v>
      </c>
      <c r="H1410" s="244">
        <v>3.348</v>
      </c>
      <c r="I1410" s="245"/>
      <c r="J1410" s="246">
        <f>ROUND(I1410*H1410,2)</f>
        <v>0</v>
      </c>
      <c r="K1410" s="242" t="s">
        <v>21</v>
      </c>
      <c r="L1410" s="247"/>
      <c r="M1410" s="248" t="s">
        <v>21</v>
      </c>
      <c r="N1410" s="249" t="s">
        <v>43</v>
      </c>
      <c r="O1410" s="67"/>
      <c r="P1410" s="186">
        <f>O1410*H1410</f>
        <v>0</v>
      </c>
      <c r="Q1410" s="186">
        <v>0.007</v>
      </c>
      <c r="R1410" s="186">
        <f>Q1410*H1410</f>
        <v>0.023436</v>
      </c>
      <c r="S1410" s="186">
        <v>0</v>
      </c>
      <c r="T1410" s="187">
        <f>S1410*H1410</f>
        <v>0</v>
      </c>
      <c r="U1410" s="37"/>
      <c r="V1410" s="37"/>
      <c r="W1410" s="37"/>
      <c r="X1410" s="37"/>
      <c r="Y1410" s="37"/>
      <c r="Z1410" s="37"/>
      <c r="AA1410" s="37"/>
      <c r="AB1410" s="37"/>
      <c r="AC1410" s="37"/>
      <c r="AD1410" s="37"/>
      <c r="AE1410" s="37"/>
      <c r="AR1410" s="188" t="s">
        <v>426</v>
      </c>
      <c r="AT1410" s="188" t="s">
        <v>486</v>
      </c>
      <c r="AU1410" s="188" t="s">
        <v>82</v>
      </c>
      <c r="AY1410" s="19" t="s">
        <v>145</v>
      </c>
      <c r="BE1410" s="189">
        <f>IF(N1410="základní",J1410,0)</f>
        <v>0</v>
      </c>
      <c r="BF1410" s="189">
        <f>IF(N1410="snížená",J1410,0)</f>
        <v>0</v>
      </c>
      <c r="BG1410" s="189">
        <f>IF(N1410="zákl. přenesená",J1410,0)</f>
        <v>0</v>
      </c>
      <c r="BH1410" s="189">
        <f>IF(N1410="sníž. přenesená",J1410,0)</f>
        <v>0</v>
      </c>
      <c r="BI1410" s="189">
        <f>IF(N1410="nulová",J1410,0)</f>
        <v>0</v>
      </c>
      <c r="BJ1410" s="19" t="s">
        <v>77</v>
      </c>
      <c r="BK1410" s="189">
        <f>ROUND(I1410*H1410,2)</f>
        <v>0</v>
      </c>
      <c r="BL1410" s="19" t="s">
        <v>266</v>
      </c>
      <c r="BM1410" s="188" t="s">
        <v>2178</v>
      </c>
    </row>
    <row r="1411" spans="1:47" s="2" customFormat="1" ht="29.25">
      <c r="A1411" s="37"/>
      <c r="B1411" s="38"/>
      <c r="C1411" s="39"/>
      <c r="D1411" s="190" t="s">
        <v>155</v>
      </c>
      <c r="E1411" s="39"/>
      <c r="F1411" s="191" t="s">
        <v>2177</v>
      </c>
      <c r="G1411" s="39"/>
      <c r="H1411" s="39"/>
      <c r="I1411" s="192"/>
      <c r="J1411" s="39"/>
      <c r="K1411" s="39"/>
      <c r="L1411" s="42"/>
      <c r="M1411" s="193"/>
      <c r="N1411" s="194"/>
      <c r="O1411" s="67"/>
      <c r="P1411" s="67"/>
      <c r="Q1411" s="67"/>
      <c r="R1411" s="67"/>
      <c r="S1411" s="67"/>
      <c r="T1411" s="68"/>
      <c r="U1411" s="37"/>
      <c r="V1411" s="37"/>
      <c r="W1411" s="37"/>
      <c r="X1411" s="37"/>
      <c r="Y1411" s="37"/>
      <c r="Z1411" s="37"/>
      <c r="AA1411" s="37"/>
      <c r="AB1411" s="37"/>
      <c r="AC1411" s="37"/>
      <c r="AD1411" s="37"/>
      <c r="AE1411" s="37"/>
      <c r="AT1411" s="19" t="s">
        <v>155</v>
      </c>
      <c r="AU1411" s="19" t="s">
        <v>82</v>
      </c>
    </row>
    <row r="1412" spans="2:51" s="13" customFormat="1" ht="11.25">
      <c r="B1412" s="197"/>
      <c r="C1412" s="198"/>
      <c r="D1412" s="190" t="s">
        <v>159</v>
      </c>
      <c r="E1412" s="198"/>
      <c r="F1412" s="200" t="s">
        <v>2179</v>
      </c>
      <c r="G1412" s="198"/>
      <c r="H1412" s="201">
        <v>3.348</v>
      </c>
      <c r="I1412" s="202"/>
      <c r="J1412" s="198"/>
      <c r="K1412" s="198"/>
      <c r="L1412" s="203"/>
      <c r="M1412" s="204"/>
      <c r="N1412" s="205"/>
      <c r="O1412" s="205"/>
      <c r="P1412" s="205"/>
      <c r="Q1412" s="205"/>
      <c r="R1412" s="205"/>
      <c r="S1412" s="205"/>
      <c r="T1412" s="206"/>
      <c r="AT1412" s="207" t="s">
        <v>159</v>
      </c>
      <c r="AU1412" s="207" t="s">
        <v>82</v>
      </c>
      <c r="AV1412" s="13" t="s">
        <v>82</v>
      </c>
      <c r="AW1412" s="13" t="s">
        <v>4</v>
      </c>
      <c r="AX1412" s="13" t="s">
        <v>77</v>
      </c>
      <c r="AY1412" s="207" t="s">
        <v>145</v>
      </c>
    </row>
    <row r="1413" spans="1:65" s="2" customFormat="1" ht="24.2" customHeight="1">
      <c r="A1413" s="37"/>
      <c r="B1413" s="38"/>
      <c r="C1413" s="177" t="s">
        <v>2180</v>
      </c>
      <c r="D1413" s="177" t="s">
        <v>148</v>
      </c>
      <c r="E1413" s="178" t="s">
        <v>2181</v>
      </c>
      <c r="F1413" s="179" t="s">
        <v>2182</v>
      </c>
      <c r="G1413" s="180" t="s">
        <v>181</v>
      </c>
      <c r="H1413" s="181">
        <v>3.1</v>
      </c>
      <c r="I1413" s="182"/>
      <c r="J1413" s="183">
        <f>ROUND(I1413*H1413,2)</f>
        <v>0</v>
      </c>
      <c r="K1413" s="179" t="s">
        <v>152</v>
      </c>
      <c r="L1413" s="42"/>
      <c r="M1413" s="184" t="s">
        <v>21</v>
      </c>
      <c r="N1413" s="185" t="s">
        <v>43</v>
      </c>
      <c r="O1413" s="67"/>
      <c r="P1413" s="186">
        <f>O1413*H1413</f>
        <v>0</v>
      </c>
      <c r="Q1413" s="186">
        <v>0</v>
      </c>
      <c r="R1413" s="186">
        <f>Q1413*H1413</f>
        <v>0</v>
      </c>
      <c r="S1413" s="186">
        <v>0</v>
      </c>
      <c r="T1413" s="187">
        <f>S1413*H1413</f>
        <v>0</v>
      </c>
      <c r="U1413" s="37"/>
      <c r="V1413" s="37"/>
      <c r="W1413" s="37"/>
      <c r="X1413" s="37"/>
      <c r="Y1413" s="37"/>
      <c r="Z1413" s="37"/>
      <c r="AA1413" s="37"/>
      <c r="AB1413" s="37"/>
      <c r="AC1413" s="37"/>
      <c r="AD1413" s="37"/>
      <c r="AE1413" s="37"/>
      <c r="AR1413" s="188" t="s">
        <v>266</v>
      </c>
      <c r="AT1413" s="188" t="s">
        <v>148</v>
      </c>
      <c r="AU1413" s="188" t="s">
        <v>82</v>
      </c>
      <c r="AY1413" s="19" t="s">
        <v>145</v>
      </c>
      <c r="BE1413" s="189">
        <f>IF(N1413="základní",J1413,0)</f>
        <v>0</v>
      </c>
      <c r="BF1413" s="189">
        <f>IF(N1413="snížená",J1413,0)</f>
        <v>0</v>
      </c>
      <c r="BG1413" s="189">
        <f>IF(N1413="zákl. přenesená",J1413,0)</f>
        <v>0</v>
      </c>
      <c r="BH1413" s="189">
        <f>IF(N1413="sníž. přenesená",J1413,0)</f>
        <v>0</v>
      </c>
      <c r="BI1413" s="189">
        <f>IF(N1413="nulová",J1413,0)</f>
        <v>0</v>
      </c>
      <c r="BJ1413" s="19" t="s">
        <v>77</v>
      </c>
      <c r="BK1413" s="189">
        <f>ROUND(I1413*H1413,2)</f>
        <v>0</v>
      </c>
      <c r="BL1413" s="19" t="s">
        <v>266</v>
      </c>
      <c r="BM1413" s="188" t="s">
        <v>2183</v>
      </c>
    </row>
    <row r="1414" spans="1:47" s="2" customFormat="1" ht="19.5">
      <c r="A1414" s="37"/>
      <c r="B1414" s="38"/>
      <c r="C1414" s="39"/>
      <c r="D1414" s="190" t="s">
        <v>155</v>
      </c>
      <c r="E1414" s="39"/>
      <c r="F1414" s="191" t="s">
        <v>2184</v>
      </c>
      <c r="G1414" s="39"/>
      <c r="H1414" s="39"/>
      <c r="I1414" s="192"/>
      <c r="J1414" s="39"/>
      <c r="K1414" s="39"/>
      <c r="L1414" s="42"/>
      <c r="M1414" s="193"/>
      <c r="N1414" s="194"/>
      <c r="O1414" s="67"/>
      <c r="P1414" s="67"/>
      <c r="Q1414" s="67"/>
      <c r="R1414" s="67"/>
      <c r="S1414" s="67"/>
      <c r="T1414" s="68"/>
      <c r="U1414" s="37"/>
      <c r="V1414" s="37"/>
      <c r="W1414" s="37"/>
      <c r="X1414" s="37"/>
      <c r="Y1414" s="37"/>
      <c r="Z1414" s="37"/>
      <c r="AA1414" s="37"/>
      <c r="AB1414" s="37"/>
      <c r="AC1414" s="37"/>
      <c r="AD1414" s="37"/>
      <c r="AE1414" s="37"/>
      <c r="AT1414" s="19" t="s">
        <v>155</v>
      </c>
      <c r="AU1414" s="19" t="s">
        <v>82</v>
      </c>
    </row>
    <row r="1415" spans="1:47" s="2" customFormat="1" ht="11.25">
      <c r="A1415" s="37"/>
      <c r="B1415" s="38"/>
      <c r="C1415" s="39"/>
      <c r="D1415" s="195" t="s">
        <v>157</v>
      </c>
      <c r="E1415" s="39"/>
      <c r="F1415" s="196" t="s">
        <v>2185</v>
      </c>
      <c r="G1415" s="39"/>
      <c r="H1415" s="39"/>
      <c r="I1415" s="192"/>
      <c r="J1415" s="39"/>
      <c r="K1415" s="39"/>
      <c r="L1415" s="42"/>
      <c r="M1415" s="193"/>
      <c r="N1415" s="194"/>
      <c r="O1415" s="67"/>
      <c r="P1415" s="67"/>
      <c r="Q1415" s="67"/>
      <c r="R1415" s="67"/>
      <c r="S1415" s="67"/>
      <c r="T1415" s="68"/>
      <c r="U1415" s="37"/>
      <c r="V1415" s="37"/>
      <c r="W1415" s="37"/>
      <c r="X1415" s="37"/>
      <c r="Y1415" s="37"/>
      <c r="Z1415" s="37"/>
      <c r="AA1415" s="37"/>
      <c r="AB1415" s="37"/>
      <c r="AC1415" s="37"/>
      <c r="AD1415" s="37"/>
      <c r="AE1415" s="37"/>
      <c r="AT1415" s="19" t="s">
        <v>157</v>
      </c>
      <c r="AU1415" s="19" t="s">
        <v>82</v>
      </c>
    </row>
    <row r="1416" spans="2:51" s="13" customFormat="1" ht="11.25">
      <c r="B1416" s="197"/>
      <c r="C1416" s="198"/>
      <c r="D1416" s="190" t="s">
        <v>159</v>
      </c>
      <c r="E1416" s="199" t="s">
        <v>21</v>
      </c>
      <c r="F1416" s="200" t="s">
        <v>2174</v>
      </c>
      <c r="G1416" s="198"/>
      <c r="H1416" s="201">
        <v>3.1</v>
      </c>
      <c r="I1416" s="202"/>
      <c r="J1416" s="198"/>
      <c r="K1416" s="198"/>
      <c r="L1416" s="203"/>
      <c r="M1416" s="204"/>
      <c r="N1416" s="205"/>
      <c r="O1416" s="205"/>
      <c r="P1416" s="205"/>
      <c r="Q1416" s="205"/>
      <c r="R1416" s="205"/>
      <c r="S1416" s="205"/>
      <c r="T1416" s="206"/>
      <c r="AT1416" s="207" t="s">
        <v>159</v>
      </c>
      <c r="AU1416" s="207" t="s">
        <v>82</v>
      </c>
      <c r="AV1416" s="13" t="s">
        <v>82</v>
      </c>
      <c r="AW1416" s="13" t="s">
        <v>34</v>
      </c>
      <c r="AX1416" s="13" t="s">
        <v>77</v>
      </c>
      <c r="AY1416" s="207" t="s">
        <v>145</v>
      </c>
    </row>
    <row r="1417" spans="1:65" s="2" customFormat="1" ht="24.2" customHeight="1">
      <c r="A1417" s="37"/>
      <c r="B1417" s="38"/>
      <c r="C1417" s="240" t="s">
        <v>2186</v>
      </c>
      <c r="D1417" s="240" t="s">
        <v>486</v>
      </c>
      <c r="E1417" s="241" t="s">
        <v>2187</v>
      </c>
      <c r="F1417" s="242" t="s">
        <v>2188</v>
      </c>
      <c r="G1417" s="243" t="s">
        <v>181</v>
      </c>
      <c r="H1417" s="244">
        <v>3.348</v>
      </c>
      <c r="I1417" s="245"/>
      <c r="J1417" s="246">
        <f>ROUND(I1417*H1417,2)</f>
        <v>0</v>
      </c>
      <c r="K1417" s="242" t="s">
        <v>152</v>
      </c>
      <c r="L1417" s="247"/>
      <c r="M1417" s="248" t="s">
        <v>21</v>
      </c>
      <c r="N1417" s="249" t="s">
        <v>43</v>
      </c>
      <c r="O1417" s="67"/>
      <c r="P1417" s="186">
        <f>O1417*H1417</f>
        <v>0</v>
      </c>
      <c r="Q1417" s="186">
        <v>0.0003</v>
      </c>
      <c r="R1417" s="186">
        <f>Q1417*H1417</f>
        <v>0.0010044</v>
      </c>
      <c r="S1417" s="186">
        <v>0</v>
      </c>
      <c r="T1417" s="187">
        <f>S1417*H1417</f>
        <v>0</v>
      </c>
      <c r="U1417" s="37"/>
      <c r="V1417" s="37"/>
      <c r="W1417" s="37"/>
      <c r="X1417" s="37"/>
      <c r="Y1417" s="37"/>
      <c r="Z1417" s="37"/>
      <c r="AA1417" s="37"/>
      <c r="AB1417" s="37"/>
      <c r="AC1417" s="37"/>
      <c r="AD1417" s="37"/>
      <c r="AE1417" s="37"/>
      <c r="AR1417" s="188" t="s">
        <v>426</v>
      </c>
      <c r="AT1417" s="188" t="s">
        <v>486</v>
      </c>
      <c r="AU1417" s="188" t="s">
        <v>82</v>
      </c>
      <c r="AY1417" s="19" t="s">
        <v>145</v>
      </c>
      <c r="BE1417" s="189">
        <f>IF(N1417="základní",J1417,0)</f>
        <v>0</v>
      </c>
      <c r="BF1417" s="189">
        <f>IF(N1417="snížená",J1417,0)</f>
        <v>0</v>
      </c>
      <c r="BG1417" s="189">
        <f>IF(N1417="zákl. přenesená",J1417,0)</f>
        <v>0</v>
      </c>
      <c r="BH1417" s="189">
        <f>IF(N1417="sníž. přenesená",J1417,0)</f>
        <v>0</v>
      </c>
      <c r="BI1417" s="189">
        <f>IF(N1417="nulová",J1417,0)</f>
        <v>0</v>
      </c>
      <c r="BJ1417" s="19" t="s">
        <v>77</v>
      </c>
      <c r="BK1417" s="189">
        <f>ROUND(I1417*H1417,2)</f>
        <v>0</v>
      </c>
      <c r="BL1417" s="19" t="s">
        <v>266</v>
      </c>
      <c r="BM1417" s="188" t="s">
        <v>2189</v>
      </c>
    </row>
    <row r="1418" spans="1:47" s="2" customFormat="1" ht="19.5">
      <c r="A1418" s="37"/>
      <c r="B1418" s="38"/>
      <c r="C1418" s="39"/>
      <c r="D1418" s="190" t="s">
        <v>155</v>
      </c>
      <c r="E1418" s="39"/>
      <c r="F1418" s="191" t="s">
        <v>2188</v>
      </c>
      <c r="G1418" s="39"/>
      <c r="H1418" s="39"/>
      <c r="I1418" s="192"/>
      <c r="J1418" s="39"/>
      <c r="K1418" s="39"/>
      <c r="L1418" s="42"/>
      <c r="M1418" s="193"/>
      <c r="N1418" s="194"/>
      <c r="O1418" s="67"/>
      <c r="P1418" s="67"/>
      <c r="Q1418" s="67"/>
      <c r="R1418" s="67"/>
      <c r="S1418" s="67"/>
      <c r="T1418" s="68"/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37"/>
      <c r="AE1418" s="37"/>
      <c r="AT1418" s="19" t="s">
        <v>155</v>
      </c>
      <c r="AU1418" s="19" t="s">
        <v>82</v>
      </c>
    </row>
    <row r="1419" spans="1:47" s="2" customFormat="1" ht="11.25">
      <c r="A1419" s="37"/>
      <c r="B1419" s="38"/>
      <c r="C1419" s="39"/>
      <c r="D1419" s="195" t="s">
        <v>157</v>
      </c>
      <c r="E1419" s="39"/>
      <c r="F1419" s="196" t="s">
        <v>2190</v>
      </c>
      <c r="G1419" s="39"/>
      <c r="H1419" s="39"/>
      <c r="I1419" s="192"/>
      <c r="J1419" s="39"/>
      <c r="K1419" s="39"/>
      <c r="L1419" s="42"/>
      <c r="M1419" s="193"/>
      <c r="N1419" s="194"/>
      <c r="O1419" s="67"/>
      <c r="P1419" s="67"/>
      <c r="Q1419" s="67"/>
      <c r="R1419" s="67"/>
      <c r="S1419" s="67"/>
      <c r="T1419" s="68"/>
      <c r="U1419" s="37"/>
      <c r="V1419" s="37"/>
      <c r="W1419" s="37"/>
      <c r="X1419" s="37"/>
      <c r="Y1419" s="37"/>
      <c r="Z1419" s="37"/>
      <c r="AA1419" s="37"/>
      <c r="AB1419" s="37"/>
      <c r="AC1419" s="37"/>
      <c r="AD1419" s="37"/>
      <c r="AE1419" s="37"/>
      <c r="AT1419" s="19" t="s">
        <v>157</v>
      </c>
      <c r="AU1419" s="19" t="s">
        <v>82</v>
      </c>
    </row>
    <row r="1420" spans="2:51" s="13" customFormat="1" ht="11.25">
      <c r="B1420" s="197"/>
      <c r="C1420" s="198"/>
      <c r="D1420" s="190" t="s">
        <v>159</v>
      </c>
      <c r="E1420" s="198"/>
      <c r="F1420" s="200" t="s">
        <v>2179</v>
      </c>
      <c r="G1420" s="198"/>
      <c r="H1420" s="201">
        <v>3.348</v>
      </c>
      <c r="I1420" s="202"/>
      <c r="J1420" s="198"/>
      <c r="K1420" s="198"/>
      <c r="L1420" s="203"/>
      <c r="M1420" s="204"/>
      <c r="N1420" s="205"/>
      <c r="O1420" s="205"/>
      <c r="P1420" s="205"/>
      <c r="Q1420" s="205"/>
      <c r="R1420" s="205"/>
      <c r="S1420" s="205"/>
      <c r="T1420" s="206"/>
      <c r="AT1420" s="207" t="s">
        <v>159</v>
      </c>
      <c r="AU1420" s="207" t="s">
        <v>82</v>
      </c>
      <c r="AV1420" s="13" t="s">
        <v>82</v>
      </c>
      <c r="AW1420" s="13" t="s">
        <v>4</v>
      </c>
      <c r="AX1420" s="13" t="s">
        <v>77</v>
      </c>
      <c r="AY1420" s="207" t="s">
        <v>145</v>
      </c>
    </row>
    <row r="1421" spans="1:65" s="2" customFormat="1" ht="24.2" customHeight="1">
      <c r="A1421" s="37"/>
      <c r="B1421" s="38"/>
      <c r="C1421" s="177" t="s">
        <v>2191</v>
      </c>
      <c r="D1421" s="177" t="s">
        <v>148</v>
      </c>
      <c r="E1421" s="178" t="s">
        <v>2192</v>
      </c>
      <c r="F1421" s="179" t="s">
        <v>2193</v>
      </c>
      <c r="G1421" s="180" t="s">
        <v>181</v>
      </c>
      <c r="H1421" s="181">
        <v>30.3</v>
      </c>
      <c r="I1421" s="182"/>
      <c r="J1421" s="183">
        <f>ROUND(I1421*H1421,2)</f>
        <v>0</v>
      </c>
      <c r="K1421" s="179" t="s">
        <v>152</v>
      </c>
      <c r="L1421" s="42"/>
      <c r="M1421" s="184" t="s">
        <v>21</v>
      </c>
      <c r="N1421" s="185" t="s">
        <v>43</v>
      </c>
      <c r="O1421" s="67"/>
      <c r="P1421" s="186">
        <f>O1421*H1421</f>
        <v>0</v>
      </c>
      <c r="Q1421" s="186">
        <v>0.00017</v>
      </c>
      <c r="R1421" s="186">
        <f>Q1421*H1421</f>
        <v>0.005151</v>
      </c>
      <c r="S1421" s="186">
        <v>0</v>
      </c>
      <c r="T1421" s="187">
        <f>S1421*H1421</f>
        <v>0</v>
      </c>
      <c r="U1421" s="37"/>
      <c r="V1421" s="37"/>
      <c r="W1421" s="37"/>
      <c r="X1421" s="37"/>
      <c r="Y1421" s="37"/>
      <c r="Z1421" s="37"/>
      <c r="AA1421" s="37"/>
      <c r="AB1421" s="37"/>
      <c r="AC1421" s="37"/>
      <c r="AD1421" s="37"/>
      <c r="AE1421" s="37"/>
      <c r="AR1421" s="188" t="s">
        <v>266</v>
      </c>
      <c r="AT1421" s="188" t="s">
        <v>148</v>
      </c>
      <c r="AU1421" s="188" t="s">
        <v>82</v>
      </c>
      <c r="AY1421" s="19" t="s">
        <v>145</v>
      </c>
      <c r="BE1421" s="189">
        <f>IF(N1421="základní",J1421,0)</f>
        <v>0</v>
      </c>
      <c r="BF1421" s="189">
        <f>IF(N1421="snížená",J1421,0)</f>
        <v>0</v>
      </c>
      <c r="BG1421" s="189">
        <f>IF(N1421="zákl. přenesená",J1421,0)</f>
        <v>0</v>
      </c>
      <c r="BH1421" s="189">
        <f>IF(N1421="sníž. přenesená",J1421,0)</f>
        <v>0</v>
      </c>
      <c r="BI1421" s="189">
        <f>IF(N1421="nulová",J1421,0)</f>
        <v>0</v>
      </c>
      <c r="BJ1421" s="19" t="s">
        <v>77</v>
      </c>
      <c r="BK1421" s="189">
        <f>ROUND(I1421*H1421,2)</f>
        <v>0</v>
      </c>
      <c r="BL1421" s="19" t="s">
        <v>266</v>
      </c>
      <c r="BM1421" s="188" t="s">
        <v>2194</v>
      </c>
    </row>
    <row r="1422" spans="1:47" s="2" customFormat="1" ht="29.25">
      <c r="A1422" s="37"/>
      <c r="B1422" s="38"/>
      <c r="C1422" s="39"/>
      <c r="D1422" s="190" t="s">
        <v>155</v>
      </c>
      <c r="E1422" s="39"/>
      <c r="F1422" s="191" t="s">
        <v>2195</v>
      </c>
      <c r="G1422" s="39"/>
      <c r="H1422" s="39"/>
      <c r="I1422" s="192"/>
      <c r="J1422" s="39"/>
      <c r="K1422" s="39"/>
      <c r="L1422" s="42"/>
      <c r="M1422" s="193"/>
      <c r="N1422" s="194"/>
      <c r="O1422" s="67"/>
      <c r="P1422" s="67"/>
      <c r="Q1422" s="67"/>
      <c r="R1422" s="67"/>
      <c r="S1422" s="67"/>
      <c r="T1422" s="68"/>
      <c r="U1422" s="37"/>
      <c r="V1422" s="37"/>
      <c r="W1422" s="37"/>
      <c r="X1422" s="37"/>
      <c r="Y1422" s="37"/>
      <c r="Z1422" s="37"/>
      <c r="AA1422" s="37"/>
      <c r="AB1422" s="37"/>
      <c r="AC1422" s="37"/>
      <c r="AD1422" s="37"/>
      <c r="AE1422" s="37"/>
      <c r="AT1422" s="19" t="s">
        <v>155</v>
      </c>
      <c r="AU1422" s="19" t="s">
        <v>82</v>
      </c>
    </row>
    <row r="1423" spans="1:47" s="2" customFormat="1" ht="11.25">
      <c r="A1423" s="37"/>
      <c r="B1423" s="38"/>
      <c r="C1423" s="39"/>
      <c r="D1423" s="195" t="s">
        <v>157</v>
      </c>
      <c r="E1423" s="39"/>
      <c r="F1423" s="196" t="s">
        <v>2196</v>
      </c>
      <c r="G1423" s="39"/>
      <c r="H1423" s="39"/>
      <c r="I1423" s="192"/>
      <c r="J1423" s="39"/>
      <c r="K1423" s="39"/>
      <c r="L1423" s="42"/>
      <c r="M1423" s="193"/>
      <c r="N1423" s="194"/>
      <c r="O1423" s="67"/>
      <c r="P1423" s="67"/>
      <c r="Q1423" s="67"/>
      <c r="R1423" s="67"/>
      <c r="S1423" s="67"/>
      <c r="T1423" s="68"/>
      <c r="U1423" s="37"/>
      <c r="V1423" s="37"/>
      <c r="W1423" s="37"/>
      <c r="X1423" s="37"/>
      <c r="Y1423" s="37"/>
      <c r="Z1423" s="37"/>
      <c r="AA1423" s="37"/>
      <c r="AB1423" s="37"/>
      <c r="AC1423" s="37"/>
      <c r="AD1423" s="37"/>
      <c r="AE1423" s="37"/>
      <c r="AT1423" s="19" t="s">
        <v>157</v>
      </c>
      <c r="AU1423" s="19" t="s">
        <v>82</v>
      </c>
    </row>
    <row r="1424" spans="2:51" s="13" customFormat="1" ht="11.25">
      <c r="B1424" s="197"/>
      <c r="C1424" s="198"/>
      <c r="D1424" s="190" t="s">
        <v>159</v>
      </c>
      <c r="E1424" s="199" t="s">
        <v>21</v>
      </c>
      <c r="F1424" s="200" t="s">
        <v>2197</v>
      </c>
      <c r="G1424" s="198"/>
      <c r="H1424" s="201">
        <v>27.2</v>
      </c>
      <c r="I1424" s="202"/>
      <c r="J1424" s="198"/>
      <c r="K1424" s="198"/>
      <c r="L1424" s="203"/>
      <c r="M1424" s="204"/>
      <c r="N1424" s="205"/>
      <c r="O1424" s="205"/>
      <c r="P1424" s="205"/>
      <c r="Q1424" s="205"/>
      <c r="R1424" s="205"/>
      <c r="S1424" s="205"/>
      <c r="T1424" s="206"/>
      <c r="AT1424" s="207" t="s">
        <v>159</v>
      </c>
      <c r="AU1424" s="207" t="s">
        <v>82</v>
      </c>
      <c r="AV1424" s="13" t="s">
        <v>82</v>
      </c>
      <c r="AW1424" s="13" t="s">
        <v>34</v>
      </c>
      <c r="AX1424" s="13" t="s">
        <v>72</v>
      </c>
      <c r="AY1424" s="207" t="s">
        <v>145</v>
      </c>
    </row>
    <row r="1425" spans="2:51" s="13" customFormat="1" ht="11.25">
      <c r="B1425" s="197"/>
      <c r="C1425" s="198"/>
      <c r="D1425" s="190" t="s">
        <v>159</v>
      </c>
      <c r="E1425" s="199" t="s">
        <v>21</v>
      </c>
      <c r="F1425" s="200" t="s">
        <v>2174</v>
      </c>
      <c r="G1425" s="198"/>
      <c r="H1425" s="201">
        <v>3.1</v>
      </c>
      <c r="I1425" s="202"/>
      <c r="J1425" s="198"/>
      <c r="K1425" s="198"/>
      <c r="L1425" s="203"/>
      <c r="M1425" s="204"/>
      <c r="N1425" s="205"/>
      <c r="O1425" s="205"/>
      <c r="P1425" s="205"/>
      <c r="Q1425" s="205"/>
      <c r="R1425" s="205"/>
      <c r="S1425" s="205"/>
      <c r="T1425" s="206"/>
      <c r="AT1425" s="207" t="s">
        <v>159</v>
      </c>
      <c r="AU1425" s="207" t="s">
        <v>82</v>
      </c>
      <c r="AV1425" s="13" t="s">
        <v>82</v>
      </c>
      <c r="AW1425" s="13" t="s">
        <v>34</v>
      </c>
      <c r="AX1425" s="13" t="s">
        <v>72</v>
      </c>
      <c r="AY1425" s="207" t="s">
        <v>145</v>
      </c>
    </row>
    <row r="1426" spans="2:51" s="15" customFormat="1" ht="11.25">
      <c r="B1426" s="218"/>
      <c r="C1426" s="219"/>
      <c r="D1426" s="190" t="s">
        <v>159</v>
      </c>
      <c r="E1426" s="220" t="s">
        <v>21</v>
      </c>
      <c r="F1426" s="221" t="s">
        <v>233</v>
      </c>
      <c r="G1426" s="219"/>
      <c r="H1426" s="222">
        <v>30.3</v>
      </c>
      <c r="I1426" s="223"/>
      <c r="J1426" s="219"/>
      <c r="K1426" s="219"/>
      <c r="L1426" s="224"/>
      <c r="M1426" s="225"/>
      <c r="N1426" s="226"/>
      <c r="O1426" s="226"/>
      <c r="P1426" s="226"/>
      <c r="Q1426" s="226"/>
      <c r="R1426" s="226"/>
      <c r="S1426" s="226"/>
      <c r="T1426" s="227"/>
      <c r="AT1426" s="228" t="s">
        <v>159</v>
      </c>
      <c r="AU1426" s="228" t="s">
        <v>82</v>
      </c>
      <c r="AV1426" s="15" t="s">
        <v>153</v>
      </c>
      <c r="AW1426" s="15" t="s">
        <v>34</v>
      </c>
      <c r="AX1426" s="15" t="s">
        <v>77</v>
      </c>
      <c r="AY1426" s="228" t="s">
        <v>145</v>
      </c>
    </row>
    <row r="1427" spans="1:65" s="2" customFormat="1" ht="16.5" customHeight="1">
      <c r="A1427" s="37"/>
      <c r="B1427" s="38"/>
      <c r="C1427" s="177" t="s">
        <v>2198</v>
      </c>
      <c r="D1427" s="177" t="s">
        <v>148</v>
      </c>
      <c r="E1427" s="178" t="s">
        <v>2199</v>
      </c>
      <c r="F1427" s="179" t="s">
        <v>2200</v>
      </c>
      <c r="G1427" s="180" t="s">
        <v>181</v>
      </c>
      <c r="H1427" s="181">
        <v>30.3</v>
      </c>
      <c r="I1427" s="182"/>
      <c r="J1427" s="183">
        <f>ROUND(I1427*H1427,2)</f>
        <v>0</v>
      </c>
      <c r="K1427" s="179" t="s">
        <v>152</v>
      </c>
      <c r="L1427" s="42"/>
      <c r="M1427" s="184" t="s">
        <v>21</v>
      </c>
      <c r="N1427" s="185" t="s">
        <v>43</v>
      </c>
      <c r="O1427" s="67"/>
      <c r="P1427" s="186">
        <f>O1427*H1427</f>
        <v>0</v>
      </c>
      <c r="Q1427" s="186">
        <v>0</v>
      </c>
      <c r="R1427" s="186">
        <f>Q1427*H1427</f>
        <v>0</v>
      </c>
      <c r="S1427" s="186">
        <v>0</v>
      </c>
      <c r="T1427" s="187">
        <f>S1427*H1427</f>
        <v>0</v>
      </c>
      <c r="U1427" s="37"/>
      <c r="V1427" s="37"/>
      <c r="W1427" s="37"/>
      <c r="X1427" s="37"/>
      <c r="Y1427" s="37"/>
      <c r="Z1427" s="37"/>
      <c r="AA1427" s="37"/>
      <c r="AB1427" s="37"/>
      <c r="AC1427" s="37"/>
      <c r="AD1427" s="37"/>
      <c r="AE1427" s="37"/>
      <c r="AR1427" s="188" t="s">
        <v>266</v>
      </c>
      <c r="AT1427" s="188" t="s">
        <v>148</v>
      </c>
      <c r="AU1427" s="188" t="s">
        <v>82</v>
      </c>
      <c r="AY1427" s="19" t="s">
        <v>145</v>
      </c>
      <c r="BE1427" s="189">
        <f>IF(N1427="základní",J1427,0)</f>
        <v>0</v>
      </c>
      <c r="BF1427" s="189">
        <f>IF(N1427="snížená",J1427,0)</f>
        <v>0</v>
      </c>
      <c r="BG1427" s="189">
        <f>IF(N1427="zákl. přenesená",J1427,0)</f>
        <v>0</v>
      </c>
      <c r="BH1427" s="189">
        <f>IF(N1427="sníž. přenesená",J1427,0)</f>
        <v>0</v>
      </c>
      <c r="BI1427" s="189">
        <f>IF(N1427="nulová",J1427,0)</f>
        <v>0</v>
      </c>
      <c r="BJ1427" s="19" t="s">
        <v>77</v>
      </c>
      <c r="BK1427" s="189">
        <f>ROUND(I1427*H1427,2)</f>
        <v>0</v>
      </c>
      <c r="BL1427" s="19" t="s">
        <v>266</v>
      </c>
      <c r="BM1427" s="188" t="s">
        <v>2201</v>
      </c>
    </row>
    <row r="1428" spans="1:47" s="2" customFormat="1" ht="11.25">
      <c r="A1428" s="37"/>
      <c r="B1428" s="38"/>
      <c r="C1428" s="39"/>
      <c r="D1428" s="190" t="s">
        <v>155</v>
      </c>
      <c r="E1428" s="39"/>
      <c r="F1428" s="191" t="s">
        <v>2202</v>
      </c>
      <c r="G1428" s="39"/>
      <c r="H1428" s="39"/>
      <c r="I1428" s="192"/>
      <c r="J1428" s="39"/>
      <c r="K1428" s="39"/>
      <c r="L1428" s="42"/>
      <c r="M1428" s="193"/>
      <c r="N1428" s="194"/>
      <c r="O1428" s="67"/>
      <c r="P1428" s="67"/>
      <c r="Q1428" s="67"/>
      <c r="R1428" s="67"/>
      <c r="S1428" s="67"/>
      <c r="T1428" s="68"/>
      <c r="U1428" s="37"/>
      <c r="V1428" s="37"/>
      <c r="W1428" s="37"/>
      <c r="X1428" s="37"/>
      <c r="Y1428" s="37"/>
      <c r="Z1428" s="37"/>
      <c r="AA1428" s="37"/>
      <c r="AB1428" s="37"/>
      <c r="AC1428" s="37"/>
      <c r="AD1428" s="37"/>
      <c r="AE1428" s="37"/>
      <c r="AT1428" s="19" t="s">
        <v>155</v>
      </c>
      <c r="AU1428" s="19" t="s">
        <v>82</v>
      </c>
    </row>
    <row r="1429" spans="1:47" s="2" customFormat="1" ht="11.25">
      <c r="A1429" s="37"/>
      <c r="B1429" s="38"/>
      <c r="C1429" s="39"/>
      <c r="D1429" s="195" t="s">
        <v>157</v>
      </c>
      <c r="E1429" s="39"/>
      <c r="F1429" s="196" t="s">
        <v>2203</v>
      </c>
      <c r="G1429" s="39"/>
      <c r="H1429" s="39"/>
      <c r="I1429" s="192"/>
      <c r="J1429" s="39"/>
      <c r="K1429" s="39"/>
      <c r="L1429" s="42"/>
      <c r="M1429" s="193"/>
      <c r="N1429" s="194"/>
      <c r="O1429" s="67"/>
      <c r="P1429" s="67"/>
      <c r="Q1429" s="67"/>
      <c r="R1429" s="67"/>
      <c r="S1429" s="67"/>
      <c r="T1429" s="68"/>
      <c r="U1429" s="37"/>
      <c r="V1429" s="37"/>
      <c r="W1429" s="37"/>
      <c r="X1429" s="37"/>
      <c r="Y1429" s="37"/>
      <c r="Z1429" s="37"/>
      <c r="AA1429" s="37"/>
      <c r="AB1429" s="37"/>
      <c r="AC1429" s="37"/>
      <c r="AD1429" s="37"/>
      <c r="AE1429" s="37"/>
      <c r="AT1429" s="19" t="s">
        <v>157</v>
      </c>
      <c r="AU1429" s="19" t="s">
        <v>82</v>
      </c>
    </row>
    <row r="1430" spans="2:51" s="13" customFormat="1" ht="11.25">
      <c r="B1430" s="197"/>
      <c r="C1430" s="198"/>
      <c r="D1430" s="190" t="s">
        <v>159</v>
      </c>
      <c r="E1430" s="199" t="s">
        <v>21</v>
      </c>
      <c r="F1430" s="200" t="s">
        <v>2197</v>
      </c>
      <c r="G1430" s="198"/>
      <c r="H1430" s="201">
        <v>27.2</v>
      </c>
      <c r="I1430" s="202"/>
      <c r="J1430" s="198"/>
      <c r="K1430" s="198"/>
      <c r="L1430" s="203"/>
      <c r="M1430" s="204"/>
      <c r="N1430" s="205"/>
      <c r="O1430" s="205"/>
      <c r="P1430" s="205"/>
      <c r="Q1430" s="205"/>
      <c r="R1430" s="205"/>
      <c r="S1430" s="205"/>
      <c r="T1430" s="206"/>
      <c r="AT1430" s="207" t="s">
        <v>159</v>
      </c>
      <c r="AU1430" s="207" t="s">
        <v>82</v>
      </c>
      <c r="AV1430" s="13" t="s">
        <v>82</v>
      </c>
      <c r="AW1430" s="13" t="s">
        <v>34</v>
      </c>
      <c r="AX1430" s="13" t="s">
        <v>72</v>
      </c>
      <c r="AY1430" s="207" t="s">
        <v>145</v>
      </c>
    </row>
    <row r="1431" spans="2:51" s="13" customFormat="1" ht="11.25">
      <c r="B1431" s="197"/>
      <c r="C1431" s="198"/>
      <c r="D1431" s="190" t="s">
        <v>159</v>
      </c>
      <c r="E1431" s="199" t="s">
        <v>21</v>
      </c>
      <c r="F1431" s="200" t="s">
        <v>2174</v>
      </c>
      <c r="G1431" s="198"/>
      <c r="H1431" s="201">
        <v>3.1</v>
      </c>
      <c r="I1431" s="202"/>
      <c r="J1431" s="198"/>
      <c r="K1431" s="198"/>
      <c r="L1431" s="203"/>
      <c r="M1431" s="204"/>
      <c r="N1431" s="205"/>
      <c r="O1431" s="205"/>
      <c r="P1431" s="205"/>
      <c r="Q1431" s="205"/>
      <c r="R1431" s="205"/>
      <c r="S1431" s="205"/>
      <c r="T1431" s="206"/>
      <c r="AT1431" s="207" t="s">
        <v>159</v>
      </c>
      <c r="AU1431" s="207" t="s">
        <v>82</v>
      </c>
      <c r="AV1431" s="13" t="s">
        <v>82</v>
      </c>
      <c r="AW1431" s="13" t="s">
        <v>34</v>
      </c>
      <c r="AX1431" s="13" t="s">
        <v>72</v>
      </c>
      <c r="AY1431" s="207" t="s">
        <v>145</v>
      </c>
    </row>
    <row r="1432" spans="2:51" s="15" customFormat="1" ht="11.25">
      <c r="B1432" s="218"/>
      <c r="C1432" s="219"/>
      <c r="D1432" s="190" t="s">
        <v>159</v>
      </c>
      <c r="E1432" s="220" t="s">
        <v>21</v>
      </c>
      <c r="F1432" s="221" t="s">
        <v>233</v>
      </c>
      <c r="G1432" s="219"/>
      <c r="H1432" s="222">
        <v>30.3</v>
      </c>
      <c r="I1432" s="223"/>
      <c r="J1432" s="219"/>
      <c r="K1432" s="219"/>
      <c r="L1432" s="224"/>
      <c r="M1432" s="225"/>
      <c r="N1432" s="226"/>
      <c r="O1432" s="226"/>
      <c r="P1432" s="226"/>
      <c r="Q1432" s="226"/>
      <c r="R1432" s="226"/>
      <c r="S1432" s="226"/>
      <c r="T1432" s="227"/>
      <c r="AT1432" s="228" t="s">
        <v>159</v>
      </c>
      <c r="AU1432" s="228" t="s">
        <v>82</v>
      </c>
      <c r="AV1432" s="15" t="s">
        <v>153</v>
      </c>
      <c r="AW1432" s="15" t="s">
        <v>34</v>
      </c>
      <c r="AX1432" s="15" t="s">
        <v>77</v>
      </c>
      <c r="AY1432" s="228" t="s">
        <v>145</v>
      </c>
    </row>
    <row r="1433" spans="1:65" s="2" customFormat="1" ht="24.2" customHeight="1">
      <c r="A1433" s="37"/>
      <c r="B1433" s="38"/>
      <c r="C1433" s="177" t="s">
        <v>2204</v>
      </c>
      <c r="D1433" s="177" t="s">
        <v>148</v>
      </c>
      <c r="E1433" s="178" t="s">
        <v>2205</v>
      </c>
      <c r="F1433" s="179" t="s">
        <v>2206</v>
      </c>
      <c r="G1433" s="180" t="s">
        <v>181</v>
      </c>
      <c r="H1433" s="181">
        <v>30.3</v>
      </c>
      <c r="I1433" s="182"/>
      <c r="J1433" s="183">
        <f>ROUND(I1433*H1433,2)</f>
        <v>0</v>
      </c>
      <c r="K1433" s="179" t="s">
        <v>21</v>
      </c>
      <c r="L1433" s="42"/>
      <c r="M1433" s="184" t="s">
        <v>21</v>
      </c>
      <c r="N1433" s="185" t="s">
        <v>43</v>
      </c>
      <c r="O1433" s="67"/>
      <c r="P1433" s="186">
        <f>O1433*H1433</f>
        <v>0</v>
      </c>
      <c r="Q1433" s="186">
        <v>0.00035</v>
      </c>
      <c r="R1433" s="186">
        <f>Q1433*H1433</f>
        <v>0.010605</v>
      </c>
      <c r="S1433" s="186">
        <v>0</v>
      </c>
      <c r="T1433" s="187">
        <f>S1433*H1433</f>
        <v>0</v>
      </c>
      <c r="U1433" s="37"/>
      <c r="V1433" s="37"/>
      <c r="W1433" s="37"/>
      <c r="X1433" s="37"/>
      <c r="Y1433" s="37"/>
      <c r="Z1433" s="37"/>
      <c r="AA1433" s="37"/>
      <c r="AB1433" s="37"/>
      <c r="AC1433" s="37"/>
      <c r="AD1433" s="37"/>
      <c r="AE1433" s="37"/>
      <c r="AR1433" s="188" t="s">
        <v>266</v>
      </c>
      <c r="AT1433" s="188" t="s">
        <v>148</v>
      </c>
      <c r="AU1433" s="188" t="s">
        <v>82</v>
      </c>
      <c r="AY1433" s="19" t="s">
        <v>145</v>
      </c>
      <c r="BE1433" s="189">
        <f>IF(N1433="základní",J1433,0)</f>
        <v>0</v>
      </c>
      <c r="BF1433" s="189">
        <f>IF(N1433="snížená",J1433,0)</f>
        <v>0</v>
      </c>
      <c r="BG1433" s="189">
        <f>IF(N1433="zákl. přenesená",J1433,0)</f>
        <v>0</v>
      </c>
      <c r="BH1433" s="189">
        <f>IF(N1433="sníž. přenesená",J1433,0)</f>
        <v>0</v>
      </c>
      <c r="BI1433" s="189">
        <f>IF(N1433="nulová",J1433,0)</f>
        <v>0</v>
      </c>
      <c r="BJ1433" s="19" t="s">
        <v>77</v>
      </c>
      <c r="BK1433" s="189">
        <f>ROUND(I1433*H1433,2)</f>
        <v>0</v>
      </c>
      <c r="BL1433" s="19" t="s">
        <v>266</v>
      </c>
      <c r="BM1433" s="188" t="s">
        <v>2207</v>
      </c>
    </row>
    <row r="1434" spans="1:47" s="2" customFormat="1" ht="29.25">
      <c r="A1434" s="37"/>
      <c r="B1434" s="38"/>
      <c r="C1434" s="39"/>
      <c r="D1434" s="190" t="s">
        <v>155</v>
      </c>
      <c r="E1434" s="39"/>
      <c r="F1434" s="191" t="s">
        <v>2208</v>
      </c>
      <c r="G1434" s="39"/>
      <c r="H1434" s="39"/>
      <c r="I1434" s="192"/>
      <c r="J1434" s="39"/>
      <c r="K1434" s="39"/>
      <c r="L1434" s="42"/>
      <c r="M1434" s="193"/>
      <c r="N1434" s="194"/>
      <c r="O1434" s="67"/>
      <c r="P1434" s="67"/>
      <c r="Q1434" s="67"/>
      <c r="R1434" s="67"/>
      <c r="S1434" s="67"/>
      <c r="T1434" s="68"/>
      <c r="U1434" s="37"/>
      <c r="V1434" s="37"/>
      <c r="W1434" s="37"/>
      <c r="X1434" s="37"/>
      <c r="Y1434" s="37"/>
      <c r="Z1434" s="37"/>
      <c r="AA1434" s="37"/>
      <c r="AB1434" s="37"/>
      <c r="AC1434" s="37"/>
      <c r="AD1434" s="37"/>
      <c r="AE1434" s="37"/>
      <c r="AT1434" s="19" t="s">
        <v>155</v>
      </c>
      <c r="AU1434" s="19" t="s">
        <v>82</v>
      </c>
    </row>
    <row r="1435" spans="2:51" s="13" customFormat="1" ht="11.25">
      <c r="B1435" s="197"/>
      <c r="C1435" s="198"/>
      <c r="D1435" s="190" t="s">
        <v>159</v>
      </c>
      <c r="E1435" s="199" t="s">
        <v>21</v>
      </c>
      <c r="F1435" s="200" t="s">
        <v>2197</v>
      </c>
      <c r="G1435" s="198"/>
      <c r="H1435" s="201">
        <v>27.2</v>
      </c>
      <c r="I1435" s="202"/>
      <c r="J1435" s="198"/>
      <c r="K1435" s="198"/>
      <c r="L1435" s="203"/>
      <c r="M1435" s="204"/>
      <c r="N1435" s="205"/>
      <c r="O1435" s="205"/>
      <c r="P1435" s="205"/>
      <c r="Q1435" s="205"/>
      <c r="R1435" s="205"/>
      <c r="S1435" s="205"/>
      <c r="T1435" s="206"/>
      <c r="AT1435" s="207" t="s">
        <v>159</v>
      </c>
      <c r="AU1435" s="207" t="s">
        <v>82</v>
      </c>
      <c r="AV1435" s="13" t="s">
        <v>82</v>
      </c>
      <c r="AW1435" s="13" t="s">
        <v>34</v>
      </c>
      <c r="AX1435" s="13" t="s">
        <v>72</v>
      </c>
      <c r="AY1435" s="207" t="s">
        <v>145</v>
      </c>
    </row>
    <row r="1436" spans="2:51" s="13" customFormat="1" ht="11.25">
      <c r="B1436" s="197"/>
      <c r="C1436" s="198"/>
      <c r="D1436" s="190" t="s">
        <v>159</v>
      </c>
      <c r="E1436" s="199" t="s">
        <v>21</v>
      </c>
      <c r="F1436" s="200" t="s">
        <v>2174</v>
      </c>
      <c r="G1436" s="198"/>
      <c r="H1436" s="201">
        <v>3.1</v>
      </c>
      <c r="I1436" s="202"/>
      <c r="J1436" s="198"/>
      <c r="K1436" s="198"/>
      <c r="L1436" s="203"/>
      <c r="M1436" s="204"/>
      <c r="N1436" s="205"/>
      <c r="O1436" s="205"/>
      <c r="P1436" s="205"/>
      <c r="Q1436" s="205"/>
      <c r="R1436" s="205"/>
      <c r="S1436" s="205"/>
      <c r="T1436" s="206"/>
      <c r="AT1436" s="207" t="s">
        <v>159</v>
      </c>
      <c r="AU1436" s="207" t="s">
        <v>82</v>
      </c>
      <c r="AV1436" s="13" t="s">
        <v>82</v>
      </c>
      <c r="AW1436" s="13" t="s">
        <v>34</v>
      </c>
      <c r="AX1436" s="13" t="s">
        <v>72</v>
      </c>
      <c r="AY1436" s="207" t="s">
        <v>145</v>
      </c>
    </row>
    <row r="1437" spans="2:51" s="15" customFormat="1" ht="11.25">
      <c r="B1437" s="218"/>
      <c r="C1437" s="219"/>
      <c r="D1437" s="190" t="s">
        <v>159</v>
      </c>
      <c r="E1437" s="220" t="s">
        <v>21</v>
      </c>
      <c r="F1437" s="221" t="s">
        <v>233</v>
      </c>
      <c r="G1437" s="219"/>
      <c r="H1437" s="222">
        <v>30.3</v>
      </c>
      <c r="I1437" s="223"/>
      <c r="J1437" s="219"/>
      <c r="K1437" s="219"/>
      <c r="L1437" s="224"/>
      <c r="M1437" s="225"/>
      <c r="N1437" s="226"/>
      <c r="O1437" s="226"/>
      <c r="P1437" s="226"/>
      <c r="Q1437" s="226"/>
      <c r="R1437" s="226"/>
      <c r="S1437" s="226"/>
      <c r="T1437" s="227"/>
      <c r="AT1437" s="228" t="s">
        <v>159</v>
      </c>
      <c r="AU1437" s="228" t="s">
        <v>82</v>
      </c>
      <c r="AV1437" s="15" t="s">
        <v>153</v>
      </c>
      <c r="AW1437" s="15" t="s">
        <v>34</v>
      </c>
      <c r="AX1437" s="15" t="s">
        <v>77</v>
      </c>
      <c r="AY1437" s="228" t="s">
        <v>145</v>
      </c>
    </row>
    <row r="1438" spans="1:65" s="2" customFormat="1" ht="24.2" customHeight="1">
      <c r="A1438" s="37"/>
      <c r="B1438" s="38"/>
      <c r="C1438" s="177" t="s">
        <v>2209</v>
      </c>
      <c r="D1438" s="177" t="s">
        <v>148</v>
      </c>
      <c r="E1438" s="178" t="s">
        <v>2210</v>
      </c>
      <c r="F1438" s="179" t="s">
        <v>2211</v>
      </c>
      <c r="G1438" s="180" t="s">
        <v>1004</v>
      </c>
      <c r="H1438" s="250"/>
      <c r="I1438" s="182"/>
      <c r="J1438" s="183">
        <f>ROUND(I1438*H1438,2)</f>
        <v>0</v>
      </c>
      <c r="K1438" s="179" t="s">
        <v>152</v>
      </c>
      <c r="L1438" s="42"/>
      <c r="M1438" s="184" t="s">
        <v>21</v>
      </c>
      <c r="N1438" s="185" t="s">
        <v>43</v>
      </c>
      <c r="O1438" s="67"/>
      <c r="P1438" s="186">
        <f>O1438*H1438</f>
        <v>0</v>
      </c>
      <c r="Q1438" s="186">
        <v>0</v>
      </c>
      <c r="R1438" s="186">
        <f>Q1438*H1438</f>
        <v>0</v>
      </c>
      <c r="S1438" s="186">
        <v>0</v>
      </c>
      <c r="T1438" s="187">
        <f>S1438*H1438</f>
        <v>0</v>
      </c>
      <c r="U1438" s="37"/>
      <c r="V1438" s="37"/>
      <c r="W1438" s="37"/>
      <c r="X1438" s="37"/>
      <c r="Y1438" s="37"/>
      <c r="Z1438" s="37"/>
      <c r="AA1438" s="37"/>
      <c r="AB1438" s="37"/>
      <c r="AC1438" s="37"/>
      <c r="AD1438" s="37"/>
      <c r="AE1438" s="37"/>
      <c r="AR1438" s="188" t="s">
        <v>266</v>
      </c>
      <c r="AT1438" s="188" t="s">
        <v>148</v>
      </c>
      <c r="AU1438" s="188" t="s">
        <v>82</v>
      </c>
      <c r="AY1438" s="19" t="s">
        <v>145</v>
      </c>
      <c r="BE1438" s="189">
        <f>IF(N1438="základní",J1438,0)</f>
        <v>0</v>
      </c>
      <c r="BF1438" s="189">
        <f>IF(N1438="snížená",J1438,0)</f>
        <v>0</v>
      </c>
      <c r="BG1438" s="189">
        <f>IF(N1438="zákl. přenesená",J1438,0)</f>
        <v>0</v>
      </c>
      <c r="BH1438" s="189">
        <f>IF(N1438="sníž. přenesená",J1438,0)</f>
        <v>0</v>
      </c>
      <c r="BI1438" s="189">
        <f>IF(N1438="nulová",J1438,0)</f>
        <v>0</v>
      </c>
      <c r="BJ1438" s="19" t="s">
        <v>77</v>
      </c>
      <c r="BK1438" s="189">
        <f>ROUND(I1438*H1438,2)</f>
        <v>0</v>
      </c>
      <c r="BL1438" s="19" t="s">
        <v>266</v>
      </c>
      <c r="BM1438" s="188" t="s">
        <v>2212</v>
      </c>
    </row>
    <row r="1439" spans="1:47" s="2" customFormat="1" ht="29.25">
      <c r="A1439" s="37"/>
      <c r="B1439" s="38"/>
      <c r="C1439" s="39"/>
      <c r="D1439" s="190" t="s">
        <v>155</v>
      </c>
      <c r="E1439" s="39"/>
      <c r="F1439" s="191" t="s">
        <v>2213</v>
      </c>
      <c r="G1439" s="39"/>
      <c r="H1439" s="39"/>
      <c r="I1439" s="192"/>
      <c r="J1439" s="39"/>
      <c r="K1439" s="39"/>
      <c r="L1439" s="42"/>
      <c r="M1439" s="193"/>
      <c r="N1439" s="194"/>
      <c r="O1439" s="67"/>
      <c r="P1439" s="67"/>
      <c r="Q1439" s="67"/>
      <c r="R1439" s="67"/>
      <c r="S1439" s="67"/>
      <c r="T1439" s="68"/>
      <c r="U1439" s="37"/>
      <c r="V1439" s="37"/>
      <c r="W1439" s="37"/>
      <c r="X1439" s="37"/>
      <c r="Y1439" s="37"/>
      <c r="Z1439" s="37"/>
      <c r="AA1439" s="37"/>
      <c r="AB1439" s="37"/>
      <c r="AC1439" s="37"/>
      <c r="AD1439" s="37"/>
      <c r="AE1439" s="37"/>
      <c r="AT1439" s="19" t="s">
        <v>155</v>
      </c>
      <c r="AU1439" s="19" t="s">
        <v>82</v>
      </c>
    </row>
    <row r="1440" spans="1:47" s="2" customFormat="1" ht="11.25">
      <c r="A1440" s="37"/>
      <c r="B1440" s="38"/>
      <c r="C1440" s="39"/>
      <c r="D1440" s="195" t="s">
        <v>157</v>
      </c>
      <c r="E1440" s="39"/>
      <c r="F1440" s="196" t="s">
        <v>2214</v>
      </c>
      <c r="G1440" s="39"/>
      <c r="H1440" s="39"/>
      <c r="I1440" s="192"/>
      <c r="J1440" s="39"/>
      <c r="K1440" s="39"/>
      <c r="L1440" s="42"/>
      <c r="M1440" s="193"/>
      <c r="N1440" s="194"/>
      <c r="O1440" s="67"/>
      <c r="P1440" s="67"/>
      <c r="Q1440" s="67"/>
      <c r="R1440" s="67"/>
      <c r="S1440" s="67"/>
      <c r="T1440" s="68"/>
      <c r="U1440" s="37"/>
      <c r="V1440" s="37"/>
      <c r="W1440" s="37"/>
      <c r="X1440" s="37"/>
      <c r="Y1440" s="37"/>
      <c r="Z1440" s="37"/>
      <c r="AA1440" s="37"/>
      <c r="AB1440" s="37"/>
      <c r="AC1440" s="37"/>
      <c r="AD1440" s="37"/>
      <c r="AE1440" s="37"/>
      <c r="AT1440" s="19" t="s">
        <v>157</v>
      </c>
      <c r="AU1440" s="19" t="s">
        <v>82</v>
      </c>
    </row>
    <row r="1441" spans="1:65" s="2" customFormat="1" ht="24.2" customHeight="1">
      <c r="A1441" s="37"/>
      <c r="B1441" s="38"/>
      <c r="C1441" s="177" t="s">
        <v>2215</v>
      </c>
      <c r="D1441" s="177" t="s">
        <v>148</v>
      </c>
      <c r="E1441" s="178" t="s">
        <v>2216</v>
      </c>
      <c r="F1441" s="179" t="s">
        <v>2217</v>
      </c>
      <c r="G1441" s="180" t="s">
        <v>1004</v>
      </c>
      <c r="H1441" s="250"/>
      <c r="I1441" s="182"/>
      <c r="J1441" s="183">
        <f>ROUND(I1441*H1441,2)</f>
        <v>0</v>
      </c>
      <c r="K1441" s="179" t="s">
        <v>152</v>
      </c>
      <c r="L1441" s="42"/>
      <c r="M1441" s="184" t="s">
        <v>21</v>
      </c>
      <c r="N1441" s="185" t="s">
        <v>43</v>
      </c>
      <c r="O1441" s="67"/>
      <c r="P1441" s="186">
        <f>O1441*H1441</f>
        <v>0</v>
      </c>
      <c r="Q1441" s="186">
        <v>0</v>
      </c>
      <c r="R1441" s="186">
        <f>Q1441*H1441</f>
        <v>0</v>
      </c>
      <c r="S1441" s="186">
        <v>0</v>
      </c>
      <c r="T1441" s="187">
        <f>S1441*H1441</f>
        <v>0</v>
      </c>
      <c r="U1441" s="37"/>
      <c r="V1441" s="37"/>
      <c r="W1441" s="37"/>
      <c r="X1441" s="37"/>
      <c r="Y1441" s="37"/>
      <c r="Z1441" s="37"/>
      <c r="AA1441" s="37"/>
      <c r="AB1441" s="37"/>
      <c r="AC1441" s="37"/>
      <c r="AD1441" s="37"/>
      <c r="AE1441" s="37"/>
      <c r="AR1441" s="188" t="s">
        <v>266</v>
      </c>
      <c r="AT1441" s="188" t="s">
        <v>148</v>
      </c>
      <c r="AU1441" s="188" t="s">
        <v>82</v>
      </c>
      <c r="AY1441" s="19" t="s">
        <v>145</v>
      </c>
      <c r="BE1441" s="189">
        <f>IF(N1441="základní",J1441,0)</f>
        <v>0</v>
      </c>
      <c r="BF1441" s="189">
        <f>IF(N1441="snížená",J1441,0)</f>
        <v>0</v>
      </c>
      <c r="BG1441" s="189">
        <f>IF(N1441="zákl. přenesená",J1441,0)</f>
        <v>0</v>
      </c>
      <c r="BH1441" s="189">
        <f>IF(N1441="sníž. přenesená",J1441,0)</f>
        <v>0</v>
      </c>
      <c r="BI1441" s="189">
        <f>IF(N1441="nulová",J1441,0)</f>
        <v>0</v>
      </c>
      <c r="BJ1441" s="19" t="s">
        <v>77</v>
      </c>
      <c r="BK1441" s="189">
        <f>ROUND(I1441*H1441,2)</f>
        <v>0</v>
      </c>
      <c r="BL1441" s="19" t="s">
        <v>266</v>
      </c>
      <c r="BM1441" s="188" t="s">
        <v>2218</v>
      </c>
    </row>
    <row r="1442" spans="1:47" s="2" customFormat="1" ht="29.25">
      <c r="A1442" s="37"/>
      <c r="B1442" s="38"/>
      <c r="C1442" s="39"/>
      <c r="D1442" s="190" t="s">
        <v>155</v>
      </c>
      <c r="E1442" s="39"/>
      <c r="F1442" s="191" t="s">
        <v>2219</v>
      </c>
      <c r="G1442" s="39"/>
      <c r="H1442" s="39"/>
      <c r="I1442" s="192"/>
      <c r="J1442" s="39"/>
      <c r="K1442" s="39"/>
      <c r="L1442" s="42"/>
      <c r="M1442" s="193"/>
      <c r="N1442" s="194"/>
      <c r="O1442" s="67"/>
      <c r="P1442" s="67"/>
      <c r="Q1442" s="67"/>
      <c r="R1442" s="67"/>
      <c r="S1442" s="67"/>
      <c r="T1442" s="68"/>
      <c r="U1442" s="37"/>
      <c r="V1442" s="37"/>
      <c r="W1442" s="37"/>
      <c r="X1442" s="37"/>
      <c r="Y1442" s="37"/>
      <c r="Z1442" s="37"/>
      <c r="AA1442" s="37"/>
      <c r="AB1442" s="37"/>
      <c r="AC1442" s="37"/>
      <c r="AD1442" s="37"/>
      <c r="AE1442" s="37"/>
      <c r="AT1442" s="19" t="s">
        <v>155</v>
      </c>
      <c r="AU1442" s="19" t="s">
        <v>82</v>
      </c>
    </row>
    <row r="1443" spans="1:47" s="2" customFormat="1" ht="11.25">
      <c r="A1443" s="37"/>
      <c r="B1443" s="38"/>
      <c r="C1443" s="39"/>
      <c r="D1443" s="195" t="s">
        <v>157</v>
      </c>
      <c r="E1443" s="39"/>
      <c r="F1443" s="196" t="s">
        <v>2220</v>
      </c>
      <c r="G1443" s="39"/>
      <c r="H1443" s="39"/>
      <c r="I1443" s="192"/>
      <c r="J1443" s="39"/>
      <c r="K1443" s="39"/>
      <c r="L1443" s="42"/>
      <c r="M1443" s="193"/>
      <c r="N1443" s="194"/>
      <c r="O1443" s="67"/>
      <c r="P1443" s="67"/>
      <c r="Q1443" s="67"/>
      <c r="R1443" s="67"/>
      <c r="S1443" s="67"/>
      <c r="T1443" s="68"/>
      <c r="U1443" s="37"/>
      <c r="V1443" s="37"/>
      <c r="W1443" s="37"/>
      <c r="X1443" s="37"/>
      <c r="Y1443" s="37"/>
      <c r="Z1443" s="37"/>
      <c r="AA1443" s="37"/>
      <c r="AB1443" s="37"/>
      <c r="AC1443" s="37"/>
      <c r="AD1443" s="37"/>
      <c r="AE1443" s="37"/>
      <c r="AT1443" s="19" t="s">
        <v>157</v>
      </c>
      <c r="AU1443" s="19" t="s">
        <v>82</v>
      </c>
    </row>
    <row r="1444" spans="2:63" s="12" customFormat="1" ht="22.9" customHeight="1">
      <c r="B1444" s="161"/>
      <c r="C1444" s="162"/>
      <c r="D1444" s="163" t="s">
        <v>71</v>
      </c>
      <c r="E1444" s="175" t="s">
        <v>2221</v>
      </c>
      <c r="F1444" s="175" t="s">
        <v>2222</v>
      </c>
      <c r="G1444" s="162"/>
      <c r="H1444" s="162"/>
      <c r="I1444" s="165"/>
      <c r="J1444" s="176">
        <f>BK1444</f>
        <v>0</v>
      </c>
      <c r="K1444" s="162"/>
      <c r="L1444" s="167"/>
      <c r="M1444" s="168"/>
      <c r="N1444" s="169"/>
      <c r="O1444" s="169"/>
      <c r="P1444" s="170">
        <f>SUM(P1445:P1462)</f>
        <v>0</v>
      </c>
      <c r="Q1444" s="169"/>
      <c r="R1444" s="170">
        <f>SUM(R1445:R1462)</f>
        <v>0</v>
      </c>
      <c r="S1444" s="169"/>
      <c r="T1444" s="171">
        <f>SUM(T1445:T1462)</f>
        <v>0.08516</v>
      </c>
      <c r="AR1444" s="172" t="s">
        <v>82</v>
      </c>
      <c r="AT1444" s="173" t="s">
        <v>71</v>
      </c>
      <c r="AU1444" s="173" t="s">
        <v>77</v>
      </c>
      <c r="AY1444" s="172" t="s">
        <v>145</v>
      </c>
      <c r="BK1444" s="174">
        <f>SUM(BK1445:BK1462)</f>
        <v>0</v>
      </c>
    </row>
    <row r="1445" spans="1:65" s="2" customFormat="1" ht="24.2" customHeight="1">
      <c r="A1445" s="37"/>
      <c r="B1445" s="38"/>
      <c r="C1445" s="177" t="s">
        <v>2223</v>
      </c>
      <c r="D1445" s="177" t="s">
        <v>148</v>
      </c>
      <c r="E1445" s="178" t="s">
        <v>2224</v>
      </c>
      <c r="F1445" s="179" t="s">
        <v>2225</v>
      </c>
      <c r="G1445" s="180" t="s">
        <v>181</v>
      </c>
      <c r="H1445" s="181">
        <v>30.2</v>
      </c>
      <c r="I1445" s="182"/>
      <c r="J1445" s="183">
        <f>ROUND(I1445*H1445,2)</f>
        <v>0</v>
      </c>
      <c r="K1445" s="179" t="s">
        <v>152</v>
      </c>
      <c r="L1445" s="42"/>
      <c r="M1445" s="184" t="s">
        <v>21</v>
      </c>
      <c r="N1445" s="185" t="s">
        <v>43</v>
      </c>
      <c r="O1445" s="67"/>
      <c r="P1445" s="186">
        <f>O1445*H1445</f>
        <v>0</v>
      </c>
      <c r="Q1445" s="186">
        <v>0</v>
      </c>
      <c r="R1445" s="186">
        <f>Q1445*H1445</f>
        <v>0</v>
      </c>
      <c r="S1445" s="186">
        <v>0.0025</v>
      </c>
      <c r="T1445" s="187">
        <f>S1445*H1445</f>
        <v>0.0755</v>
      </c>
      <c r="U1445" s="37"/>
      <c r="V1445" s="37"/>
      <c r="W1445" s="37"/>
      <c r="X1445" s="37"/>
      <c r="Y1445" s="37"/>
      <c r="Z1445" s="37"/>
      <c r="AA1445" s="37"/>
      <c r="AB1445" s="37"/>
      <c r="AC1445" s="37"/>
      <c r="AD1445" s="37"/>
      <c r="AE1445" s="37"/>
      <c r="AR1445" s="188" t="s">
        <v>266</v>
      </c>
      <c r="AT1445" s="188" t="s">
        <v>148</v>
      </c>
      <c r="AU1445" s="188" t="s">
        <v>82</v>
      </c>
      <c r="AY1445" s="19" t="s">
        <v>145</v>
      </c>
      <c r="BE1445" s="189">
        <f>IF(N1445="základní",J1445,0)</f>
        <v>0</v>
      </c>
      <c r="BF1445" s="189">
        <f>IF(N1445="snížená",J1445,0)</f>
        <v>0</v>
      </c>
      <c r="BG1445" s="189">
        <f>IF(N1445="zákl. přenesená",J1445,0)</f>
        <v>0</v>
      </c>
      <c r="BH1445" s="189">
        <f>IF(N1445="sníž. přenesená",J1445,0)</f>
        <v>0</v>
      </c>
      <c r="BI1445" s="189">
        <f>IF(N1445="nulová",J1445,0)</f>
        <v>0</v>
      </c>
      <c r="BJ1445" s="19" t="s">
        <v>77</v>
      </c>
      <c r="BK1445" s="189">
        <f>ROUND(I1445*H1445,2)</f>
        <v>0</v>
      </c>
      <c r="BL1445" s="19" t="s">
        <v>266</v>
      </c>
      <c r="BM1445" s="188" t="s">
        <v>2226</v>
      </c>
    </row>
    <row r="1446" spans="1:47" s="2" customFormat="1" ht="11.25">
      <c r="A1446" s="37"/>
      <c r="B1446" s="38"/>
      <c r="C1446" s="39"/>
      <c r="D1446" s="190" t="s">
        <v>155</v>
      </c>
      <c r="E1446" s="39"/>
      <c r="F1446" s="191" t="s">
        <v>2227</v>
      </c>
      <c r="G1446" s="39"/>
      <c r="H1446" s="39"/>
      <c r="I1446" s="192"/>
      <c r="J1446" s="39"/>
      <c r="K1446" s="39"/>
      <c r="L1446" s="42"/>
      <c r="M1446" s="193"/>
      <c r="N1446" s="194"/>
      <c r="O1446" s="67"/>
      <c r="P1446" s="67"/>
      <c r="Q1446" s="67"/>
      <c r="R1446" s="67"/>
      <c r="S1446" s="67"/>
      <c r="T1446" s="68"/>
      <c r="U1446" s="37"/>
      <c r="V1446" s="37"/>
      <c r="W1446" s="37"/>
      <c r="X1446" s="37"/>
      <c r="Y1446" s="37"/>
      <c r="Z1446" s="37"/>
      <c r="AA1446" s="37"/>
      <c r="AB1446" s="37"/>
      <c r="AC1446" s="37"/>
      <c r="AD1446" s="37"/>
      <c r="AE1446" s="37"/>
      <c r="AT1446" s="19" t="s">
        <v>155</v>
      </c>
      <c r="AU1446" s="19" t="s">
        <v>82</v>
      </c>
    </row>
    <row r="1447" spans="1:47" s="2" customFormat="1" ht="11.25">
      <c r="A1447" s="37"/>
      <c r="B1447" s="38"/>
      <c r="C1447" s="39"/>
      <c r="D1447" s="195" t="s">
        <v>157</v>
      </c>
      <c r="E1447" s="39"/>
      <c r="F1447" s="196" t="s">
        <v>2228</v>
      </c>
      <c r="G1447" s="39"/>
      <c r="H1447" s="39"/>
      <c r="I1447" s="192"/>
      <c r="J1447" s="39"/>
      <c r="K1447" s="39"/>
      <c r="L1447" s="42"/>
      <c r="M1447" s="193"/>
      <c r="N1447" s="194"/>
      <c r="O1447" s="67"/>
      <c r="P1447" s="67"/>
      <c r="Q1447" s="67"/>
      <c r="R1447" s="67"/>
      <c r="S1447" s="67"/>
      <c r="T1447" s="68"/>
      <c r="U1447" s="37"/>
      <c r="V1447" s="37"/>
      <c r="W1447" s="37"/>
      <c r="X1447" s="37"/>
      <c r="Y1447" s="37"/>
      <c r="Z1447" s="37"/>
      <c r="AA1447" s="37"/>
      <c r="AB1447" s="37"/>
      <c r="AC1447" s="37"/>
      <c r="AD1447" s="37"/>
      <c r="AE1447" s="37"/>
      <c r="AT1447" s="19" t="s">
        <v>157</v>
      </c>
      <c r="AU1447" s="19" t="s">
        <v>82</v>
      </c>
    </row>
    <row r="1448" spans="2:51" s="13" customFormat="1" ht="11.25">
      <c r="B1448" s="197"/>
      <c r="C1448" s="198"/>
      <c r="D1448" s="190" t="s">
        <v>159</v>
      </c>
      <c r="E1448" s="199" t="s">
        <v>21</v>
      </c>
      <c r="F1448" s="200" t="s">
        <v>313</v>
      </c>
      <c r="G1448" s="198"/>
      <c r="H1448" s="201">
        <v>15.1</v>
      </c>
      <c r="I1448" s="202"/>
      <c r="J1448" s="198"/>
      <c r="K1448" s="198"/>
      <c r="L1448" s="203"/>
      <c r="M1448" s="204"/>
      <c r="N1448" s="205"/>
      <c r="O1448" s="205"/>
      <c r="P1448" s="205"/>
      <c r="Q1448" s="205"/>
      <c r="R1448" s="205"/>
      <c r="S1448" s="205"/>
      <c r="T1448" s="206"/>
      <c r="AT1448" s="207" t="s">
        <v>159</v>
      </c>
      <c r="AU1448" s="207" t="s">
        <v>82</v>
      </c>
      <c r="AV1448" s="13" t="s">
        <v>82</v>
      </c>
      <c r="AW1448" s="13" t="s">
        <v>34</v>
      </c>
      <c r="AX1448" s="13" t="s">
        <v>72</v>
      </c>
      <c r="AY1448" s="207" t="s">
        <v>145</v>
      </c>
    </row>
    <row r="1449" spans="2:51" s="13" customFormat="1" ht="11.25">
      <c r="B1449" s="197"/>
      <c r="C1449" s="198"/>
      <c r="D1449" s="190" t="s">
        <v>159</v>
      </c>
      <c r="E1449" s="199" t="s">
        <v>21</v>
      </c>
      <c r="F1449" s="200" t="s">
        <v>2229</v>
      </c>
      <c r="G1449" s="198"/>
      <c r="H1449" s="201">
        <v>15.1</v>
      </c>
      <c r="I1449" s="202"/>
      <c r="J1449" s="198"/>
      <c r="K1449" s="198"/>
      <c r="L1449" s="203"/>
      <c r="M1449" s="204"/>
      <c r="N1449" s="205"/>
      <c r="O1449" s="205"/>
      <c r="P1449" s="205"/>
      <c r="Q1449" s="205"/>
      <c r="R1449" s="205"/>
      <c r="S1449" s="205"/>
      <c r="T1449" s="206"/>
      <c r="AT1449" s="207" t="s">
        <v>159</v>
      </c>
      <c r="AU1449" s="207" t="s">
        <v>82</v>
      </c>
      <c r="AV1449" s="13" t="s">
        <v>82</v>
      </c>
      <c r="AW1449" s="13" t="s">
        <v>34</v>
      </c>
      <c r="AX1449" s="13" t="s">
        <v>72</v>
      </c>
      <c r="AY1449" s="207" t="s">
        <v>145</v>
      </c>
    </row>
    <row r="1450" spans="2:51" s="15" customFormat="1" ht="11.25">
      <c r="B1450" s="218"/>
      <c r="C1450" s="219"/>
      <c r="D1450" s="190" t="s">
        <v>159</v>
      </c>
      <c r="E1450" s="220" t="s">
        <v>21</v>
      </c>
      <c r="F1450" s="221" t="s">
        <v>233</v>
      </c>
      <c r="G1450" s="219"/>
      <c r="H1450" s="222">
        <v>30.2</v>
      </c>
      <c r="I1450" s="223"/>
      <c r="J1450" s="219"/>
      <c r="K1450" s="219"/>
      <c r="L1450" s="224"/>
      <c r="M1450" s="225"/>
      <c r="N1450" s="226"/>
      <c r="O1450" s="226"/>
      <c r="P1450" s="226"/>
      <c r="Q1450" s="226"/>
      <c r="R1450" s="226"/>
      <c r="S1450" s="226"/>
      <c r="T1450" s="227"/>
      <c r="AT1450" s="228" t="s">
        <v>159</v>
      </c>
      <c r="AU1450" s="228" t="s">
        <v>82</v>
      </c>
      <c r="AV1450" s="15" t="s">
        <v>153</v>
      </c>
      <c r="AW1450" s="15" t="s">
        <v>34</v>
      </c>
      <c r="AX1450" s="15" t="s">
        <v>77</v>
      </c>
      <c r="AY1450" s="228" t="s">
        <v>145</v>
      </c>
    </row>
    <row r="1451" spans="1:65" s="2" customFormat="1" ht="21.75" customHeight="1">
      <c r="A1451" s="37"/>
      <c r="B1451" s="38"/>
      <c r="C1451" s="177" t="s">
        <v>2230</v>
      </c>
      <c r="D1451" s="177" t="s">
        <v>148</v>
      </c>
      <c r="E1451" s="178" t="s">
        <v>2231</v>
      </c>
      <c r="F1451" s="179" t="s">
        <v>2232</v>
      </c>
      <c r="G1451" s="180" t="s">
        <v>226</v>
      </c>
      <c r="H1451" s="181">
        <v>32.2</v>
      </c>
      <c r="I1451" s="182"/>
      <c r="J1451" s="183">
        <f>ROUND(I1451*H1451,2)</f>
        <v>0</v>
      </c>
      <c r="K1451" s="179" t="s">
        <v>152</v>
      </c>
      <c r="L1451" s="42"/>
      <c r="M1451" s="184" t="s">
        <v>21</v>
      </c>
      <c r="N1451" s="185" t="s">
        <v>43</v>
      </c>
      <c r="O1451" s="67"/>
      <c r="P1451" s="186">
        <f>O1451*H1451</f>
        <v>0</v>
      </c>
      <c r="Q1451" s="186">
        <v>0</v>
      </c>
      <c r="R1451" s="186">
        <f>Q1451*H1451</f>
        <v>0</v>
      </c>
      <c r="S1451" s="186">
        <v>0.0003</v>
      </c>
      <c r="T1451" s="187">
        <f>S1451*H1451</f>
        <v>0.00966</v>
      </c>
      <c r="U1451" s="37"/>
      <c r="V1451" s="37"/>
      <c r="W1451" s="37"/>
      <c r="X1451" s="37"/>
      <c r="Y1451" s="37"/>
      <c r="Z1451" s="37"/>
      <c r="AA1451" s="37"/>
      <c r="AB1451" s="37"/>
      <c r="AC1451" s="37"/>
      <c r="AD1451" s="37"/>
      <c r="AE1451" s="37"/>
      <c r="AR1451" s="188" t="s">
        <v>266</v>
      </c>
      <c r="AT1451" s="188" t="s">
        <v>148</v>
      </c>
      <c r="AU1451" s="188" t="s">
        <v>82</v>
      </c>
      <c r="AY1451" s="19" t="s">
        <v>145</v>
      </c>
      <c r="BE1451" s="189">
        <f>IF(N1451="základní",J1451,0)</f>
        <v>0</v>
      </c>
      <c r="BF1451" s="189">
        <f>IF(N1451="snížená",J1451,0)</f>
        <v>0</v>
      </c>
      <c r="BG1451" s="189">
        <f>IF(N1451="zákl. přenesená",J1451,0)</f>
        <v>0</v>
      </c>
      <c r="BH1451" s="189">
        <f>IF(N1451="sníž. přenesená",J1451,0)</f>
        <v>0</v>
      </c>
      <c r="BI1451" s="189">
        <f>IF(N1451="nulová",J1451,0)</f>
        <v>0</v>
      </c>
      <c r="BJ1451" s="19" t="s">
        <v>77</v>
      </c>
      <c r="BK1451" s="189">
        <f>ROUND(I1451*H1451,2)</f>
        <v>0</v>
      </c>
      <c r="BL1451" s="19" t="s">
        <v>266</v>
      </c>
      <c r="BM1451" s="188" t="s">
        <v>2233</v>
      </c>
    </row>
    <row r="1452" spans="1:47" s="2" customFormat="1" ht="11.25">
      <c r="A1452" s="37"/>
      <c r="B1452" s="38"/>
      <c r="C1452" s="39"/>
      <c r="D1452" s="190" t="s">
        <v>155</v>
      </c>
      <c r="E1452" s="39"/>
      <c r="F1452" s="191" t="s">
        <v>2234</v>
      </c>
      <c r="G1452" s="39"/>
      <c r="H1452" s="39"/>
      <c r="I1452" s="192"/>
      <c r="J1452" s="39"/>
      <c r="K1452" s="39"/>
      <c r="L1452" s="42"/>
      <c r="M1452" s="193"/>
      <c r="N1452" s="194"/>
      <c r="O1452" s="67"/>
      <c r="P1452" s="67"/>
      <c r="Q1452" s="67"/>
      <c r="R1452" s="67"/>
      <c r="S1452" s="67"/>
      <c r="T1452" s="68"/>
      <c r="U1452" s="37"/>
      <c r="V1452" s="37"/>
      <c r="W1452" s="37"/>
      <c r="X1452" s="37"/>
      <c r="Y1452" s="37"/>
      <c r="Z1452" s="37"/>
      <c r="AA1452" s="37"/>
      <c r="AB1452" s="37"/>
      <c r="AC1452" s="37"/>
      <c r="AD1452" s="37"/>
      <c r="AE1452" s="37"/>
      <c r="AT1452" s="19" t="s">
        <v>155</v>
      </c>
      <c r="AU1452" s="19" t="s">
        <v>82</v>
      </c>
    </row>
    <row r="1453" spans="1:47" s="2" customFormat="1" ht="11.25">
      <c r="A1453" s="37"/>
      <c r="B1453" s="38"/>
      <c r="C1453" s="39"/>
      <c r="D1453" s="195" t="s">
        <v>157</v>
      </c>
      <c r="E1453" s="39"/>
      <c r="F1453" s="196" t="s">
        <v>2235</v>
      </c>
      <c r="G1453" s="39"/>
      <c r="H1453" s="39"/>
      <c r="I1453" s="192"/>
      <c r="J1453" s="39"/>
      <c r="K1453" s="39"/>
      <c r="L1453" s="42"/>
      <c r="M1453" s="193"/>
      <c r="N1453" s="194"/>
      <c r="O1453" s="67"/>
      <c r="P1453" s="67"/>
      <c r="Q1453" s="67"/>
      <c r="R1453" s="67"/>
      <c r="S1453" s="67"/>
      <c r="T1453" s="68"/>
      <c r="U1453" s="37"/>
      <c r="V1453" s="37"/>
      <c r="W1453" s="37"/>
      <c r="X1453" s="37"/>
      <c r="Y1453" s="37"/>
      <c r="Z1453" s="37"/>
      <c r="AA1453" s="37"/>
      <c r="AB1453" s="37"/>
      <c r="AC1453" s="37"/>
      <c r="AD1453" s="37"/>
      <c r="AE1453" s="37"/>
      <c r="AT1453" s="19" t="s">
        <v>157</v>
      </c>
      <c r="AU1453" s="19" t="s">
        <v>82</v>
      </c>
    </row>
    <row r="1454" spans="2:51" s="13" customFormat="1" ht="11.25">
      <c r="B1454" s="197"/>
      <c r="C1454" s="198"/>
      <c r="D1454" s="190" t="s">
        <v>159</v>
      </c>
      <c r="E1454" s="199" t="s">
        <v>21</v>
      </c>
      <c r="F1454" s="200" t="s">
        <v>2137</v>
      </c>
      <c r="G1454" s="198"/>
      <c r="H1454" s="201">
        <v>16.1</v>
      </c>
      <c r="I1454" s="202"/>
      <c r="J1454" s="198"/>
      <c r="K1454" s="198"/>
      <c r="L1454" s="203"/>
      <c r="M1454" s="204"/>
      <c r="N1454" s="205"/>
      <c r="O1454" s="205"/>
      <c r="P1454" s="205"/>
      <c r="Q1454" s="205"/>
      <c r="R1454" s="205"/>
      <c r="S1454" s="205"/>
      <c r="T1454" s="206"/>
      <c r="AT1454" s="207" t="s">
        <v>159</v>
      </c>
      <c r="AU1454" s="207" t="s">
        <v>82</v>
      </c>
      <c r="AV1454" s="13" t="s">
        <v>82</v>
      </c>
      <c r="AW1454" s="13" t="s">
        <v>34</v>
      </c>
      <c r="AX1454" s="13" t="s">
        <v>72</v>
      </c>
      <c r="AY1454" s="207" t="s">
        <v>145</v>
      </c>
    </row>
    <row r="1455" spans="2:51" s="13" customFormat="1" ht="11.25">
      <c r="B1455" s="197"/>
      <c r="C1455" s="198"/>
      <c r="D1455" s="190" t="s">
        <v>159</v>
      </c>
      <c r="E1455" s="199" t="s">
        <v>21</v>
      </c>
      <c r="F1455" s="200" t="s">
        <v>2138</v>
      </c>
      <c r="G1455" s="198"/>
      <c r="H1455" s="201">
        <v>16.1</v>
      </c>
      <c r="I1455" s="202"/>
      <c r="J1455" s="198"/>
      <c r="K1455" s="198"/>
      <c r="L1455" s="203"/>
      <c r="M1455" s="204"/>
      <c r="N1455" s="205"/>
      <c r="O1455" s="205"/>
      <c r="P1455" s="205"/>
      <c r="Q1455" s="205"/>
      <c r="R1455" s="205"/>
      <c r="S1455" s="205"/>
      <c r="T1455" s="206"/>
      <c r="AT1455" s="207" t="s">
        <v>159</v>
      </c>
      <c r="AU1455" s="207" t="s">
        <v>82</v>
      </c>
      <c r="AV1455" s="13" t="s">
        <v>82</v>
      </c>
      <c r="AW1455" s="13" t="s">
        <v>34</v>
      </c>
      <c r="AX1455" s="13" t="s">
        <v>72</v>
      </c>
      <c r="AY1455" s="207" t="s">
        <v>145</v>
      </c>
    </row>
    <row r="1456" spans="2:51" s="15" customFormat="1" ht="11.25">
      <c r="B1456" s="218"/>
      <c r="C1456" s="219"/>
      <c r="D1456" s="190" t="s">
        <v>159</v>
      </c>
      <c r="E1456" s="220" t="s">
        <v>21</v>
      </c>
      <c r="F1456" s="221" t="s">
        <v>233</v>
      </c>
      <c r="G1456" s="219"/>
      <c r="H1456" s="222">
        <v>32.2</v>
      </c>
      <c r="I1456" s="223"/>
      <c r="J1456" s="219"/>
      <c r="K1456" s="219"/>
      <c r="L1456" s="224"/>
      <c r="M1456" s="225"/>
      <c r="N1456" s="226"/>
      <c r="O1456" s="226"/>
      <c r="P1456" s="226"/>
      <c r="Q1456" s="226"/>
      <c r="R1456" s="226"/>
      <c r="S1456" s="226"/>
      <c r="T1456" s="227"/>
      <c r="AT1456" s="228" t="s">
        <v>159</v>
      </c>
      <c r="AU1456" s="228" t="s">
        <v>82</v>
      </c>
      <c r="AV1456" s="15" t="s">
        <v>153</v>
      </c>
      <c r="AW1456" s="15" t="s">
        <v>34</v>
      </c>
      <c r="AX1456" s="15" t="s">
        <v>77</v>
      </c>
      <c r="AY1456" s="228" t="s">
        <v>145</v>
      </c>
    </row>
    <row r="1457" spans="1:65" s="2" customFormat="1" ht="16.5" customHeight="1">
      <c r="A1457" s="37"/>
      <c r="B1457" s="38"/>
      <c r="C1457" s="177" t="s">
        <v>2236</v>
      </c>
      <c r="D1457" s="177" t="s">
        <v>148</v>
      </c>
      <c r="E1457" s="178" t="s">
        <v>2237</v>
      </c>
      <c r="F1457" s="179" t="s">
        <v>2238</v>
      </c>
      <c r="G1457" s="180" t="s">
        <v>181</v>
      </c>
      <c r="H1457" s="181">
        <v>32.2</v>
      </c>
      <c r="I1457" s="182"/>
      <c r="J1457" s="183">
        <f>ROUND(I1457*H1457,2)</f>
        <v>0</v>
      </c>
      <c r="K1457" s="179" t="s">
        <v>152</v>
      </c>
      <c r="L1457" s="42"/>
      <c r="M1457" s="184" t="s">
        <v>21</v>
      </c>
      <c r="N1457" s="185" t="s">
        <v>43</v>
      </c>
      <c r="O1457" s="67"/>
      <c r="P1457" s="186">
        <f>O1457*H1457</f>
        <v>0</v>
      </c>
      <c r="Q1457" s="186">
        <v>0</v>
      </c>
      <c r="R1457" s="186">
        <f>Q1457*H1457</f>
        <v>0</v>
      </c>
      <c r="S1457" s="186">
        <v>0</v>
      </c>
      <c r="T1457" s="187">
        <f>S1457*H1457</f>
        <v>0</v>
      </c>
      <c r="U1457" s="37"/>
      <c r="V1457" s="37"/>
      <c r="W1457" s="37"/>
      <c r="X1457" s="37"/>
      <c r="Y1457" s="37"/>
      <c r="Z1457" s="37"/>
      <c r="AA1457" s="37"/>
      <c r="AB1457" s="37"/>
      <c r="AC1457" s="37"/>
      <c r="AD1457" s="37"/>
      <c r="AE1457" s="37"/>
      <c r="AR1457" s="188" t="s">
        <v>266</v>
      </c>
      <c r="AT1457" s="188" t="s">
        <v>148</v>
      </c>
      <c r="AU1457" s="188" t="s">
        <v>82</v>
      </c>
      <c r="AY1457" s="19" t="s">
        <v>145</v>
      </c>
      <c r="BE1457" s="189">
        <f>IF(N1457="základní",J1457,0)</f>
        <v>0</v>
      </c>
      <c r="BF1457" s="189">
        <f>IF(N1457="snížená",J1457,0)</f>
        <v>0</v>
      </c>
      <c r="BG1457" s="189">
        <f>IF(N1457="zákl. přenesená",J1457,0)</f>
        <v>0</v>
      </c>
      <c r="BH1457" s="189">
        <f>IF(N1457="sníž. přenesená",J1457,0)</f>
        <v>0</v>
      </c>
      <c r="BI1457" s="189">
        <f>IF(N1457="nulová",J1457,0)</f>
        <v>0</v>
      </c>
      <c r="BJ1457" s="19" t="s">
        <v>77</v>
      </c>
      <c r="BK1457" s="189">
        <f>ROUND(I1457*H1457,2)</f>
        <v>0</v>
      </c>
      <c r="BL1457" s="19" t="s">
        <v>266</v>
      </c>
      <c r="BM1457" s="188" t="s">
        <v>2239</v>
      </c>
    </row>
    <row r="1458" spans="1:47" s="2" customFormat="1" ht="11.25">
      <c r="A1458" s="37"/>
      <c r="B1458" s="38"/>
      <c r="C1458" s="39"/>
      <c r="D1458" s="190" t="s">
        <v>155</v>
      </c>
      <c r="E1458" s="39"/>
      <c r="F1458" s="191" t="s">
        <v>2240</v>
      </c>
      <c r="G1458" s="39"/>
      <c r="H1458" s="39"/>
      <c r="I1458" s="192"/>
      <c r="J1458" s="39"/>
      <c r="K1458" s="39"/>
      <c r="L1458" s="42"/>
      <c r="M1458" s="193"/>
      <c r="N1458" s="194"/>
      <c r="O1458" s="67"/>
      <c r="P1458" s="67"/>
      <c r="Q1458" s="67"/>
      <c r="R1458" s="67"/>
      <c r="S1458" s="67"/>
      <c r="T1458" s="68"/>
      <c r="U1458" s="37"/>
      <c r="V1458" s="37"/>
      <c r="W1458" s="37"/>
      <c r="X1458" s="37"/>
      <c r="Y1458" s="37"/>
      <c r="Z1458" s="37"/>
      <c r="AA1458" s="37"/>
      <c r="AB1458" s="37"/>
      <c r="AC1458" s="37"/>
      <c r="AD1458" s="37"/>
      <c r="AE1458" s="37"/>
      <c r="AT1458" s="19" t="s">
        <v>155</v>
      </c>
      <c r="AU1458" s="19" t="s">
        <v>82</v>
      </c>
    </row>
    <row r="1459" spans="1:47" s="2" customFormat="1" ht="11.25">
      <c r="A1459" s="37"/>
      <c r="B1459" s="38"/>
      <c r="C1459" s="39"/>
      <c r="D1459" s="195" t="s">
        <v>157</v>
      </c>
      <c r="E1459" s="39"/>
      <c r="F1459" s="196" t="s">
        <v>2241</v>
      </c>
      <c r="G1459" s="39"/>
      <c r="H1459" s="39"/>
      <c r="I1459" s="192"/>
      <c r="J1459" s="39"/>
      <c r="K1459" s="39"/>
      <c r="L1459" s="42"/>
      <c r="M1459" s="193"/>
      <c r="N1459" s="194"/>
      <c r="O1459" s="67"/>
      <c r="P1459" s="67"/>
      <c r="Q1459" s="67"/>
      <c r="R1459" s="67"/>
      <c r="S1459" s="67"/>
      <c r="T1459" s="68"/>
      <c r="U1459" s="37"/>
      <c r="V1459" s="37"/>
      <c r="W1459" s="37"/>
      <c r="X1459" s="37"/>
      <c r="Y1459" s="37"/>
      <c r="Z1459" s="37"/>
      <c r="AA1459" s="37"/>
      <c r="AB1459" s="37"/>
      <c r="AC1459" s="37"/>
      <c r="AD1459" s="37"/>
      <c r="AE1459" s="37"/>
      <c r="AT1459" s="19" t="s">
        <v>157</v>
      </c>
      <c r="AU1459" s="19" t="s">
        <v>82</v>
      </c>
    </row>
    <row r="1460" spans="2:51" s="13" customFormat="1" ht="11.25">
      <c r="B1460" s="197"/>
      <c r="C1460" s="198"/>
      <c r="D1460" s="190" t="s">
        <v>159</v>
      </c>
      <c r="E1460" s="199" t="s">
        <v>21</v>
      </c>
      <c r="F1460" s="200" t="s">
        <v>2137</v>
      </c>
      <c r="G1460" s="198"/>
      <c r="H1460" s="201">
        <v>16.1</v>
      </c>
      <c r="I1460" s="202"/>
      <c r="J1460" s="198"/>
      <c r="K1460" s="198"/>
      <c r="L1460" s="203"/>
      <c r="M1460" s="204"/>
      <c r="N1460" s="205"/>
      <c r="O1460" s="205"/>
      <c r="P1460" s="205"/>
      <c r="Q1460" s="205"/>
      <c r="R1460" s="205"/>
      <c r="S1460" s="205"/>
      <c r="T1460" s="206"/>
      <c r="AT1460" s="207" t="s">
        <v>159</v>
      </c>
      <c r="AU1460" s="207" t="s">
        <v>82</v>
      </c>
      <c r="AV1460" s="13" t="s">
        <v>82</v>
      </c>
      <c r="AW1460" s="13" t="s">
        <v>34</v>
      </c>
      <c r="AX1460" s="13" t="s">
        <v>72</v>
      </c>
      <c r="AY1460" s="207" t="s">
        <v>145</v>
      </c>
    </row>
    <row r="1461" spans="2:51" s="13" customFormat="1" ht="11.25">
      <c r="B1461" s="197"/>
      <c r="C1461" s="198"/>
      <c r="D1461" s="190" t="s">
        <v>159</v>
      </c>
      <c r="E1461" s="199" t="s">
        <v>21</v>
      </c>
      <c r="F1461" s="200" t="s">
        <v>2138</v>
      </c>
      <c r="G1461" s="198"/>
      <c r="H1461" s="201">
        <v>16.1</v>
      </c>
      <c r="I1461" s="202"/>
      <c r="J1461" s="198"/>
      <c r="K1461" s="198"/>
      <c r="L1461" s="203"/>
      <c r="M1461" s="204"/>
      <c r="N1461" s="205"/>
      <c r="O1461" s="205"/>
      <c r="P1461" s="205"/>
      <c r="Q1461" s="205"/>
      <c r="R1461" s="205"/>
      <c r="S1461" s="205"/>
      <c r="T1461" s="206"/>
      <c r="AT1461" s="207" t="s">
        <v>159</v>
      </c>
      <c r="AU1461" s="207" t="s">
        <v>82</v>
      </c>
      <c r="AV1461" s="13" t="s">
        <v>82</v>
      </c>
      <c r="AW1461" s="13" t="s">
        <v>34</v>
      </c>
      <c r="AX1461" s="13" t="s">
        <v>72</v>
      </c>
      <c r="AY1461" s="207" t="s">
        <v>145</v>
      </c>
    </row>
    <row r="1462" spans="2:51" s="15" customFormat="1" ht="11.25">
      <c r="B1462" s="218"/>
      <c r="C1462" s="219"/>
      <c r="D1462" s="190" t="s">
        <v>159</v>
      </c>
      <c r="E1462" s="220" t="s">
        <v>21</v>
      </c>
      <c r="F1462" s="221" t="s">
        <v>233</v>
      </c>
      <c r="G1462" s="219"/>
      <c r="H1462" s="222">
        <v>32.2</v>
      </c>
      <c r="I1462" s="223"/>
      <c r="J1462" s="219"/>
      <c r="K1462" s="219"/>
      <c r="L1462" s="224"/>
      <c r="M1462" s="225"/>
      <c r="N1462" s="226"/>
      <c r="O1462" s="226"/>
      <c r="P1462" s="226"/>
      <c r="Q1462" s="226"/>
      <c r="R1462" s="226"/>
      <c r="S1462" s="226"/>
      <c r="T1462" s="227"/>
      <c r="AT1462" s="228" t="s">
        <v>159</v>
      </c>
      <c r="AU1462" s="228" t="s">
        <v>82</v>
      </c>
      <c r="AV1462" s="15" t="s">
        <v>153</v>
      </c>
      <c r="AW1462" s="15" t="s">
        <v>34</v>
      </c>
      <c r="AX1462" s="15" t="s">
        <v>77</v>
      </c>
      <c r="AY1462" s="228" t="s">
        <v>145</v>
      </c>
    </row>
    <row r="1463" spans="2:63" s="12" customFormat="1" ht="22.9" customHeight="1">
      <c r="B1463" s="161"/>
      <c r="C1463" s="162"/>
      <c r="D1463" s="163" t="s">
        <v>71</v>
      </c>
      <c r="E1463" s="175" t="s">
        <v>2242</v>
      </c>
      <c r="F1463" s="175" t="s">
        <v>2243</v>
      </c>
      <c r="G1463" s="162"/>
      <c r="H1463" s="162"/>
      <c r="I1463" s="165"/>
      <c r="J1463" s="176">
        <f>BK1463</f>
        <v>0</v>
      </c>
      <c r="K1463" s="162"/>
      <c r="L1463" s="167"/>
      <c r="M1463" s="168"/>
      <c r="N1463" s="169"/>
      <c r="O1463" s="169"/>
      <c r="P1463" s="170">
        <f>SUM(P1464:P1560)</f>
        <v>0</v>
      </c>
      <c r="Q1463" s="169"/>
      <c r="R1463" s="170">
        <f>SUM(R1464:R1560)</f>
        <v>1.5126734</v>
      </c>
      <c r="S1463" s="169"/>
      <c r="T1463" s="171">
        <f>SUM(T1464:T1560)</f>
        <v>1.9221767499999998</v>
      </c>
      <c r="AR1463" s="172" t="s">
        <v>82</v>
      </c>
      <c r="AT1463" s="173" t="s">
        <v>71</v>
      </c>
      <c r="AU1463" s="173" t="s">
        <v>77</v>
      </c>
      <c r="AY1463" s="172" t="s">
        <v>145</v>
      </c>
      <c r="BK1463" s="174">
        <f>SUM(BK1464:BK1560)</f>
        <v>0</v>
      </c>
    </row>
    <row r="1464" spans="1:65" s="2" customFormat="1" ht="44.25" customHeight="1">
      <c r="A1464" s="37"/>
      <c r="B1464" s="38"/>
      <c r="C1464" s="177" t="s">
        <v>2244</v>
      </c>
      <c r="D1464" s="177" t="s">
        <v>148</v>
      </c>
      <c r="E1464" s="178" t="s">
        <v>2245</v>
      </c>
      <c r="F1464" s="179" t="s">
        <v>2246</v>
      </c>
      <c r="G1464" s="180" t="s">
        <v>226</v>
      </c>
      <c r="H1464" s="181">
        <v>9.72</v>
      </c>
      <c r="I1464" s="182"/>
      <c r="J1464" s="183">
        <f>ROUND(I1464*H1464,2)</f>
        <v>0</v>
      </c>
      <c r="K1464" s="179" t="s">
        <v>21</v>
      </c>
      <c r="L1464" s="42"/>
      <c r="M1464" s="184" t="s">
        <v>21</v>
      </c>
      <c r="N1464" s="185" t="s">
        <v>43</v>
      </c>
      <c r="O1464" s="67"/>
      <c r="P1464" s="186">
        <f>O1464*H1464</f>
        <v>0</v>
      </c>
      <c r="Q1464" s="186">
        <v>0.00078</v>
      </c>
      <c r="R1464" s="186">
        <f>Q1464*H1464</f>
        <v>0.0075816</v>
      </c>
      <c r="S1464" s="186">
        <v>0</v>
      </c>
      <c r="T1464" s="187">
        <f>S1464*H1464</f>
        <v>0</v>
      </c>
      <c r="U1464" s="37"/>
      <c r="V1464" s="37"/>
      <c r="W1464" s="37"/>
      <c r="X1464" s="37"/>
      <c r="Y1464" s="37"/>
      <c r="Z1464" s="37"/>
      <c r="AA1464" s="37"/>
      <c r="AB1464" s="37"/>
      <c r="AC1464" s="37"/>
      <c r="AD1464" s="37"/>
      <c r="AE1464" s="37"/>
      <c r="AR1464" s="188" t="s">
        <v>266</v>
      </c>
      <c r="AT1464" s="188" t="s">
        <v>148</v>
      </c>
      <c r="AU1464" s="188" t="s">
        <v>82</v>
      </c>
      <c r="AY1464" s="19" t="s">
        <v>145</v>
      </c>
      <c r="BE1464" s="189">
        <f>IF(N1464="základní",J1464,0)</f>
        <v>0</v>
      </c>
      <c r="BF1464" s="189">
        <f>IF(N1464="snížená",J1464,0)</f>
        <v>0</v>
      </c>
      <c r="BG1464" s="189">
        <f>IF(N1464="zákl. přenesená",J1464,0)</f>
        <v>0</v>
      </c>
      <c r="BH1464" s="189">
        <f>IF(N1464="sníž. přenesená",J1464,0)</f>
        <v>0</v>
      </c>
      <c r="BI1464" s="189">
        <f>IF(N1464="nulová",J1464,0)</f>
        <v>0</v>
      </c>
      <c r="BJ1464" s="19" t="s">
        <v>77</v>
      </c>
      <c r="BK1464" s="189">
        <f>ROUND(I1464*H1464,2)</f>
        <v>0</v>
      </c>
      <c r="BL1464" s="19" t="s">
        <v>266</v>
      </c>
      <c r="BM1464" s="188" t="s">
        <v>2247</v>
      </c>
    </row>
    <row r="1465" spans="1:47" s="2" customFormat="1" ht="29.25">
      <c r="A1465" s="37"/>
      <c r="B1465" s="38"/>
      <c r="C1465" s="39"/>
      <c r="D1465" s="190" t="s">
        <v>155</v>
      </c>
      <c r="E1465" s="39"/>
      <c r="F1465" s="191" t="s">
        <v>2248</v>
      </c>
      <c r="G1465" s="39"/>
      <c r="H1465" s="39"/>
      <c r="I1465" s="192"/>
      <c r="J1465" s="39"/>
      <c r="K1465" s="39"/>
      <c r="L1465" s="42"/>
      <c r="M1465" s="193"/>
      <c r="N1465" s="194"/>
      <c r="O1465" s="67"/>
      <c r="P1465" s="67"/>
      <c r="Q1465" s="67"/>
      <c r="R1465" s="67"/>
      <c r="S1465" s="67"/>
      <c r="T1465" s="68"/>
      <c r="U1465" s="37"/>
      <c r="V1465" s="37"/>
      <c r="W1465" s="37"/>
      <c r="X1465" s="37"/>
      <c r="Y1465" s="37"/>
      <c r="Z1465" s="37"/>
      <c r="AA1465" s="37"/>
      <c r="AB1465" s="37"/>
      <c r="AC1465" s="37"/>
      <c r="AD1465" s="37"/>
      <c r="AE1465" s="37"/>
      <c r="AT1465" s="19" t="s">
        <v>155</v>
      </c>
      <c r="AU1465" s="19" t="s">
        <v>82</v>
      </c>
    </row>
    <row r="1466" spans="2:51" s="13" customFormat="1" ht="11.25">
      <c r="B1466" s="197"/>
      <c r="C1466" s="198"/>
      <c r="D1466" s="190" t="s">
        <v>159</v>
      </c>
      <c r="E1466" s="199" t="s">
        <v>21</v>
      </c>
      <c r="F1466" s="200" t="s">
        <v>2249</v>
      </c>
      <c r="G1466" s="198"/>
      <c r="H1466" s="201">
        <v>7.08</v>
      </c>
      <c r="I1466" s="202"/>
      <c r="J1466" s="198"/>
      <c r="K1466" s="198"/>
      <c r="L1466" s="203"/>
      <c r="M1466" s="204"/>
      <c r="N1466" s="205"/>
      <c r="O1466" s="205"/>
      <c r="P1466" s="205"/>
      <c r="Q1466" s="205"/>
      <c r="R1466" s="205"/>
      <c r="S1466" s="205"/>
      <c r="T1466" s="206"/>
      <c r="AT1466" s="207" t="s">
        <v>159</v>
      </c>
      <c r="AU1466" s="207" t="s">
        <v>82</v>
      </c>
      <c r="AV1466" s="13" t="s">
        <v>82</v>
      </c>
      <c r="AW1466" s="13" t="s">
        <v>34</v>
      </c>
      <c r="AX1466" s="13" t="s">
        <v>72</v>
      </c>
      <c r="AY1466" s="207" t="s">
        <v>145</v>
      </c>
    </row>
    <row r="1467" spans="2:51" s="13" customFormat="1" ht="11.25">
      <c r="B1467" s="197"/>
      <c r="C1467" s="198"/>
      <c r="D1467" s="190" t="s">
        <v>159</v>
      </c>
      <c r="E1467" s="199" t="s">
        <v>21</v>
      </c>
      <c r="F1467" s="200" t="s">
        <v>2250</v>
      </c>
      <c r="G1467" s="198"/>
      <c r="H1467" s="201">
        <v>2.64</v>
      </c>
      <c r="I1467" s="202"/>
      <c r="J1467" s="198"/>
      <c r="K1467" s="198"/>
      <c r="L1467" s="203"/>
      <c r="M1467" s="204"/>
      <c r="N1467" s="205"/>
      <c r="O1467" s="205"/>
      <c r="P1467" s="205"/>
      <c r="Q1467" s="205"/>
      <c r="R1467" s="205"/>
      <c r="S1467" s="205"/>
      <c r="T1467" s="206"/>
      <c r="AT1467" s="207" t="s">
        <v>159</v>
      </c>
      <c r="AU1467" s="207" t="s">
        <v>82</v>
      </c>
      <c r="AV1467" s="13" t="s">
        <v>82</v>
      </c>
      <c r="AW1467" s="13" t="s">
        <v>34</v>
      </c>
      <c r="AX1467" s="13" t="s">
        <v>72</v>
      </c>
      <c r="AY1467" s="207" t="s">
        <v>145</v>
      </c>
    </row>
    <row r="1468" spans="2:51" s="15" customFormat="1" ht="11.25">
      <c r="B1468" s="218"/>
      <c r="C1468" s="219"/>
      <c r="D1468" s="190" t="s">
        <v>159</v>
      </c>
      <c r="E1468" s="220" t="s">
        <v>21</v>
      </c>
      <c r="F1468" s="221" t="s">
        <v>233</v>
      </c>
      <c r="G1468" s="219"/>
      <c r="H1468" s="222">
        <v>9.72</v>
      </c>
      <c r="I1468" s="223"/>
      <c r="J1468" s="219"/>
      <c r="K1468" s="219"/>
      <c r="L1468" s="224"/>
      <c r="M1468" s="225"/>
      <c r="N1468" s="226"/>
      <c r="O1468" s="226"/>
      <c r="P1468" s="226"/>
      <c r="Q1468" s="226"/>
      <c r="R1468" s="226"/>
      <c r="S1468" s="226"/>
      <c r="T1468" s="227"/>
      <c r="AT1468" s="228" t="s">
        <v>159</v>
      </c>
      <c r="AU1468" s="228" t="s">
        <v>82</v>
      </c>
      <c r="AV1468" s="15" t="s">
        <v>153</v>
      </c>
      <c r="AW1468" s="15" t="s">
        <v>34</v>
      </c>
      <c r="AX1468" s="15" t="s">
        <v>77</v>
      </c>
      <c r="AY1468" s="228" t="s">
        <v>145</v>
      </c>
    </row>
    <row r="1469" spans="1:65" s="2" customFormat="1" ht="44.25" customHeight="1">
      <c r="A1469" s="37"/>
      <c r="B1469" s="38"/>
      <c r="C1469" s="177" t="s">
        <v>2251</v>
      </c>
      <c r="D1469" s="177" t="s">
        <v>148</v>
      </c>
      <c r="E1469" s="178" t="s">
        <v>2252</v>
      </c>
      <c r="F1469" s="179" t="s">
        <v>2253</v>
      </c>
      <c r="G1469" s="180" t="s">
        <v>226</v>
      </c>
      <c r="H1469" s="181">
        <v>0.88</v>
      </c>
      <c r="I1469" s="182"/>
      <c r="J1469" s="183">
        <f>ROUND(I1469*H1469,2)</f>
        <v>0</v>
      </c>
      <c r="K1469" s="179" t="s">
        <v>21</v>
      </c>
      <c r="L1469" s="42"/>
      <c r="M1469" s="184" t="s">
        <v>21</v>
      </c>
      <c r="N1469" s="185" t="s">
        <v>43</v>
      </c>
      <c r="O1469" s="67"/>
      <c r="P1469" s="186">
        <f>O1469*H1469</f>
        <v>0</v>
      </c>
      <c r="Q1469" s="186">
        <v>0.00098</v>
      </c>
      <c r="R1469" s="186">
        <f>Q1469*H1469</f>
        <v>0.0008623999999999999</v>
      </c>
      <c r="S1469" s="186">
        <v>0</v>
      </c>
      <c r="T1469" s="187">
        <f>S1469*H1469</f>
        <v>0</v>
      </c>
      <c r="U1469" s="37"/>
      <c r="V1469" s="37"/>
      <c r="W1469" s="37"/>
      <c r="X1469" s="37"/>
      <c r="Y1469" s="37"/>
      <c r="Z1469" s="37"/>
      <c r="AA1469" s="37"/>
      <c r="AB1469" s="37"/>
      <c r="AC1469" s="37"/>
      <c r="AD1469" s="37"/>
      <c r="AE1469" s="37"/>
      <c r="AR1469" s="188" t="s">
        <v>266</v>
      </c>
      <c r="AT1469" s="188" t="s">
        <v>148</v>
      </c>
      <c r="AU1469" s="188" t="s">
        <v>82</v>
      </c>
      <c r="AY1469" s="19" t="s">
        <v>145</v>
      </c>
      <c r="BE1469" s="189">
        <f>IF(N1469="základní",J1469,0)</f>
        <v>0</v>
      </c>
      <c r="BF1469" s="189">
        <f>IF(N1469="snížená",J1469,0)</f>
        <v>0</v>
      </c>
      <c r="BG1469" s="189">
        <f>IF(N1469="zákl. přenesená",J1469,0)</f>
        <v>0</v>
      </c>
      <c r="BH1469" s="189">
        <f>IF(N1469="sníž. přenesená",J1469,0)</f>
        <v>0</v>
      </c>
      <c r="BI1469" s="189">
        <f>IF(N1469="nulová",J1469,0)</f>
        <v>0</v>
      </c>
      <c r="BJ1469" s="19" t="s">
        <v>77</v>
      </c>
      <c r="BK1469" s="189">
        <f>ROUND(I1469*H1469,2)</f>
        <v>0</v>
      </c>
      <c r="BL1469" s="19" t="s">
        <v>266</v>
      </c>
      <c r="BM1469" s="188" t="s">
        <v>2254</v>
      </c>
    </row>
    <row r="1470" spans="1:47" s="2" customFormat="1" ht="29.25">
      <c r="A1470" s="37"/>
      <c r="B1470" s="38"/>
      <c r="C1470" s="39"/>
      <c r="D1470" s="190" t="s">
        <v>155</v>
      </c>
      <c r="E1470" s="39"/>
      <c r="F1470" s="191" t="s">
        <v>2255</v>
      </c>
      <c r="G1470" s="39"/>
      <c r="H1470" s="39"/>
      <c r="I1470" s="192"/>
      <c r="J1470" s="39"/>
      <c r="K1470" s="39"/>
      <c r="L1470" s="42"/>
      <c r="M1470" s="193"/>
      <c r="N1470" s="194"/>
      <c r="O1470" s="67"/>
      <c r="P1470" s="67"/>
      <c r="Q1470" s="67"/>
      <c r="R1470" s="67"/>
      <c r="S1470" s="67"/>
      <c r="T1470" s="68"/>
      <c r="U1470" s="37"/>
      <c r="V1470" s="37"/>
      <c r="W1470" s="37"/>
      <c r="X1470" s="37"/>
      <c r="Y1470" s="37"/>
      <c r="Z1470" s="37"/>
      <c r="AA1470" s="37"/>
      <c r="AB1470" s="37"/>
      <c r="AC1470" s="37"/>
      <c r="AD1470" s="37"/>
      <c r="AE1470" s="37"/>
      <c r="AT1470" s="19" t="s">
        <v>155</v>
      </c>
      <c r="AU1470" s="19" t="s">
        <v>82</v>
      </c>
    </row>
    <row r="1471" spans="2:51" s="13" customFormat="1" ht="11.25">
      <c r="B1471" s="197"/>
      <c r="C1471" s="198"/>
      <c r="D1471" s="190" t="s">
        <v>159</v>
      </c>
      <c r="E1471" s="199" t="s">
        <v>21</v>
      </c>
      <c r="F1471" s="200" t="s">
        <v>2256</v>
      </c>
      <c r="G1471" s="198"/>
      <c r="H1471" s="201">
        <v>0.88</v>
      </c>
      <c r="I1471" s="202"/>
      <c r="J1471" s="198"/>
      <c r="K1471" s="198"/>
      <c r="L1471" s="203"/>
      <c r="M1471" s="204"/>
      <c r="N1471" s="205"/>
      <c r="O1471" s="205"/>
      <c r="P1471" s="205"/>
      <c r="Q1471" s="205"/>
      <c r="R1471" s="205"/>
      <c r="S1471" s="205"/>
      <c r="T1471" s="206"/>
      <c r="AT1471" s="207" t="s">
        <v>159</v>
      </c>
      <c r="AU1471" s="207" t="s">
        <v>82</v>
      </c>
      <c r="AV1471" s="13" t="s">
        <v>82</v>
      </c>
      <c r="AW1471" s="13" t="s">
        <v>34</v>
      </c>
      <c r="AX1471" s="13" t="s">
        <v>77</v>
      </c>
      <c r="AY1471" s="207" t="s">
        <v>145</v>
      </c>
    </row>
    <row r="1472" spans="1:65" s="2" customFormat="1" ht="24.2" customHeight="1">
      <c r="A1472" s="37"/>
      <c r="B1472" s="38"/>
      <c r="C1472" s="177" t="s">
        <v>2257</v>
      </c>
      <c r="D1472" s="177" t="s">
        <v>148</v>
      </c>
      <c r="E1472" s="178" t="s">
        <v>2258</v>
      </c>
      <c r="F1472" s="179" t="s">
        <v>2259</v>
      </c>
      <c r="G1472" s="180" t="s">
        <v>181</v>
      </c>
      <c r="H1472" s="181">
        <v>69.969</v>
      </c>
      <c r="I1472" s="182"/>
      <c r="J1472" s="183">
        <f>ROUND(I1472*H1472,2)</f>
        <v>0</v>
      </c>
      <c r="K1472" s="179" t="s">
        <v>152</v>
      </c>
      <c r="L1472" s="42"/>
      <c r="M1472" s="184" t="s">
        <v>21</v>
      </c>
      <c r="N1472" s="185" t="s">
        <v>43</v>
      </c>
      <c r="O1472" s="67"/>
      <c r="P1472" s="186">
        <f>O1472*H1472</f>
        <v>0</v>
      </c>
      <c r="Q1472" s="186">
        <v>0</v>
      </c>
      <c r="R1472" s="186">
        <f>Q1472*H1472</f>
        <v>0</v>
      </c>
      <c r="S1472" s="186">
        <v>0.0272</v>
      </c>
      <c r="T1472" s="187">
        <f>S1472*H1472</f>
        <v>1.9031567999999996</v>
      </c>
      <c r="U1472" s="37"/>
      <c r="V1472" s="37"/>
      <c r="W1472" s="37"/>
      <c r="X1472" s="37"/>
      <c r="Y1472" s="37"/>
      <c r="Z1472" s="37"/>
      <c r="AA1472" s="37"/>
      <c r="AB1472" s="37"/>
      <c r="AC1472" s="37"/>
      <c r="AD1472" s="37"/>
      <c r="AE1472" s="37"/>
      <c r="AR1472" s="188" t="s">
        <v>266</v>
      </c>
      <c r="AT1472" s="188" t="s">
        <v>148</v>
      </c>
      <c r="AU1472" s="188" t="s">
        <v>82</v>
      </c>
      <c r="AY1472" s="19" t="s">
        <v>145</v>
      </c>
      <c r="BE1472" s="189">
        <f>IF(N1472="základní",J1472,0)</f>
        <v>0</v>
      </c>
      <c r="BF1472" s="189">
        <f>IF(N1472="snížená",J1472,0)</f>
        <v>0</v>
      </c>
      <c r="BG1472" s="189">
        <f>IF(N1472="zákl. přenesená",J1472,0)</f>
        <v>0</v>
      </c>
      <c r="BH1472" s="189">
        <f>IF(N1472="sníž. přenesená",J1472,0)</f>
        <v>0</v>
      </c>
      <c r="BI1472" s="189">
        <f>IF(N1472="nulová",J1472,0)</f>
        <v>0</v>
      </c>
      <c r="BJ1472" s="19" t="s">
        <v>77</v>
      </c>
      <c r="BK1472" s="189">
        <f>ROUND(I1472*H1472,2)</f>
        <v>0</v>
      </c>
      <c r="BL1472" s="19" t="s">
        <v>266</v>
      </c>
      <c r="BM1472" s="188" t="s">
        <v>2260</v>
      </c>
    </row>
    <row r="1473" spans="1:47" s="2" customFormat="1" ht="11.25">
      <c r="A1473" s="37"/>
      <c r="B1473" s="38"/>
      <c r="C1473" s="39"/>
      <c r="D1473" s="190" t="s">
        <v>155</v>
      </c>
      <c r="E1473" s="39"/>
      <c r="F1473" s="191" t="s">
        <v>2261</v>
      </c>
      <c r="G1473" s="39"/>
      <c r="H1473" s="39"/>
      <c r="I1473" s="192"/>
      <c r="J1473" s="39"/>
      <c r="K1473" s="39"/>
      <c r="L1473" s="42"/>
      <c r="M1473" s="193"/>
      <c r="N1473" s="194"/>
      <c r="O1473" s="67"/>
      <c r="P1473" s="67"/>
      <c r="Q1473" s="67"/>
      <c r="R1473" s="67"/>
      <c r="S1473" s="67"/>
      <c r="T1473" s="68"/>
      <c r="U1473" s="37"/>
      <c r="V1473" s="37"/>
      <c r="W1473" s="37"/>
      <c r="X1473" s="37"/>
      <c r="Y1473" s="37"/>
      <c r="Z1473" s="37"/>
      <c r="AA1473" s="37"/>
      <c r="AB1473" s="37"/>
      <c r="AC1473" s="37"/>
      <c r="AD1473" s="37"/>
      <c r="AE1473" s="37"/>
      <c r="AT1473" s="19" t="s">
        <v>155</v>
      </c>
      <c r="AU1473" s="19" t="s">
        <v>82</v>
      </c>
    </row>
    <row r="1474" spans="1:47" s="2" customFormat="1" ht="11.25">
      <c r="A1474" s="37"/>
      <c r="B1474" s="38"/>
      <c r="C1474" s="39"/>
      <c r="D1474" s="195" t="s">
        <v>157</v>
      </c>
      <c r="E1474" s="39"/>
      <c r="F1474" s="196" t="s">
        <v>2262</v>
      </c>
      <c r="G1474" s="39"/>
      <c r="H1474" s="39"/>
      <c r="I1474" s="192"/>
      <c r="J1474" s="39"/>
      <c r="K1474" s="39"/>
      <c r="L1474" s="42"/>
      <c r="M1474" s="193"/>
      <c r="N1474" s="194"/>
      <c r="O1474" s="67"/>
      <c r="P1474" s="67"/>
      <c r="Q1474" s="67"/>
      <c r="R1474" s="67"/>
      <c r="S1474" s="67"/>
      <c r="T1474" s="68"/>
      <c r="U1474" s="37"/>
      <c r="V1474" s="37"/>
      <c r="W1474" s="37"/>
      <c r="X1474" s="37"/>
      <c r="Y1474" s="37"/>
      <c r="Z1474" s="37"/>
      <c r="AA1474" s="37"/>
      <c r="AB1474" s="37"/>
      <c r="AC1474" s="37"/>
      <c r="AD1474" s="37"/>
      <c r="AE1474" s="37"/>
      <c r="AT1474" s="19" t="s">
        <v>157</v>
      </c>
      <c r="AU1474" s="19" t="s">
        <v>82</v>
      </c>
    </row>
    <row r="1475" spans="2:51" s="14" customFormat="1" ht="11.25">
      <c r="B1475" s="208"/>
      <c r="C1475" s="209"/>
      <c r="D1475" s="190" t="s">
        <v>159</v>
      </c>
      <c r="E1475" s="210" t="s">
        <v>21</v>
      </c>
      <c r="F1475" s="211" t="s">
        <v>325</v>
      </c>
      <c r="G1475" s="209"/>
      <c r="H1475" s="210" t="s">
        <v>21</v>
      </c>
      <c r="I1475" s="212"/>
      <c r="J1475" s="209"/>
      <c r="K1475" s="209"/>
      <c r="L1475" s="213"/>
      <c r="M1475" s="214"/>
      <c r="N1475" s="215"/>
      <c r="O1475" s="215"/>
      <c r="P1475" s="215"/>
      <c r="Q1475" s="215"/>
      <c r="R1475" s="215"/>
      <c r="S1475" s="215"/>
      <c r="T1475" s="216"/>
      <c r="AT1475" s="217" t="s">
        <v>159</v>
      </c>
      <c r="AU1475" s="217" t="s">
        <v>82</v>
      </c>
      <c r="AV1475" s="14" t="s">
        <v>77</v>
      </c>
      <c r="AW1475" s="14" t="s">
        <v>34</v>
      </c>
      <c r="AX1475" s="14" t="s">
        <v>72</v>
      </c>
      <c r="AY1475" s="217" t="s">
        <v>145</v>
      </c>
    </row>
    <row r="1476" spans="2:51" s="13" customFormat="1" ht="22.5">
      <c r="B1476" s="197"/>
      <c r="C1476" s="198"/>
      <c r="D1476" s="190" t="s">
        <v>159</v>
      </c>
      <c r="E1476" s="199" t="s">
        <v>21</v>
      </c>
      <c r="F1476" s="200" t="s">
        <v>2263</v>
      </c>
      <c r="G1476" s="198"/>
      <c r="H1476" s="201">
        <v>9.681</v>
      </c>
      <c r="I1476" s="202"/>
      <c r="J1476" s="198"/>
      <c r="K1476" s="198"/>
      <c r="L1476" s="203"/>
      <c r="M1476" s="204"/>
      <c r="N1476" s="205"/>
      <c r="O1476" s="205"/>
      <c r="P1476" s="205"/>
      <c r="Q1476" s="205"/>
      <c r="R1476" s="205"/>
      <c r="S1476" s="205"/>
      <c r="T1476" s="206"/>
      <c r="AT1476" s="207" t="s">
        <v>159</v>
      </c>
      <c r="AU1476" s="207" t="s">
        <v>82</v>
      </c>
      <c r="AV1476" s="13" t="s">
        <v>82</v>
      </c>
      <c r="AW1476" s="13" t="s">
        <v>34</v>
      </c>
      <c r="AX1476" s="13" t="s">
        <v>72</v>
      </c>
      <c r="AY1476" s="207" t="s">
        <v>145</v>
      </c>
    </row>
    <row r="1477" spans="2:51" s="13" customFormat="1" ht="22.5">
      <c r="B1477" s="197"/>
      <c r="C1477" s="198"/>
      <c r="D1477" s="190" t="s">
        <v>159</v>
      </c>
      <c r="E1477" s="199" t="s">
        <v>21</v>
      </c>
      <c r="F1477" s="200" t="s">
        <v>2264</v>
      </c>
      <c r="G1477" s="198"/>
      <c r="H1477" s="201">
        <v>9.181</v>
      </c>
      <c r="I1477" s="202"/>
      <c r="J1477" s="198"/>
      <c r="K1477" s="198"/>
      <c r="L1477" s="203"/>
      <c r="M1477" s="204"/>
      <c r="N1477" s="205"/>
      <c r="O1477" s="205"/>
      <c r="P1477" s="205"/>
      <c r="Q1477" s="205"/>
      <c r="R1477" s="205"/>
      <c r="S1477" s="205"/>
      <c r="T1477" s="206"/>
      <c r="AT1477" s="207" t="s">
        <v>159</v>
      </c>
      <c r="AU1477" s="207" t="s">
        <v>82</v>
      </c>
      <c r="AV1477" s="13" t="s">
        <v>82</v>
      </c>
      <c r="AW1477" s="13" t="s">
        <v>34</v>
      </c>
      <c r="AX1477" s="13" t="s">
        <v>72</v>
      </c>
      <c r="AY1477" s="207" t="s">
        <v>145</v>
      </c>
    </row>
    <row r="1478" spans="2:51" s="13" customFormat="1" ht="11.25">
      <c r="B1478" s="197"/>
      <c r="C1478" s="198"/>
      <c r="D1478" s="190" t="s">
        <v>159</v>
      </c>
      <c r="E1478" s="199" t="s">
        <v>21</v>
      </c>
      <c r="F1478" s="200" t="s">
        <v>2265</v>
      </c>
      <c r="G1478" s="198"/>
      <c r="H1478" s="201">
        <v>11.2</v>
      </c>
      <c r="I1478" s="202"/>
      <c r="J1478" s="198"/>
      <c r="K1478" s="198"/>
      <c r="L1478" s="203"/>
      <c r="M1478" s="204"/>
      <c r="N1478" s="205"/>
      <c r="O1478" s="205"/>
      <c r="P1478" s="205"/>
      <c r="Q1478" s="205"/>
      <c r="R1478" s="205"/>
      <c r="S1478" s="205"/>
      <c r="T1478" s="206"/>
      <c r="AT1478" s="207" t="s">
        <v>159</v>
      </c>
      <c r="AU1478" s="207" t="s">
        <v>82</v>
      </c>
      <c r="AV1478" s="13" t="s">
        <v>82</v>
      </c>
      <c r="AW1478" s="13" t="s">
        <v>34</v>
      </c>
      <c r="AX1478" s="13" t="s">
        <v>72</v>
      </c>
      <c r="AY1478" s="207" t="s">
        <v>145</v>
      </c>
    </row>
    <row r="1479" spans="2:51" s="16" customFormat="1" ht="11.25">
      <c r="B1479" s="229"/>
      <c r="C1479" s="230"/>
      <c r="D1479" s="190" t="s">
        <v>159</v>
      </c>
      <c r="E1479" s="231" t="s">
        <v>21</v>
      </c>
      <c r="F1479" s="232" t="s">
        <v>327</v>
      </c>
      <c r="G1479" s="230"/>
      <c r="H1479" s="233">
        <v>30.062</v>
      </c>
      <c r="I1479" s="234"/>
      <c r="J1479" s="230"/>
      <c r="K1479" s="230"/>
      <c r="L1479" s="235"/>
      <c r="M1479" s="236"/>
      <c r="N1479" s="237"/>
      <c r="O1479" s="237"/>
      <c r="P1479" s="237"/>
      <c r="Q1479" s="237"/>
      <c r="R1479" s="237"/>
      <c r="S1479" s="237"/>
      <c r="T1479" s="238"/>
      <c r="AT1479" s="239" t="s">
        <v>159</v>
      </c>
      <c r="AU1479" s="239" t="s">
        <v>82</v>
      </c>
      <c r="AV1479" s="16" t="s">
        <v>146</v>
      </c>
      <c r="AW1479" s="16" t="s">
        <v>34</v>
      </c>
      <c r="AX1479" s="16" t="s">
        <v>72</v>
      </c>
      <c r="AY1479" s="239" t="s">
        <v>145</v>
      </c>
    </row>
    <row r="1480" spans="2:51" s="14" customFormat="1" ht="11.25">
      <c r="B1480" s="208"/>
      <c r="C1480" s="209"/>
      <c r="D1480" s="190" t="s">
        <v>159</v>
      </c>
      <c r="E1480" s="210" t="s">
        <v>21</v>
      </c>
      <c r="F1480" s="211" t="s">
        <v>2266</v>
      </c>
      <c r="G1480" s="209"/>
      <c r="H1480" s="210" t="s">
        <v>21</v>
      </c>
      <c r="I1480" s="212"/>
      <c r="J1480" s="209"/>
      <c r="K1480" s="209"/>
      <c r="L1480" s="213"/>
      <c r="M1480" s="214"/>
      <c r="N1480" s="215"/>
      <c r="O1480" s="215"/>
      <c r="P1480" s="215"/>
      <c r="Q1480" s="215"/>
      <c r="R1480" s="215"/>
      <c r="S1480" s="215"/>
      <c r="T1480" s="216"/>
      <c r="AT1480" s="217" t="s">
        <v>159</v>
      </c>
      <c r="AU1480" s="217" t="s">
        <v>82</v>
      </c>
      <c r="AV1480" s="14" t="s">
        <v>77</v>
      </c>
      <c r="AW1480" s="14" t="s">
        <v>34</v>
      </c>
      <c r="AX1480" s="14" t="s">
        <v>72</v>
      </c>
      <c r="AY1480" s="217" t="s">
        <v>145</v>
      </c>
    </row>
    <row r="1481" spans="2:51" s="13" customFormat="1" ht="22.5">
      <c r="B1481" s="197"/>
      <c r="C1481" s="198"/>
      <c r="D1481" s="190" t="s">
        <v>159</v>
      </c>
      <c r="E1481" s="199" t="s">
        <v>21</v>
      </c>
      <c r="F1481" s="200" t="s">
        <v>2264</v>
      </c>
      <c r="G1481" s="198"/>
      <c r="H1481" s="201">
        <v>9.181</v>
      </c>
      <c r="I1481" s="202"/>
      <c r="J1481" s="198"/>
      <c r="K1481" s="198"/>
      <c r="L1481" s="203"/>
      <c r="M1481" s="204"/>
      <c r="N1481" s="205"/>
      <c r="O1481" s="205"/>
      <c r="P1481" s="205"/>
      <c r="Q1481" s="205"/>
      <c r="R1481" s="205"/>
      <c r="S1481" s="205"/>
      <c r="T1481" s="206"/>
      <c r="AT1481" s="207" t="s">
        <v>159</v>
      </c>
      <c r="AU1481" s="207" t="s">
        <v>82</v>
      </c>
      <c r="AV1481" s="13" t="s">
        <v>82</v>
      </c>
      <c r="AW1481" s="13" t="s">
        <v>34</v>
      </c>
      <c r="AX1481" s="13" t="s">
        <v>72</v>
      </c>
      <c r="AY1481" s="207" t="s">
        <v>145</v>
      </c>
    </row>
    <row r="1482" spans="2:51" s="13" customFormat="1" ht="22.5">
      <c r="B1482" s="197"/>
      <c r="C1482" s="198"/>
      <c r="D1482" s="190" t="s">
        <v>159</v>
      </c>
      <c r="E1482" s="199" t="s">
        <v>21</v>
      </c>
      <c r="F1482" s="200" t="s">
        <v>2267</v>
      </c>
      <c r="G1482" s="198"/>
      <c r="H1482" s="201">
        <v>7.941</v>
      </c>
      <c r="I1482" s="202"/>
      <c r="J1482" s="198"/>
      <c r="K1482" s="198"/>
      <c r="L1482" s="203"/>
      <c r="M1482" s="204"/>
      <c r="N1482" s="205"/>
      <c r="O1482" s="205"/>
      <c r="P1482" s="205"/>
      <c r="Q1482" s="205"/>
      <c r="R1482" s="205"/>
      <c r="S1482" s="205"/>
      <c r="T1482" s="206"/>
      <c r="AT1482" s="207" t="s">
        <v>159</v>
      </c>
      <c r="AU1482" s="207" t="s">
        <v>82</v>
      </c>
      <c r="AV1482" s="13" t="s">
        <v>82</v>
      </c>
      <c r="AW1482" s="13" t="s">
        <v>34</v>
      </c>
      <c r="AX1482" s="13" t="s">
        <v>72</v>
      </c>
      <c r="AY1482" s="207" t="s">
        <v>145</v>
      </c>
    </row>
    <row r="1483" spans="2:51" s="13" customFormat="1" ht="22.5">
      <c r="B1483" s="197"/>
      <c r="C1483" s="198"/>
      <c r="D1483" s="190" t="s">
        <v>159</v>
      </c>
      <c r="E1483" s="199" t="s">
        <v>21</v>
      </c>
      <c r="F1483" s="200" t="s">
        <v>2268</v>
      </c>
      <c r="G1483" s="198"/>
      <c r="H1483" s="201">
        <v>22.785</v>
      </c>
      <c r="I1483" s="202"/>
      <c r="J1483" s="198"/>
      <c r="K1483" s="198"/>
      <c r="L1483" s="203"/>
      <c r="M1483" s="204"/>
      <c r="N1483" s="205"/>
      <c r="O1483" s="205"/>
      <c r="P1483" s="205"/>
      <c r="Q1483" s="205"/>
      <c r="R1483" s="205"/>
      <c r="S1483" s="205"/>
      <c r="T1483" s="206"/>
      <c r="AT1483" s="207" t="s">
        <v>159</v>
      </c>
      <c r="AU1483" s="207" t="s">
        <v>82</v>
      </c>
      <c r="AV1483" s="13" t="s">
        <v>82</v>
      </c>
      <c r="AW1483" s="13" t="s">
        <v>34</v>
      </c>
      <c r="AX1483" s="13" t="s">
        <v>72</v>
      </c>
      <c r="AY1483" s="207" t="s">
        <v>145</v>
      </c>
    </row>
    <row r="1484" spans="2:51" s="16" customFormat="1" ht="11.25">
      <c r="B1484" s="229"/>
      <c r="C1484" s="230"/>
      <c r="D1484" s="190" t="s">
        <v>159</v>
      </c>
      <c r="E1484" s="231" t="s">
        <v>21</v>
      </c>
      <c r="F1484" s="232" t="s">
        <v>327</v>
      </c>
      <c r="G1484" s="230"/>
      <c r="H1484" s="233">
        <v>39.907</v>
      </c>
      <c r="I1484" s="234"/>
      <c r="J1484" s="230"/>
      <c r="K1484" s="230"/>
      <c r="L1484" s="235"/>
      <c r="M1484" s="236"/>
      <c r="N1484" s="237"/>
      <c r="O1484" s="237"/>
      <c r="P1484" s="237"/>
      <c r="Q1484" s="237"/>
      <c r="R1484" s="237"/>
      <c r="S1484" s="237"/>
      <c r="T1484" s="238"/>
      <c r="AT1484" s="239" t="s">
        <v>159</v>
      </c>
      <c r="AU1484" s="239" t="s">
        <v>82</v>
      </c>
      <c r="AV1484" s="16" t="s">
        <v>146</v>
      </c>
      <c r="AW1484" s="16" t="s">
        <v>34</v>
      </c>
      <c r="AX1484" s="16" t="s">
        <v>72</v>
      </c>
      <c r="AY1484" s="239" t="s">
        <v>145</v>
      </c>
    </row>
    <row r="1485" spans="2:51" s="15" customFormat="1" ht="11.25">
      <c r="B1485" s="218"/>
      <c r="C1485" s="219"/>
      <c r="D1485" s="190" t="s">
        <v>159</v>
      </c>
      <c r="E1485" s="220" t="s">
        <v>21</v>
      </c>
      <c r="F1485" s="221" t="s">
        <v>233</v>
      </c>
      <c r="G1485" s="219"/>
      <c r="H1485" s="222">
        <v>69.969</v>
      </c>
      <c r="I1485" s="223"/>
      <c r="J1485" s="219"/>
      <c r="K1485" s="219"/>
      <c r="L1485" s="224"/>
      <c r="M1485" s="225"/>
      <c r="N1485" s="226"/>
      <c r="O1485" s="226"/>
      <c r="P1485" s="226"/>
      <c r="Q1485" s="226"/>
      <c r="R1485" s="226"/>
      <c r="S1485" s="226"/>
      <c r="T1485" s="227"/>
      <c r="AT1485" s="228" t="s">
        <v>159</v>
      </c>
      <c r="AU1485" s="228" t="s">
        <v>82</v>
      </c>
      <c r="AV1485" s="15" t="s">
        <v>153</v>
      </c>
      <c r="AW1485" s="15" t="s">
        <v>34</v>
      </c>
      <c r="AX1485" s="15" t="s">
        <v>77</v>
      </c>
      <c r="AY1485" s="228" t="s">
        <v>145</v>
      </c>
    </row>
    <row r="1486" spans="1:65" s="2" customFormat="1" ht="37.9" customHeight="1">
      <c r="A1486" s="37"/>
      <c r="B1486" s="38"/>
      <c r="C1486" s="177" t="s">
        <v>2269</v>
      </c>
      <c r="D1486" s="177" t="s">
        <v>148</v>
      </c>
      <c r="E1486" s="178" t="s">
        <v>2270</v>
      </c>
      <c r="F1486" s="179" t="s">
        <v>2271</v>
      </c>
      <c r="G1486" s="180" t="s">
        <v>181</v>
      </c>
      <c r="H1486" s="181">
        <v>45.451</v>
      </c>
      <c r="I1486" s="182"/>
      <c r="J1486" s="183">
        <f>ROUND(I1486*H1486,2)</f>
        <v>0</v>
      </c>
      <c r="K1486" s="179" t="s">
        <v>152</v>
      </c>
      <c r="L1486" s="42"/>
      <c r="M1486" s="184" t="s">
        <v>21</v>
      </c>
      <c r="N1486" s="185" t="s">
        <v>43</v>
      </c>
      <c r="O1486" s="67"/>
      <c r="P1486" s="186">
        <f>O1486*H1486</f>
        <v>0</v>
      </c>
      <c r="Q1486" s="186">
        <v>0.009</v>
      </c>
      <c r="R1486" s="186">
        <f>Q1486*H1486</f>
        <v>0.40905899999999995</v>
      </c>
      <c r="S1486" s="186">
        <v>0</v>
      </c>
      <c r="T1486" s="187">
        <f>S1486*H1486</f>
        <v>0</v>
      </c>
      <c r="U1486" s="37"/>
      <c r="V1486" s="37"/>
      <c r="W1486" s="37"/>
      <c r="X1486" s="37"/>
      <c r="Y1486" s="37"/>
      <c r="Z1486" s="37"/>
      <c r="AA1486" s="37"/>
      <c r="AB1486" s="37"/>
      <c r="AC1486" s="37"/>
      <c r="AD1486" s="37"/>
      <c r="AE1486" s="37"/>
      <c r="AR1486" s="188" t="s">
        <v>266</v>
      </c>
      <c r="AT1486" s="188" t="s">
        <v>148</v>
      </c>
      <c r="AU1486" s="188" t="s">
        <v>82</v>
      </c>
      <c r="AY1486" s="19" t="s">
        <v>145</v>
      </c>
      <c r="BE1486" s="189">
        <f>IF(N1486="základní",J1486,0)</f>
        <v>0</v>
      </c>
      <c r="BF1486" s="189">
        <f>IF(N1486="snížená",J1486,0)</f>
        <v>0</v>
      </c>
      <c r="BG1486" s="189">
        <f>IF(N1486="zákl. přenesená",J1486,0)</f>
        <v>0</v>
      </c>
      <c r="BH1486" s="189">
        <f>IF(N1486="sníž. přenesená",J1486,0)</f>
        <v>0</v>
      </c>
      <c r="BI1486" s="189">
        <f>IF(N1486="nulová",J1486,0)</f>
        <v>0</v>
      </c>
      <c r="BJ1486" s="19" t="s">
        <v>77</v>
      </c>
      <c r="BK1486" s="189">
        <f>ROUND(I1486*H1486,2)</f>
        <v>0</v>
      </c>
      <c r="BL1486" s="19" t="s">
        <v>266</v>
      </c>
      <c r="BM1486" s="188" t="s">
        <v>2272</v>
      </c>
    </row>
    <row r="1487" spans="1:47" s="2" customFormat="1" ht="19.5">
      <c r="A1487" s="37"/>
      <c r="B1487" s="38"/>
      <c r="C1487" s="39"/>
      <c r="D1487" s="190" t="s">
        <v>155</v>
      </c>
      <c r="E1487" s="39"/>
      <c r="F1487" s="191" t="s">
        <v>2273</v>
      </c>
      <c r="G1487" s="39"/>
      <c r="H1487" s="39"/>
      <c r="I1487" s="192"/>
      <c r="J1487" s="39"/>
      <c r="K1487" s="39"/>
      <c r="L1487" s="42"/>
      <c r="M1487" s="193"/>
      <c r="N1487" s="194"/>
      <c r="O1487" s="67"/>
      <c r="P1487" s="67"/>
      <c r="Q1487" s="67"/>
      <c r="R1487" s="67"/>
      <c r="S1487" s="67"/>
      <c r="T1487" s="68"/>
      <c r="U1487" s="37"/>
      <c r="V1487" s="37"/>
      <c r="W1487" s="37"/>
      <c r="X1487" s="37"/>
      <c r="Y1487" s="37"/>
      <c r="Z1487" s="37"/>
      <c r="AA1487" s="37"/>
      <c r="AB1487" s="37"/>
      <c r="AC1487" s="37"/>
      <c r="AD1487" s="37"/>
      <c r="AE1487" s="37"/>
      <c r="AT1487" s="19" t="s">
        <v>155</v>
      </c>
      <c r="AU1487" s="19" t="s">
        <v>82</v>
      </c>
    </row>
    <row r="1488" spans="1:47" s="2" customFormat="1" ht="11.25">
      <c r="A1488" s="37"/>
      <c r="B1488" s="38"/>
      <c r="C1488" s="39"/>
      <c r="D1488" s="195" t="s">
        <v>157</v>
      </c>
      <c r="E1488" s="39"/>
      <c r="F1488" s="196" t="s">
        <v>2274</v>
      </c>
      <c r="G1488" s="39"/>
      <c r="H1488" s="39"/>
      <c r="I1488" s="192"/>
      <c r="J1488" s="39"/>
      <c r="K1488" s="39"/>
      <c r="L1488" s="42"/>
      <c r="M1488" s="193"/>
      <c r="N1488" s="194"/>
      <c r="O1488" s="67"/>
      <c r="P1488" s="67"/>
      <c r="Q1488" s="67"/>
      <c r="R1488" s="67"/>
      <c r="S1488" s="67"/>
      <c r="T1488" s="68"/>
      <c r="U1488" s="37"/>
      <c r="V1488" s="37"/>
      <c r="W1488" s="37"/>
      <c r="X1488" s="37"/>
      <c r="Y1488" s="37"/>
      <c r="Z1488" s="37"/>
      <c r="AA1488" s="37"/>
      <c r="AB1488" s="37"/>
      <c r="AC1488" s="37"/>
      <c r="AD1488" s="37"/>
      <c r="AE1488" s="37"/>
      <c r="AT1488" s="19" t="s">
        <v>157</v>
      </c>
      <c r="AU1488" s="19" t="s">
        <v>82</v>
      </c>
    </row>
    <row r="1489" spans="2:51" s="14" customFormat="1" ht="11.25">
      <c r="B1489" s="208"/>
      <c r="C1489" s="209"/>
      <c r="D1489" s="190" t="s">
        <v>159</v>
      </c>
      <c r="E1489" s="210" t="s">
        <v>21</v>
      </c>
      <c r="F1489" s="211" t="s">
        <v>323</v>
      </c>
      <c r="G1489" s="209"/>
      <c r="H1489" s="210" t="s">
        <v>21</v>
      </c>
      <c r="I1489" s="212"/>
      <c r="J1489" s="209"/>
      <c r="K1489" s="209"/>
      <c r="L1489" s="213"/>
      <c r="M1489" s="214"/>
      <c r="N1489" s="215"/>
      <c r="O1489" s="215"/>
      <c r="P1489" s="215"/>
      <c r="Q1489" s="215"/>
      <c r="R1489" s="215"/>
      <c r="S1489" s="215"/>
      <c r="T1489" s="216"/>
      <c r="AT1489" s="217" t="s">
        <v>159</v>
      </c>
      <c r="AU1489" s="217" t="s">
        <v>82</v>
      </c>
      <c r="AV1489" s="14" t="s">
        <v>77</v>
      </c>
      <c r="AW1489" s="14" t="s">
        <v>34</v>
      </c>
      <c r="AX1489" s="14" t="s">
        <v>72</v>
      </c>
      <c r="AY1489" s="217" t="s">
        <v>145</v>
      </c>
    </row>
    <row r="1490" spans="2:51" s="13" customFormat="1" ht="11.25">
      <c r="B1490" s="197"/>
      <c r="C1490" s="198"/>
      <c r="D1490" s="190" t="s">
        <v>159</v>
      </c>
      <c r="E1490" s="199" t="s">
        <v>21</v>
      </c>
      <c r="F1490" s="200" t="s">
        <v>2275</v>
      </c>
      <c r="G1490" s="198"/>
      <c r="H1490" s="201">
        <v>29.074</v>
      </c>
      <c r="I1490" s="202"/>
      <c r="J1490" s="198"/>
      <c r="K1490" s="198"/>
      <c r="L1490" s="203"/>
      <c r="M1490" s="204"/>
      <c r="N1490" s="205"/>
      <c r="O1490" s="205"/>
      <c r="P1490" s="205"/>
      <c r="Q1490" s="205"/>
      <c r="R1490" s="205"/>
      <c r="S1490" s="205"/>
      <c r="T1490" s="206"/>
      <c r="AT1490" s="207" t="s">
        <v>159</v>
      </c>
      <c r="AU1490" s="207" t="s">
        <v>82</v>
      </c>
      <c r="AV1490" s="13" t="s">
        <v>82</v>
      </c>
      <c r="AW1490" s="13" t="s">
        <v>34</v>
      </c>
      <c r="AX1490" s="13" t="s">
        <v>72</v>
      </c>
      <c r="AY1490" s="207" t="s">
        <v>145</v>
      </c>
    </row>
    <row r="1491" spans="2:51" s="14" customFormat="1" ht="11.25">
      <c r="B1491" s="208"/>
      <c r="C1491" s="209"/>
      <c r="D1491" s="190" t="s">
        <v>159</v>
      </c>
      <c r="E1491" s="210" t="s">
        <v>21</v>
      </c>
      <c r="F1491" s="211" t="s">
        <v>325</v>
      </c>
      <c r="G1491" s="209"/>
      <c r="H1491" s="210" t="s">
        <v>21</v>
      </c>
      <c r="I1491" s="212"/>
      <c r="J1491" s="209"/>
      <c r="K1491" s="209"/>
      <c r="L1491" s="213"/>
      <c r="M1491" s="214"/>
      <c r="N1491" s="215"/>
      <c r="O1491" s="215"/>
      <c r="P1491" s="215"/>
      <c r="Q1491" s="215"/>
      <c r="R1491" s="215"/>
      <c r="S1491" s="215"/>
      <c r="T1491" s="216"/>
      <c r="AT1491" s="217" t="s">
        <v>159</v>
      </c>
      <c r="AU1491" s="217" t="s">
        <v>82</v>
      </c>
      <c r="AV1491" s="14" t="s">
        <v>77</v>
      </c>
      <c r="AW1491" s="14" t="s">
        <v>34</v>
      </c>
      <c r="AX1491" s="14" t="s">
        <v>72</v>
      </c>
      <c r="AY1491" s="217" t="s">
        <v>145</v>
      </c>
    </row>
    <row r="1492" spans="2:51" s="13" customFormat="1" ht="11.25">
      <c r="B1492" s="197"/>
      <c r="C1492" s="198"/>
      <c r="D1492" s="190" t="s">
        <v>159</v>
      </c>
      <c r="E1492" s="199" t="s">
        <v>21</v>
      </c>
      <c r="F1492" s="200" t="s">
        <v>2276</v>
      </c>
      <c r="G1492" s="198"/>
      <c r="H1492" s="201">
        <v>10.009</v>
      </c>
      <c r="I1492" s="202"/>
      <c r="J1492" s="198"/>
      <c r="K1492" s="198"/>
      <c r="L1492" s="203"/>
      <c r="M1492" s="204"/>
      <c r="N1492" s="205"/>
      <c r="O1492" s="205"/>
      <c r="P1492" s="205"/>
      <c r="Q1492" s="205"/>
      <c r="R1492" s="205"/>
      <c r="S1492" s="205"/>
      <c r="T1492" s="206"/>
      <c r="AT1492" s="207" t="s">
        <v>159</v>
      </c>
      <c r="AU1492" s="207" t="s">
        <v>82</v>
      </c>
      <c r="AV1492" s="13" t="s">
        <v>82</v>
      </c>
      <c r="AW1492" s="13" t="s">
        <v>34</v>
      </c>
      <c r="AX1492" s="13" t="s">
        <v>72</v>
      </c>
      <c r="AY1492" s="207" t="s">
        <v>145</v>
      </c>
    </row>
    <row r="1493" spans="2:51" s="13" customFormat="1" ht="11.25">
      <c r="B1493" s="197"/>
      <c r="C1493" s="198"/>
      <c r="D1493" s="190" t="s">
        <v>159</v>
      </c>
      <c r="E1493" s="199" t="s">
        <v>21</v>
      </c>
      <c r="F1493" s="200" t="s">
        <v>2277</v>
      </c>
      <c r="G1493" s="198"/>
      <c r="H1493" s="201">
        <v>4.344</v>
      </c>
      <c r="I1493" s="202"/>
      <c r="J1493" s="198"/>
      <c r="K1493" s="198"/>
      <c r="L1493" s="203"/>
      <c r="M1493" s="204"/>
      <c r="N1493" s="205"/>
      <c r="O1493" s="205"/>
      <c r="P1493" s="205"/>
      <c r="Q1493" s="205"/>
      <c r="R1493" s="205"/>
      <c r="S1493" s="205"/>
      <c r="T1493" s="206"/>
      <c r="AT1493" s="207" t="s">
        <v>159</v>
      </c>
      <c r="AU1493" s="207" t="s">
        <v>82</v>
      </c>
      <c r="AV1493" s="13" t="s">
        <v>82</v>
      </c>
      <c r="AW1493" s="13" t="s">
        <v>34</v>
      </c>
      <c r="AX1493" s="13" t="s">
        <v>72</v>
      </c>
      <c r="AY1493" s="207" t="s">
        <v>145</v>
      </c>
    </row>
    <row r="1494" spans="2:51" s="13" customFormat="1" ht="11.25">
      <c r="B1494" s="197"/>
      <c r="C1494" s="198"/>
      <c r="D1494" s="190" t="s">
        <v>159</v>
      </c>
      <c r="E1494" s="199" t="s">
        <v>21</v>
      </c>
      <c r="F1494" s="200" t="s">
        <v>2278</v>
      </c>
      <c r="G1494" s="198"/>
      <c r="H1494" s="201">
        <v>3.864</v>
      </c>
      <c r="I1494" s="202"/>
      <c r="J1494" s="198"/>
      <c r="K1494" s="198"/>
      <c r="L1494" s="203"/>
      <c r="M1494" s="204"/>
      <c r="N1494" s="205"/>
      <c r="O1494" s="205"/>
      <c r="P1494" s="205"/>
      <c r="Q1494" s="205"/>
      <c r="R1494" s="205"/>
      <c r="S1494" s="205"/>
      <c r="T1494" s="206"/>
      <c r="AT1494" s="207" t="s">
        <v>159</v>
      </c>
      <c r="AU1494" s="207" t="s">
        <v>82</v>
      </c>
      <c r="AV1494" s="13" t="s">
        <v>82</v>
      </c>
      <c r="AW1494" s="13" t="s">
        <v>34</v>
      </c>
      <c r="AX1494" s="13" t="s">
        <v>72</v>
      </c>
      <c r="AY1494" s="207" t="s">
        <v>145</v>
      </c>
    </row>
    <row r="1495" spans="2:51" s="16" customFormat="1" ht="11.25">
      <c r="B1495" s="229"/>
      <c r="C1495" s="230"/>
      <c r="D1495" s="190" t="s">
        <v>159</v>
      </c>
      <c r="E1495" s="231" t="s">
        <v>21</v>
      </c>
      <c r="F1495" s="232" t="s">
        <v>327</v>
      </c>
      <c r="G1495" s="230"/>
      <c r="H1495" s="233">
        <v>47.291</v>
      </c>
      <c r="I1495" s="234"/>
      <c r="J1495" s="230"/>
      <c r="K1495" s="230"/>
      <c r="L1495" s="235"/>
      <c r="M1495" s="236"/>
      <c r="N1495" s="237"/>
      <c r="O1495" s="237"/>
      <c r="P1495" s="237"/>
      <c r="Q1495" s="237"/>
      <c r="R1495" s="237"/>
      <c r="S1495" s="237"/>
      <c r="T1495" s="238"/>
      <c r="AT1495" s="239" t="s">
        <v>159</v>
      </c>
      <c r="AU1495" s="239" t="s">
        <v>82</v>
      </c>
      <c r="AV1495" s="16" t="s">
        <v>146</v>
      </c>
      <c r="AW1495" s="16" t="s">
        <v>34</v>
      </c>
      <c r="AX1495" s="16" t="s">
        <v>72</v>
      </c>
      <c r="AY1495" s="239" t="s">
        <v>145</v>
      </c>
    </row>
    <row r="1496" spans="2:51" s="13" customFormat="1" ht="11.25">
      <c r="B1496" s="197"/>
      <c r="C1496" s="198"/>
      <c r="D1496" s="190" t="s">
        <v>159</v>
      </c>
      <c r="E1496" s="199" t="s">
        <v>21</v>
      </c>
      <c r="F1496" s="200" t="s">
        <v>2279</v>
      </c>
      <c r="G1496" s="198"/>
      <c r="H1496" s="201">
        <v>-1.84</v>
      </c>
      <c r="I1496" s="202"/>
      <c r="J1496" s="198"/>
      <c r="K1496" s="198"/>
      <c r="L1496" s="203"/>
      <c r="M1496" s="204"/>
      <c r="N1496" s="205"/>
      <c r="O1496" s="205"/>
      <c r="P1496" s="205"/>
      <c r="Q1496" s="205"/>
      <c r="R1496" s="205"/>
      <c r="S1496" s="205"/>
      <c r="T1496" s="206"/>
      <c r="AT1496" s="207" t="s">
        <v>159</v>
      </c>
      <c r="AU1496" s="207" t="s">
        <v>82</v>
      </c>
      <c r="AV1496" s="13" t="s">
        <v>82</v>
      </c>
      <c r="AW1496" s="13" t="s">
        <v>34</v>
      </c>
      <c r="AX1496" s="13" t="s">
        <v>72</v>
      </c>
      <c r="AY1496" s="207" t="s">
        <v>145</v>
      </c>
    </row>
    <row r="1497" spans="2:51" s="16" customFormat="1" ht="11.25">
      <c r="B1497" s="229"/>
      <c r="C1497" s="230"/>
      <c r="D1497" s="190" t="s">
        <v>159</v>
      </c>
      <c r="E1497" s="231" t="s">
        <v>21</v>
      </c>
      <c r="F1497" s="232" t="s">
        <v>327</v>
      </c>
      <c r="G1497" s="230"/>
      <c r="H1497" s="233">
        <v>-1.84</v>
      </c>
      <c r="I1497" s="234"/>
      <c r="J1497" s="230"/>
      <c r="K1497" s="230"/>
      <c r="L1497" s="235"/>
      <c r="M1497" s="236"/>
      <c r="N1497" s="237"/>
      <c r="O1497" s="237"/>
      <c r="P1497" s="237"/>
      <c r="Q1497" s="237"/>
      <c r="R1497" s="237"/>
      <c r="S1497" s="237"/>
      <c r="T1497" s="238"/>
      <c r="AT1497" s="239" t="s">
        <v>159</v>
      </c>
      <c r="AU1497" s="239" t="s">
        <v>82</v>
      </c>
      <c r="AV1497" s="16" t="s">
        <v>146</v>
      </c>
      <c r="AW1497" s="16" t="s">
        <v>34</v>
      </c>
      <c r="AX1497" s="16" t="s">
        <v>72</v>
      </c>
      <c r="AY1497" s="239" t="s">
        <v>145</v>
      </c>
    </row>
    <row r="1498" spans="2:51" s="15" customFormat="1" ht="11.25">
      <c r="B1498" s="218"/>
      <c r="C1498" s="219"/>
      <c r="D1498" s="190" t="s">
        <v>159</v>
      </c>
      <c r="E1498" s="220" t="s">
        <v>21</v>
      </c>
      <c r="F1498" s="221" t="s">
        <v>233</v>
      </c>
      <c r="G1498" s="219"/>
      <c r="H1498" s="222">
        <v>45.451</v>
      </c>
      <c r="I1498" s="223"/>
      <c r="J1498" s="219"/>
      <c r="K1498" s="219"/>
      <c r="L1498" s="224"/>
      <c r="M1498" s="225"/>
      <c r="N1498" s="226"/>
      <c r="O1498" s="226"/>
      <c r="P1498" s="226"/>
      <c r="Q1498" s="226"/>
      <c r="R1498" s="226"/>
      <c r="S1498" s="226"/>
      <c r="T1498" s="227"/>
      <c r="AT1498" s="228" t="s">
        <v>159</v>
      </c>
      <c r="AU1498" s="228" t="s">
        <v>82</v>
      </c>
      <c r="AV1498" s="15" t="s">
        <v>153</v>
      </c>
      <c r="AW1498" s="15" t="s">
        <v>34</v>
      </c>
      <c r="AX1498" s="15" t="s">
        <v>77</v>
      </c>
      <c r="AY1498" s="228" t="s">
        <v>145</v>
      </c>
    </row>
    <row r="1499" spans="1:65" s="2" customFormat="1" ht="24.2" customHeight="1">
      <c r="A1499" s="37"/>
      <c r="B1499" s="38"/>
      <c r="C1499" s="240" t="s">
        <v>2280</v>
      </c>
      <c r="D1499" s="240" t="s">
        <v>486</v>
      </c>
      <c r="E1499" s="241" t="s">
        <v>2281</v>
      </c>
      <c r="F1499" s="242" t="s">
        <v>2282</v>
      </c>
      <c r="G1499" s="243" t="s">
        <v>181</v>
      </c>
      <c r="H1499" s="244">
        <v>53.589</v>
      </c>
      <c r="I1499" s="245"/>
      <c r="J1499" s="246">
        <f>ROUND(I1499*H1499,2)</f>
        <v>0</v>
      </c>
      <c r="K1499" s="242" t="s">
        <v>21</v>
      </c>
      <c r="L1499" s="247"/>
      <c r="M1499" s="248" t="s">
        <v>21</v>
      </c>
      <c r="N1499" s="249" t="s">
        <v>43</v>
      </c>
      <c r="O1499" s="67"/>
      <c r="P1499" s="186">
        <f>O1499*H1499</f>
        <v>0</v>
      </c>
      <c r="Q1499" s="186">
        <v>0.02</v>
      </c>
      <c r="R1499" s="186">
        <f>Q1499*H1499</f>
        <v>1.07178</v>
      </c>
      <c r="S1499" s="186">
        <v>0</v>
      </c>
      <c r="T1499" s="187">
        <f>S1499*H1499</f>
        <v>0</v>
      </c>
      <c r="U1499" s="37"/>
      <c r="V1499" s="37"/>
      <c r="W1499" s="37"/>
      <c r="X1499" s="37"/>
      <c r="Y1499" s="37"/>
      <c r="Z1499" s="37"/>
      <c r="AA1499" s="37"/>
      <c r="AB1499" s="37"/>
      <c r="AC1499" s="37"/>
      <c r="AD1499" s="37"/>
      <c r="AE1499" s="37"/>
      <c r="AR1499" s="188" t="s">
        <v>426</v>
      </c>
      <c r="AT1499" s="188" t="s">
        <v>486</v>
      </c>
      <c r="AU1499" s="188" t="s">
        <v>82</v>
      </c>
      <c r="AY1499" s="19" t="s">
        <v>145</v>
      </c>
      <c r="BE1499" s="189">
        <f>IF(N1499="základní",J1499,0)</f>
        <v>0</v>
      </c>
      <c r="BF1499" s="189">
        <f>IF(N1499="snížená",J1499,0)</f>
        <v>0</v>
      </c>
      <c r="BG1499" s="189">
        <f>IF(N1499="zákl. přenesená",J1499,0)</f>
        <v>0</v>
      </c>
      <c r="BH1499" s="189">
        <f>IF(N1499="sníž. přenesená",J1499,0)</f>
        <v>0</v>
      </c>
      <c r="BI1499" s="189">
        <f>IF(N1499="nulová",J1499,0)</f>
        <v>0</v>
      </c>
      <c r="BJ1499" s="19" t="s">
        <v>77</v>
      </c>
      <c r="BK1499" s="189">
        <f>ROUND(I1499*H1499,2)</f>
        <v>0</v>
      </c>
      <c r="BL1499" s="19" t="s">
        <v>266</v>
      </c>
      <c r="BM1499" s="188" t="s">
        <v>2283</v>
      </c>
    </row>
    <row r="1500" spans="1:47" s="2" customFormat="1" ht="11.25">
      <c r="A1500" s="37"/>
      <c r="B1500" s="38"/>
      <c r="C1500" s="39"/>
      <c r="D1500" s="190" t="s">
        <v>155</v>
      </c>
      <c r="E1500" s="39"/>
      <c r="F1500" s="191" t="s">
        <v>2282</v>
      </c>
      <c r="G1500" s="39"/>
      <c r="H1500" s="39"/>
      <c r="I1500" s="192"/>
      <c r="J1500" s="39"/>
      <c r="K1500" s="39"/>
      <c r="L1500" s="42"/>
      <c r="M1500" s="193"/>
      <c r="N1500" s="194"/>
      <c r="O1500" s="67"/>
      <c r="P1500" s="67"/>
      <c r="Q1500" s="67"/>
      <c r="R1500" s="67"/>
      <c r="S1500" s="67"/>
      <c r="T1500" s="68"/>
      <c r="U1500" s="37"/>
      <c r="V1500" s="37"/>
      <c r="W1500" s="37"/>
      <c r="X1500" s="37"/>
      <c r="Y1500" s="37"/>
      <c r="Z1500" s="37"/>
      <c r="AA1500" s="37"/>
      <c r="AB1500" s="37"/>
      <c r="AC1500" s="37"/>
      <c r="AD1500" s="37"/>
      <c r="AE1500" s="37"/>
      <c r="AT1500" s="19" t="s">
        <v>155</v>
      </c>
      <c r="AU1500" s="19" t="s">
        <v>82</v>
      </c>
    </row>
    <row r="1501" spans="2:51" s="13" customFormat="1" ht="11.25">
      <c r="B1501" s="197"/>
      <c r="C1501" s="198"/>
      <c r="D1501" s="190" t="s">
        <v>159</v>
      </c>
      <c r="E1501" s="199" t="s">
        <v>21</v>
      </c>
      <c r="F1501" s="200" t="s">
        <v>2284</v>
      </c>
      <c r="G1501" s="198"/>
      <c r="H1501" s="201">
        <v>45.451</v>
      </c>
      <c r="I1501" s="202"/>
      <c r="J1501" s="198"/>
      <c r="K1501" s="198"/>
      <c r="L1501" s="203"/>
      <c r="M1501" s="204"/>
      <c r="N1501" s="205"/>
      <c r="O1501" s="205"/>
      <c r="P1501" s="205"/>
      <c r="Q1501" s="205"/>
      <c r="R1501" s="205"/>
      <c r="S1501" s="205"/>
      <c r="T1501" s="206"/>
      <c r="AT1501" s="207" t="s">
        <v>159</v>
      </c>
      <c r="AU1501" s="207" t="s">
        <v>82</v>
      </c>
      <c r="AV1501" s="13" t="s">
        <v>82</v>
      </c>
      <c r="AW1501" s="13" t="s">
        <v>34</v>
      </c>
      <c r="AX1501" s="13" t="s">
        <v>72</v>
      </c>
      <c r="AY1501" s="207" t="s">
        <v>145</v>
      </c>
    </row>
    <row r="1502" spans="2:51" s="13" customFormat="1" ht="11.25">
      <c r="B1502" s="197"/>
      <c r="C1502" s="198"/>
      <c r="D1502" s="190" t="s">
        <v>159</v>
      </c>
      <c r="E1502" s="199" t="s">
        <v>21</v>
      </c>
      <c r="F1502" s="200" t="s">
        <v>2285</v>
      </c>
      <c r="G1502" s="198"/>
      <c r="H1502" s="201">
        <v>0.708</v>
      </c>
      <c r="I1502" s="202"/>
      <c r="J1502" s="198"/>
      <c r="K1502" s="198"/>
      <c r="L1502" s="203"/>
      <c r="M1502" s="204"/>
      <c r="N1502" s="205"/>
      <c r="O1502" s="205"/>
      <c r="P1502" s="205"/>
      <c r="Q1502" s="205"/>
      <c r="R1502" s="205"/>
      <c r="S1502" s="205"/>
      <c r="T1502" s="206"/>
      <c r="AT1502" s="207" t="s">
        <v>159</v>
      </c>
      <c r="AU1502" s="207" t="s">
        <v>82</v>
      </c>
      <c r="AV1502" s="13" t="s">
        <v>82</v>
      </c>
      <c r="AW1502" s="13" t="s">
        <v>34</v>
      </c>
      <c r="AX1502" s="13" t="s">
        <v>72</v>
      </c>
      <c r="AY1502" s="207" t="s">
        <v>145</v>
      </c>
    </row>
    <row r="1503" spans="2:51" s="13" customFormat="1" ht="11.25">
      <c r="B1503" s="197"/>
      <c r="C1503" s="198"/>
      <c r="D1503" s="190" t="s">
        <v>159</v>
      </c>
      <c r="E1503" s="199" t="s">
        <v>21</v>
      </c>
      <c r="F1503" s="200" t="s">
        <v>2286</v>
      </c>
      <c r="G1503" s="198"/>
      <c r="H1503" s="201">
        <v>0.176</v>
      </c>
      <c r="I1503" s="202"/>
      <c r="J1503" s="198"/>
      <c r="K1503" s="198"/>
      <c r="L1503" s="203"/>
      <c r="M1503" s="204"/>
      <c r="N1503" s="205"/>
      <c r="O1503" s="205"/>
      <c r="P1503" s="205"/>
      <c r="Q1503" s="205"/>
      <c r="R1503" s="205"/>
      <c r="S1503" s="205"/>
      <c r="T1503" s="206"/>
      <c r="AT1503" s="207" t="s">
        <v>159</v>
      </c>
      <c r="AU1503" s="207" t="s">
        <v>82</v>
      </c>
      <c r="AV1503" s="13" t="s">
        <v>82</v>
      </c>
      <c r="AW1503" s="13" t="s">
        <v>34</v>
      </c>
      <c r="AX1503" s="13" t="s">
        <v>72</v>
      </c>
      <c r="AY1503" s="207" t="s">
        <v>145</v>
      </c>
    </row>
    <row r="1504" spans="2:51" s="13" customFormat="1" ht="11.25">
      <c r="B1504" s="197"/>
      <c r="C1504" s="198"/>
      <c r="D1504" s="190" t="s">
        <v>159</v>
      </c>
      <c r="E1504" s="199" t="s">
        <v>21</v>
      </c>
      <c r="F1504" s="200" t="s">
        <v>2287</v>
      </c>
      <c r="G1504" s="198"/>
      <c r="H1504" s="201">
        <v>0.264</v>
      </c>
      <c r="I1504" s="202"/>
      <c r="J1504" s="198"/>
      <c r="K1504" s="198"/>
      <c r="L1504" s="203"/>
      <c r="M1504" s="204"/>
      <c r="N1504" s="205"/>
      <c r="O1504" s="205"/>
      <c r="P1504" s="205"/>
      <c r="Q1504" s="205"/>
      <c r="R1504" s="205"/>
      <c r="S1504" s="205"/>
      <c r="T1504" s="206"/>
      <c r="AT1504" s="207" t="s">
        <v>159</v>
      </c>
      <c r="AU1504" s="207" t="s">
        <v>82</v>
      </c>
      <c r="AV1504" s="13" t="s">
        <v>82</v>
      </c>
      <c r="AW1504" s="13" t="s">
        <v>34</v>
      </c>
      <c r="AX1504" s="13" t="s">
        <v>72</v>
      </c>
      <c r="AY1504" s="207" t="s">
        <v>145</v>
      </c>
    </row>
    <row r="1505" spans="2:51" s="15" customFormat="1" ht="11.25">
      <c r="B1505" s="218"/>
      <c r="C1505" s="219"/>
      <c r="D1505" s="190" t="s">
        <v>159</v>
      </c>
      <c r="E1505" s="220" t="s">
        <v>21</v>
      </c>
      <c r="F1505" s="221" t="s">
        <v>233</v>
      </c>
      <c r="G1505" s="219"/>
      <c r="H1505" s="222">
        <v>46.599</v>
      </c>
      <c r="I1505" s="223"/>
      <c r="J1505" s="219"/>
      <c r="K1505" s="219"/>
      <c r="L1505" s="224"/>
      <c r="M1505" s="225"/>
      <c r="N1505" s="226"/>
      <c r="O1505" s="226"/>
      <c r="P1505" s="226"/>
      <c r="Q1505" s="226"/>
      <c r="R1505" s="226"/>
      <c r="S1505" s="226"/>
      <c r="T1505" s="227"/>
      <c r="AT1505" s="228" t="s">
        <v>159</v>
      </c>
      <c r="AU1505" s="228" t="s">
        <v>82</v>
      </c>
      <c r="AV1505" s="15" t="s">
        <v>153</v>
      </c>
      <c r="AW1505" s="15" t="s">
        <v>34</v>
      </c>
      <c r="AX1505" s="15" t="s">
        <v>77</v>
      </c>
      <c r="AY1505" s="228" t="s">
        <v>145</v>
      </c>
    </row>
    <row r="1506" spans="2:51" s="13" customFormat="1" ht="11.25">
      <c r="B1506" s="197"/>
      <c r="C1506" s="198"/>
      <c r="D1506" s="190" t="s">
        <v>159</v>
      </c>
      <c r="E1506" s="198"/>
      <c r="F1506" s="200" t="s">
        <v>2288</v>
      </c>
      <c r="G1506" s="198"/>
      <c r="H1506" s="201">
        <v>53.589</v>
      </c>
      <c r="I1506" s="202"/>
      <c r="J1506" s="198"/>
      <c r="K1506" s="198"/>
      <c r="L1506" s="203"/>
      <c r="M1506" s="204"/>
      <c r="N1506" s="205"/>
      <c r="O1506" s="205"/>
      <c r="P1506" s="205"/>
      <c r="Q1506" s="205"/>
      <c r="R1506" s="205"/>
      <c r="S1506" s="205"/>
      <c r="T1506" s="206"/>
      <c r="AT1506" s="207" t="s">
        <v>159</v>
      </c>
      <c r="AU1506" s="207" t="s">
        <v>82</v>
      </c>
      <c r="AV1506" s="13" t="s">
        <v>82</v>
      </c>
      <c r="AW1506" s="13" t="s">
        <v>4</v>
      </c>
      <c r="AX1506" s="13" t="s">
        <v>77</v>
      </c>
      <c r="AY1506" s="207" t="s">
        <v>145</v>
      </c>
    </row>
    <row r="1507" spans="1:65" s="2" customFormat="1" ht="24.2" customHeight="1">
      <c r="A1507" s="37"/>
      <c r="B1507" s="38"/>
      <c r="C1507" s="177" t="s">
        <v>2289</v>
      </c>
      <c r="D1507" s="177" t="s">
        <v>148</v>
      </c>
      <c r="E1507" s="178" t="s">
        <v>2290</v>
      </c>
      <c r="F1507" s="179" t="s">
        <v>2291</v>
      </c>
      <c r="G1507" s="180" t="s">
        <v>181</v>
      </c>
      <c r="H1507" s="181">
        <v>45.451</v>
      </c>
      <c r="I1507" s="182"/>
      <c r="J1507" s="183">
        <f>ROUND(I1507*H1507,2)</f>
        <v>0</v>
      </c>
      <c r="K1507" s="179" t="s">
        <v>152</v>
      </c>
      <c r="L1507" s="42"/>
      <c r="M1507" s="184" t="s">
        <v>21</v>
      </c>
      <c r="N1507" s="185" t="s">
        <v>43</v>
      </c>
      <c r="O1507" s="67"/>
      <c r="P1507" s="186">
        <f>O1507*H1507</f>
        <v>0</v>
      </c>
      <c r="Q1507" s="186">
        <v>0</v>
      </c>
      <c r="R1507" s="186">
        <f>Q1507*H1507</f>
        <v>0</v>
      </c>
      <c r="S1507" s="186">
        <v>0</v>
      </c>
      <c r="T1507" s="187">
        <f>S1507*H1507</f>
        <v>0</v>
      </c>
      <c r="U1507" s="37"/>
      <c r="V1507" s="37"/>
      <c r="W1507" s="37"/>
      <c r="X1507" s="37"/>
      <c r="Y1507" s="37"/>
      <c r="Z1507" s="37"/>
      <c r="AA1507" s="37"/>
      <c r="AB1507" s="37"/>
      <c r="AC1507" s="37"/>
      <c r="AD1507" s="37"/>
      <c r="AE1507" s="37"/>
      <c r="AR1507" s="188" t="s">
        <v>266</v>
      </c>
      <c r="AT1507" s="188" t="s">
        <v>148</v>
      </c>
      <c r="AU1507" s="188" t="s">
        <v>82</v>
      </c>
      <c r="AY1507" s="19" t="s">
        <v>145</v>
      </c>
      <c r="BE1507" s="189">
        <f>IF(N1507="základní",J1507,0)</f>
        <v>0</v>
      </c>
      <c r="BF1507" s="189">
        <f>IF(N1507="snížená",J1507,0)</f>
        <v>0</v>
      </c>
      <c r="BG1507" s="189">
        <f>IF(N1507="zákl. přenesená",J1507,0)</f>
        <v>0</v>
      </c>
      <c r="BH1507" s="189">
        <f>IF(N1507="sníž. přenesená",J1507,0)</f>
        <v>0</v>
      </c>
      <c r="BI1507" s="189">
        <f>IF(N1507="nulová",J1507,0)</f>
        <v>0</v>
      </c>
      <c r="BJ1507" s="19" t="s">
        <v>77</v>
      </c>
      <c r="BK1507" s="189">
        <f>ROUND(I1507*H1507,2)</f>
        <v>0</v>
      </c>
      <c r="BL1507" s="19" t="s">
        <v>266</v>
      </c>
      <c r="BM1507" s="188" t="s">
        <v>2292</v>
      </c>
    </row>
    <row r="1508" spans="1:47" s="2" customFormat="1" ht="19.5">
      <c r="A1508" s="37"/>
      <c r="B1508" s="38"/>
      <c r="C1508" s="39"/>
      <c r="D1508" s="190" t="s">
        <v>155</v>
      </c>
      <c r="E1508" s="39"/>
      <c r="F1508" s="191" t="s">
        <v>2293</v>
      </c>
      <c r="G1508" s="39"/>
      <c r="H1508" s="39"/>
      <c r="I1508" s="192"/>
      <c r="J1508" s="39"/>
      <c r="K1508" s="39"/>
      <c r="L1508" s="42"/>
      <c r="M1508" s="193"/>
      <c r="N1508" s="194"/>
      <c r="O1508" s="67"/>
      <c r="P1508" s="67"/>
      <c r="Q1508" s="67"/>
      <c r="R1508" s="67"/>
      <c r="S1508" s="67"/>
      <c r="T1508" s="68"/>
      <c r="U1508" s="37"/>
      <c r="V1508" s="37"/>
      <c r="W1508" s="37"/>
      <c r="X1508" s="37"/>
      <c r="Y1508" s="37"/>
      <c r="Z1508" s="37"/>
      <c r="AA1508" s="37"/>
      <c r="AB1508" s="37"/>
      <c r="AC1508" s="37"/>
      <c r="AD1508" s="37"/>
      <c r="AE1508" s="37"/>
      <c r="AT1508" s="19" t="s">
        <v>155</v>
      </c>
      <c r="AU1508" s="19" t="s">
        <v>82</v>
      </c>
    </row>
    <row r="1509" spans="1:47" s="2" customFormat="1" ht="11.25">
      <c r="A1509" s="37"/>
      <c r="B1509" s="38"/>
      <c r="C1509" s="39"/>
      <c r="D1509" s="195" t="s">
        <v>157</v>
      </c>
      <c r="E1509" s="39"/>
      <c r="F1509" s="196" t="s">
        <v>2294</v>
      </c>
      <c r="G1509" s="39"/>
      <c r="H1509" s="39"/>
      <c r="I1509" s="192"/>
      <c r="J1509" s="39"/>
      <c r="K1509" s="39"/>
      <c r="L1509" s="42"/>
      <c r="M1509" s="193"/>
      <c r="N1509" s="194"/>
      <c r="O1509" s="67"/>
      <c r="P1509" s="67"/>
      <c r="Q1509" s="67"/>
      <c r="R1509" s="67"/>
      <c r="S1509" s="67"/>
      <c r="T1509" s="68"/>
      <c r="U1509" s="37"/>
      <c r="V1509" s="37"/>
      <c r="W1509" s="37"/>
      <c r="X1509" s="37"/>
      <c r="Y1509" s="37"/>
      <c r="Z1509" s="37"/>
      <c r="AA1509" s="37"/>
      <c r="AB1509" s="37"/>
      <c r="AC1509" s="37"/>
      <c r="AD1509" s="37"/>
      <c r="AE1509" s="37"/>
      <c r="AT1509" s="19" t="s">
        <v>157</v>
      </c>
      <c r="AU1509" s="19" t="s">
        <v>82</v>
      </c>
    </row>
    <row r="1510" spans="2:51" s="14" customFormat="1" ht="11.25">
      <c r="B1510" s="208"/>
      <c r="C1510" s="209"/>
      <c r="D1510" s="190" t="s">
        <v>159</v>
      </c>
      <c r="E1510" s="210" t="s">
        <v>21</v>
      </c>
      <c r="F1510" s="211" t="s">
        <v>323</v>
      </c>
      <c r="G1510" s="209"/>
      <c r="H1510" s="210" t="s">
        <v>21</v>
      </c>
      <c r="I1510" s="212"/>
      <c r="J1510" s="209"/>
      <c r="K1510" s="209"/>
      <c r="L1510" s="213"/>
      <c r="M1510" s="214"/>
      <c r="N1510" s="215"/>
      <c r="O1510" s="215"/>
      <c r="P1510" s="215"/>
      <c r="Q1510" s="215"/>
      <c r="R1510" s="215"/>
      <c r="S1510" s="215"/>
      <c r="T1510" s="216"/>
      <c r="AT1510" s="217" t="s">
        <v>159</v>
      </c>
      <c r="AU1510" s="217" t="s">
        <v>82</v>
      </c>
      <c r="AV1510" s="14" t="s">
        <v>77</v>
      </c>
      <c r="AW1510" s="14" t="s">
        <v>34</v>
      </c>
      <c r="AX1510" s="14" t="s">
        <v>72</v>
      </c>
      <c r="AY1510" s="217" t="s">
        <v>145</v>
      </c>
    </row>
    <row r="1511" spans="2:51" s="13" customFormat="1" ht="11.25">
      <c r="B1511" s="197"/>
      <c r="C1511" s="198"/>
      <c r="D1511" s="190" t="s">
        <v>159</v>
      </c>
      <c r="E1511" s="199" t="s">
        <v>21</v>
      </c>
      <c r="F1511" s="200" t="s">
        <v>2275</v>
      </c>
      <c r="G1511" s="198"/>
      <c r="H1511" s="201">
        <v>29.074</v>
      </c>
      <c r="I1511" s="202"/>
      <c r="J1511" s="198"/>
      <c r="K1511" s="198"/>
      <c r="L1511" s="203"/>
      <c r="M1511" s="204"/>
      <c r="N1511" s="205"/>
      <c r="O1511" s="205"/>
      <c r="P1511" s="205"/>
      <c r="Q1511" s="205"/>
      <c r="R1511" s="205"/>
      <c r="S1511" s="205"/>
      <c r="T1511" s="206"/>
      <c r="AT1511" s="207" t="s">
        <v>159</v>
      </c>
      <c r="AU1511" s="207" t="s">
        <v>82</v>
      </c>
      <c r="AV1511" s="13" t="s">
        <v>82</v>
      </c>
      <c r="AW1511" s="13" t="s">
        <v>34</v>
      </c>
      <c r="AX1511" s="13" t="s">
        <v>72</v>
      </c>
      <c r="AY1511" s="207" t="s">
        <v>145</v>
      </c>
    </row>
    <row r="1512" spans="2:51" s="14" customFormat="1" ht="11.25">
      <c r="B1512" s="208"/>
      <c r="C1512" s="209"/>
      <c r="D1512" s="190" t="s">
        <v>159</v>
      </c>
      <c r="E1512" s="210" t="s">
        <v>21</v>
      </c>
      <c r="F1512" s="211" t="s">
        <v>325</v>
      </c>
      <c r="G1512" s="209"/>
      <c r="H1512" s="210" t="s">
        <v>21</v>
      </c>
      <c r="I1512" s="212"/>
      <c r="J1512" s="209"/>
      <c r="K1512" s="209"/>
      <c r="L1512" s="213"/>
      <c r="M1512" s="214"/>
      <c r="N1512" s="215"/>
      <c r="O1512" s="215"/>
      <c r="P1512" s="215"/>
      <c r="Q1512" s="215"/>
      <c r="R1512" s="215"/>
      <c r="S1512" s="215"/>
      <c r="T1512" s="216"/>
      <c r="AT1512" s="217" t="s">
        <v>159</v>
      </c>
      <c r="AU1512" s="217" t="s">
        <v>82</v>
      </c>
      <c r="AV1512" s="14" t="s">
        <v>77</v>
      </c>
      <c r="AW1512" s="14" t="s">
        <v>34</v>
      </c>
      <c r="AX1512" s="14" t="s">
        <v>72</v>
      </c>
      <c r="AY1512" s="217" t="s">
        <v>145</v>
      </c>
    </row>
    <row r="1513" spans="2:51" s="13" customFormat="1" ht="11.25">
      <c r="B1513" s="197"/>
      <c r="C1513" s="198"/>
      <c r="D1513" s="190" t="s">
        <v>159</v>
      </c>
      <c r="E1513" s="199" t="s">
        <v>21</v>
      </c>
      <c r="F1513" s="200" t="s">
        <v>2276</v>
      </c>
      <c r="G1513" s="198"/>
      <c r="H1513" s="201">
        <v>10.009</v>
      </c>
      <c r="I1513" s="202"/>
      <c r="J1513" s="198"/>
      <c r="K1513" s="198"/>
      <c r="L1513" s="203"/>
      <c r="M1513" s="204"/>
      <c r="N1513" s="205"/>
      <c r="O1513" s="205"/>
      <c r="P1513" s="205"/>
      <c r="Q1513" s="205"/>
      <c r="R1513" s="205"/>
      <c r="S1513" s="205"/>
      <c r="T1513" s="206"/>
      <c r="AT1513" s="207" t="s">
        <v>159</v>
      </c>
      <c r="AU1513" s="207" t="s">
        <v>82</v>
      </c>
      <c r="AV1513" s="13" t="s">
        <v>82</v>
      </c>
      <c r="AW1513" s="13" t="s">
        <v>34</v>
      </c>
      <c r="AX1513" s="13" t="s">
        <v>72</v>
      </c>
      <c r="AY1513" s="207" t="s">
        <v>145</v>
      </c>
    </row>
    <row r="1514" spans="2:51" s="13" customFormat="1" ht="11.25">
      <c r="B1514" s="197"/>
      <c r="C1514" s="198"/>
      <c r="D1514" s="190" t="s">
        <v>159</v>
      </c>
      <c r="E1514" s="199" t="s">
        <v>21</v>
      </c>
      <c r="F1514" s="200" t="s">
        <v>2277</v>
      </c>
      <c r="G1514" s="198"/>
      <c r="H1514" s="201">
        <v>4.344</v>
      </c>
      <c r="I1514" s="202"/>
      <c r="J1514" s="198"/>
      <c r="K1514" s="198"/>
      <c r="L1514" s="203"/>
      <c r="M1514" s="204"/>
      <c r="N1514" s="205"/>
      <c r="O1514" s="205"/>
      <c r="P1514" s="205"/>
      <c r="Q1514" s="205"/>
      <c r="R1514" s="205"/>
      <c r="S1514" s="205"/>
      <c r="T1514" s="206"/>
      <c r="AT1514" s="207" t="s">
        <v>159</v>
      </c>
      <c r="AU1514" s="207" t="s">
        <v>82</v>
      </c>
      <c r="AV1514" s="13" t="s">
        <v>82</v>
      </c>
      <c r="AW1514" s="13" t="s">
        <v>34</v>
      </c>
      <c r="AX1514" s="13" t="s">
        <v>72</v>
      </c>
      <c r="AY1514" s="207" t="s">
        <v>145</v>
      </c>
    </row>
    <row r="1515" spans="2:51" s="13" customFormat="1" ht="11.25">
      <c r="B1515" s="197"/>
      <c r="C1515" s="198"/>
      <c r="D1515" s="190" t="s">
        <v>159</v>
      </c>
      <c r="E1515" s="199" t="s">
        <v>21</v>
      </c>
      <c r="F1515" s="200" t="s">
        <v>2278</v>
      </c>
      <c r="G1515" s="198"/>
      <c r="H1515" s="201">
        <v>3.864</v>
      </c>
      <c r="I1515" s="202"/>
      <c r="J1515" s="198"/>
      <c r="K1515" s="198"/>
      <c r="L1515" s="203"/>
      <c r="M1515" s="204"/>
      <c r="N1515" s="205"/>
      <c r="O1515" s="205"/>
      <c r="P1515" s="205"/>
      <c r="Q1515" s="205"/>
      <c r="R1515" s="205"/>
      <c r="S1515" s="205"/>
      <c r="T1515" s="206"/>
      <c r="AT1515" s="207" t="s">
        <v>159</v>
      </c>
      <c r="AU1515" s="207" t="s">
        <v>82</v>
      </c>
      <c r="AV1515" s="13" t="s">
        <v>82</v>
      </c>
      <c r="AW1515" s="13" t="s">
        <v>34</v>
      </c>
      <c r="AX1515" s="13" t="s">
        <v>72</v>
      </c>
      <c r="AY1515" s="207" t="s">
        <v>145</v>
      </c>
    </row>
    <row r="1516" spans="2:51" s="16" customFormat="1" ht="11.25">
      <c r="B1516" s="229"/>
      <c r="C1516" s="230"/>
      <c r="D1516" s="190" t="s">
        <v>159</v>
      </c>
      <c r="E1516" s="231" t="s">
        <v>21</v>
      </c>
      <c r="F1516" s="232" t="s">
        <v>327</v>
      </c>
      <c r="G1516" s="230"/>
      <c r="H1516" s="233">
        <v>47.291</v>
      </c>
      <c r="I1516" s="234"/>
      <c r="J1516" s="230"/>
      <c r="K1516" s="230"/>
      <c r="L1516" s="235"/>
      <c r="M1516" s="236"/>
      <c r="N1516" s="237"/>
      <c r="O1516" s="237"/>
      <c r="P1516" s="237"/>
      <c r="Q1516" s="237"/>
      <c r="R1516" s="237"/>
      <c r="S1516" s="237"/>
      <c r="T1516" s="238"/>
      <c r="AT1516" s="239" t="s">
        <v>159</v>
      </c>
      <c r="AU1516" s="239" t="s">
        <v>82</v>
      </c>
      <c r="AV1516" s="16" t="s">
        <v>146</v>
      </c>
      <c r="AW1516" s="16" t="s">
        <v>34</v>
      </c>
      <c r="AX1516" s="16" t="s">
        <v>72</v>
      </c>
      <c r="AY1516" s="239" t="s">
        <v>145</v>
      </c>
    </row>
    <row r="1517" spans="2:51" s="13" customFormat="1" ht="11.25">
      <c r="B1517" s="197"/>
      <c r="C1517" s="198"/>
      <c r="D1517" s="190" t="s">
        <v>159</v>
      </c>
      <c r="E1517" s="199" t="s">
        <v>21</v>
      </c>
      <c r="F1517" s="200" t="s">
        <v>2279</v>
      </c>
      <c r="G1517" s="198"/>
      <c r="H1517" s="201">
        <v>-1.84</v>
      </c>
      <c r="I1517" s="202"/>
      <c r="J1517" s="198"/>
      <c r="K1517" s="198"/>
      <c r="L1517" s="203"/>
      <c r="M1517" s="204"/>
      <c r="N1517" s="205"/>
      <c r="O1517" s="205"/>
      <c r="P1517" s="205"/>
      <c r="Q1517" s="205"/>
      <c r="R1517" s="205"/>
      <c r="S1517" s="205"/>
      <c r="T1517" s="206"/>
      <c r="AT1517" s="207" t="s">
        <v>159</v>
      </c>
      <c r="AU1517" s="207" t="s">
        <v>82</v>
      </c>
      <c r="AV1517" s="13" t="s">
        <v>82</v>
      </c>
      <c r="AW1517" s="13" t="s">
        <v>34</v>
      </c>
      <c r="AX1517" s="13" t="s">
        <v>72</v>
      </c>
      <c r="AY1517" s="207" t="s">
        <v>145</v>
      </c>
    </row>
    <row r="1518" spans="2:51" s="16" customFormat="1" ht="11.25">
      <c r="B1518" s="229"/>
      <c r="C1518" s="230"/>
      <c r="D1518" s="190" t="s">
        <v>159</v>
      </c>
      <c r="E1518" s="231" t="s">
        <v>21</v>
      </c>
      <c r="F1518" s="232" t="s">
        <v>327</v>
      </c>
      <c r="G1518" s="230"/>
      <c r="H1518" s="233">
        <v>-1.84</v>
      </c>
      <c r="I1518" s="234"/>
      <c r="J1518" s="230"/>
      <c r="K1518" s="230"/>
      <c r="L1518" s="235"/>
      <c r="M1518" s="236"/>
      <c r="N1518" s="237"/>
      <c r="O1518" s="237"/>
      <c r="P1518" s="237"/>
      <c r="Q1518" s="237"/>
      <c r="R1518" s="237"/>
      <c r="S1518" s="237"/>
      <c r="T1518" s="238"/>
      <c r="AT1518" s="239" t="s">
        <v>159</v>
      </c>
      <c r="AU1518" s="239" t="s">
        <v>82</v>
      </c>
      <c r="AV1518" s="16" t="s">
        <v>146</v>
      </c>
      <c r="AW1518" s="16" t="s">
        <v>34</v>
      </c>
      <c r="AX1518" s="16" t="s">
        <v>72</v>
      </c>
      <c r="AY1518" s="239" t="s">
        <v>145</v>
      </c>
    </row>
    <row r="1519" spans="2:51" s="15" customFormat="1" ht="11.25">
      <c r="B1519" s="218"/>
      <c r="C1519" s="219"/>
      <c r="D1519" s="190" t="s">
        <v>159</v>
      </c>
      <c r="E1519" s="220" t="s">
        <v>21</v>
      </c>
      <c r="F1519" s="221" t="s">
        <v>233</v>
      </c>
      <c r="G1519" s="219"/>
      <c r="H1519" s="222">
        <v>45.451</v>
      </c>
      <c r="I1519" s="223"/>
      <c r="J1519" s="219"/>
      <c r="K1519" s="219"/>
      <c r="L1519" s="224"/>
      <c r="M1519" s="225"/>
      <c r="N1519" s="226"/>
      <c r="O1519" s="226"/>
      <c r="P1519" s="226"/>
      <c r="Q1519" s="226"/>
      <c r="R1519" s="226"/>
      <c r="S1519" s="226"/>
      <c r="T1519" s="227"/>
      <c r="AT1519" s="228" t="s">
        <v>159</v>
      </c>
      <c r="AU1519" s="228" t="s">
        <v>82</v>
      </c>
      <c r="AV1519" s="15" t="s">
        <v>153</v>
      </c>
      <c r="AW1519" s="15" t="s">
        <v>34</v>
      </c>
      <c r="AX1519" s="15" t="s">
        <v>77</v>
      </c>
      <c r="AY1519" s="228" t="s">
        <v>145</v>
      </c>
    </row>
    <row r="1520" spans="1:65" s="2" customFormat="1" ht="24.2" customHeight="1">
      <c r="A1520" s="37"/>
      <c r="B1520" s="38"/>
      <c r="C1520" s="177" t="s">
        <v>2295</v>
      </c>
      <c r="D1520" s="177" t="s">
        <v>148</v>
      </c>
      <c r="E1520" s="178" t="s">
        <v>2296</v>
      </c>
      <c r="F1520" s="179" t="s">
        <v>2297</v>
      </c>
      <c r="G1520" s="180" t="s">
        <v>181</v>
      </c>
      <c r="H1520" s="181">
        <v>0.56</v>
      </c>
      <c r="I1520" s="182"/>
      <c r="J1520" s="183">
        <f>ROUND(I1520*H1520,2)</f>
        <v>0</v>
      </c>
      <c r="K1520" s="179" t="s">
        <v>152</v>
      </c>
      <c r="L1520" s="42"/>
      <c r="M1520" s="184" t="s">
        <v>21</v>
      </c>
      <c r="N1520" s="185" t="s">
        <v>43</v>
      </c>
      <c r="O1520" s="67"/>
      <c r="P1520" s="186">
        <f>O1520*H1520</f>
        <v>0</v>
      </c>
      <c r="Q1520" s="186">
        <v>0.00058</v>
      </c>
      <c r="R1520" s="186">
        <f>Q1520*H1520</f>
        <v>0.00032480000000000003</v>
      </c>
      <c r="S1520" s="186">
        <v>0</v>
      </c>
      <c r="T1520" s="187">
        <f>S1520*H1520</f>
        <v>0</v>
      </c>
      <c r="U1520" s="37"/>
      <c r="V1520" s="37"/>
      <c r="W1520" s="37"/>
      <c r="X1520" s="37"/>
      <c r="Y1520" s="37"/>
      <c r="Z1520" s="37"/>
      <c r="AA1520" s="37"/>
      <c r="AB1520" s="37"/>
      <c r="AC1520" s="37"/>
      <c r="AD1520" s="37"/>
      <c r="AE1520" s="37"/>
      <c r="AR1520" s="188" t="s">
        <v>266</v>
      </c>
      <c r="AT1520" s="188" t="s">
        <v>148</v>
      </c>
      <c r="AU1520" s="188" t="s">
        <v>82</v>
      </c>
      <c r="AY1520" s="19" t="s">
        <v>145</v>
      </c>
      <c r="BE1520" s="189">
        <f>IF(N1520="základní",J1520,0)</f>
        <v>0</v>
      </c>
      <c r="BF1520" s="189">
        <f>IF(N1520="snížená",J1520,0)</f>
        <v>0</v>
      </c>
      <c r="BG1520" s="189">
        <f>IF(N1520="zákl. přenesená",J1520,0)</f>
        <v>0</v>
      </c>
      <c r="BH1520" s="189">
        <f>IF(N1520="sníž. přenesená",J1520,0)</f>
        <v>0</v>
      </c>
      <c r="BI1520" s="189">
        <f>IF(N1520="nulová",J1520,0)</f>
        <v>0</v>
      </c>
      <c r="BJ1520" s="19" t="s">
        <v>77</v>
      </c>
      <c r="BK1520" s="189">
        <f>ROUND(I1520*H1520,2)</f>
        <v>0</v>
      </c>
      <c r="BL1520" s="19" t="s">
        <v>266</v>
      </c>
      <c r="BM1520" s="188" t="s">
        <v>2298</v>
      </c>
    </row>
    <row r="1521" spans="1:47" s="2" customFormat="1" ht="19.5">
      <c r="A1521" s="37"/>
      <c r="B1521" s="38"/>
      <c r="C1521" s="39"/>
      <c r="D1521" s="190" t="s">
        <v>155</v>
      </c>
      <c r="E1521" s="39"/>
      <c r="F1521" s="191" t="s">
        <v>2299</v>
      </c>
      <c r="G1521" s="39"/>
      <c r="H1521" s="39"/>
      <c r="I1521" s="192"/>
      <c r="J1521" s="39"/>
      <c r="K1521" s="39"/>
      <c r="L1521" s="42"/>
      <c r="M1521" s="193"/>
      <c r="N1521" s="194"/>
      <c r="O1521" s="67"/>
      <c r="P1521" s="67"/>
      <c r="Q1521" s="67"/>
      <c r="R1521" s="67"/>
      <c r="S1521" s="67"/>
      <c r="T1521" s="68"/>
      <c r="U1521" s="37"/>
      <c r="V1521" s="37"/>
      <c r="W1521" s="37"/>
      <c r="X1521" s="37"/>
      <c r="Y1521" s="37"/>
      <c r="Z1521" s="37"/>
      <c r="AA1521" s="37"/>
      <c r="AB1521" s="37"/>
      <c r="AC1521" s="37"/>
      <c r="AD1521" s="37"/>
      <c r="AE1521" s="37"/>
      <c r="AT1521" s="19" t="s">
        <v>155</v>
      </c>
      <c r="AU1521" s="19" t="s">
        <v>82</v>
      </c>
    </row>
    <row r="1522" spans="1:47" s="2" customFormat="1" ht="11.25">
      <c r="A1522" s="37"/>
      <c r="B1522" s="38"/>
      <c r="C1522" s="39"/>
      <c r="D1522" s="195" t="s">
        <v>157</v>
      </c>
      <c r="E1522" s="39"/>
      <c r="F1522" s="196" t="s">
        <v>2300</v>
      </c>
      <c r="G1522" s="39"/>
      <c r="H1522" s="39"/>
      <c r="I1522" s="192"/>
      <c r="J1522" s="39"/>
      <c r="K1522" s="39"/>
      <c r="L1522" s="42"/>
      <c r="M1522" s="193"/>
      <c r="N1522" s="194"/>
      <c r="O1522" s="67"/>
      <c r="P1522" s="67"/>
      <c r="Q1522" s="67"/>
      <c r="R1522" s="67"/>
      <c r="S1522" s="67"/>
      <c r="T1522" s="68"/>
      <c r="U1522" s="37"/>
      <c r="V1522" s="37"/>
      <c r="W1522" s="37"/>
      <c r="X1522" s="37"/>
      <c r="Y1522" s="37"/>
      <c r="Z1522" s="37"/>
      <c r="AA1522" s="37"/>
      <c r="AB1522" s="37"/>
      <c r="AC1522" s="37"/>
      <c r="AD1522" s="37"/>
      <c r="AE1522" s="37"/>
      <c r="AT1522" s="19" t="s">
        <v>157</v>
      </c>
      <c r="AU1522" s="19" t="s">
        <v>82</v>
      </c>
    </row>
    <row r="1523" spans="2:51" s="13" customFormat="1" ht="11.25">
      <c r="B1523" s="197"/>
      <c r="C1523" s="198"/>
      <c r="D1523" s="190" t="s">
        <v>159</v>
      </c>
      <c r="E1523" s="199" t="s">
        <v>21</v>
      </c>
      <c r="F1523" s="200" t="s">
        <v>2301</v>
      </c>
      <c r="G1523" s="198"/>
      <c r="H1523" s="201">
        <v>0.56</v>
      </c>
      <c r="I1523" s="202"/>
      <c r="J1523" s="198"/>
      <c r="K1523" s="198"/>
      <c r="L1523" s="203"/>
      <c r="M1523" s="204"/>
      <c r="N1523" s="205"/>
      <c r="O1523" s="205"/>
      <c r="P1523" s="205"/>
      <c r="Q1523" s="205"/>
      <c r="R1523" s="205"/>
      <c r="S1523" s="205"/>
      <c r="T1523" s="206"/>
      <c r="AT1523" s="207" t="s">
        <v>159</v>
      </c>
      <c r="AU1523" s="207" t="s">
        <v>82</v>
      </c>
      <c r="AV1523" s="13" t="s">
        <v>82</v>
      </c>
      <c r="AW1523" s="13" t="s">
        <v>34</v>
      </c>
      <c r="AX1523" s="13" t="s">
        <v>77</v>
      </c>
      <c r="AY1523" s="207" t="s">
        <v>145</v>
      </c>
    </row>
    <row r="1524" spans="1:65" s="2" customFormat="1" ht="37.9" customHeight="1">
      <c r="A1524" s="37"/>
      <c r="B1524" s="38"/>
      <c r="C1524" s="240" t="s">
        <v>2302</v>
      </c>
      <c r="D1524" s="240" t="s">
        <v>486</v>
      </c>
      <c r="E1524" s="241" t="s">
        <v>2303</v>
      </c>
      <c r="F1524" s="242" t="s">
        <v>2304</v>
      </c>
      <c r="G1524" s="243" t="s">
        <v>151</v>
      </c>
      <c r="H1524" s="244">
        <v>1</v>
      </c>
      <c r="I1524" s="245"/>
      <c r="J1524" s="246">
        <f>ROUND(I1524*H1524,2)</f>
        <v>0</v>
      </c>
      <c r="K1524" s="242" t="s">
        <v>21</v>
      </c>
      <c r="L1524" s="247"/>
      <c r="M1524" s="248" t="s">
        <v>21</v>
      </c>
      <c r="N1524" s="249" t="s">
        <v>43</v>
      </c>
      <c r="O1524" s="67"/>
      <c r="P1524" s="186">
        <f>O1524*H1524</f>
        <v>0</v>
      </c>
      <c r="Q1524" s="186">
        <v>0.007</v>
      </c>
      <c r="R1524" s="186">
        <f>Q1524*H1524</f>
        <v>0.007</v>
      </c>
      <c r="S1524" s="186">
        <v>0</v>
      </c>
      <c r="T1524" s="187">
        <f>S1524*H1524</f>
        <v>0</v>
      </c>
      <c r="U1524" s="37"/>
      <c r="V1524" s="37"/>
      <c r="W1524" s="37"/>
      <c r="X1524" s="37"/>
      <c r="Y1524" s="37"/>
      <c r="Z1524" s="37"/>
      <c r="AA1524" s="37"/>
      <c r="AB1524" s="37"/>
      <c r="AC1524" s="37"/>
      <c r="AD1524" s="37"/>
      <c r="AE1524" s="37"/>
      <c r="AR1524" s="188" t="s">
        <v>426</v>
      </c>
      <c r="AT1524" s="188" t="s">
        <v>486</v>
      </c>
      <c r="AU1524" s="188" t="s">
        <v>82</v>
      </c>
      <c r="AY1524" s="19" t="s">
        <v>145</v>
      </c>
      <c r="BE1524" s="189">
        <f>IF(N1524="základní",J1524,0)</f>
        <v>0</v>
      </c>
      <c r="BF1524" s="189">
        <f>IF(N1524="snížená",J1524,0)</f>
        <v>0</v>
      </c>
      <c r="BG1524" s="189">
        <f>IF(N1524="zákl. přenesená",J1524,0)</f>
        <v>0</v>
      </c>
      <c r="BH1524" s="189">
        <f>IF(N1524="sníž. přenesená",J1524,0)</f>
        <v>0</v>
      </c>
      <c r="BI1524" s="189">
        <f>IF(N1524="nulová",J1524,0)</f>
        <v>0</v>
      </c>
      <c r="BJ1524" s="19" t="s">
        <v>77</v>
      </c>
      <c r="BK1524" s="189">
        <f>ROUND(I1524*H1524,2)</f>
        <v>0</v>
      </c>
      <c r="BL1524" s="19" t="s">
        <v>266</v>
      </c>
      <c r="BM1524" s="188" t="s">
        <v>2305</v>
      </c>
    </row>
    <row r="1525" spans="1:47" s="2" customFormat="1" ht="19.5">
      <c r="A1525" s="37"/>
      <c r="B1525" s="38"/>
      <c r="C1525" s="39"/>
      <c r="D1525" s="190" t="s">
        <v>155</v>
      </c>
      <c r="E1525" s="39"/>
      <c r="F1525" s="191" t="s">
        <v>2304</v>
      </c>
      <c r="G1525" s="39"/>
      <c r="H1525" s="39"/>
      <c r="I1525" s="192"/>
      <c r="J1525" s="39"/>
      <c r="K1525" s="39"/>
      <c r="L1525" s="42"/>
      <c r="M1525" s="193"/>
      <c r="N1525" s="194"/>
      <c r="O1525" s="67"/>
      <c r="P1525" s="67"/>
      <c r="Q1525" s="67"/>
      <c r="R1525" s="67"/>
      <c r="S1525" s="67"/>
      <c r="T1525" s="68"/>
      <c r="U1525" s="37"/>
      <c r="V1525" s="37"/>
      <c r="W1525" s="37"/>
      <c r="X1525" s="37"/>
      <c r="Y1525" s="37"/>
      <c r="Z1525" s="37"/>
      <c r="AA1525" s="37"/>
      <c r="AB1525" s="37"/>
      <c r="AC1525" s="37"/>
      <c r="AD1525" s="37"/>
      <c r="AE1525" s="37"/>
      <c r="AT1525" s="19" t="s">
        <v>155</v>
      </c>
      <c r="AU1525" s="19" t="s">
        <v>82</v>
      </c>
    </row>
    <row r="1526" spans="1:65" s="2" customFormat="1" ht="24.2" customHeight="1">
      <c r="A1526" s="37"/>
      <c r="B1526" s="38"/>
      <c r="C1526" s="177" t="s">
        <v>2306</v>
      </c>
      <c r="D1526" s="177" t="s">
        <v>148</v>
      </c>
      <c r="E1526" s="178" t="s">
        <v>2307</v>
      </c>
      <c r="F1526" s="179" t="s">
        <v>2308</v>
      </c>
      <c r="G1526" s="180" t="s">
        <v>181</v>
      </c>
      <c r="H1526" s="181">
        <v>1.28</v>
      </c>
      <c r="I1526" s="182"/>
      <c r="J1526" s="183">
        <f>ROUND(I1526*H1526,2)</f>
        <v>0</v>
      </c>
      <c r="K1526" s="179" t="s">
        <v>152</v>
      </c>
      <c r="L1526" s="42"/>
      <c r="M1526" s="184" t="s">
        <v>21</v>
      </c>
      <c r="N1526" s="185" t="s">
        <v>43</v>
      </c>
      <c r="O1526" s="67"/>
      <c r="P1526" s="186">
        <f>O1526*H1526</f>
        <v>0</v>
      </c>
      <c r="Q1526" s="186">
        <v>0.00052</v>
      </c>
      <c r="R1526" s="186">
        <f>Q1526*H1526</f>
        <v>0.0006655999999999999</v>
      </c>
      <c r="S1526" s="186">
        <v>0</v>
      </c>
      <c r="T1526" s="187">
        <f>S1526*H1526</f>
        <v>0</v>
      </c>
      <c r="U1526" s="37"/>
      <c r="V1526" s="37"/>
      <c r="W1526" s="37"/>
      <c r="X1526" s="37"/>
      <c r="Y1526" s="37"/>
      <c r="Z1526" s="37"/>
      <c r="AA1526" s="37"/>
      <c r="AB1526" s="37"/>
      <c r="AC1526" s="37"/>
      <c r="AD1526" s="37"/>
      <c r="AE1526" s="37"/>
      <c r="AR1526" s="188" t="s">
        <v>266</v>
      </c>
      <c r="AT1526" s="188" t="s">
        <v>148</v>
      </c>
      <c r="AU1526" s="188" t="s">
        <v>82</v>
      </c>
      <c r="AY1526" s="19" t="s">
        <v>145</v>
      </c>
      <c r="BE1526" s="189">
        <f>IF(N1526="základní",J1526,0)</f>
        <v>0</v>
      </c>
      <c r="BF1526" s="189">
        <f>IF(N1526="snížená",J1526,0)</f>
        <v>0</v>
      </c>
      <c r="BG1526" s="189">
        <f>IF(N1526="zákl. přenesená",J1526,0)</f>
        <v>0</v>
      </c>
      <c r="BH1526" s="189">
        <f>IF(N1526="sníž. přenesená",J1526,0)</f>
        <v>0</v>
      </c>
      <c r="BI1526" s="189">
        <f>IF(N1526="nulová",J1526,0)</f>
        <v>0</v>
      </c>
      <c r="BJ1526" s="19" t="s">
        <v>77</v>
      </c>
      <c r="BK1526" s="189">
        <f>ROUND(I1526*H1526,2)</f>
        <v>0</v>
      </c>
      <c r="BL1526" s="19" t="s">
        <v>266</v>
      </c>
      <c r="BM1526" s="188" t="s">
        <v>2309</v>
      </c>
    </row>
    <row r="1527" spans="1:47" s="2" customFormat="1" ht="19.5">
      <c r="A1527" s="37"/>
      <c r="B1527" s="38"/>
      <c r="C1527" s="39"/>
      <c r="D1527" s="190" t="s">
        <v>155</v>
      </c>
      <c r="E1527" s="39"/>
      <c r="F1527" s="191" t="s">
        <v>2310</v>
      </c>
      <c r="G1527" s="39"/>
      <c r="H1527" s="39"/>
      <c r="I1527" s="192"/>
      <c r="J1527" s="39"/>
      <c r="K1527" s="39"/>
      <c r="L1527" s="42"/>
      <c r="M1527" s="193"/>
      <c r="N1527" s="194"/>
      <c r="O1527" s="67"/>
      <c r="P1527" s="67"/>
      <c r="Q1527" s="67"/>
      <c r="R1527" s="67"/>
      <c r="S1527" s="67"/>
      <c r="T1527" s="68"/>
      <c r="U1527" s="37"/>
      <c r="V1527" s="37"/>
      <c r="W1527" s="37"/>
      <c r="X1527" s="37"/>
      <c r="Y1527" s="37"/>
      <c r="Z1527" s="37"/>
      <c r="AA1527" s="37"/>
      <c r="AB1527" s="37"/>
      <c r="AC1527" s="37"/>
      <c r="AD1527" s="37"/>
      <c r="AE1527" s="37"/>
      <c r="AT1527" s="19" t="s">
        <v>155</v>
      </c>
      <c r="AU1527" s="19" t="s">
        <v>82</v>
      </c>
    </row>
    <row r="1528" spans="1:47" s="2" customFormat="1" ht="11.25">
      <c r="A1528" s="37"/>
      <c r="B1528" s="38"/>
      <c r="C1528" s="39"/>
      <c r="D1528" s="195" t="s">
        <v>157</v>
      </c>
      <c r="E1528" s="39"/>
      <c r="F1528" s="196" t="s">
        <v>2311</v>
      </c>
      <c r="G1528" s="39"/>
      <c r="H1528" s="39"/>
      <c r="I1528" s="192"/>
      <c r="J1528" s="39"/>
      <c r="K1528" s="39"/>
      <c r="L1528" s="42"/>
      <c r="M1528" s="193"/>
      <c r="N1528" s="194"/>
      <c r="O1528" s="67"/>
      <c r="P1528" s="67"/>
      <c r="Q1528" s="67"/>
      <c r="R1528" s="67"/>
      <c r="S1528" s="67"/>
      <c r="T1528" s="68"/>
      <c r="U1528" s="37"/>
      <c r="V1528" s="37"/>
      <c r="W1528" s="37"/>
      <c r="X1528" s="37"/>
      <c r="Y1528" s="37"/>
      <c r="Z1528" s="37"/>
      <c r="AA1528" s="37"/>
      <c r="AB1528" s="37"/>
      <c r="AC1528" s="37"/>
      <c r="AD1528" s="37"/>
      <c r="AE1528" s="37"/>
      <c r="AT1528" s="19" t="s">
        <v>157</v>
      </c>
      <c r="AU1528" s="19" t="s">
        <v>82</v>
      </c>
    </row>
    <row r="1529" spans="2:51" s="13" customFormat="1" ht="11.25">
      <c r="B1529" s="197"/>
      <c r="C1529" s="198"/>
      <c r="D1529" s="190" t="s">
        <v>159</v>
      </c>
      <c r="E1529" s="199" t="s">
        <v>21</v>
      </c>
      <c r="F1529" s="200" t="s">
        <v>2312</v>
      </c>
      <c r="G1529" s="198"/>
      <c r="H1529" s="201">
        <v>1.28</v>
      </c>
      <c r="I1529" s="202"/>
      <c r="J1529" s="198"/>
      <c r="K1529" s="198"/>
      <c r="L1529" s="203"/>
      <c r="M1529" s="204"/>
      <c r="N1529" s="205"/>
      <c r="O1529" s="205"/>
      <c r="P1529" s="205"/>
      <c r="Q1529" s="205"/>
      <c r="R1529" s="205"/>
      <c r="S1529" s="205"/>
      <c r="T1529" s="206"/>
      <c r="AT1529" s="207" t="s">
        <v>159</v>
      </c>
      <c r="AU1529" s="207" t="s">
        <v>82</v>
      </c>
      <c r="AV1529" s="13" t="s">
        <v>82</v>
      </c>
      <c r="AW1529" s="13" t="s">
        <v>34</v>
      </c>
      <c r="AX1529" s="13" t="s">
        <v>77</v>
      </c>
      <c r="AY1529" s="207" t="s">
        <v>145</v>
      </c>
    </row>
    <row r="1530" spans="1:65" s="2" customFormat="1" ht="37.9" customHeight="1">
      <c r="A1530" s="37"/>
      <c r="B1530" s="38"/>
      <c r="C1530" s="240" t="s">
        <v>2313</v>
      </c>
      <c r="D1530" s="240" t="s">
        <v>486</v>
      </c>
      <c r="E1530" s="241" t="s">
        <v>2314</v>
      </c>
      <c r="F1530" s="242" t="s">
        <v>2315</v>
      </c>
      <c r="G1530" s="243" t="s">
        <v>151</v>
      </c>
      <c r="H1530" s="244">
        <v>1</v>
      </c>
      <c r="I1530" s="245"/>
      <c r="J1530" s="246">
        <f>ROUND(I1530*H1530,2)</f>
        <v>0</v>
      </c>
      <c r="K1530" s="242" t="s">
        <v>21</v>
      </c>
      <c r="L1530" s="247"/>
      <c r="M1530" s="248" t="s">
        <v>21</v>
      </c>
      <c r="N1530" s="249" t="s">
        <v>43</v>
      </c>
      <c r="O1530" s="67"/>
      <c r="P1530" s="186">
        <f>O1530*H1530</f>
        <v>0</v>
      </c>
      <c r="Q1530" s="186">
        <v>0.0154</v>
      </c>
      <c r="R1530" s="186">
        <f>Q1530*H1530</f>
        <v>0.0154</v>
      </c>
      <c r="S1530" s="186">
        <v>0</v>
      </c>
      <c r="T1530" s="187">
        <f>S1530*H1530</f>
        <v>0</v>
      </c>
      <c r="U1530" s="37"/>
      <c r="V1530" s="37"/>
      <c r="W1530" s="37"/>
      <c r="X1530" s="37"/>
      <c r="Y1530" s="37"/>
      <c r="Z1530" s="37"/>
      <c r="AA1530" s="37"/>
      <c r="AB1530" s="37"/>
      <c r="AC1530" s="37"/>
      <c r="AD1530" s="37"/>
      <c r="AE1530" s="37"/>
      <c r="AR1530" s="188" t="s">
        <v>426</v>
      </c>
      <c r="AT1530" s="188" t="s">
        <v>486</v>
      </c>
      <c r="AU1530" s="188" t="s">
        <v>82</v>
      </c>
      <c r="AY1530" s="19" t="s">
        <v>145</v>
      </c>
      <c r="BE1530" s="189">
        <f>IF(N1530="základní",J1530,0)</f>
        <v>0</v>
      </c>
      <c r="BF1530" s="189">
        <f>IF(N1530="snížená",J1530,0)</f>
        <v>0</v>
      </c>
      <c r="BG1530" s="189">
        <f>IF(N1530="zákl. přenesená",J1530,0)</f>
        <v>0</v>
      </c>
      <c r="BH1530" s="189">
        <f>IF(N1530="sníž. přenesená",J1530,0)</f>
        <v>0</v>
      </c>
      <c r="BI1530" s="189">
        <f>IF(N1530="nulová",J1530,0)</f>
        <v>0</v>
      </c>
      <c r="BJ1530" s="19" t="s">
        <v>77</v>
      </c>
      <c r="BK1530" s="189">
        <f>ROUND(I1530*H1530,2)</f>
        <v>0</v>
      </c>
      <c r="BL1530" s="19" t="s">
        <v>266</v>
      </c>
      <c r="BM1530" s="188" t="s">
        <v>2316</v>
      </c>
    </row>
    <row r="1531" spans="1:47" s="2" customFormat="1" ht="19.5">
      <c r="A1531" s="37"/>
      <c r="B1531" s="38"/>
      <c r="C1531" s="39"/>
      <c r="D1531" s="190" t="s">
        <v>155</v>
      </c>
      <c r="E1531" s="39"/>
      <c r="F1531" s="191" t="s">
        <v>2315</v>
      </c>
      <c r="G1531" s="39"/>
      <c r="H1531" s="39"/>
      <c r="I1531" s="192"/>
      <c r="J1531" s="39"/>
      <c r="K1531" s="39"/>
      <c r="L1531" s="42"/>
      <c r="M1531" s="193"/>
      <c r="N1531" s="194"/>
      <c r="O1531" s="67"/>
      <c r="P1531" s="67"/>
      <c r="Q1531" s="67"/>
      <c r="R1531" s="67"/>
      <c r="S1531" s="67"/>
      <c r="T1531" s="68"/>
      <c r="U1531" s="37"/>
      <c r="V1531" s="37"/>
      <c r="W1531" s="37"/>
      <c r="X1531" s="37"/>
      <c r="Y1531" s="37"/>
      <c r="Z1531" s="37"/>
      <c r="AA1531" s="37"/>
      <c r="AB1531" s="37"/>
      <c r="AC1531" s="37"/>
      <c r="AD1531" s="37"/>
      <c r="AE1531" s="37"/>
      <c r="AT1531" s="19" t="s">
        <v>155</v>
      </c>
      <c r="AU1531" s="19" t="s">
        <v>82</v>
      </c>
    </row>
    <row r="1532" spans="1:65" s="2" customFormat="1" ht="16.5" customHeight="1">
      <c r="A1532" s="37"/>
      <c r="B1532" s="38"/>
      <c r="C1532" s="177" t="s">
        <v>2317</v>
      </c>
      <c r="D1532" s="177" t="s">
        <v>148</v>
      </c>
      <c r="E1532" s="178" t="s">
        <v>2318</v>
      </c>
      <c r="F1532" s="179" t="s">
        <v>2319</v>
      </c>
      <c r="G1532" s="180" t="s">
        <v>226</v>
      </c>
      <c r="H1532" s="181">
        <v>24.62</v>
      </c>
      <c r="I1532" s="182"/>
      <c r="J1532" s="183">
        <f>ROUND(I1532*H1532,2)</f>
        <v>0</v>
      </c>
      <c r="K1532" s="179" t="s">
        <v>152</v>
      </c>
      <c r="L1532" s="42"/>
      <c r="M1532" s="184" t="s">
        <v>21</v>
      </c>
      <c r="N1532" s="185" t="s">
        <v>43</v>
      </c>
      <c r="O1532" s="67"/>
      <c r="P1532" s="186">
        <f>O1532*H1532</f>
        <v>0</v>
      </c>
      <c r="Q1532" s="186">
        <v>0</v>
      </c>
      <c r="R1532" s="186">
        <f>Q1532*H1532</f>
        <v>0</v>
      </c>
      <c r="S1532" s="186">
        <v>0.00019</v>
      </c>
      <c r="T1532" s="187">
        <f>S1532*H1532</f>
        <v>0.0046778</v>
      </c>
      <c r="U1532" s="37"/>
      <c r="V1532" s="37"/>
      <c r="W1532" s="37"/>
      <c r="X1532" s="37"/>
      <c r="Y1532" s="37"/>
      <c r="Z1532" s="37"/>
      <c r="AA1532" s="37"/>
      <c r="AB1532" s="37"/>
      <c r="AC1532" s="37"/>
      <c r="AD1532" s="37"/>
      <c r="AE1532" s="37"/>
      <c r="AR1532" s="188" t="s">
        <v>266</v>
      </c>
      <c r="AT1532" s="188" t="s">
        <v>148</v>
      </c>
      <c r="AU1532" s="188" t="s">
        <v>82</v>
      </c>
      <c r="AY1532" s="19" t="s">
        <v>145</v>
      </c>
      <c r="BE1532" s="189">
        <f>IF(N1532="základní",J1532,0)</f>
        <v>0</v>
      </c>
      <c r="BF1532" s="189">
        <f>IF(N1532="snížená",J1532,0)</f>
        <v>0</v>
      </c>
      <c r="BG1532" s="189">
        <f>IF(N1532="zákl. přenesená",J1532,0)</f>
        <v>0</v>
      </c>
      <c r="BH1532" s="189">
        <f>IF(N1532="sníž. přenesená",J1532,0)</f>
        <v>0</v>
      </c>
      <c r="BI1532" s="189">
        <f>IF(N1532="nulová",J1532,0)</f>
        <v>0</v>
      </c>
      <c r="BJ1532" s="19" t="s">
        <v>77</v>
      </c>
      <c r="BK1532" s="189">
        <f>ROUND(I1532*H1532,2)</f>
        <v>0</v>
      </c>
      <c r="BL1532" s="19" t="s">
        <v>266</v>
      </c>
      <c r="BM1532" s="188" t="s">
        <v>2320</v>
      </c>
    </row>
    <row r="1533" spans="1:47" s="2" customFormat="1" ht="11.25">
      <c r="A1533" s="37"/>
      <c r="B1533" s="38"/>
      <c r="C1533" s="39"/>
      <c r="D1533" s="190" t="s">
        <v>155</v>
      </c>
      <c r="E1533" s="39"/>
      <c r="F1533" s="191" t="s">
        <v>2321</v>
      </c>
      <c r="G1533" s="39"/>
      <c r="H1533" s="39"/>
      <c r="I1533" s="192"/>
      <c r="J1533" s="39"/>
      <c r="K1533" s="39"/>
      <c r="L1533" s="42"/>
      <c r="M1533" s="193"/>
      <c r="N1533" s="194"/>
      <c r="O1533" s="67"/>
      <c r="P1533" s="67"/>
      <c r="Q1533" s="67"/>
      <c r="R1533" s="67"/>
      <c r="S1533" s="67"/>
      <c r="T1533" s="68"/>
      <c r="U1533" s="37"/>
      <c r="V1533" s="37"/>
      <c r="W1533" s="37"/>
      <c r="X1533" s="37"/>
      <c r="Y1533" s="37"/>
      <c r="Z1533" s="37"/>
      <c r="AA1533" s="37"/>
      <c r="AB1533" s="37"/>
      <c r="AC1533" s="37"/>
      <c r="AD1533" s="37"/>
      <c r="AE1533" s="37"/>
      <c r="AT1533" s="19" t="s">
        <v>155</v>
      </c>
      <c r="AU1533" s="19" t="s">
        <v>82</v>
      </c>
    </row>
    <row r="1534" spans="1:47" s="2" customFormat="1" ht="11.25">
      <c r="A1534" s="37"/>
      <c r="B1534" s="38"/>
      <c r="C1534" s="39"/>
      <c r="D1534" s="195" t="s">
        <v>157</v>
      </c>
      <c r="E1534" s="39"/>
      <c r="F1534" s="196" t="s">
        <v>2322</v>
      </c>
      <c r="G1534" s="39"/>
      <c r="H1534" s="39"/>
      <c r="I1534" s="192"/>
      <c r="J1534" s="39"/>
      <c r="K1534" s="39"/>
      <c r="L1534" s="42"/>
      <c r="M1534" s="193"/>
      <c r="N1534" s="194"/>
      <c r="O1534" s="67"/>
      <c r="P1534" s="67"/>
      <c r="Q1534" s="67"/>
      <c r="R1534" s="67"/>
      <c r="S1534" s="67"/>
      <c r="T1534" s="68"/>
      <c r="U1534" s="37"/>
      <c r="V1534" s="37"/>
      <c r="W1534" s="37"/>
      <c r="X1534" s="37"/>
      <c r="Y1534" s="37"/>
      <c r="Z1534" s="37"/>
      <c r="AA1534" s="37"/>
      <c r="AB1534" s="37"/>
      <c r="AC1534" s="37"/>
      <c r="AD1534" s="37"/>
      <c r="AE1534" s="37"/>
      <c r="AT1534" s="19" t="s">
        <v>157</v>
      </c>
      <c r="AU1534" s="19" t="s">
        <v>82</v>
      </c>
    </row>
    <row r="1535" spans="2:51" s="13" customFormat="1" ht="11.25">
      <c r="B1535" s="197"/>
      <c r="C1535" s="198"/>
      <c r="D1535" s="190" t="s">
        <v>159</v>
      </c>
      <c r="E1535" s="199" t="s">
        <v>21</v>
      </c>
      <c r="F1535" s="200" t="s">
        <v>2323</v>
      </c>
      <c r="G1535" s="198"/>
      <c r="H1535" s="201">
        <v>24.62</v>
      </c>
      <c r="I1535" s="202"/>
      <c r="J1535" s="198"/>
      <c r="K1535" s="198"/>
      <c r="L1535" s="203"/>
      <c r="M1535" s="204"/>
      <c r="N1535" s="205"/>
      <c r="O1535" s="205"/>
      <c r="P1535" s="205"/>
      <c r="Q1535" s="205"/>
      <c r="R1535" s="205"/>
      <c r="S1535" s="205"/>
      <c r="T1535" s="206"/>
      <c r="AT1535" s="207" t="s">
        <v>159</v>
      </c>
      <c r="AU1535" s="207" t="s">
        <v>82</v>
      </c>
      <c r="AV1535" s="13" t="s">
        <v>82</v>
      </c>
      <c r="AW1535" s="13" t="s">
        <v>34</v>
      </c>
      <c r="AX1535" s="13" t="s">
        <v>77</v>
      </c>
      <c r="AY1535" s="207" t="s">
        <v>145</v>
      </c>
    </row>
    <row r="1536" spans="1:65" s="2" customFormat="1" ht="16.5" customHeight="1">
      <c r="A1536" s="37"/>
      <c r="B1536" s="38"/>
      <c r="C1536" s="177" t="s">
        <v>2324</v>
      </c>
      <c r="D1536" s="177" t="s">
        <v>148</v>
      </c>
      <c r="E1536" s="178" t="s">
        <v>2325</v>
      </c>
      <c r="F1536" s="179" t="s">
        <v>2326</v>
      </c>
      <c r="G1536" s="180" t="s">
        <v>226</v>
      </c>
      <c r="H1536" s="181">
        <v>75.485</v>
      </c>
      <c r="I1536" s="182"/>
      <c r="J1536" s="183">
        <f>ROUND(I1536*H1536,2)</f>
        <v>0</v>
      </c>
      <c r="K1536" s="179" t="s">
        <v>152</v>
      </c>
      <c r="L1536" s="42"/>
      <c r="M1536" s="184" t="s">
        <v>21</v>
      </c>
      <c r="N1536" s="185" t="s">
        <v>43</v>
      </c>
      <c r="O1536" s="67"/>
      <c r="P1536" s="186">
        <f>O1536*H1536</f>
        <v>0</v>
      </c>
      <c r="Q1536" s="186">
        <v>0</v>
      </c>
      <c r="R1536" s="186">
        <f>Q1536*H1536</f>
        <v>0</v>
      </c>
      <c r="S1536" s="186">
        <v>0.00019</v>
      </c>
      <c r="T1536" s="187">
        <f>S1536*H1536</f>
        <v>0.014342150000000001</v>
      </c>
      <c r="U1536" s="37"/>
      <c r="V1536" s="37"/>
      <c r="W1536" s="37"/>
      <c r="X1536" s="37"/>
      <c r="Y1536" s="37"/>
      <c r="Z1536" s="37"/>
      <c r="AA1536" s="37"/>
      <c r="AB1536" s="37"/>
      <c r="AC1536" s="37"/>
      <c r="AD1536" s="37"/>
      <c r="AE1536" s="37"/>
      <c r="AR1536" s="188" t="s">
        <v>266</v>
      </c>
      <c r="AT1536" s="188" t="s">
        <v>148</v>
      </c>
      <c r="AU1536" s="188" t="s">
        <v>82</v>
      </c>
      <c r="AY1536" s="19" t="s">
        <v>145</v>
      </c>
      <c r="BE1536" s="189">
        <f>IF(N1536="základní",J1536,0)</f>
        <v>0</v>
      </c>
      <c r="BF1536" s="189">
        <f>IF(N1536="snížená",J1536,0)</f>
        <v>0</v>
      </c>
      <c r="BG1536" s="189">
        <f>IF(N1536="zákl. přenesená",J1536,0)</f>
        <v>0</v>
      </c>
      <c r="BH1536" s="189">
        <f>IF(N1536="sníž. přenesená",J1536,0)</f>
        <v>0</v>
      </c>
      <c r="BI1536" s="189">
        <f>IF(N1536="nulová",J1536,0)</f>
        <v>0</v>
      </c>
      <c r="BJ1536" s="19" t="s">
        <v>77</v>
      </c>
      <c r="BK1536" s="189">
        <f>ROUND(I1536*H1536,2)</f>
        <v>0</v>
      </c>
      <c r="BL1536" s="19" t="s">
        <v>266</v>
      </c>
      <c r="BM1536" s="188" t="s">
        <v>2327</v>
      </c>
    </row>
    <row r="1537" spans="1:47" s="2" customFormat="1" ht="11.25">
      <c r="A1537" s="37"/>
      <c r="B1537" s="38"/>
      <c r="C1537" s="39"/>
      <c r="D1537" s="190" t="s">
        <v>155</v>
      </c>
      <c r="E1537" s="39"/>
      <c r="F1537" s="191" t="s">
        <v>2328</v>
      </c>
      <c r="G1537" s="39"/>
      <c r="H1537" s="39"/>
      <c r="I1537" s="192"/>
      <c r="J1537" s="39"/>
      <c r="K1537" s="39"/>
      <c r="L1537" s="42"/>
      <c r="M1537" s="193"/>
      <c r="N1537" s="194"/>
      <c r="O1537" s="67"/>
      <c r="P1537" s="67"/>
      <c r="Q1537" s="67"/>
      <c r="R1537" s="67"/>
      <c r="S1537" s="67"/>
      <c r="T1537" s="68"/>
      <c r="U1537" s="37"/>
      <c r="V1537" s="37"/>
      <c r="W1537" s="37"/>
      <c r="X1537" s="37"/>
      <c r="Y1537" s="37"/>
      <c r="Z1537" s="37"/>
      <c r="AA1537" s="37"/>
      <c r="AB1537" s="37"/>
      <c r="AC1537" s="37"/>
      <c r="AD1537" s="37"/>
      <c r="AE1537" s="37"/>
      <c r="AT1537" s="19" t="s">
        <v>155</v>
      </c>
      <c r="AU1537" s="19" t="s">
        <v>82</v>
      </c>
    </row>
    <row r="1538" spans="1:47" s="2" customFormat="1" ht="11.25">
      <c r="A1538" s="37"/>
      <c r="B1538" s="38"/>
      <c r="C1538" s="39"/>
      <c r="D1538" s="195" t="s">
        <v>157</v>
      </c>
      <c r="E1538" s="39"/>
      <c r="F1538" s="196" t="s">
        <v>2329</v>
      </c>
      <c r="G1538" s="39"/>
      <c r="H1538" s="39"/>
      <c r="I1538" s="192"/>
      <c r="J1538" s="39"/>
      <c r="K1538" s="39"/>
      <c r="L1538" s="42"/>
      <c r="M1538" s="193"/>
      <c r="N1538" s="194"/>
      <c r="O1538" s="67"/>
      <c r="P1538" s="67"/>
      <c r="Q1538" s="67"/>
      <c r="R1538" s="67"/>
      <c r="S1538" s="67"/>
      <c r="T1538" s="68"/>
      <c r="U1538" s="37"/>
      <c r="V1538" s="37"/>
      <c r="W1538" s="37"/>
      <c r="X1538" s="37"/>
      <c r="Y1538" s="37"/>
      <c r="Z1538" s="37"/>
      <c r="AA1538" s="37"/>
      <c r="AB1538" s="37"/>
      <c r="AC1538" s="37"/>
      <c r="AD1538" s="37"/>
      <c r="AE1538" s="37"/>
      <c r="AT1538" s="19" t="s">
        <v>157</v>
      </c>
      <c r="AU1538" s="19" t="s">
        <v>82</v>
      </c>
    </row>
    <row r="1539" spans="2:51" s="14" customFormat="1" ht="11.25">
      <c r="B1539" s="208"/>
      <c r="C1539" s="209"/>
      <c r="D1539" s="190" t="s">
        <v>159</v>
      </c>
      <c r="E1539" s="210" t="s">
        <v>21</v>
      </c>
      <c r="F1539" s="211" t="s">
        <v>325</v>
      </c>
      <c r="G1539" s="209"/>
      <c r="H1539" s="210" t="s">
        <v>21</v>
      </c>
      <c r="I1539" s="212"/>
      <c r="J1539" s="209"/>
      <c r="K1539" s="209"/>
      <c r="L1539" s="213"/>
      <c r="M1539" s="214"/>
      <c r="N1539" s="215"/>
      <c r="O1539" s="215"/>
      <c r="P1539" s="215"/>
      <c r="Q1539" s="215"/>
      <c r="R1539" s="215"/>
      <c r="S1539" s="215"/>
      <c r="T1539" s="216"/>
      <c r="AT1539" s="217" t="s">
        <v>159</v>
      </c>
      <c r="AU1539" s="217" t="s">
        <v>82</v>
      </c>
      <c r="AV1539" s="14" t="s">
        <v>77</v>
      </c>
      <c r="AW1539" s="14" t="s">
        <v>34</v>
      </c>
      <c r="AX1539" s="14" t="s">
        <v>72</v>
      </c>
      <c r="AY1539" s="217" t="s">
        <v>145</v>
      </c>
    </row>
    <row r="1540" spans="2:51" s="13" customFormat="1" ht="11.25">
      <c r="B1540" s="197"/>
      <c r="C1540" s="198"/>
      <c r="D1540" s="190" t="s">
        <v>159</v>
      </c>
      <c r="E1540" s="199" t="s">
        <v>21</v>
      </c>
      <c r="F1540" s="200" t="s">
        <v>2330</v>
      </c>
      <c r="G1540" s="198"/>
      <c r="H1540" s="201">
        <v>8.77</v>
      </c>
      <c r="I1540" s="202"/>
      <c r="J1540" s="198"/>
      <c r="K1540" s="198"/>
      <c r="L1540" s="203"/>
      <c r="M1540" s="204"/>
      <c r="N1540" s="205"/>
      <c r="O1540" s="205"/>
      <c r="P1540" s="205"/>
      <c r="Q1540" s="205"/>
      <c r="R1540" s="205"/>
      <c r="S1540" s="205"/>
      <c r="T1540" s="206"/>
      <c r="AT1540" s="207" t="s">
        <v>159</v>
      </c>
      <c r="AU1540" s="207" t="s">
        <v>82</v>
      </c>
      <c r="AV1540" s="13" t="s">
        <v>82</v>
      </c>
      <c r="AW1540" s="13" t="s">
        <v>34</v>
      </c>
      <c r="AX1540" s="13" t="s">
        <v>72</v>
      </c>
      <c r="AY1540" s="207" t="s">
        <v>145</v>
      </c>
    </row>
    <row r="1541" spans="2:51" s="13" customFormat="1" ht="11.25">
      <c r="B1541" s="197"/>
      <c r="C1541" s="198"/>
      <c r="D1541" s="190" t="s">
        <v>159</v>
      </c>
      <c r="E1541" s="199" t="s">
        <v>21</v>
      </c>
      <c r="F1541" s="200" t="s">
        <v>2331</v>
      </c>
      <c r="G1541" s="198"/>
      <c r="H1541" s="201">
        <v>8.52</v>
      </c>
      <c r="I1541" s="202"/>
      <c r="J1541" s="198"/>
      <c r="K1541" s="198"/>
      <c r="L1541" s="203"/>
      <c r="M1541" s="204"/>
      <c r="N1541" s="205"/>
      <c r="O1541" s="205"/>
      <c r="P1541" s="205"/>
      <c r="Q1541" s="205"/>
      <c r="R1541" s="205"/>
      <c r="S1541" s="205"/>
      <c r="T1541" s="206"/>
      <c r="AT1541" s="207" t="s">
        <v>159</v>
      </c>
      <c r="AU1541" s="207" t="s">
        <v>82</v>
      </c>
      <c r="AV1541" s="13" t="s">
        <v>82</v>
      </c>
      <c r="AW1541" s="13" t="s">
        <v>34</v>
      </c>
      <c r="AX1541" s="13" t="s">
        <v>72</v>
      </c>
      <c r="AY1541" s="207" t="s">
        <v>145</v>
      </c>
    </row>
    <row r="1542" spans="2:51" s="13" customFormat="1" ht="11.25">
      <c r="B1542" s="197"/>
      <c r="C1542" s="198"/>
      <c r="D1542" s="190" t="s">
        <v>159</v>
      </c>
      <c r="E1542" s="199" t="s">
        <v>21</v>
      </c>
      <c r="F1542" s="200" t="s">
        <v>2332</v>
      </c>
      <c r="G1542" s="198"/>
      <c r="H1542" s="201">
        <v>17.6</v>
      </c>
      <c r="I1542" s="202"/>
      <c r="J1542" s="198"/>
      <c r="K1542" s="198"/>
      <c r="L1542" s="203"/>
      <c r="M1542" s="204"/>
      <c r="N1542" s="205"/>
      <c r="O1542" s="205"/>
      <c r="P1542" s="205"/>
      <c r="Q1542" s="205"/>
      <c r="R1542" s="205"/>
      <c r="S1542" s="205"/>
      <c r="T1542" s="206"/>
      <c r="AT1542" s="207" t="s">
        <v>159</v>
      </c>
      <c r="AU1542" s="207" t="s">
        <v>82</v>
      </c>
      <c r="AV1542" s="13" t="s">
        <v>82</v>
      </c>
      <c r="AW1542" s="13" t="s">
        <v>34</v>
      </c>
      <c r="AX1542" s="13" t="s">
        <v>72</v>
      </c>
      <c r="AY1542" s="207" t="s">
        <v>145</v>
      </c>
    </row>
    <row r="1543" spans="2:51" s="16" customFormat="1" ht="11.25">
      <c r="B1543" s="229"/>
      <c r="C1543" s="230"/>
      <c r="D1543" s="190" t="s">
        <v>159</v>
      </c>
      <c r="E1543" s="231" t="s">
        <v>21</v>
      </c>
      <c r="F1543" s="232" t="s">
        <v>327</v>
      </c>
      <c r="G1543" s="230"/>
      <c r="H1543" s="233">
        <v>34.89</v>
      </c>
      <c r="I1543" s="234"/>
      <c r="J1543" s="230"/>
      <c r="K1543" s="230"/>
      <c r="L1543" s="235"/>
      <c r="M1543" s="236"/>
      <c r="N1543" s="237"/>
      <c r="O1543" s="237"/>
      <c r="P1543" s="237"/>
      <c r="Q1543" s="237"/>
      <c r="R1543" s="237"/>
      <c r="S1543" s="237"/>
      <c r="T1543" s="238"/>
      <c r="AT1543" s="239" t="s">
        <v>159</v>
      </c>
      <c r="AU1543" s="239" t="s">
        <v>82</v>
      </c>
      <c r="AV1543" s="16" t="s">
        <v>146</v>
      </c>
      <c r="AW1543" s="16" t="s">
        <v>34</v>
      </c>
      <c r="AX1543" s="16" t="s">
        <v>72</v>
      </c>
      <c r="AY1543" s="239" t="s">
        <v>145</v>
      </c>
    </row>
    <row r="1544" spans="2:51" s="14" customFormat="1" ht="11.25">
      <c r="B1544" s="208"/>
      <c r="C1544" s="209"/>
      <c r="D1544" s="190" t="s">
        <v>159</v>
      </c>
      <c r="E1544" s="210" t="s">
        <v>21</v>
      </c>
      <c r="F1544" s="211" t="s">
        <v>2266</v>
      </c>
      <c r="G1544" s="209"/>
      <c r="H1544" s="210" t="s">
        <v>21</v>
      </c>
      <c r="I1544" s="212"/>
      <c r="J1544" s="209"/>
      <c r="K1544" s="209"/>
      <c r="L1544" s="213"/>
      <c r="M1544" s="214"/>
      <c r="N1544" s="215"/>
      <c r="O1544" s="215"/>
      <c r="P1544" s="215"/>
      <c r="Q1544" s="215"/>
      <c r="R1544" s="215"/>
      <c r="S1544" s="215"/>
      <c r="T1544" s="216"/>
      <c r="AT1544" s="217" t="s">
        <v>159</v>
      </c>
      <c r="AU1544" s="217" t="s">
        <v>82</v>
      </c>
      <c r="AV1544" s="14" t="s">
        <v>77</v>
      </c>
      <c r="AW1544" s="14" t="s">
        <v>34</v>
      </c>
      <c r="AX1544" s="14" t="s">
        <v>72</v>
      </c>
      <c r="AY1544" s="217" t="s">
        <v>145</v>
      </c>
    </row>
    <row r="1545" spans="2:51" s="13" customFormat="1" ht="11.25">
      <c r="B1545" s="197"/>
      <c r="C1545" s="198"/>
      <c r="D1545" s="190" t="s">
        <v>159</v>
      </c>
      <c r="E1545" s="199" t="s">
        <v>21</v>
      </c>
      <c r="F1545" s="200" t="s">
        <v>2331</v>
      </c>
      <c r="G1545" s="198"/>
      <c r="H1545" s="201">
        <v>8.52</v>
      </c>
      <c r="I1545" s="202"/>
      <c r="J1545" s="198"/>
      <c r="K1545" s="198"/>
      <c r="L1545" s="203"/>
      <c r="M1545" s="204"/>
      <c r="N1545" s="205"/>
      <c r="O1545" s="205"/>
      <c r="P1545" s="205"/>
      <c r="Q1545" s="205"/>
      <c r="R1545" s="205"/>
      <c r="S1545" s="205"/>
      <c r="T1545" s="206"/>
      <c r="AT1545" s="207" t="s">
        <v>159</v>
      </c>
      <c r="AU1545" s="207" t="s">
        <v>82</v>
      </c>
      <c r="AV1545" s="13" t="s">
        <v>82</v>
      </c>
      <c r="AW1545" s="13" t="s">
        <v>34</v>
      </c>
      <c r="AX1545" s="13" t="s">
        <v>72</v>
      </c>
      <c r="AY1545" s="207" t="s">
        <v>145</v>
      </c>
    </row>
    <row r="1546" spans="2:51" s="13" customFormat="1" ht="11.25">
      <c r="B1546" s="197"/>
      <c r="C1546" s="198"/>
      <c r="D1546" s="190" t="s">
        <v>159</v>
      </c>
      <c r="E1546" s="199" t="s">
        <v>21</v>
      </c>
      <c r="F1546" s="200" t="s">
        <v>2333</v>
      </c>
      <c r="G1546" s="198"/>
      <c r="H1546" s="201">
        <v>7.9</v>
      </c>
      <c r="I1546" s="202"/>
      <c r="J1546" s="198"/>
      <c r="K1546" s="198"/>
      <c r="L1546" s="203"/>
      <c r="M1546" s="204"/>
      <c r="N1546" s="205"/>
      <c r="O1546" s="205"/>
      <c r="P1546" s="205"/>
      <c r="Q1546" s="205"/>
      <c r="R1546" s="205"/>
      <c r="S1546" s="205"/>
      <c r="T1546" s="206"/>
      <c r="AT1546" s="207" t="s">
        <v>159</v>
      </c>
      <c r="AU1546" s="207" t="s">
        <v>82</v>
      </c>
      <c r="AV1546" s="13" t="s">
        <v>82</v>
      </c>
      <c r="AW1546" s="13" t="s">
        <v>34</v>
      </c>
      <c r="AX1546" s="13" t="s">
        <v>72</v>
      </c>
      <c r="AY1546" s="207" t="s">
        <v>145</v>
      </c>
    </row>
    <row r="1547" spans="2:51" s="13" customFormat="1" ht="22.5">
      <c r="B1547" s="197"/>
      <c r="C1547" s="198"/>
      <c r="D1547" s="190" t="s">
        <v>159</v>
      </c>
      <c r="E1547" s="199" t="s">
        <v>21</v>
      </c>
      <c r="F1547" s="200" t="s">
        <v>2334</v>
      </c>
      <c r="G1547" s="198"/>
      <c r="H1547" s="201">
        <v>24.175</v>
      </c>
      <c r="I1547" s="202"/>
      <c r="J1547" s="198"/>
      <c r="K1547" s="198"/>
      <c r="L1547" s="203"/>
      <c r="M1547" s="204"/>
      <c r="N1547" s="205"/>
      <c r="O1547" s="205"/>
      <c r="P1547" s="205"/>
      <c r="Q1547" s="205"/>
      <c r="R1547" s="205"/>
      <c r="S1547" s="205"/>
      <c r="T1547" s="206"/>
      <c r="AT1547" s="207" t="s">
        <v>159</v>
      </c>
      <c r="AU1547" s="207" t="s">
        <v>82</v>
      </c>
      <c r="AV1547" s="13" t="s">
        <v>82</v>
      </c>
      <c r="AW1547" s="13" t="s">
        <v>34</v>
      </c>
      <c r="AX1547" s="13" t="s">
        <v>72</v>
      </c>
      <c r="AY1547" s="207" t="s">
        <v>145</v>
      </c>
    </row>
    <row r="1548" spans="2:51" s="16" customFormat="1" ht="11.25">
      <c r="B1548" s="229"/>
      <c r="C1548" s="230"/>
      <c r="D1548" s="190" t="s">
        <v>159</v>
      </c>
      <c r="E1548" s="231" t="s">
        <v>21</v>
      </c>
      <c r="F1548" s="232" t="s">
        <v>327</v>
      </c>
      <c r="G1548" s="230"/>
      <c r="H1548" s="233">
        <v>40.595</v>
      </c>
      <c r="I1548" s="234"/>
      <c r="J1548" s="230"/>
      <c r="K1548" s="230"/>
      <c r="L1548" s="235"/>
      <c r="M1548" s="236"/>
      <c r="N1548" s="237"/>
      <c r="O1548" s="237"/>
      <c r="P1548" s="237"/>
      <c r="Q1548" s="237"/>
      <c r="R1548" s="237"/>
      <c r="S1548" s="237"/>
      <c r="T1548" s="238"/>
      <c r="AT1548" s="239" t="s">
        <v>159</v>
      </c>
      <c r="AU1548" s="239" t="s">
        <v>82</v>
      </c>
      <c r="AV1548" s="16" t="s">
        <v>146</v>
      </c>
      <c r="AW1548" s="16" t="s">
        <v>34</v>
      </c>
      <c r="AX1548" s="16" t="s">
        <v>72</v>
      </c>
      <c r="AY1548" s="239" t="s">
        <v>145</v>
      </c>
    </row>
    <row r="1549" spans="2:51" s="15" customFormat="1" ht="11.25">
      <c r="B1549" s="218"/>
      <c r="C1549" s="219"/>
      <c r="D1549" s="190" t="s">
        <v>159</v>
      </c>
      <c r="E1549" s="220" t="s">
        <v>21</v>
      </c>
      <c r="F1549" s="221" t="s">
        <v>233</v>
      </c>
      <c r="G1549" s="219"/>
      <c r="H1549" s="222">
        <v>75.485</v>
      </c>
      <c r="I1549" s="223"/>
      <c r="J1549" s="219"/>
      <c r="K1549" s="219"/>
      <c r="L1549" s="224"/>
      <c r="M1549" s="225"/>
      <c r="N1549" s="226"/>
      <c r="O1549" s="226"/>
      <c r="P1549" s="226"/>
      <c r="Q1549" s="226"/>
      <c r="R1549" s="226"/>
      <c r="S1549" s="226"/>
      <c r="T1549" s="227"/>
      <c r="AT1549" s="228" t="s">
        <v>159</v>
      </c>
      <c r="AU1549" s="228" t="s">
        <v>82</v>
      </c>
      <c r="AV1549" s="15" t="s">
        <v>153</v>
      </c>
      <c r="AW1549" s="15" t="s">
        <v>34</v>
      </c>
      <c r="AX1549" s="15" t="s">
        <v>77</v>
      </c>
      <c r="AY1549" s="228" t="s">
        <v>145</v>
      </c>
    </row>
    <row r="1550" spans="1:65" s="2" customFormat="1" ht="16.5" customHeight="1">
      <c r="A1550" s="37"/>
      <c r="B1550" s="38"/>
      <c r="C1550" s="177" t="s">
        <v>2335</v>
      </c>
      <c r="D1550" s="177" t="s">
        <v>148</v>
      </c>
      <c r="E1550" s="178" t="s">
        <v>2336</v>
      </c>
      <c r="F1550" s="179" t="s">
        <v>2337</v>
      </c>
      <c r="G1550" s="180" t="s">
        <v>226</v>
      </c>
      <c r="H1550" s="181">
        <v>11.08</v>
      </c>
      <c r="I1550" s="182"/>
      <c r="J1550" s="183">
        <f>ROUND(I1550*H1550,2)</f>
        <v>0</v>
      </c>
      <c r="K1550" s="179" t="s">
        <v>21</v>
      </c>
      <c r="L1550" s="42"/>
      <c r="M1550" s="184" t="s">
        <v>21</v>
      </c>
      <c r="N1550" s="185" t="s">
        <v>43</v>
      </c>
      <c r="O1550" s="67"/>
      <c r="P1550" s="186">
        <f>O1550*H1550</f>
        <v>0</v>
      </c>
      <c r="Q1550" s="186">
        <v>0</v>
      </c>
      <c r="R1550" s="186">
        <f>Q1550*H1550</f>
        <v>0</v>
      </c>
      <c r="S1550" s="186">
        <v>0</v>
      </c>
      <c r="T1550" s="187">
        <f>S1550*H1550</f>
        <v>0</v>
      </c>
      <c r="U1550" s="37"/>
      <c r="V1550" s="37"/>
      <c r="W1550" s="37"/>
      <c r="X1550" s="37"/>
      <c r="Y1550" s="37"/>
      <c r="Z1550" s="37"/>
      <c r="AA1550" s="37"/>
      <c r="AB1550" s="37"/>
      <c r="AC1550" s="37"/>
      <c r="AD1550" s="37"/>
      <c r="AE1550" s="37"/>
      <c r="AR1550" s="188" t="s">
        <v>266</v>
      </c>
      <c r="AT1550" s="188" t="s">
        <v>148</v>
      </c>
      <c r="AU1550" s="188" t="s">
        <v>82</v>
      </c>
      <c r="AY1550" s="19" t="s">
        <v>145</v>
      </c>
      <c r="BE1550" s="189">
        <f>IF(N1550="základní",J1550,0)</f>
        <v>0</v>
      </c>
      <c r="BF1550" s="189">
        <f>IF(N1550="snížená",J1550,0)</f>
        <v>0</v>
      </c>
      <c r="BG1550" s="189">
        <f>IF(N1550="zákl. přenesená",J1550,0)</f>
        <v>0</v>
      </c>
      <c r="BH1550" s="189">
        <f>IF(N1550="sníž. přenesená",J1550,0)</f>
        <v>0</v>
      </c>
      <c r="BI1550" s="189">
        <f>IF(N1550="nulová",J1550,0)</f>
        <v>0</v>
      </c>
      <c r="BJ1550" s="19" t="s">
        <v>77</v>
      </c>
      <c r="BK1550" s="189">
        <f>ROUND(I1550*H1550,2)</f>
        <v>0</v>
      </c>
      <c r="BL1550" s="19" t="s">
        <v>266</v>
      </c>
      <c r="BM1550" s="188" t="s">
        <v>2338</v>
      </c>
    </row>
    <row r="1551" spans="1:47" s="2" customFormat="1" ht="11.25">
      <c r="A1551" s="37"/>
      <c r="B1551" s="38"/>
      <c r="C1551" s="39"/>
      <c r="D1551" s="190" t="s">
        <v>155</v>
      </c>
      <c r="E1551" s="39"/>
      <c r="F1551" s="191" t="s">
        <v>2337</v>
      </c>
      <c r="G1551" s="39"/>
      <c r="H1551" s="39"/>
      <c r="I1551" s="192"/>
      <c r="J1551" s="39"/>
      <c r="K1551" s="39"/>
      <c r="L1551" s="42"/>
      <c r="M1551" s="193"/>
      <c r="N1551" s="194"/>
      <c r="O1551" s="67"/>
      <c r="P1551" s="67"/>
      <c r="Q1551" s="67"/>
      <c r="R1551" s="67"/>
      <c r="S1551" s="67"/>
      <c r="T1551" s="68"/>
      <c r="U1551" s="37"/>
      <c r="V1551" s="37"/>
      <c r="W1551" s="37"/>
      <c r="X1551" s="37"/>
      <c r="Y1551" s="37"/>
      <c r="Z1551" s="37"/>
      <c r="AA1551" s="37"/>
      <c r="AB1551" s="37"/>
      <c r="AC1551" s="37"/>
      <c r="AD1551" s="37"/>
      <c r="AE1551" s="37"/>
      <c r="AT1551" s="19" t="s">
        <v>155</v>
      </c>
      <c r="AU1551" s="19" t="s">
        <v>82</v>
      </c>
    </row>
    <row r="1552" spans="2:51" s="13" customFormat="1" ht="11.25">
      <c r="B1552" s="197"/>
      <c r="C1552" s="198"/>
      <c r="D1552" s="190" t="s">
        <v>159</v>
      </c>
      <c r="E1552" s="199" t="s">
        <v>21</v>
      </c>
      <c r="F1552" s="200" t="s">
        <v>2339</v>
      </c>
      <c r="G1552" s="198"/>
      <c r="H1552" s="201">
        <v>8.44</v>
      </c>
      <c r="I1552" s="202"/>
      <c r="J1552" s="198"/>
      <c r="K1552" s="198"/>
      <c r="L1552" s="203"/>
      <c r="M1552" s="204"/>
      <c r="N1552" s="205"/>
      <c r="O1552" s="205"/>
      <c r="P1552" s="205"/>
      <c r="Q1552" s="205"/>
      <c r="R1552" s="205"/>
      <c r="S1552" s="205"/>
      <c r="T1552" s="206"/>
      <c r="AT1552" s="207" t="s">
        <v>159</v>
      </c>
      <c r="AU1552" s="207" t="s">
        <v>82</v>
      </c>
      <c r="AV1552" s="13" t="s">
        <v>82</v>
      </c>
      <c r="AW1552" s="13" t="s">
        <v>34</v>
      </c>
      <c r="AX1552" s="13" t="s">
        <v>72</v>
      </c>
      <c r="AY1552" s="207" t="s">
        <v>145</v>
      </c>
    </row>
    <row r="1553" spans="2:51" s="13" customFormat="1" ht="11.25">
      <c r="B1553" s="197"/>
      <c r="C1553" s="198"/>
      <c r="D1553" s="190" t="s">
        <v>159</v>
      </c>
      <c r="E1553" s="199" t="s">
        <v>21</v>
      </c>
      <c r="F1553" s="200" t="s">
        <v>2250</v>
      </c>
      <c r="G1553" s="198"/>
      <c r="H1553" s="201">
        <v>2.64</v>
      </c>
      <c r="I1553" s="202"/>
      <c r="J1553" s="198"/>
      <c r="K1553" s="198"/>
      <c r="L1553" s="203"/>
      <c r="M1553" s="204"/>
      <c r="N1553" s="205"/>
      <c r="O1553" s="205"/>
      <c r="P1553" s="205"/>
      <c r="Q1553" s="205"/>
      <c r="R1553" s="205"/>
      <c r="S1553" s="205"/>
      <c r="T1553" s="206"/>
      <c r="AT1553" s="207" t="s">
        <v>159</v>
      </c>
      <c r="AU1553" s="207" t="s">
        <v>82</v>
      </c>
      <c r="AV1553" s="13" t="s">
        <v>82</v>
      </c>
      <c r="AW1553" s="13" t="s">
        <v>34</v>
      </c>
      <c r="AX1553" s="13" t="s">
        <v>72</v>
      </c>
      <c r="AY1553" s="207" t="s">
        <v>145</v>
      </c>
    </row>
    <row r="1554" spans="2:51" s="15" customFormat="1" ht="11.25">
      <c r="B1554" s="218"/>
      <c r="C1554" s="219"/>
      <c r="D1554" s="190" t="s">
        <v>159</v>
      </c>
      <c r="E1554" s="220" t="s">
        <v>21</v>
      </c>
      <c r="F1554" s="221" t="s">
        <v>233</v>
      </c>
      <c r="G1554" s="219"/>
      <c r="H1554" s="222">
        <v>11.08</v>
      </c>
      <c r="I1554" s="223"/>
      <c r="J1554" s="219"/>
      <c r="K1554" s="219"/>
      <c r="L1554" s="224"/>
      <c r="M1554" s="225"/>
      <c r="N1554" s="226"/>
      <c r="O1554" s="226"/>
      <c r="P1554" s="226"/>
      <c r="Q1554" s="226"/>
      <c r="R1554" s="226"/>
      <c r="S1554" s="226"/>
      <c r="T1554" s="227"/>
      <c r="AT1554" s="228" t="s">
        <v>159</v>
      </c>
      <c r="AU1554" s="228" t="s">
        <v>82</v>
      </c>
      <c r="AV1554" s="15" t="s">
        <v>153</v>
      </c>
      <c r="AW1554" s="15" t="s">
        <v>34</v>
      </c>
      <c r="AX1554" s="15" t="s">
        <v>77</v>
      </c>
      <c r="AY1554" s="228" t="s">
        <v>145</v>
      </c>
    </row>
    <row r="1555" spans="1:65" s="2" customFormat="1" ht="24.2" customHeight="1">
      <c r="A1555" s="37"/>
      <c r="B1555" s="38"/>
      <c r="C1555" s="177" t="s">
        <v>2340</v>
      </c>
      <c r="D1555" s="177" t="s">
        <v>148</v>
      </c>
      <c r="E1555" s="178" t="s">
        <v>2341</v>
      </c>
      <c r="F1555" s="179" t="s">
        <v>2342</v>
      </c>
      <c r="G1555" s="180" t="s">
        <v>1004</v>
      </c>
      <c r="H1555" s="250"/>
      <c r="I1555" s="182"/>
      <c r="J1555" s="183">
        <f>ROUND(I1555*H1555,2)</f>
        <v>0</v>
      </c>
      <c r="K1555" s="179" t="s">
        <v>152</v>
      </c>
      <c r="L1555" s="42"/>
      <c r="M1555" s="184" t="s">
        <v>21</v>
      </c>
      <c r="N1555" s="185" t="s">
        <v>43</v>
      </c>
      <c r="O1555" s="67"/>
      <c r="P1555" s="186">
        <f>O1555*H1555</f>
        <v>0</v>
      </c>
      <c r="Q1555" s="186">
        <v>0</v>
      </c>
      <c r="R1555" s="186">
        <f>Q1555*H1555</f>
        <v>0</v>
      </c>
      <c r="S1555" s="186">
        <v>0</v>
      </c>
      <c r="T1555" s="187">
        <f>S1555*H1555</f>
        <v>0</v>
      </c>
      <c r="U1555" s="37"/>
      <c r="V1555" s="37"/>
      <c r="W1555" s="37"/>
      <c r="X1555" s="37"/>
      <c r="Y1555" s="37"/>
      <c r="Z1555" s="37"/>
      <c r="AA1555" s="37"/>
      <c r="AB1555" s="37"/>
      <c r="AC1555" s="37"/>
      <c r="AD1555" s="37"/>
      <c r="AE1555" s="37"/>
      <c r="AR1555" s="188" t="s">
        <v>266</v>
      </c>
      <c r="AT1555" s="188" t="s">
        <v>148</v>
      </c>
      <c r="AU1555" s="188" t="s">
        <v>82</v>
      </c>
      <c r="AY1555" s="19" t="s">
        <v>145</v>
      </c>
      <c r="BE1555" s="189">
        <f>IF(N1555="základní",J1555,0)</f>
        <v>0</v>
      </c>
      <c r="BF1555" s="189">
        <f>IF(N1555="snížená",J1555,0)</f>
        <v>0</v>
      </c>
      <c r="BG1555" s="189">
        <f>IF(N1555="zákl. přenesená",J1555,0)</f>
        <v>0</v>
      </c>
      <c r="BH1555" s="189">
        <f>IF(N1555="sníž. přenesená",J1555,0)</f>
        <v>0</v>
      </c>
      <c r="BI1555" s="189">
        <f>IF(N1555="nulová",J1555,0)</f>
        <v>0</v>
      </c>
      <c r="BJ1555" s="19" t="s">
        <v>77</v>
      </c>
      <c r="BK1555" s="189">
        <f>ROUND(I1555*H1555,2)</f>
        <v>0</v>
      </c>
      <c r="BL1555" s="19" t="s">
        <v>266</v>
      </c>
      <c r="BM1555" s="188" t="s">
        <v>2343</v>
      </c>
    </row>
    <row r="1556" spans="1:47" s="2" customFormat="1" ht="29.25">
      <c r="A1556" s="37"/>
      <c r="B1556" s="38"/>
      <c r="C1556" s="39"/>
      <c r="D1556" s="190" t="s">
        <v>155</v>
      </c>
      <c r="E1556" s="39"/>
      <c r="F1556" s="191" t="s">
        <v>2344</v>
      </c>
      <c r="G1556" s="39"/>
      <c r="H1556" s="39"/>
      <c r="I1556" s="192"/>
      <c r="J1556" s="39"/>
      <c r="K1556" s="39"/>
      <c r="L1556" s="42"/>
      <c r="M1556" s="193"/>
      <c r="N1556" s="194"/>
      <c r="O1556" s="67"/>
      <c r="P1556" s="67"/>
      <c r="Q1556" s="67"/>
      <c r="R1556" s="67"/>
      <c r="S1556" s="67"/>
      <c r="T1556" s="68"/>
      <c r="U1556" s="37"/>
      <c r="V1556" s="37"/>
      <c r="W1556" s="37"/>
      <c r="X1556" s="37"/>
      <c r="Y1556" s="37"/>
      <c r="Z1556" s="37"/>
      <c r="AA1556" s="37"/>
      <c r="AB1556" s="37"/>
      <c r="AC1556" s="37"/>
      <c r="AD1556" s="37"/>
      <c r="AE1556" s="37"/>
      <c r="AT1556" s="19" t="s">
        <v>155</v>
      </c>
      <c r="AU1556" s="19" t="s">
        <v>82</v>
      </c>
    </row>
    <row r="1557" spans="1:47" s="2" customFormat="1" ht="11.25">
      <c r="A1557" s="37"/>
      <c r="B1557" s="38"/>
      <c r="C1557" s="39"/>
      <c r="D1557" s="195" t="s">
        <v>157</v>
      </c>
      <c r="E1557" s="39"/>
      <c r="F1557" s="196" t="s">
        <v>2345</v>
      </c>
      <c r="G1557" s="39"/>
      <c r="H1557" s="39"/>
      <c r="I1557" s="192"/>
      <c r="J1557" s="39"/>
      <c r="K1557" s="39"/>
      <c r="L1557" s="42"/>
      <c r="M1557" s="193"/>
      <c r="N1557" s="194"/>
      <c r="O1557" s="67"/>
      <c r="P1557" s="67"/>
      <c r="Q1557" s="67"/>
      <c r="R1557" s="67"/>
      <c r="S1557" s="67"/>
      <c r="T1557" s="68"/>
      <c r="U1557" s="37"/>
      <c r="V1557" s="37"/>
      <c r="W1557" s="37"/>
      <c r="X1557" s="37"/>
      <c r="Y1557" s="37"/>
      <c r="Z1557" s="37"/>
      <c r="AA1557" s="37"/>
      <c r="AB1557" s="37"/>
      <c r="AC1557" s="37"/>
      <c r="AD1557" s="37"/>
      <c r="AE1557" s="37"/>
      <c r="AT1557" s="19" t="s">
        <v>157</v>
      </c>
      <c r="AU1557" s="19" t="s">
        <v>82</v>
      </c>
    </row>
    <row r="1558" spans="1:65" s="2" customFormat="1" ht="24.2" customHeight="1">
      <c r="A1558" s="37"/>
      <c r="B1558" s="38"/>
      <c r="C1558" s="177" t="s">
        <v>2346</v>
      </c>
      <c r="D1558" s="177" t="s">
        <v>148</v>
      </c>
      <c r="E1558" s="178" t="s">
        <v>2347</v>
      </c>
      <c r="F1558" s="179" t="s">
        <v>2348</v>
      </c>
      <c r="G1558" s="180" t="s">
        <v>1004</v>
      </c>
      <c r="H1558" s="250"/>
      <c r="I1558" s="182"/>
      <c r="J1558" s="183">
        <f>ROUND(I1558*H1558,2)</f>
        <v>0</v>
      </c>
      <c r="K1558" s="179" t="s">
        <v>152</v>
      </c>
      <c r="L1558" s="42"/>
      <c r="M1558" s="184" t="s">
        <v>21</v>
      </c>
      <c r="N1558" s="185" t="s">
        <v>43</v>
      </c>
      <c r="O1558" s="67"/>
      <c r="P1558" s="186">
        <f>O1558*H1558</f>
        <v>0</v>
      </c>
      <c r="Q1558" s="186">
        <v>0</v>
      </c>
      <c r="R1558" s="186">
        <f>Q1558*H1558</f>
        <v>0</v>
      </c>
      <c r="S1558" s="186">
        <v>0</v>
      </c>
      <c r="T1558" s="187">
        <f>S1558*H1558</f>
        <v>0</v>
      </c>
      <c r="U1558" s="37"/>
      <c r="V1558" s="37"/>
      <c r="W1558" s="37"/>
      <c r="X1558" s="37"/>
      <c r="Y1558" s="37"/>
      <c r="Z1558" s="37"/>
      <c r="AA1558" s="37"/>
      <c r="AB1558" s="37"/>
      <c r="AC1558" s="37"/>
      <c r="AD1558" s="37"/>
      <c r="AE1558" s="37"/>
      <c r="AR1558" s="188" t="s">
        <v>266</v>
      </c>
      <c r="AT1558" s="188" t="s">
        <v>148</v>
      </c>
      <c r="AU1558" s="188" t="s">
        <v>82</v>
      </c>
      <c r="AY1558" s="19" t="s">
        <v>145</v>
      </c>
      <c r="BE1558" s="189">
        <f>IF(N1558="základní",J1558,0)</f>
        <v>0</v>
      </c>
      <c r="BF1558" s="189">
        <f>IF(N1558="snížená",J1558,0)</f>
        <v>0</v>
      </c>
      <c r="BG1558" s="189">
        <f>IF(N1558="zákl. přenesená",J1558,0)</f>
        <v>0</v>
      </c>
      <c r="BH1558" s="189">
        <f>IF(N1558="sníž. přenesená",J1558,0)</f>
        <v>0</v>
      </c>
      <c r="BI1558" s="189">
        <f>IF(N1558="nulová",J1558,0)</f>
        <v>0</v>
      </c>
      <c r="BJ1558" s="19" t="s">
        <v>77</v>
      </c>
      <c r="BK1558" s="189">
        <f>ROUND(I1558*H1558,2)</f>
        <v>0</v>
      </c>
      <c r="BL1558" s="19" t="s">
        <v>266</v>
      </c>
      <c r="BM1558" s="188" t="s">
        <v>2349</v>
      </c>
    </row>
    <row r="1559" spans="1:47" s="2" customFormat="1" ht="29.25">
      <c r="A1559" s="37"/>
      <c r="B1559" s="38"/>
      <c r="C1559" s="39"/>
      <c r="D1559" s="190" t="s">
        <v>155</v>
      </c>
      <c r="E1559" s="39"/>
      <c r="F1559" s="191" t="s">
        <v>2350</v>
      </c>
      <c r="G1559" s="39"/>
      <c r="H1559" s="39"/>
      <c r="I1559" s="192"/>
      <c r="J1559" s="39"/>
      <c r="K1559" s="39"/>
      <c r="L1559" s="42"/>
      <c r="M1559" s="193"/>
      <c r="N1559" s="194"/>
      <c r="O1559" s="67"/>
      <c r="P1559" s="67"/>
      <c r="Q1559" s="67"/>
      <c r="R1559" s="67"/>
      <c r="S1559" s="67"/>
      <c r="T1559" s="68"/>
      <c r="U1559" s="37"/>
      <c r="V1559" s="37"/>
      <c r="W1559" s="37"/>
      <c r="X1559" s="37"/>
      <c r="Y1559" s="37"/>
      <c r="Z1559" s="37"/>
      <c r="AA1559" s="37"/>
      <c r="AB1559" s="37"/>
      <c r="AC1559" s="37"/>
      <c r="AD1559" s="37"/>
      <c r="AE1559" s="37"/>
      <c r="AT1559" s="19" t="s">
        <v>155</v>
      </c>
      <c r="AU1559" s="19" t="s">
        <v>82</v>
      </c>
    </row>
    <row r="1560" spans="1:47" s="2" customFormat="1" ht="11.25">
      <c r="A1560" s="37"/>
      <c r="B1560" s="38"/>
      <c r="C1560" s="39"/>
      <c r="D1560" s="195" t="s">
        <v>157</v>
      </c>
      <c r="E1560" s="39"/>
      <c r="F1560" s="196" t="s">
        <v>2351</v>
      </c>
      <c r="G1560" s="39"/>
      <c r="H1560" s="39"/>
      <c r="I1560" s="192"/>
      <c r="J1560" s="39"/>
      <c r="K1560" s="39"/>
      <c r="L1560" s="42"/>
      <c r="M1560" s="193"/>
      <c r="N1560" s="194"/>
      <c r="O1560" s="67"/>
      <c r="P1560" s="67"/>
      <c r="Q1560" s="67"/>
      <c r="R1560" s="67"/>
      <c r="S1560" s="67"/>
      <c r="T1560" s="68"/>
      <c r="U1560" s="37"/>
      <c r="V1560" s="37"/>
      <c r="W1560" s="37"/>
      <c r="X1560" s="37"/>
      <c r="Y1560" s="37"/>
      <c r="Z1560" s="37"/>
      <c r="AA1560" s="37"/>
      <c r="AB1560" s="37"/>
      <c r="AC1560" s="37"/>
      <c r="AD1560" s="37"/>
      <c r="AE1560" s="37"/>
      <c r="AT1560" s="19" t="s">
        <v>157</v>
      </c>
      <c r="AU1560" s="19" t="s">
        <v>82</v>
      </c>
    </row>
    <row r="1561" spans="2:63" s="12" customFormat="1" ht="22.9" customHeight="1">
      <c r="B1561" s="161"/>
      <c r="C1561" s="162"/>
      <c r="D1561" s="163" t="s">
        <v>71</v>
      </c>
      <c r="E1561" s="175" t="s">
        <v>2352</v>
      </c>
      <c r="F1561" s="175" t="s">
        <v>2353</v>
      </c>
      <c r="G1561" s="162"/>
      <c r="H1561" s="162"/>
      <c r="I1561" s="165"/>
      <c r="J1561" s="176">
        <f>BK1561</f>
        <v>0</v>
      </c>
      <c r="K1561" s="162"/>
      <c r="L1561" s="167"/>
      <c r="M1561" s="168"/>
      <c r="N1561" s="169"/>
      <c r="O1561" s="169"/>
      <c r="P1561" s="170">
        <f>SUM(P1562:P1565)</f>
        <v>0</v>
      </c>
      <c r="Q1561" s="169"/>
      <c r="R1561" s="170">
        <f>SUM(R1562:R1565)</f>
        <v>0.00048450000000000007</v>
      </c>
      <c r="S1561" s="169"/>
      <c r="T1561" s="171">
        <f>SUM(T1562:T1565)</f>
        <v>0</v>
      </c>
      <c r="AR1561" s="172" t="s">
        <v>82</v>
      </c>
      <c r="AT1561" s="173" t="s">
        <v>71</v>
      </c>
      <c r="AU1561" s="173" t="s">
        <v>77</v>
      </c>
      <c r="AY1561" s="172" t="s">
        <v>145</v>
      </c>
      <c r="BK1561" s="174">
        <f>SUM(BK1562:BK1565)</f>
        <v>0</v>
      </c>
    </row>
    <row r="1562" spans="1:65" s="2" customFormat="1" ht="24.2" customHeight="1">
      <c r="A1562" s="37"/>
      <c r="B1562" s="38"/>
      <c r="C1562" s="177" t="s">
        <v>2354</v>
      </c>
      <c r="D1562" s="177" t="s">
        <v>148</v>
      </c>
      <c r="E1562" s="178" t="s">
        <v>2355</v>
      </c>
      <c r="F1562" s="179" t="s">
        <v>2356</v>
      </c>
      <c r="G1562" s="180" t="s">
        <v>181</v>
      </c>
      <c r="H1562" s="181">
        <v>2.85</v>
      </c>
      <c r="I1562" s="182"/>
      <c r="J1562" s="183">
        <f>ROUND(I1562*H1562,2)</f>
        <v>0</v>
      </c>
      <c r="K1562" s="179" t="s">
        <v>152</v>
      </c>
      <c r="L1562" s="42"/>
      <c r="M1562" s="184" t="s">
        <v>21</v>
      </c>
      <c r="N1562" s="185" t="s">
        <v>43</v>
      </c>
      <c r="O1562" s="67"/>
      <c r="P1562" s="186">
        <f>O1562*H1562</f>
        <v>0</v>
      </c>
      <c r="Q1562" s="186">
        <v>0.00017</v>
      </c>
      <c r="R1562" s="186">
        <f>Q1562*H1562</f>
        <v>0.00048450000000000007</v>
      </c>
      <c r="S1562" s="186">
        <v>0</v>
      </c>
      <c r="T1562" s="187">
        <f>S1562*H1562</f>
        <v>0</v>
      </c>
      <c r="U1562" s="37"/>
      <c r="V1562" s="37"/>
      <c r="W1562" s="37"/>
      <c r="X1562" s="37"/>
      <c r="Y1562" s="37"/>
      <c r="Z1562" s="37"/>
      <c r="AA1562" s="37"/>
      <c r="AB1562" s="37"/>
      <c r="AC1562" s="37"/>
      <c r="AD1562" s="37"/>
      <c r="AE1562" s="37"/>
      <c r="AR1562" s="188" t="s">
        <v>266</v>
      </c>
      <c r="AT1562" s="188" t="s">
        <v>148</v>
      </c>
      <c r="AU1562" s="188" t="s">
        <v>82</v>
      </c>
      <c r="AY1562" s="19" t="s">
        <v>145</v>
      </c>
      <c r="BE1562" s="189">
        <f>IF(N1562="základní",J1562,0)</f>
        <v>0</v>
      </c>
      <c r="BF1562" s="189">
        <f>IF(N1562="snížená",J1562,0)</f>
        <v>0</v>
      </c>
      <c r="BG1562" s="189">
        <f>IF(N1562="zákl. přenesená",J1562,0)</f>
        <v>0</v>
      </c>
      <c r="BH1562" s="189">
        <f>IF(N1562="sníž. přenesená",J1562,0)</f>
        <v>0</v>
      </c>
      <c r="BI1562" s="189">
        <f>IF(N1562="nulová",J1562,0)</f>
        <v>0</v>
      </c>
      <c r="BJ1562" s="19" t="s">
        <v>77</v>
      </c>
      <c r="BK1562" s="189">
        <f>ROUND(I1562*H1562,2)</f>
        <v>0</v>
      </c>
      <c r="BL1562" s="19" t="s">
        <v>266</v>
      </c>
      <c r="BM1562" s="188" t="s">
        <v>2357</v>
      </c>
    </row>
    <row r="1563" spans="1:47" s="2" customFormat="1" ht="19.5">
      <c r="A1563" s="37"/>
      <c r="B1563" s="38"/>
      <c r="C1563" s="39"/>
      <c r="D1563" s="190" t="s">
        <v>155</v>
      </c>
      <c r="E1563" s="39"/>
      <c r="F1563" s="191" t="s">
        <v>2358</v>
      </c>
      <c r="G1563" s="39"/>
      <c r="H1563" s="39"/>
      <c r="I1563" s="192"/>
      <c r="J1563" s="39"/>
      <c r="K1563" s="39"/>
      <c r="L1563" s="42"/>
      <c r="M1563" s="193"/>
      <c r="N1563" s="194"/>
      <c r="O1563" s="67"/>
      <c r="P1563" s="67"/>
      <c r="Q1563" s="67"/>
      <c r="R1563" s="67"/>
      <c r="S1563" s="67"/>
      <c r="T1563" s="68"/>
      <c r="U1563" s="37"/>
      <c r="V1563" s="37"/>
      <c r="W1563" s="37"/>
      <c r="X1563" s="37"/>
      <c r="Y1563" s="37"/>
      <c r="Z1563" s="37"/>
      <c r="AA1563" s="37"/>
      <c r="AB1563" s="37"/>
      <c r="AC1563" s="37"/>
      <c r="AD1563" s="37"/>
      <c r="AE1563" s="37"/>
      <c r="AT1563" s="19" t="s">
        <v>155</v>
      </c>
      <c r="AU1563" s="19" t="s">
        <v>82</v>
      </c>
    </row>
    <row r="1564" spans="1:47" s="2" customFormat="1" ht="11.25">
      <c r="A1564" s="37"/>
      <c r="B1564" s="38"/>
      <c r="C1564" s="39"/>
      <c r="D1564" s="195" t="s">
        <v>157</v>
      </c>
      <c r="E1564" s="39"/>
      <c r="F1564" s="196" t="s">
        <v>2359</v>
      </c>
      <c r="G1564" s="39"/>
      <c r="H1564" s="39"/>
      <c r="I1564" s="192"/>
      <c r="J1564" s="39"/>
      <c r="K1564" s="39"/>
      <c r="L1564" s="42"/>
      <c r="M1564" s="193"/>
      <c r="N1564" s="194"/>
      <c r="O1564" s="67"/>
      <c r="P1564" s="67"/>
      <c r="Q1564" s="67"/>
      <c r="R1564" s="67"/>
      <c r="S1564" s="67"/>
      <c r="T1564" s="68"/>
      <c r="U1564" s="37"/>
      <c r="V1564" s="37"/>
      <c r="W1564" s="37"/>
      <c r="X1564" s="37"/>
      <c r="Y1564" s="37"/>
      <c r="Z1564" s="37"/>
      <c r="AA1564" s="37"/>
      <c r="AB1564" s="37"/>
      <c r="AC1564" s="37"/>
      <c r="AD1564" s="37"/>
      <c r="AE1564" s="37"/>
      <c r="AT1564" s="19" t="s">
        <v>157</v>
      </c>
      <c r="AU1564" s="19" t="s">
        <v>82</v>
      </c>
    </row>
    <row r="1565" spans="2:51" s="13" customFormat="1" ht="11.25">
      <c r="B1565" s="197"/>
      <c r="C1565" s="198"/>
      <c r="D1565" s="190" t="s">
        <v>159</v>
      </c>
      <c r="E1565" s="199" t="s">
        <v>21</v>
      </c>
      <c r="F1565" s="200" t="s">
        <v>2360</v>
      </c>
      <c r="G1565" s="198"/>
      <c r="H1565" s="201">
        <v>2.85</v>
      </c>
      <c r="I1565" s="202"/>
      <c r="J1565" s="198"/>
      <c r="K1565" s="198"/>
      <c r="L1565" s="203"/>
      <c r="M1565" s="204"/>
      <c r="N1565" s="205"/>
      <c r="O1565" s="205"/>
      <c r="P1565" s="205"/>
      <c r="Q1565" s="205"/>
      <c r="R1565" s="205"/>
      <c r="S1565" s="205"/>
      <c r="T1565" s="206"/>
      <c r="AT1565" s="207" t="s">
        <v>159</v>
      </c>
      <c r="AU1565" s="207" t="s">
        <v>82</v>
      </c>
      <c r="AV1565" s="13" t="s">
        <v>82</v>
      </c>
      <c r="AW1565" s="13" t="s">
        <v>34</v>
      </c>
      <c r="AX1565" s="13" t="s">
        <v>77</v>
      </c>
      <c r="AY1565" s="207" t="s">
        <v>145</v>
      </c>
    </row>
    <row r="1566" spans="2:63" s="12" customFormat="1" ht="22.9" customHeight="1">
      <c r="B1566" s="161"/>
      <c r="C1566" s="162"/>
      <c r="D1566" s="163" t="s">
        <v>71</v>
      </c>
      <c r="E1566" s="175" t="s">
        <v>2361</v>
      </c>
      <c r="F1566" s="175" t="s">
        <v>2362</v>
      </c>
      <c r="G1566" s="162"/>
      <c r="H1566" s="162"/>
      <c r="I1566" s="165"/>
      <c r="J1566" s="176">
        <f>BK1566</f>
        <v>0</v>
      </c>
      <c r="K1566" s="162"/>
      <c r="L1566" s="167"/>
      <c r="M1566" s="168"/>
      <c r="N1566" s="169"/>
      <c r="O1566" s="169"/>
      <c r="P1566" s="170">
        <f>SUM(P1567:P1653)</f>
        <v>0</v>
      </c>
      <c r="Q1566" s="169"/>
      <c r="R1566" s="170">
        <f>SUM(R1567:R1653)</f>
        <v>0.32953614000000003</v>
      </c>
      <c r="S1566" s="169"/>
      <c r="T1566" s="171">
        <f>SUM(T1567:T1653)</f>
        <v>0.06697736</v>
      </c>
      <c r="AR1566" s="172" t="s">
        <v>82</v>
      </c>
      <c r="AT1566" s="173" t="s">
        <v>71</v>
      </c>
      <c r="AU1566" s="173" t="s">
        <v>77</v>
      </c>
      <c r="AY1566" s="172" t="s">
        <v>145</v>
      </c>
      <c r="BK1566" s="174">
        <f>SUM(BK1567:BK1653)</f>
        <v>0</v>
      </c>
    </row>
    <row r="1567" spans="1:65" s="2" customFormat="1" ht="16.5" customHeight="1">
      <c r="A1567" s="37"/>
      <c r="B1567" s="38"/>
      <c r="C1567" s="177" t="s">
        <v>2363</v>
      </c>
      <c r="D1567" s="177" t="s">
        <v>148</v>
      </c>
      <c r="E1567" s="178" t="s">
        <v>2364</v>
      </c>
      <c r="F1567" s="179" t="s">
        <v>2365</v>
      </c>
      <c r="G1567" s="180" t="s">
        <v>181</v>
      </c>
      <c r="H1567" s="181">
        <v>74.723</v>
      </c>
      <c r="I1567" s="182"/>
      <c r="J1567" s="183">
        <f>ROUND(I1567*H1567,2)</f>
        <v>0</v>
      </c>
      <c r="K1567" s="179" t="s">
        <v>152</v>
      </c>
      <c r="L1567" s="42"/>
      <c r="M1567" s="184" t="s">
        <v>21</v>
      </c>
      <c r="N1567" s="185" t="s">
        <v>43</v>
      </c>
      <c r="O1567" s="67"/>
      <c r="P1567" s="186">
        <f>O1567*H1567</f>
        <v>0</v>
      </c>
      <c r="Q1567" s="186">
        <v>0.001</v>
      </c>
      <c r="R1567" s="186">
        <f>Q1567*H1567</f>
        <v>0.074723</v>
      </c>
      <c r="S1567" s="186">
        <v>0.00031</v>
      </c>
      <c r="T1567" s="187">
        <f>S1567*H1567</f>
        <v>0.023164129999999998</v>
      </c>
      <c r="U1567" s="37"/>
      <c r="V1567" s="37"/>
      <c r="W1567" s="37"/>
      <c r="X1567" s="37"/>
      <c r="Y1567" s="37"/>
      <c r="Z1567" s="37"/>
      <c r="AA1567" s="37"/>
      <c r="AB1567" s="37"/>
      <c r="AC1567" s="37"/>
      <c r="AD1567" s="37"/>
      <c r="AE1567" s="37"/>
      <c r="AR1567" s="188" t="s">
        <v>266</v>
      </c>
      <c r="AT1567" s="188" t="s">
        <v>148</v>
      </c>
      <c r="AU1567" s="188" t="s">
        <v>82</v>
      </c>
      <c r="AY1567" s="19" t="s">
        <v>145</v>
      </c>
      <c r="BE1567" s="189">
        <f>IF(N1567="základní",J1567,0)</f>
        <v>0</v>
      </c>
      <c r="BF1567" s="189">
        <f>IF(N1567="snížená",J1567,0)</f>
        <v>0</v>
      </c>
      <c r="BG1567" s="189">
        <f>IF(N1567="zákl. přenesená",J1567,0)</f>
        <v>0</v>
      </c>
      <c r="BH1567" s="189">
        <f>IF(N1567="sníž. přenesená",J1567,0)</f>
        <v>0</v>
      </c>
      <c r="BI1567" s="189">
        <f>IF(N1567="nulová",J1567,0)</f>
        <v>0</v>
      </c>
      <c r="BJ1567" s="19" t="s">
        <v>77</v>
      </c>
      <c r="BK1567" s="189">
        <f>ROUND(I1567*H1567,2)</f>
        <v>0</v>
      </c>
      <c r="BL1567" s="19" t="s">
        <v>266</v>
      </c>
      <c r="BM1567" s="188" t="s">
        <v>2366</v>
      </c>
    </row>
    <row r="1568" spans="1:47" s="2" customFormat="1" ht="11.25">
      <c r="A1568" s="37"/>
      <c r="B1568" s="38"/>
      <c r="C1568" s="39"/>
      <c r="D1568" s="190" t="s">
        <v>155</v>
      </c>
      <c r="E1568" s="39"/>
      <c r="F1568" s="191" t="s">
        <v>2367</v>
      </c>
      <c r="G1568" s="39"/>
      <c r="H1568" s="39"/>
      <c r="I1568" s="192"/>
      <c r="J1568" s="39"/>
      <c r="K1568" s="39"/>
      <c r="L1568" s="42"/>
      <c r="M1568" s="193"/>
      <c r="N1568" s="194"/>
      <c r="O1568" s="67"/>
      <c r="P1568" s="67"/>
      <c r="Q1568" s="67"/>
      <c r="R1568" s="67"/>
      <c r="S1568" s="67"/>
      <c r="T1568" s="68"/>
      <c r="U1568" s="37"/>
      <c r="V1568" s="37"/>
      <c r="W1568" s="37"/>
      <c r="X1568" s="37"/>
      <c r="Y1568" s="37"/>
      <c r="Z1568" s="37"/>
      <c r="AA1568" s="37"/>
      <c r="AB1568" s="37"/>
      <c r="AC1568" s="37"/>
      <c r="AD1568" s="37"/>
      <c r="AE1568" s="37"/>
      <c r="AT1568" s="19" t="s">
        <v>155</v>
      </c>
      <c r="AU1568" s="19" t="s">
        <v>82</v>
      </c>
    </row>
    <row r="1569" spans="1:47" s="2" customFormat="1" ht="11.25">
      <c r="A1569" s="37"/>
      <c r="B1569" s="38"/>
      <c r="C1569" s="39"/>
      <c r="D1569" s="195" t="s">
        <v>157</v>
      </c>
      <c r="E1569" s="39"/>
      <c r="F1569" s="196" t="s">
        <v>2368</v>
      </c>
      <c r="G1569" s="39"/>
      <c r="H1569" s="39"/>
      <c r="I1569" s="192"/>
      <c r="J1569" s="39"/>
      <c r="K1569" s="39"/>
      <c r="L1569" s="42"/>
      <c r="M1569" s="193"/>
      <c r="N1569" s="194"/>
      <c r="O1569" s="67"/>
      <c r="P1569" s="67"/>
      <c r="Q1569" s="67"/>
      <c r="R1569" s="67"/>
      <c r="S1569" s="67"/>
      <c r="T1569" s="68"/>
      <c r="U1569" s="37"/>
      <c r="V1569" s="37"/>
      <c r="W1569" s="37"/>
      <c r="X1569" s="37"/>
      <c r="Y1569" s="37"/>
      <c r="Z1569" s="37"/>
      <c r="AA1569" s="37"/>
      <c r="AB1569" s="37"/>
      <c r="AC1569" s="37"/>
      <c r="AD1569" s="37"/>
      <c r="AE1569" s="37"/>
      <c r="AT1569" s="19" t="s">
        <v>157</v>
      </c>
      <c r="AU1569" s="19" t="s">
        <v>82</v>
      </c>
    </row>
    <row r="1570" spans="2:51" s="13" customFormat="1" ht="22.5">
      <c r="B1570" s="197"/>
      <c r="C1570" s="198"/>
      <c r="D1570" s="190" t="s">
        <v>159</v>
      </c>
      <c r="E1570" s="199" t="s">
        <v>21</v>
      </c>
      <c r="F1570" s="200" t="s">
        <v>408</v>
      </c>
      <c r="G1570" s="198"/>
      <c r="H1570" s="201">
        <v>41.003</v>
      </c>
      <c r="I1570" s="202"/>
      <c r="J1570" s="198"/>
      <c r="K1570" s="198"/>
      <c r="L1570" s="203"/>
      <c r="M1570" s="204"/>
      <c r="N1570" s="205"/>
      <c r="O1570" s="205"/>
      <c r="P1570" s="205"/>
      <c r="Q1570" s="205"/>
      <c r="R1570" s="205"/>
      <c r="S1570" s="205"/>
      <c r="T1570" s="206"/>
      <c r="AT1570" s="207" t="s">
        <v>159</v>
      </c>
      <c r="AU1570" s="207" t="s">
        <v>82</v>
      </c>
      <c r="AV1570" s="13" t="s">
        <v>82</v>
      </c>
      <c r="AW1570" s="13" t="s">
        <v>34</v>
      </c>
      <c r="AX1570" s="13" t="s">
        <v>72</v>
      </c>
      <c r="AY1570" s="207" t="s">
        <v>145</v>
      </c>
    </row>
    <row r="1571" spans="2:51" s="13" customFormat="1" ht="11.25">
      <c r="B1571" s="197"/>
      <c r="C1571" s="198"/>
      <c r="D1571" s="190" t="s">
        <v>159</v>
      </c>
      <c r="E1571" s="199" t="s">
        <v>21</v>
      </c>
      <c r="F1571" s="200" t="s">
        <v>2369</v>
      </c>
      <c r="G1571" s="198"/>
      <c r="H1571" s="201">
        <v>18.5</v>
      </c>
      <c r="I1571" s="202"/>
      <c r="J1571" s="198"/>
      <c r="K1571" s="198"/>
      <c r="L1571" s="203"/>
      <c r="M1571" s="204"/>
      <c r="N1571" s="205"/>
      <c r="O1571" s="205"/>
      <c r="P1571" s="205"/>
      <c r="Q1571" s="205"/>
      <c r="R1571" s="205"/>
      <c r="S1571" s="205"/>
      <c r="T1571" s="206"/>
      <c r="AT1571" s="207" t="s">
        <v>159</v>
      </c>
      <c r="AU1571" s="207" t="s">
        <v>82</v>
      </c>
      <c r="AV1571" s="13" t="s">
        <v>82</v>
      </c>
      <c r="AW1571" s="13" t="s">
        <v>34</v>
      </c>
      <c r="AX1571" s="13" t="s">
        <v>72</v>
      </c>
      <c r="AY1571" s="207" t="s">
        <v>145</v>
      </c>
    </row>
    <row r="1572" spans="2:51" s="13" customFormat="1" ht="11.25">
      <c r="B1572" s="197"/>
      <c r="C1572" s="198"/>
      <c r="D1572" s="190" t="s">
        <v>159</v>
      </c>
      <c r="E1572" s="199" t="s">
        <v>21</v>
      </c>
      <c r="F1572" s="200" t="s">
        <v>2370</v>
      </c>
      <c r="G1572" s="198"/>
      <c r="H1572" s="201">
        <v>12.1</v>
      </c>
      <c r="I1572" s="202"/>
      <c r="J1572" s="198"/>
      <c r="K1572" s="198"/>
      <c r="L1572" s="203"/>
      <c r="M1572" s="204"/>
      <c r="N1572" s="205"/>
      <c r="O1572" s="205"/>
      <c r="P1572" s="205"/>
      <c r="Q1572" s="205"/>
      <c r="R1572" s="205"/>
      <c r="S1572" s="205"/>
      <c r="T1572" s="206"/>
      <c r="AT1572" s="207" t="s">
        <v>159</v>
      </c>
      <c r="AU1572" s="207" t="s">
        <v>82</v>
      </c>
      <c r="AV1572" s="13" t="s">
        <v>82</v>
      </c>
      <c r="AW1572" s="13" t="s">
        <v>34</v>
      </c>
      <c r="AX1572" s="13" t="s">
        <v>72</v>
      </c>
      <c r="AY1572" s="207" t="s">
        <v>145</v>
      </c>
    </row>
    <row r="1573" spans="2:51" s="13" customFormat="1" ht="11.25">
      <c r="B1573" s="197"/>
      <c r="C1573" s="198"/>
      <c r="D1573" s="190" t="s">
        <v>159</v>
      </c>
      <c r="E1573" s="199" t="s">
        <v>21</v>
      </c>
      <c r="F1573" s="200" t="s">
        <v>2371</v>
      </c>
      <c r="G1573" s="198"/>
      <c r="H1573" s="201">
        <v>3.12</v>
      </c>
      <c r="I1573" s="202"/>
      <c r="J1573" s="198"/>
      <c r="K1573" s="198"/>
      <c r="L1573" s="203"/>
      <c r="M1573" s="204"/>
      <c r="N1573" s="205"/>
      <c r="O1573" s="205"/>
      <c r="P1573" s="205"/>
      <c r="Q1573" s="205"/>
      <c r="R1573" s="205"/>
      <c r="S1573" s="205"/>
      <c r="T1573" s="206"/>
      <c r="AT1573" s="207" t="s">
        <v>159</v>
      </c>
      <c r="AU1573" s="207" t="s">
        <v>82</v>
      </c>
      <c r="AV1573" s="13" t="s">
        <v>82</v>
      </c>
      <c r="AW1573" s="13" t="s">
        <v>34</v>
      </c>
      <c r="AX1573" s="13" t="s">
        <v>72</v>
      </c>
      <c r="AY1573" s="207" t="s">
        <v>145</v>
      </c>
    </row>
    <row r="1574" spans="2:51" s="15" customFormat="1" ht="11.25">
      <c r="B1574" s="218"/>
      <c r="C1574" s="219"/>
      <c r="D1574" s="190" t="s">
        <v>159</v>
      </c>
      <c r="E1574" s="220" t="s">
        <v>21</v>
      </c>
      <c r="F1574" s="221" t="s">
        <v>233</v>
      </c>
      <c r="G1574" s="219"/>
      <c r="H1574" s="222">
        <v>74.723</v>
      </c>
      <c r="I1574" s="223"/>
      <c r="J1574" s="219"/>
      <c r="K1574" s="219"/>
      <c r="L1574" s="224"/>
      <c r="M1574" s="225"/>
      <c r="N1574" s="226"/>
      <c r="O1574" s="226"/>
      <c r="P1574" s="226"/>
      <c r="Q1574" s="226"/>
      <c r="R1574" s="226"/>
      <c r="S1574" s="226"/>
      <c r="T1574" s="227"/>
      <c r="AT1574" s="228" t="s">
        <v>159</v>
      </c>
      <c r="AU1574" s="228" t="s">
        <v>82</v>
      </c>
      <c r="AV1574" s="15" t="s">
        <v>153</v>
      </c>
      <c r="AW1574" s="15" t="s">
        <v>34</v>
      </c>
      <c r="AX1574" s="15" t="s">
        <v>77</v>
      </c>
      <c r="AY1574" s="228" t="s">
        <v>145</v>
      </c>
    </row>
    <row r="1575" spans="1:65" s="2" customFormat="1" ht="21.75" customHeight="1">
      <c r="A1575" s="37"/>
      <c r="B1575" s="38"/>
      <c r="C1575" s="177" t="s">
        <v>2372</v>
      </c>
      <c r="D1575" s="177" t="s">
        <v>148</v>
      </c>
      <c r="E1575" s="178" t="s">
        <v>2373</v>
      </c>
      <c r="F1575" s="179" t="s">
        <v>2374</v>
      </c>
      <c r="G1575" s="180" t="s">
        <v>181</v>
      </c>
      <c r="H1575" s="181">
        <v>141.333</v>
      </c>
      <c r="I1575" s="182"/>
      <c r="J1575" s="183">
        <f>ROUND(I1575*H1575,2)</f>
        <v>0</v>
      </c>
      <c r="K1575" s="179" t="s">
        <v>152</v>
      </c>
      <c r="L1575" s="42"/>
      <c r="M1575" s="184" t="s">
        <v>21</v>
      </c>
      <c r="N1575" s="185" t="s">
        <v>43</v>
      </c>
      <c r="O1575" s="67"/>
      <c r="P1575" s="186">
        <f>O1575*H1575</f>
        <v>0</v>
      </c>
      <c r="Q1575" s="186">
        <v>0.001</v>
      </c>
      <c r="R1575" s="186">
        <f>Q1575*H1575</f>
        <v>0.14133300000000001</v>
      </c>
      <c r="S1575" s="186">
        <v>0.00031</v>
      </c>
      <c r="T1575" s="187">
        <f>S1575*H1575</f>
        <v>0.04381323</v>
      </c>
      <c r="U1575" s="37"/>
      <c r="V1575" s="37"/>
      <c r="W1575" s="37"/>
      <c r="X1575" s="37"/>
      <c r="Y1575" s="37"/>
      <c r="Z1575" s="37"/>
      <c r="AA1575" s="37"/>
      <c r="AB1575" s="37"/>
      <c r="AC1575" s="37"/>
      <c r="AD1575" s="37"/>
      <c r="AE1575" s="37"/>
      <c r="AR1575" s="188" t="s">
        <v>266</v>
      </c>
      <c r="AT1575" s="188" t="s">
        <v>148</v>
      </c>
      <c r="AU1575" s="188" t="s">
        <v>82</v>
      </c>
      <c r="AY1575" s="19" t="s">
        <v>145</v>
      </c>
      <c r="BE1575" s="189">
        <f>IF(N1575="základní",J1575,0)</f>
        <v>0</v>
      </c>
      <c r="BF1575" s="189">
        <f>IF(N1575="snížená",J1575,0)</f>
        <v>0</v>
      </c>
      <c r="BG1575" s="189">
        <f>IF(N1575="zákl. přenesená",J1575,0)</f>
        <v>0</v>
      </c>
      <c r="BH1575" s="189">
        <f>IF(N1575="sníž. přenesená",J1575,0)</f>
        <v>0</v>
      </c>
      <c r="BI1575" s="189">
        <f>IF(N1575="nulová",J1575,0)</f>
        <v>0</v>
      </c>
      <c r="BJ1575" s="19" t="s">
        <v>77</v>
      </c>
      <c r="BK1575" s="189">
        <f>ROUND(I1575*H1575,2)</f>
        <v>0</v>
      </c>
      <c r="BL1575" s="19" t="s">
        <v>266</v>
      </c>
      <c r="BM1575" s="188" t="s">
        <v>2375</v>
      </c>
    </row>
    <row r="1576" spans="1:47" s="2" customFormat="1" ht="11.25">
      <c r="A1576" s="37"/>
      <c r="B1576" s="38"/>
      <c r="C1576" s="39"/>
      <c r="D1576" s="190" t="s">
        <v>155</v>
      </c>
      <c r="E1576" s="39"/>
      <c r="F1576" s="191" t="s">
        <v>2376</v>
      </c>
      <c r="G1576" s="39"/>
      <c r="H1576" s="39"/>
      <c r="I1576" s="192"/>
      <c r="J1576" s="39"/>
      <c r="K1576" s="39"/>
      <c r="L1576" s="42"/>
      <c r="M1576" s="193"/>
      <c r="N1576" s="194"/>
      <c r="O1576" s="67"/>
      <c r="P1576" s="67"/>
      <c r="Q1576" s="67"/>
      <c r="R1576" s="67"/>
      <c r="S1576" s="67"/>
      <c r="T1576" s="68"/>
      <c r="U1576" s="37"/>
      <c r="V1576" s="37"/>
      <c r="W1576" s="37"/>
      <c r="X1576" s="37"/>
      <c r="Y1576" s="37"/>
      <c r="Z1576" s="37"/>
      <c r="AA1576" s="37"/>
      <c r="AB1576" s="37"/>
      <c r="AC1576" s="37"/>
      <c r="AD1576" s="37"/>
      <c r="AE1576" s="37"/>
      <c r="AT1576" s="19" t="s">
        <v>155</v>
      </c>
      <c r="AU1576" s="19" t="s">
        <v>82</v>
      </c>
    </row>
    <row r="1577" spans="1:47" s="2" customFormat="1" ht="11.25">
      <c r="A1577" s="37"/>
      <c r="B1577" s="38"/>
      <c r="C1577" s="39"/>
      <c r="D1577" s="195" t="s">
        <v>157</v>
      </c>
      <c r="E1577" s="39"/>
      <c r="F1577" s="196" t="s">
        <v>2377</v>
      </c>
      <c r="G1577" s="39"/>
      <c r="H1577" s="39"/>
      <c r="I1577" s="192"/>
      <c r="J1577" s="39"/>
      <c r="K1577" s="39"/>
      <c r="L1577" s="42"/>
      <c r="M1577" s="193"/>
      <c r="N1577" s="194"/>
      <c r="O1577" s="67"/>
      <c r="P1577" s="67"/>
      <c r="Q1577" s="67"/>
      <c r="R1577" s="67"/>
      <c r="S1577" s="67"/>
      <c r="T1577" s="68"/>
      <c r="U1577" s="37"/>
      <c r="V1577" s="37"/>
      <c r="W1577" s="37"/>
      <c r="X1577" s="37"/>
      <c r="Y1577" s="37"/>
      <c r="Z1577" s="37"/>
      <c r="AA1577" s="37"/>
      <c r="AB1577" s="37"/>
      <c r="AC1577" s="37"/>
      <c r="AD1577" s="37"/>
      <c r="AE1577" s="37"/>
      <c r="AT1577" s="19" t="s">
        <v>157</v>
      </c>
      <c r="AU1577" s="19" t="s">
        <v>82</v>
      </c>
    </row>
    <row r="1578" spans="2:51" s="13" customFormat="1" ht="22.5">
      <c r="B1578" s="197"/>
      <c r="C1578" s="198"/>
      <c r="D1578" s="190" t="s">
        <v>159</v>
      </c>
      <c r="E1578" s="199" t="s">
        <v>21</v>
      </c>
      <c r="F1578" s="200" t="s">
        <v>2378</v>
      </c>
      <c r="G1578" s="198"/>
      <c r="H1578" s="201">
        <v>68.035</v>
      </c>
      <c r="I1578" s="202"/>
      <c r="J1578" s="198"/>
      <c r="K1578" s="198"/>
      <c r="L1578" s="203"/>
      <c r="M1578" s="204"/>
      <c r="N1578" s="205"/>
      <c r="O1578" s="205"/>
      <c r="P1578" s="205"/>
      <c r="Q1578" s="205"/>
      <c r="R1578" s="205"/>
      <c r="S1578" s="205"/>
      <c r="T1578" s="206"/>
      <c r="AT1578" s="207" t="s">
        <v>159</v>
      </c>
      <c r="AU1578" s="207" t="s">
        <v>82</v>
      </c>
      <c r="AV1578" s="13" t="s">
        <v>82</v>
      </c>
      <c r="AW1578" s="13" t="s">
        <v>34</v>
      </c>
      <c r="AX1578" s="13" t="s">
        <v>72</v>
      </c>
      <c r="AY1578" s="207" t="s">
        <v>145</v>
      </c>
    </row>
    <row r="1579" spans="2:51" s="13" customFormat="1" ht="11.25">
      <c r="B1579" s="197"/>
      <c r="C1579" s="198"/>
      <c r="D1579" s="190" t="s">
        <v>159</v>
      </c>
      <c r="E1579" s="199" t="s">
        <v>21</v>
      </c>
      <c r="F1579" s="200" t="s">
        <v>2379</v>
      </c>
      <c r="G1579" s="198"/>
      <c r="H1579" s="201">
        <v>15.1</v>
      </c>
      <c r="I1579" s="202"/>
      <c r="J1579" s="198"/>
      <c r="K1579" s="198"/>
      <c r="L1579" s="203"/>
      <c r="M1579" s="204"/>
      <c r="N1579" s="205"/>
      <c r="O1579" s="205"/>
      <c r="P1579" s="205"/>
      <c r="Q1579" s="205"/>
      <c r="R1579" s="205"/>
      <c r="S1579" s="205"/>
      <c r="T1579" s="206"/>
      <c r="AT1579" s="207" t="s">
        <v>159</v>
      </c>
      <c r="AU1579" s="207" t="s">
        <v>82</v>
      </c>
      <c r="AV1579" s="13" t="s">
        <v>82</v>
      </c>
      <c r="AW1579" s="13" t="s">
        <v>34</v>
      </c>
      <c r="AX1579" s="13" t="s">
        <v>72</v>
      </c>
      <c r="AY1579" s="207" t="s">
        <v>145</v>
      </c>
    </row>
    <row r="1580" spans="2:51" s="16" customFormat="1" ht="11.25">
      <c r="B1580" s="229"/>
      <c r="C1580" s="230"/>
      <c r="D1580" s="190" t="s">
        <v>159</v>
      </c>
      <c r="E1580" s="231" t="s">
        <v>21</v>
      </c>
      <c r="F1580" s="232" t="s">
        <v>327</v>
      </c>
      <c r="G1580" s="230"/>
      <c r="H1580" s="233">
        <v>83.13499999999999</v>
      </c>
      <c r="I1580" s="234"/>
      <c r="J1580" s="230"/>
      <c r="K1580" s="230"/>
      <c r="L1580" s="235"/>
      <c r="M1580" s="236"/>
      <c r="N1580" s="237"/>
      <c r="O1580" s="237"/>
      <c r="P1580" s="237"/>
      <c r="Q1580" s="237"/>
      <c r="R1580" s="237"/>
      <c r="S1580" s="237"/>
      <c r="T1580" s="238"/>
      <c r="AT1580" s="239" t="s">
        <v>159</v>
      </c>
      <c r="AU1580" s="239" t="s">
        <v>82</v>
      </c>
      <c r="AV1580" s="16" t="s">
        <v>146</v>
      </c>
      <c r="AW1580" s="16" t="s">
        <v>34</v>
      </c>
      <c r="AX1580" s="16" t="s">
        <v>72</v>
      </c>
      <c r="AY1580" s="239" t="s">
        <v>145</v>
      </c>
    </row>
    <row r="1581" spans="2:51" s="14" customFormat="1" ht="11.25">
      <c r="B1581" s="208"/>
      <c r="C1581" s="209"/>
      <c r="D1581" s="190" t="s">
        <v>159</v>
      </c>
      <c r="E1581" s="210" t="s">
        <v>21</v>
      </c>
      <c r="F1581" s="211" t="s">
        <v>323</v>
      </c>
      <c r="G1581" s="209"/>
      <c r="H1581" s="210" t="s">
        <v>21</v>
      </c>
      <c r="I1581" s="212"/>
      <c r="J1581" s="209"/>
      <c r="K1581" s="209"/>
      <c r="L1581" s="213"/>
      <c r="M1581" s="214"/>
      <c r="N1581" s="215"/>
      <c r="O1581" s="215"/>
      <c r="P1581" s="215"/>
      <c r="Q1581" s="215"/>
      <c r="R1581" s="215"/>
      <c r="S1581" s="215"/>
      <c r="T1581" s="216"/>
      <c r="AT1581" s="217" t="s">
        <v>159</v>
      </c>
      <c r="AU1581" s="217" t="s">
        <v>82</v>
      </c>
      <c r="AV1581" s="14" t="s">
        <v>77</v>
      </c>
      <c r="AW1581" s="14" t="s">
        <v>34</v>
      </c>
      <c r="AX1581" s="14" t="s">
        <v>72</v>
      </c>
      <c r="AY1581" s="217" t="s">
        <v>145</v>
      </c>
    </row>
    <row r="1582" spans="2:51" s="13" customFormat="1" ht="11.25">
      <c r="B1582" s="197"/>
      <c r="C1582" s="198"/>
      <c r="D1582" s="190" t="s">
        <v>159</v>
      </c>
      <c r="E1582" s="199" t="s">
        <v>21</v>
      </c>
      <c r="F1582" s="200" t="s">
        <v>2380</v>
      </c>
      <c r="G1582" s="198"/>
      <c r="H1582" s="201">
        <v>7.049</v>
      </c>
      <c r="I1582" s="202"/>
      <c r="J1582" s="198"/>
      <c r="K1582" s="198"/>
      <c r="L1582" s="203"/>
      <c r="M1582" s="204"/>
      <c r="N1582" s="205"/>
      <c r="O1582" s="205"/>
      <c r="P1582" s="205"/>
      <c r="Q1582" s="205"/>
      <c r="R1582" s="205"/>
      <c r="S1582" s="205"/>
      <c r="T1582" s="206"/>
      <c r="AT1582" s="207" t="s">
        <v>159</v>
      </c>
      <c r="AU1582" s="207" t="s">
        <v>82</v>
      </c>
      <c r="AV1582" s="13" t="s">
        <v>82</v>
      </c>
      <c r="AW1582" s="13" t="s">
        <v>34</v>
      </c>
      <c r="AX1582" s="13" t="s">
        <v>72</v>
      </c>
      <c r="AY1582" s="207" t="s">
        <v>145</v>
      </c>
    </row>
    <row r="1583" spans="2:51" s="13" customFormat="1" ht="11.25">
      <c r="B1583" s="197"/>
      <c r="C1583" s="198"/>
      <c r="D1583" s="190" t="s">
        <v>159</v>
      </c>
      <c r="E1583" s="199" t="s">
        <v>21</v>
      </c>
      <c r="F1583" s="200" t="s">
        <v>417</v>
      </c>
      <c r="G1583" s="198"/>
      <c r="H1583" s="201">
        <v>4.455</v>
      </c>
      <c r="I1583" s="202"/>
      <c r="J1583" s="198"/>
      <c r="K1583" s="198"/>
      <c r="L1583" s="203"/>
      <c r="M1583" s="204"/>
      <c r="N1583" s="205"/>
      <c r="O1583" s="205"/>
      <c r="P1583" s="205"/>
      <c r="Q1583" s="205"/>
      <c r="R1583" s="205"/>
      <c r="S1583" s="205"/>
      <c r="T1583" s="206"/>
      <c r="AT1583" s="207" t="s">
        <v>159</v>
      </c>
      <c r="AU1583" s="207" t="s">
        <v>82</v>
      </c>
      <c r="AV1583" s="13" t="s">
        <v>82</v>
      </c>
      <c r="AW1583" s="13" t="s">
        <v>34</v>
      </c>
      <c r="AX1583" s="13" t="s">
        <v>72</v>
      </c>
      <c r="AY1583" s="207" t="s">
        <v>145</v>
      </c>
    </row>
    <row r="1584" spans="2:51" s="13" customFormat="1" ht="11.25">
      <c r="B1584" s="197"/>
      <c r="C1584" s="198"/>
      <c r="D1584" s="190" t="s">
        <v>159</v>
      </c>
      <c r="E1584" s="199" t="s">
        <v>21</v>
      </c>
      <c r="F1584" s="200" t="s">
        <v>2381</v>
      </c>
      <c r="G1584" s="198"/>
      <c r="H1584" s="201">
        <v>16.47</v>
      </c>
      <c r="I1584" s="202"/>
      <c r="J1584" s="198"/>
      <c r="K1584" s="198"/>
      <c r="L1584" s="203"/>
      <c r="M1584" s="204"/>
      <c r="N1584" s="205"/>
      <c r="O1584" s="205"/>
      <c r="P1584" s="205"/>
      <c r="Q1584" s="205"/>
      <c r="R1584" s="205"/>
      <c r="S1584" s="205"/>
      <c r="T1584" s="206"/>
      <c r="AT1584" s="207" t="s">
        <v>159</v>
      </c>
      <c r="AU1584" s="207" t="s">
        <v>82</v>
      </c>
      <c r="AV1584" s="13" t="s">
        <v>82</v>
      </c>
      <c r="AW1584" s="13" t="s">
        <v>34</v>
      </c>
      <c r="AX1584" s="13" t="s">
        <v>72</v>
      </c>
      <c r="AY1584" s="207" t="s">
        <v>145</v>
      </c>
    </row>
    <row r="1585" spans="2:51" s="13" customFormat="1" ht="11.25">
      <c r="B1585" s="197"/>
      <c r="C1585" s="198"/>
      <c r="D1585" s="190" t="s">
        <v>159</v>
      </c>
      <c r="E1585" s="199" t="s">
        <v>21</v>
      </c>
      <c r="F1585" s="200" t="s">
        <v>2382</v>
      </c>
      <c r="G1585" s="198"/>
      <c r="H1585" s="201">
        <v>12.9</v>
      </c>
      <c r="I1585" s="202"/>
      <c r="J1585" s="198"/>
      <c r="K1585" s="198"/>
      <c r="L1585" s="203"/>
      <c r="M1585" s="204"/>
      <c r="N1585" s="205"/>
      <c r="O1585" s="205"/>
      <c r="P1585" s="205"/>
      <c r="Q1585" s="205"/>
      <c r="R1585" s="205"/>
      <c r="S1585" s="205"/>
      <c r="T1585" s="206"/>
      <c r="AT1585" s="207" t="s">
        <v>159</v>
      </c>
      <c r="AU1585" s="207" t="s">
        <v>82</v>
      </c>
      <c r="AV1585" s="13" t="s">
        <v>82</v>
      </c>
      <c r="AW1585" s="13" t="s">
        <v>34</v>
      </c>
      <c r="AX1585" s="13" t="s">
        <v>72</v>
      </c>
      <c r="AY1585" s="207" t="s">
        <v>145</v>
      </c>
    </row>
    <row r="1586" spans="2:51" s="16" customFormat="1" ht="11.25">
      <c r="B1586" s="229"/>
      <c r="C1586" s="230"/>
      <c r="D1586" s="190" t="s">
        <v>159</v>
      </c>
      <c r="E1586" s="231" t="s">
        <v>21</v>
      </c>
      <c r="F1586" s="232" t="s">
        <v>327</v>
      </c>
      <c r="G1586" s="230"/>
      <c r="H1586" s="233">
        <v>40.874</v>
      </c>
      <c r="I1586" s="234"/>
      <c r="J1586" s="230"/>
      <c r="K1586" s="230"/>
      <c r="L1586" s="235"/>
      <c r="M1586" s="236"/>
      <c r="N1586" s="237"/>
      <c r="O1586" s="237"/>
      <c r="P1586" s="237"/>
      <c r="Q1586" s="237"/>
      <c r="R1586" s="237"/>
      <c r="S1586" s="237"/>
      <c r="T1586" s="238"/>
      <c r="AT1586" s="239" t="s">
        <v>159</v>
      </c>
      <c r="AU1586" s="239" t="s">
        <v>82</v>
      </c>
      <c r="AV1586" s="16" t="s">
        <v>146</v>
      </c>
      <c r="AW1586" s="16" t="s">
        <v>34</v>
      </c>
      <c r="AX1586" s="16" t="s">
        <v>72</v>
      </c>
      <c r="AY1586" s="239" t="s">
        <v>145</v>
      </c>
    </row>
    <row r="1587" spans="2:51" s="14" customFormat="1" ht="11.25">
      <c r="B1587" s="208"/>
      <c r="C1587" s="209"/>
      <c r="D1587" s="190" t="s">
        <v>159</v>
      </c>
      <c r="E1587" s="210" t="s">
        <v>21</v>
      </c>
      <c r="F1587" s="211" t="s">
        <v>325</v>
      </c>
      <c r="G1587" s="209"/>
      <c r="H1587" s="210" t="s">
        <v>21</v>
      </c>
      <c r="I1587" s="212"/>
      <c r="J1587" s="209"/>
      <c r="K1587" s="209"/>
      <c r="L1587" s="213"/>
      <c r="M1587" s="214"/>
      <c r="N1587" s="215"/>
      <c r="O1587" s="215"/>
      <c r="P1587" s="215"/>
      <c r="Q1587" s="215"/>
      <c r="R1587" s="215"/>
      <c r="S1587" s="215"/>
      <c r="T1587" s="216"/>
      <c r="AT1587" s="217" t="s">
        <v>159</v>
      </c>
      <c r="AU1587" s="217" t="s">
        <v>82</v>
      </c>
      <c r="AV1587" s="14" t="s">
        <v>77</v>
      </c>
      <c r="AW1587" s="14" t="s">
        <v>34</v>
      </c>
      <c r="AX1587" s="14" t="s">
        <v>72</v>
      </c>
      <c r="AY1587" s="217" t="s">
        <v>145</v>
      </c>
    </row>
    <row r="1588" spans="2:51" s="13" customFormat="1" ht="11.25">
      <c r="B1588" s="197"/>
      <c r="C1588" s="198"/>
      <c r="D1588" s="190" t="s">
        <v>159</v>
      </c>
      <c r="E1588" s="199" t="s">
        <v>21</v>
      </c>
      <c r="F1588" s="200" t="s">
        <v>2383</v>
      </c>
      <c r="G1588" s="198"/>
      <c r="H1588" s="201">
        <v>8.117</v>
      </c>
      <c r="I1588" s="202"/>
      <c r="J1588" s="198"/>
      <c r="K1588" s="198"/>
      <c r="L1588" s="203"/>
      <c r="M1588" s="204"/>
      <c r="N1588" s="205"/>
      <c r="O1588" s="205"/>
      <c r="P1588" s="205"/>
      <c r="Q1588" s="205"/>
      <c r="R1588" s="205"/>
      <c r="S1588" s="205"/>
      <c r="T1588" s="206"/>
      <c r="AT1588" s="207" t="s">
        <v>159</v>
      </c>
      <c r="AU1588" s="207" t="s">
        <v>82</v>
      </c>
      <c r="AV1588" s="13" t="s">
        <v>82</v>
      </c>
      <c r="AW1588" s="13" t="s">
        <v>34</v>
      </c>
      <c r="AX1588" s="13" t="s">
        <v>72</v>
      </c>
      <c r="AY1588" s="207" t="s">
        <v>145</v>
      </c>
    </row>
    <row r="1589" spans="2:51" s="13" customFormat="1" ht="11.25">
      <c r="B1589" s="197"/>
      <c r="C1589" s="198"/>
      <c r="D1589" s="190" t="s">
        <v>159</v>
      </c>
      <c r="E1589" s="199" t="s">
        <v>21</v>
      </c>
      <c r="F1589" s="200" t="s">
        <v>421</v>
      </c>
      <c r="G1589" s="198"/>
      <c r="H1589" s="201">
        <v>1.431</v>
      </c>
      <c r="I1589" s="202"/>
      <c r="J1589" s="198"/>
      <c r="K1589" s="198"/>
      <c r="L1589" s="203"/>
      <c r="M1589" s="204"/>
      <c r="N1589" s="205"/>
      <c r="O1589" s="205"/>
      <c r="P1589" s="205"/>
      <c r="Q1589" s="205"/>
      <c r="R1589" s="205"/>
      <c r="S1589" s="205"/>
      <c r="T1589" s="206"/>
      <c r="AT1589" s="207" t="s">
        <v>159</v>
      </c>
      <c r="AU1589" s="207" t="s">
        <v>82</v>
      </c>
      <c r="AV1589" s="13" t="s">
        <v>82</v>
      </c>
      <c r="AW1589" s="13" t="s">
        <v>34</v>
      </c>
      <c r="AX1589" s="13" t="s">
        <v>72</v>
      </c>
      <c r="AY1589" s="207" t="s">
        <v>145</v>
      </c>
    </row>
    <row r="1590" spans="2:51" s="13" customFormat="1" ht="11.25">
      <c r="B1590" s="197"/>
      <c r="C1590" s="198"/>
      <c r="D1590" s="190" t="s">
        <v>159</v>
      </c>
      <c r="E1590" s="199" t="s">
        <v>21</v>
      </c>
      <c r="F1590" s="200" t="s">
        <v>2384</v>
      </c>
      <c r="G1590" s="198"/>
      <c r="H1590" s="201">
        <v>4.853</v>
      </c>
      <c r="I1590" s="202"/>
      <c r="J1590" s="198"/>
      <c r="K1590" s="198"/>
      <c r="L1590" s="203"/>
      <c r="M1590" s="204"/>
      <c r="N1590" s="205"/>
      <c r="O1590" s="205"/>
      <c r="P1590" s="205"/>
      <c r="Q1590" s="205"/>
      <c r="R1590" s="205"/>
      <c r="S1590" s="205"/>
      <c r="T1590" s="206"/>
      <c r="AT1590" s="207" t="s">
        <v>159</v>
      </c>
      <c r="AU1590" s="207" t="s">
        <v>82</v>
      </c>
      <c r="AV1590" s="13" t="s">
        <v>82</v>
      </c>
      <c r="AW1590" s="13" t="s">
        <v>34</v>
      </c>
      <c r="AX1590" s="13" t="s">
        <v>72</v>
      </c>
      <c r="AY1590" s="207" t="s">
        <v>145</v>
      </c>
    </row>
    <row r="1591" spans="2:51" s="13" customFormat="1" ht="11.25">
      <c r="B1591" s="197"/>
      <c r="C1591" s="198"/>
      <c r="D1591" s="190" t="s">
        <v>159</v>
      </c>
      <c r="E1591" s="199" t="s">
        <v>21</v>
      </c>
      <c r="F1591" s="200" t="s">
        <v>2385</v>
      </c>
      <c r="G1591" s="198"/>
      <c r="H1591" s="201">
        <v>6.39</v>
      </c>
      <c r="I1591" s="202"/>
      <c r="J1591" s="198"/>
      <c r="K1591" s="198"/>
      <c r="L1591" s="203"/>
      <c r="M1591" s="204"/>
      <c r="N1591" s="205"/>
      <c r="O1591" s="205"/>
      <c r="P1591" s="205"/>
      <c r="Q1591" s="205"/>
      <c r="R1591" s="205"/>
      <c r="S1591" s="205"/>
      <c r="T1591" s="206"/>
      <c r="AT1591" s="207" t="s">
        <v>159</v>
      </c>
      <c r="AU1591" s="207" t="s">
        <v>82</v>
      </c>
      <c r="AV1591" s="13" t="s">
        <v>82</v>
      </c>
      <c r="AW1591" s="13" t="s">
        <v>34</v>
      </c>
      <c r="AX1591" s="13" t="s">
        <v>72</v>
      </c>
      <c r="AY1591" s="207" t="s">
        <v>145</v>
      </c>
    </row>
    <row r="1592" spans="2:51" s="16" customFormat="1" ht="11.25">
      <c r="B1592" s="229"/>
      <c r="C1592" s="230"/>
      <c r="D1592" s="190" t="s">
        <v>159</v>
      </c>
      <c r="E1592" s="231" t="s">
        <v>21</v>
      </c>
      <c r="F1592" s="232" t="s">
        <v>327</v>
      </c>
      <c r="G1592" s="230"/>
      <c r="H1592" s="233">
        <v>20.791</v>
      </c>
      <c r="I1592" s="234"/>
      <c r="J1592" s="230"/>
      <c r="K1592" s="230"/>
      <c r="L1592" s="235"/>
      <c r="M1592" s="236"/>
      <c r="N1592" s="237"/>
      <c r="O1592" s="237"/>
      <c r="P1592" s="237"/>
      <c r="Q1592" s="237"/>
      <c r="R1592" s="237"/>
      <c r="S1592" s="237"/>
      <c r="T1592" s="238"/>
      <c r="AT1592" s="239" t="s">
        <v>159</v>
      </c>
      <c r="AU1592" s="239" t="s">
        <v>82</v>
      </c>
      <c r="AV1592" s="16" t="s">
        <v>146</v>
      </c>
      <c r="AW1592" s="16" t="s">
        <v>34</v>
      </c>
      <c r="AX1592" s="16" t="s">
        <v>72</v>
      </c>
      <c r="AY1592" s="239" t="s">
        <v>145</v>
      </c>
    </row>
    <row r="1593" spans="2:51" s="13" customFormat="1" ht="11.25">
      <c r="B1593" s="197"/>
      <c r="C1593" s="198"/>
      <c r="D1593" s="190" t="s">
        <v>159</v>
      </c>
      <c r="E1593" s="199" t="s">
        <v>21</v>
      </c>
      <c r="F1593" s="200" t="s">
        <v>424</v>
      </c>
      <c r="G1593" s="198"/>
      <c r="H1593" s="201">
        <v>-3.467</v>
      </c>
      <c r="I1593" s="202"/>
      <c r="J1593" s="198"/>
      <c r="K1593" s="198"/>
      <c r="L1593" s="203"/>
      <c r="M1593" s="204"/>
      <c r="N1593" s="205"/>
      <c r="O1593" s="205"/>
      <c r="P1593" s="205"/>
      <c r="Q1593" s="205"/>
      <c r="R1593" s="205"/>
      <c r="S1593" s="205"/>
      <c r="T1593" s="206"/>
      <c r="AT1593" s="207" t="s">
        <v>159</v>
      </c>
      <c r="AU1593" s="207" t="s">
        <v>82</v>
      </c>
      <c r="AV1593" s="13" t="s">
        <v>82</v>
      </c>
      <c r="AW1593" s="13" t="s">
        <v>34</v>
      </c>
      <c r="AX1593" s="13" t="s">
        <v>72</v>
      </c>
      <c r="AY1593" s="207" t="s">
        <v>145</v>
      </c>
    </row>
    <row r="1594" spans="2:51" s="16" customFormat="1" ht="11.25">
      <c r="B1594" s="229"/>
      <c r="C1594" s="230"/>
      <c r="D1594" s="190" t="s">
        <v>159</v>
      </c>
      <c r="E1594" s="231" t="s">
        <v>21</v>
      </c>
      <c r="F1594" s="232" t="s">
        <v>327</v>
      </c>
      <c r="G1594" s="230"/>
      <c r="H1594" s="233">
        <v>-3.467</v>
      </c>
      <c r="I1594" s="234"/>
      <c r="J1594" s="230"/>
      <c r="K1594" s="230"/>
      <c r="L1594" s="235"/>
      <c r="M1594" s="236"/>
      <c r="N1594" s="237"/>
      <c r="O1594" s="237"/>
      <c r="P1594" s="237"/>
      <c r="Q1594" s="237"/>
      <c r="R1594" s="237"/>
      <c r="S1594" s="237"/>
      <c r="T1594" s="238"/>
      <c r="AT1594" s="239" t="s">
        <v>159</v>
      </c>
      <c r="AU1594" s="239" t="s">
        <v>82</v>
      </c>
      <c r="AV1594" s="16" t="s">
        <v>146</v>
      </c>
      <c r="AW1594" s="16" t="s">
        <v>34</v>
      </c>
      <c r="AX1594" s="16" t="s">
        <v>72</v>
      </c>
      <c r="AY1594" s="239" t="s">
        <v>145</v>
      </c>
    </row>
    <row r="1595" spans="2:51" s="15" customFormat="1" ht="11.25">
      <c r="B1595" s="218"/>
      <c r="C1595" s="219"/>
      <c r="D1595" s="190" t="s">
        <v>159</v>
      </c>
      <c r="E1595" s="220" t="s">
        <v>21</v>
      </c>
      <c r="F1595" s="221" t="s">
        <v>233</v>
      </c>
      <c r="G1595" s="219"/>
      <c r="H1595" s="222">
        <v>141.333</v>
      </c>
      <c r="I1595" s="223"/>
      <c r="J1595" s="219"/>
      <c r="K1595" s="219"/>
      <c r="L1595" s="224"/>
      <c r="M1595" s="225"/>
      <c r="N1595" s="226"/>
      <c r="O1595" s="226"/>
      <c r="P1595" s="226"/>
      <c r="Q1595" s="226"/>
      <c r="R1595" s="226"/>
      <c r="S1595" s="226"/>
      <c r="T1595" s="227"/>
      <c r="AT1595" s="228" t="s">
        <v>159</v>
      </c>
      <c r="AU1595" s="228" t="s">
        <v>82</v>
      </c>
      <c r="AV1595" s="15" t="s">
        <v>153</v>
      </c>
      <c r="AW1595" s="15" t="s">
        <v>34</v>
      </c>
      <c r="AX1595" s="15" t="s">
        <v>77</v>
      </c>
      <c r="AY1595" s="228" t="s">
        <v>145</v>
      </c>
    </row>
    <row r="1596" spans="1:65" s="2" customFormat="1" ht="24.2" customHeight="1">
      <c r="A1596" s="37"/>
      <c r="B1596" s="38"/>
      <c r="C1596" s="177" t="s">
        <v>2386</v>
      </c>
      <c r="D1596" s="177" t="s">
        <v>148</v>
      </c>
      <c r="E1596" s="178" t="s">
        <v>2387</v>
      </c>
      <c r="F1596" s="179" t="s">
        <v>2388</v>
      </c>
      <c r="G1596" s="180" t="s">
        <v>181</v>
      </c>
      <c r="H1596" s="181">
        <v>74.723</v>
      </c>
      <c r="I1596" s="182"/>
      <c r="J1596" s="183">
        <f>ROUND(I1596*H1596,2)</f>
        <v>0</v>
      </c>
      <c r="K1596" s="179" t="s">
        <v>152</v>
      </c>
      <c r="L1596" s="42"/>
      <c r="M1596" s="184" t="s">
        <v>21</v>
      </c>
      <c r="N1596" s="185" t="s">
        <v>43</v>
      </c>
      <c r="O1596" s="67"/>
      <c r="P1596" s="186">
        <f>O1596*H1596</f>
        <v>0</v>
      </c>
      <c r="Q1596" s="186">
        <v>0</v>
      </c>
      <c r="R1596" s="186">
        <f>Q1596*H1596</f>
        <v>0</v>
      </c>
      <c r="S1596" s="186">
        <v>0</v>
      </c>
      <c r="T1596" s="187">
        <f>S1596*H1596</f>
        <v>0</v>
      </c>
      <c r="U1596" s="37"/>
      <c r="V1596" s="37"/>
      <c r="W1596" s="37"/>
      <c r="X1596" s="37"/>
      <c r="Y1596" s="37"/>
      <c r="Z1596" s="37"/>
      <c r="AA1596" s="37"/>
      <c r="AB1596" s="37"/>
      <c r="AC1596" s="37"/>
      <c r="AD1596" s="37"/>
      <c r="AE1596" s="37"/>
      <c r="AR1596" s="188" t="s">
        <v>266</v>
      </c>
      <c r="AT1596" s="188" t="s">
        <v>148</v>
      </c>
      <c r="AU1596" s="188" t="s">
        <v>82</v>
      </c>
      <c r="AY1596" s="19" t="s">
        <v>145</v>
      </c>
      <c r="BE1596" s="189">
        <f>IF(N1596="základní",J1596,0)</f>
        <v>0</v>
      </c>
      <c r="BF1596" s="189">
        <f>IF(N1596="snížená",J1596,0)</f>
        <v>0</v>
      </c>
      <c r="BG1596" s="189">
        <f>IF(N1596="zákl. přenesená",J1596,0)</f>
        <v>0</v>
      </c>
      <c r="BH1596" s="189">
        <f>IF(N1596="sníž. přenesená",J1596,0)</f>
        <v>0</v>
      </c>
      <c r="BI1596" s="189">
        <f>IF(N1596="nulová",J1596,0)</f>
        <v>0</v>
      </c>
      <c r="BJ1596" s="19" t="s">
        <v>77</v>
      </c>
      <c r="BK1596" s="189">
        <f>ROUND(I1596*H1596,2)</f>
        <v>0</v>
      </c>
      <c r="BL1596" s="19" t="s">
        <v>266</v>
      </c>
      <c r="BM1596" s="188" t="s">
        <v>2389</v>
      </c>
    </row>
    <row r="1597" spans="1:47" s="2" customFormat="1" ht="19.5">
      <c r="A1597" s="37"/>
      <c r="B1597" s="38"/>
      <c r="C1597" s="39"/>
      <c r="D1597" s="190" t="s">
        <v>155</v>
      </c>
      <c r="E1597" s="39"/>
      <c r="F1597" s="191" t="s">
        <v>2390</v>
      </c>
      <c r="G1597" s="39"/>
      <c r="H1597" s="39"/>
      <c r="I1597" s="192"/>
      <c r="J1597" s="39"/>
      <c r="K1597" s="39"/>
      <c r="L1597" s="42"/>
      <c r="M1597" s="193"/>
      <c r="N1597" s="194"/>
      <c r="O1597" s="67"/>
      <c r="P1597" s="67"/>
      <c r="Q1597" s="67"/>
      <c r="R1597" s="67"/>
      <c r="S1597" s="67"/>
      <c r="T1597" s="68"/>
      <c r="U1597" s="37"/>
      <c r="V1597" s="37"/>
      <c r="W1597" s="37"/>
      <c r="X1597" s="37"/>
      <c r="Y1597" s="37"/>
      <c r="Z1597" s="37"/>
      <c r="AA1597" s="37"/>
      <c r="AB1597" s="37"/>
      <c r="AC1597" s="37"/>
      <c r="AD1597" s="37"/>
      <c r="AE1597" s="37"/>
      <c r="AT1597" s="19" t="s">
        <v>155</v>
      </c>
      <c r="AU1597" s="19" t="s">
        <v>82</v>
      </c>
    </row>
    <row r="1598" spans="1:47" s="2" customFormat="1" ht="11.25">
      <c r="A1598" s="37"/>
      <c r="B1598" s="38"/>
      <c r="C1598" s="39"/>
      <c r="D1598" s="195" t="s">
        <v>157</v>
      </c>
      <c r="E1598" s="39"/>
      <c r="F1598" s="196" t="s">
        <v>2391</v>
      </c>
      <c r="G1598" s="39"/>
      <c r="H1598" s="39"/>
      <c r="I1598" s="192"/>
      <c r="J1598" s="39"/>
      <c r="K1598" s="39"/>
      <c r="L1598" s="42"/>
      <c r="M1598" s="193"/>
      <c r="N1598" s="194"/>
      <c r="O1598" s="67"/>
      <c r="P1598" s="67"/>
      <c r="Q1598" s="67"/>
      <c r="R1598" s="67"/>
      <c r="S1598" s="67"/>
      <c r="T1598" s="68"/>
      <c r="U1598" s="37"/>
      <c r="V1598" s="37"/>
      <c r="W1598" s="37"/>
      <c r="X1598" s="37"/>
      <c r="Y1598" s="37"/>
      <c r="Z1598" s="37"/>
      <c r="AA1598" s="37"/>
      <c r="AB1598" s="37"/>
      <c r="AC1598" s="37"/>
      <c r="AD1598" s="37"/>
      <c r="AE1598" s="37"/>
      <c r="AT1598" s="19" t="s">
        <v>157</v>
      </c>
      <c r="AU1598" s="19" t="s">
        <v>82</v>
      </c>
    </row>
    <row r="1599" spans="2:51" s="13" customFormat="1" ht="11.25">
      <c r="B1599" s="197"/>
      <c r="C1599" s="198"/>
      <c r="D1599" s="190" t="s">
        <v>159</v>
      </c>
      <c r="E1599" s="199" t="s">
        <v>21</v>
      </c>
      <c r="F1599" s="200" t="s">
        <v>2392</v>
      </c>
      <c r="G1599" s="198"/>
      <c r="H1599" s="201">
        <v>74.723</v>
      </c>
      <c r="I1599" s="202"/>
      <c r="J1599" s="198"/>
      <c r="K1599" s="198"/>
      <c r="L1599" s="203"/>
      <c r="M1599" s="204"/>
      <c r="N1599" s="205"/>
      <c r="O1599" s="205"/>
      <c r="P1599" s="205"/>
      <c r="Q1599" s="205"/>
      <c r="R1599" s="205"/>
      <c r="S1599" s="205"/>
      <c r="T1599" s="206"/>
      <c r="AT1599" s="207" t="s">
        <v>159</v>
      </c>
      <c r="AU1599" s="207" t="s">
        <v>82</v>
      </c>
      <c r="AV1599" s="13" t="s">
        <v>82</v>
      </c>
      <c r="AW1599" s="13" t="s">
        <v>34</v>
      </c>
      <c r="AX1599" s="13" t="s">
        <v>77</v>
      </c>
      <c r="AY1599" s="207" t="s">
        <v>145</v>
      </c>
    </row>
    <row r="1600" spans="1:65" s="2" customFormat="1" ht="24.2" customHeight="1">
      <c r="A1600" s="37"/>
      <c r="B1600" s="38"/>
      <c r="C1600" s="177" t="s">
        <v>2393</v>
      </c>
      <c r="D1600" s="177" t="s">
        <v>148</v>
      </c>
      <c r="E1600" s="178" t="s">
        <v>2394</v>
      </c>
      <c r="F1600" s="179" t="s">
        <v>2395</v>
      </c>
      <c r="G1600" s="180" t="s">
        <v>181</v>
      </c>
      <c r="H1600" s="181">
        <v>141.333</v>
      </c>
      <c r="I1600" s="182"/>
      <c r="J1600" s="183">
        <f>ROUND(I1600*H1600,2)</f>
        <v>0</v>
      </c>
      <c r="K1600" s="179" t="s">
        <v>152</v>
      </c>
      <c r="L1600" s="42"/>
      <c r="M1600" s="184" t="s">
        <v>21</v>
      </c>
      <c r="N1600" s="185" t="s">
        <v>43</v>
      </c>
      <c r="O1600" s="67"/>
      <c r="P1600" s="186">
        <f>O1600*H1600</f>
        <v>0</v>
      </c>
      <c r="Q1600" s="186">
        <v>0</v>
      </c>
      <c r="R1600" s="186">
        <f>Q1600*H1600</f>
        <v>0</v>
      </c>
      <c r="S1600" s="186">
        <v>0</v>
      </c>
      <c r="T1600" s="187">
        <f>S1600*H1600</f>
        <v>0</v>
      </c>
      <c r="U1600" s="37"/>
      <c r="V1600" s="37"/>
      <c r="W1600" s="37"/>
      <c r="X1600" s="37"/>
      <c r="Y1600" s="37"/>
      <c r="Z1600" s="37"/>
      <c r="AA1600" s="37"/>
      <c r="AB1600" s="37"/>
      <c r="AC1600" s="37"/>
      <c r="AD1600" s="37"/>
      <c r="AE1600" s="37"/>
      <c r="AR1600" s="188" t="s">
        <v>266</v>
      </c>
      <c r="AT1600" s="188" t="s">
        <v>148</v>
      </c>
      <c r="AU1600" s="188" t="s">
        <v>82</v>
      </c>
      <c r="AY1600" s="19" t="s">
        <v>145</v>
      </c>
      <c r="BE1600" s="189">
        <f>IF(N1600="základní",J1600,0)</f>
        <v>0</v>
      </c>
      <c r="BF1600" s="189">
        <f>IF(N1600="snížená",J1600,0)</f>
        <v>0</v>
      </c>
      <c r="BG1600" s="189">
        <f>IF(N1600="zákl. přenesená",J1600,0)</f>
        <v>0</v>
      </c>
      <c r="BH1600" s="189">
        <f>IF(N1600="sníž. přenesená",J1600,0)</f>
        <v>0</v>
      </c>
      <c r="BI1600" s="189">
        <f>IF(N1600="nulová",J1600,0)</f>
        <v>0</v>
      </c>
      <c r="BJ1600" s="19" t="s">
        <v>77</v>
      </c>
      <c r="BK1600" s="189">
        <f>ROUND(I1600*H1600,2)</f>
        <v>0</v>
      </c>
      <c r="BL1600" s="19" t="s">
        <v>266</v>
      </c>
      <c r="BM1600" s="188" t="s">
        <v>2396</v>
      </c>
    </row>
    <row r="1601" spans="1:47" s="2" customFormat="1" ht="19.5">
      <c r="A1601" s="37"/>
      <c r="B1601" s="38"/>
      <c r="C1601" s="39"/>
      <c r="D1601" s="190" t="s">
        <v>155</v>
      </c>
      <c r="E1601" s="39"/>
      <c r="F1601" s="191" t="s">
        <v>2397</v>
      </c>
      <c r="G1601" s="39"/>
      <c r="H1601" s="39"/>
      <c r="I1601" s="192"/>
      <c r="J1601" s="39"/>
      <c r="K1601" s="39"/>
      <c r="L1601" s="42"/>
      <c r="M1601" s="193"/>
      <c r="N1601" s="194"/>
      <c r="O1601" s="67"/>
      <c r="P1601" s="67"/>
      <c r="Q1601" s="67"/>
      <c r="R1601" s="67"/>
      <c r="S1601" s="67"/>
      <c r="T1601" s="68"/>
      <c r="U1601" s="37"/>
      <c r="V1601" s="37"/>
      <c r="W1601" s="37"/>
      <c r="X1601" s="37"/>
      <c r="Y1601" s="37"/>
      <c r="Z1601" s="37"/>
      <c r="AA1601" s="37"/>
      <c r="AB1601" s="37"/>
      <c r="AC1601" s="37"/>
      <c r="AD1601" s="37"/>
      <c r="AE1601" s="37"/>
      <c r="AT1601" s="19" t="s">
        <v>155</v>
      </c>
      <c r="AU1601" s="19" t="s">
        <v>82</v>
      </c>
    </row>
    <row r="1602" spans="1:47" s="2" customFormat="1" ht="11.25">
      <c r="A1602" s="37"/>
      <c r="B1602" s="38"/>
      <c r="C1602" s="39"/>
      <c r="D1602" s="195" t="s">
        <v>157</v>
      </c>
      <c r="E1602" s="39"/>
      <c r="F1602" s="196" t="s">
        <v>2398</v>
      </c>
      <c r="G1602" s="39"/>
      <c r="H1602" s="39"/>
      <c r="I1602" s="192"/>
      <c r="J1602" s="39"/>
      <c r="K1602" s="39"/>
      <c r="L1602" s="42"/>
      <c r="M1602" s="193"/>
      <c r="N1602" s="194"/>
      <c r="O1602" s="67"/>
      <c r="P1602" s="67"/>
      <c r="Q1602" s="67"/>
      <c r="R1602" s="67"/>
      <c r="S1602" s="67"/>
      <c r="T1602" s="68"/>
      <c r="U1602" s="37"/>
      <c r="V1602" s="37"/>
      <c r="W1602" s="37"/>
      <c r="X1602" s="37"/>
      <c r="Y1602" s="37"/>
      <c r="Z1602" s="37"/>
      <c r="AA1602" s="37"/>
      <c r="AB1602" s="37"/>
      <c r="AC1602" s="37"/>
      <c r="AD1602" s="37"/>
      <c r="AE1602" s="37"/>
      <c r="AT1602" s="19" t="s">
        <v>157</v>
      </c>
      <c r="AU1602" s="19" t="s">
        <v>82</v>
      </c>
    </row>
    <row r="1603" spans="2:51" s="13" customFormat="1" ht="11.25">
      <c r="B1603" s="197"/>
      <c r="C1603" s="198"/>
      <c r="D1603" s="190" t="s">
        <v>159</v>
      </c>
      <c r="E1603" s="199" t="s">
        <v>21</v>
      </c>
      <c r="F1603" s="200" t="s">
        <v>2399</v>
      </c>
      <c r="G1603" s="198"/>
      <c r="H1603" s="201">
        <v>141.333</v>
      </c>
      <c r="I1603" s="202"/>
      <c r="J1603" s="198"/>
      <c r="K1603" s="198"/>
      <c r="L1603" s="203"/>
      <c r="M1603" s="204"/>
      <c r="N1603" s="205"/>
      <c r="O1603" s="205"/>
      <c r="P1603" s="205"/>
      <c r="Q1603" s="205"/>
      <c r="R1603" s="205"/>
      <c r="S1603" s="205"/>
      <c r="T1603" s="206"/>
      <c r="AT1603" s="207" t="s">
        <v>159</v>
      </c>
      <c r="AU1603" s="207" t="s">
        <v>82</v>
      </c>
      <c r="AV1603" s="13" t="s">
        <v>82</v>
      </c>
      <c r="AW1603" s="13" t="s">
        <v>34</v>
      </c>
      <c r="AX1603" s="13" t="s">
        <v>77</v>
      </c>
      <c r="AY1603" s="207" t="s">
        <v>145</v>
      </c>
    </row>
    <row r="1604" spans="1:65" s="2" customFormat="1" ht="24.2" customHeight="1">
      <c r="A1604" s="37"/>
      <c r="B1604" s="38"/>
      <c r="C1604" s="177" t="s">
        <v>2400</v>
      </c>
      <c r="D1604" s="177" t="s">
        <v>148</v>
      </c>
      <c r="E1604" s="178" t="s">
        <v>2401</v>
      </c>
      <c r="F1604" s="179" t="s">
        <v>2402</v>
      </c>
      <c r="G1604" s="180" t="s">
        <v>181</v>
      </c>
      <c r="H1604" s="181">
        <v>12.47</v>
      </c>
      <c r="I1604" s="182"/>
      <c r="J1604" s="183">
        <f>ROUND(I1604*H1604,2)</f>
        <v>0</v>
      </c>
      <c r="K1604" s="179" t="s">
        <v>21</v>
      </c>
      <c r="L1604" s="42"/>
      <c r="M1604" s="184" t="s">
        <v>21</v>
      </c>
      <c r="N1604" s="185" t="s">
        <v>43</v>
      </c>
      <c r="O1604" s="67"/>
      <c r="P1604" s="186">
        <f>O1604*H1604</f>
        <v>0</v>
      </c>
      <c r="Q1604" s="186">
        <v>0</v>
      </c>
      <c r="R1604" s="186">
        <f>Q1604*H1604</f>
        <v>0</v>
      </c>
      <c r="S1604" s="186">
        <v>0</v>
      </c>
      <c r="T1604" s="187">
        <f>S1604*H1604</f>
        <v>0</v>
      </c>
      <c r="U1604" s="37"/>
      <c r="V1604" s="37"/>
      <c r="W1604" s="37"/>
      <c r="X1604" s="37"/>
      <c r="Y1604" s="37"/>
      <c r="Z1604" s="37"/>
      <c r="AA1604" s="37"/>
      <c r="AB1604" s="37"/>
      <c r="AC1604" s="37"/>
      <c r="AD1604" s="37"/>
      <c r="AE1604" s="37"/>
      <c r="AR1604" s="188" t="s">
        <v>266</v>
      </c>
      <c r="AT1604" s="188" t="s">
        <v>148</v>
      </c>
      <c r="AU1604" s="188" t="s">
        <v>82</v>
      </c>
      <c r="AY1604" s="19" t="s">
        <v>145</v>
      </c>
      <c r="BE1604" s="189">
        <f>IF(N1604="základní",J1604,0)</f>
        <v>0</v>
      </c>
      <c r="BF1604" s="189">
        <f>IF(N1604="snížená",J1604,0)</f>
        <v>0</v>
      </c>
      <c r="BG1604" s="189">
        <f>IF(N1604="zákl. přenesená",J1604,0)</f>
        <v>0</v>
      </c>
      <c r="BH1604" s="189">
        <f>IF(N1604="sníž. přenesená",J1604,0)</f>
        <v>0</v>
      </c>
      <c r="BI1604" s="189">
        <f>IF(N1604="nulová",J1604,0)</f>
        <v>0</v>
      </c>
      <c r="BJ1604" s="19" t="s">
        <v>77</v>
      </c>
      <c r="BK1604" s="189">
        <f>ROUND(I1604*H1604,2)</f>
        <v>0</v>
      </c>
      <c r="BL1604" s="19" t="s">
        <v>266</v>
      </c>
      <c r="BM1604" s="188" t="s">
        <v>2403</v>
      </c>
    </row>
    <row r="1605" spans="1:47" s="2" customFormat="1" ht="11.25">
      <c r="A1605" s="37"/>
      <c r="B1605" s="38"/>
      <c r="C1605" s="39"/>
      <c r="D1605" s="190" t="s">
        <v>155</v>
      </c>
      <c r="E1605" s="39"/>
      <c r="F1605" s="191" t="s">
        <v>2402</v>
      </c>
      <c r="G1605" s="39"/>
      <c r="H1605" s="39"/>
      <c r="I1605" s="192"/>
      <c r="J1605" s="39"/>
      <c r="K1605" s="39"/>
      <c r="L1605" s="42"/>
      <c r="M1605" s="193"/>
      <c r="N1605" s="194"/>
      <c r="O1605" s="67"/>
      <c r="P1605" s="67"/>
      <c r="Q1605" s="67"/>
      <c r="R1605" s="67"/>
      <c r="S1605" s="67"/>
      <c r="T1605" s="68"/>
      <c r="U1605" s="37"/>
      <c r="V1605" s="37"/>
      <c r="W1605" s="37"/>
      <c r="X1605" s="37"/>
      <c r="Y1605" s="37"/>
      <c r="Z1605" s="37"/>
      <c r="AA1605" s="37"/>
      <c r="AB1605" s="37"/>
      <c r="AC1605" s="37"/>
      <c r="AD1605" s="37"/>
      <c r="AE1605" s="37"/>
      <c r="AT1605" s="19" t="s">
        <v>155</v>
      </c>
      <c r="AU1605" s="19" t="s">
        <v>82</v>
      </c>
    </row>
    <row r="1606" spans="2:51" s="14" customFormat="1" ht="11.25">
      <c r="B1606" s="208"/>
      <c r="C1606" s="209"/>
      <c r="D1606" s="190" t="s">
        <v>159</v>
      </c>
      <c r="E1606" s="210" t="s">
        <v>21</v>
      </c>
      <c r="F1606" s="211" t="s">
        <v>2404</v>
      </c>
      <c r="G1606" s="209"/>
      <c r="H1606" s="210" t="s">
        <v>21</v>
      </c>
      <c r="I1606" s="212"/>
      <c r="J1606" s="209"/>
      <c r="K1606" s="209"/>
      <c r="L1606" s="213"/>
      <c r="M1606" s="214"/>
      <c r="N1606" s="215"/>
      <c r="O1606" s="215"/>
      <c r="P1606" s="215"/>
      <c r="Q1606" s="215"/>
      <c r="R1606" s="215"/>
      <c r="S1606" s="215"/>
      <c r="T1606" s="216"/>
      <c r="AT1606" s="217" t="s">
        <v>159</v>
      </c>
      <c r="AU1606" s="217" t="s">
        <v>82</v>
      </c>
      <c r="AV1606" s="14" t="s">
        <v>77</v>
      </c>
      <c r="AW1606" s="14" t="s">
        <v>34</v>
      </c>
      <c r="AX1606" s="14" t="s">
        <v>72</v>
      </c>
      <c r="AY1606" s="217" t="s">
        <v>145</v>
      </c>
    </row>
    <row r="1607" spans="2:51" s="13" customFormat="1" ht="11.25">
      <c r="B1607" s="197"/>
      <c r="C1607" s="198"/>
      <c r="D1607" s="190" t="s">
        <v>159</v>
      </c>
      <c r="E1607" s="199" t="s">
        <v>21</v>
      </c>
      <c r="F1607" s="200" t="s">
        <v>2405</v>
      </c>
      <c r="G1607" s="198"/>
      <c r="H1607" s="201">
        <v>12.47</v>
      </c>
      <c r="I1607" s="202"/>
      <c r="J1607" s="198"/>
      <c r="K1607" s="198"/>
      <c r="L1607" s="203"/>
      <c r="M1607" s="204"/>
      <c r="N1607" s="205"/>
      <c r="O1607" s="205"/>
      <c r="P1607" s="205"/>
      <c r="Q1607" s="205"/>
      <c r="R1607" s="205"/>
      <c r="S1607" s="205"/>
      <c r="T1607" s="206"/>
      <c r="AT1607" s="207" t="s">
        <v>159</v>
      </c>
      <c r="AU1607" s="207" t="s">
        <v>82</v>
      </c>
      <c r="AV1607" s="13" t="s">
        <v>82</v>
      </c>
      <c r="AW1607" s="13" t="s">
        <v>34</v>
      </c>
      <c r="AX1607" s="13" t="s">
        <v>77</v>
      </c>
      <c r="AY1607" s="207" t="s">
        <v>145</v>
      </c>
    </row>
    <row r="1608" spans="1:65" s="2" customFormat="1" ht="16.5" customHeight="1">
      <c r="A1608" s="37"/>
      <c r="B1608" s="38"/>
      <c r="C1608" s="177" t="s">
        <v>2406</v>
      </c>
      <c r="D1608" s="177" t="s">
        <v>148</v>
      </c>
      <c r="E1608" s="178" t="s">
        <v>2407</v>
      </c>
      <c r="F1608" s="179" t="s">
        <v>2408</v>
      </c>
      <c r="G1608" s="180" t="s">
        <v>181</v>
      </c>
      <c r="H1608" s="181">
        <v>27.2</v>
      </c>
      <c r="I1608" s="182"/>
      <c r="J1608" s="183">
        <f>ROUND(I1608*H1608,2)</f>
        <v>0</v>
      </c>
      <c r="K1608" s="179" t="s">
        <v>152</v>
      </c>
      <c r="L1608" s="42"/>
      <c r="M1608" s="184" t="s">
        <v>21</v>
      </c>
      <c r="N1608" s="185" t="s">
        <v>43</v>
      </c>
      <c r="O1608" s="67"/>
      <c r="P1608" s="186">
        <f>O1608*H1608</f>
        <v>0</v>
      </c>
      <c r="Q1608" s="186">
        <v>0</v>
      </c>
      <c r="R1608" s="186">
        <f>Q1608*H1608</f>
        <v>0</v>
      </c>
      <c r="S1608" s="186">
        <v>0</v>
      </c>
      <c r="T1608" s="187">
        <f>S1608*H1608</f>
        <v>0</v>
      </c>
      <c r="U1608" s="37"/>
      <c r="V1608" s="37"/>
      <c r="W1608" s="37"/>
      <c r="X1608" s="37"/>
      <c r="Y1608" s="37"/>
      <c r="Z1608" s="37"/>
      <c r="AA1608" s="37"/>
      <c r="AB1608" s="37"/>
      <c r="AC1608" s="37"/>
      <c r="AD1608" s="37"/>
      <c r="AE1608" s="37"/>
      <c r="AR1608" s="188" t="s">
        <v>266</v>
      </c>
      <c r="AT1608" s="188" t="s">
        <v>148</v>
      </c>
      <c r="AU1608" s="188" t="s">
        <v>82</v>
      </c>
      <c r="AY1608" s="19" t="s">
        <v>145</v>
      </c>
      <c r="BE1608" s="189">
        <f>IF(N1608="základní",J1608,0)</f>
        <v>0</v>
      </c>
      <c r="BF1608" s="189">
        <f>IF(N1608="snížená",J1608,0)</f>
        <v>0</v>
      </c>
      <c r="BG1608" s="189">
        <f>IF(N1608="zákl. přenesená",J1608,0)</f>
        <v>0</v>
      </c>
      <c r="BH1608" s="189">
        <f>IF(N1608="sníž. přenesená",J1608,0)</f>
        <v>0</v>
      </c>
      <c r="BI1608" s="189">
        <f>IF(N1608="nulová",J1608,0)</f>
        <v>0</v>
      </c>
      <c r="BJ1608" s="19" t="s">
        <v>77</v>
      </c>
      <c r="BK1608" s="189">
        <f>ROUND(I1608*H1608,2)</f>
        <v>0</v>
      </c>
      <c r="BL1608" s="19" t="s">
        <v>266</v>
      </c>
      <c r="BM1608" s="188" t="s">
        <v>2409</v>
      </c>
    </row>
    <row r="1609" spans="1:47" s="2" customFormat="1" ht="19.5">
      <c r="A1609" s="37"/>
      <c r="B1609" s="38"/>
      <c r="C1609" s="39"/>
      <c r="D1609" s="190" t="s">
        <v>155</v>
      </c>
      <c r="E1609" s="39"/>
      <c r="F1609" s="191" t="s">
        <v>2410</v>
      </c>
      <c r="G1609" s="39"/>
      <c r="H1609" s="39"/>
      <c r="I1609" s="192"/>
      <c r="J1609" s="39"/>
      <c r="K1609" s="39"/>
      <c r="L1609" s="42"/>
      <c r="M1609" s="193"/>
      <c r="N1609" s="194"/>
      <c r="O1609" s="67"/>
      <c r="P1609" s="67"/>
      <c r="Q1609" s="67"/>
      <c r="R1609" s="67"/>
      <c r="S1609" s="67"/>
      <c r="T1609" s="68"/>
      <c r="U1609" s="37"/>
      <c r="V1609" s="37"/>
      <c r="W1609" s="37"/>
      <c r="X1609" s="37"/>
      <c r="Y1609" s="37"/>
      <c r="Z1609" s="37"/>
      <c r="AA1609" s="37"/>
      <c r="AB1609" s="37"/>
      <c r="AC1609" s="37"/>
      <c r="AD1609" s="37"/>
      <c r="AE1609" s="37"/>
      <c r="AT1609" s="19" t="s">
        <v>155</v>
      </c>
      <c r="AU1609" s="19" t="s">
        <v>82</v>
      </c>
    </row>
    <row r="1610" spans="1:47" s="2" customFormat="1" ht="11.25">
      <c r="A1610" s="37"/>
      <c r="B1610" s="38"/>
      <c r="C1610" s="39"/>
      <c r="D1610" s="195" t="s">
        <v>157</v>
      </c>
      <c r="E1610" s="39"/>
      <c r="F1610" s="196" t="s">
        <v>2411</v>
      </c>
      <c r="G1610" s="39"/>
      <c r="H1610" s="39"/>
      <c r="I1610" s="192"/>
      <c r="J1610" s="39"/>
      <c r="K1610" s="39"/>
      <c r="L1610" s="42"/>
      <c r="M1610" s="193"/>
      <c r="N1610" s="194"/>
      <c r="O1610" s="67"/>
      <c r="P1610" s="67"/>
      <c r="Q1610" s="67"/>
      <c r="R1610" s="67"/>
      <c r="S1610" s="67"/>
      <c r="T1610" s="68"/>
      <c r="U1610" s="37"/>
      <c r="V1610" s="37"/>
      <c r="W1610" s="37"/>
      <c r="X1610" s="37"/>
      <c r="Y1610" s="37"/>
      <c r="Z1610" s="37"/>
      <c r="AA1610" s="37"/>
      <c r="AB1610" s="37"/>
      <c r="AC1610" s="37"/>
      <c r="AD1610" s="37"/>
      <c r="AE1610" s="37"/>
      <c r="AT1610" s="19" t="s">
        <v>157</v>
      </c>
      <c r="AU1610" s="19" t="s">
        <v>82</v>
      </c>
    </row>
    <row r="1611" spans="2:51" s="14" customFormat="1" ht="11.25">
      <c r="B1611" s="208"/>
      <c r="C1611" s="209"/>
      <c r="D1611" s="190" t="s">
        <v>159</v>
      </c>
      <c r="E1611" s="210" t="s">
        <v>21</v>
      </c>
      <c r="F1611" s="211" t="s">
        <v>2412</v>
      </c>
      <c r="G1611" s="209"/>
      <c r="H1611" s="210" t="s">
        <v>21</v>
      </c>
      <c r="I1611" s="212"/>
      <c r="J1611" s="209"/>
      <c r="K1611" s="209"/>
      <c r="L1611" s="213"/>
      <c r="M1611" s="214"/>
      <c r="N1611" s="215"/>
      <c r="O1611" s="215"/>
      <c r="P1611" s="215"/>
      <c r="Q1611" s="215"/>
      <c r="R1611" s="215"/>
      <c r="S1611" s="215"/>
      <c r="T1611" s="216"/>
      <c r="AT1611" s="217" t="s">
        <v>159</v>
      </c>
      <c r="AU1611" s="217" t="s">
        <v>82</v>
      </c>
      <c r="AV1611" s="14" t="s">
        <v>77</v>
      </c>
      <c r="AW1611" s="14" t="s">
        <v>34</v>
      </c>
      <c r="AX1611" s="14" t="s">
        <v>72</v>
      </c>
      <c r="AY1611" s="217" t="s">
        <v>145</v>
      </c>
    </row>
    <row r="1612" spans="2:51" s="13" customFormat="1" ht="11.25">
      <c r="B1612" s="197"/>
      <c r="C1612" s="198"/>
      <c r="D1612" s="190" t="s">
        <v>159</v>
      </c>
      <c r="E1612" s="199" t="s">
        <v>21</v>
      </c>
      <c r="F1612" s="200" t="s">
        <v>313</v>
      </c>
      <c r="G1612" s="198"/>
      <c r="H1612" s="201">
        <v>15.1</v>
      </c>
      <c r="I1612" s="202"/>
      <c r="J1612" s="198"/>
      <c r="K1612" s="198"/>
      <c r="L1612" s="203"/>
      <c r="M1612" s="204"/>
      <c r="N1612" s="205"/>
      <c r="O1612" s="205"/>
      <c r="P1612" s="205"/>
      <c r="Q1612" s="205"/>
      <c r="R1612" s="205"/>
      <c r="S1612" s="205"/>
      <c r="T1612" s="206"/>
      <c r="AT1612" s="207" t="s">
        <v>159</v>
      </c>
      <c r="AU1612" s="207" t="s">
        <v>82</v>
      </c>
      <c r="AV1612" s="13" t="s">
        <v>82</v>
      </c>
      <c r="AW1612" s="13" t="s">
        <v>34</v>
      </c>
      <c r="AX1612" s="13" t="s">
        <v>72</v>
      </c>
      <c r="AY1612" s="207" t="s">
        <v>145</v>
      </c>
    </row>
    <row r="1613" spans="2:51" s="13" customFormat="1" ht="11.25">
      <c r="B1613" s="197"/>
      <c r="C1613" s="198"/>
      <c r="D1613" s="190" t="s">
        <v>159</v>
      </c>
      <c r="E1613" s="199" t="s">
        <v>21</v>
      </c>
      <c r="F1613" s="200" t="s">
        <v>556</v>
      </c>
      <c r="G1613" s="198"/>
      <c r="H1613" s="201">
        <v>12.1</v>
      </c>
      <c r="I1613" s="202"/>
      <c r="J1613" s="198"/>
      <c r="K1613" s="198"/>
      <c r="L1613" s="203"/>
      <c r="M1613" s="204"/>
      <c r="N1613" s="205"/>
      <c r="O1613" s="205"/>
      <c r="P1613" s="205"/>
      <c r="Q1613" s="205"/>
      <c r="R1613" s="205"/>
      <c r="S1613" s="205"/>
      <c r="T1613" s="206"/>
      <c r="AT1613" s="207" t="s">
        <v>159</v>
      </c>
      <c r="AU1613" s="207" t="s">
        <v>82</v>
      </c>
      <c r="AV1613" s="13" t="s">
        <v>82</v>
      </c>
      <c r="AW1613" s="13" t="s">
        <v>34</v>
      </c>
      <c r="AX1613" s="13" t="s">
        <v>72</v>
      </c>
      <c r="AY1613" s="207" t="s">
        <v>145</v>
      </c>
    </row>
    <row r="1614" spans="2:51" s="15" customFormat="1" ht="11.25">
      <c r="B1614" s="218"/>
      <c r="C1614" s="219"/>
      <c r="D1614" s="190" t="s">
        <v>159</v>
      </c>
      <c r="E1614" s="220" t="s">
        <v>21</v>
      </c>
      <c r="F1614" s="221" t="s">
        <v>233</v>
      </c>
      <c r="G1614" s="219"/>
      <c r="H1614" s="222">
        <v>27.2</v>
      </c>
      <c r="I1614" s="223"/>
      <c r="J1614" s="219"/>
      <c r="K1614" s="219"/>
      <c r="L1614" s="224"/>
      <c r="M1614" s="225"/>
      <c r="N1614" s="226"/>
      <c r="O1614" s="226"/>
      <c r="P1614" s="226"/>
      <c r="Q1614" s="226"/>
      <c r="R1614" s="226"/>
      <c r="S1614" s="226"/>
      <c r="T1614" s="227"/>
      <c r="AT1614" s="228" t="s">
        <v>159</v>
      </c>
      <c r="AU1614" s="228" t="s">
        <v>82</v>
      </c>
      <c r="AV1614" s="15" t="s">
        <v>153</v>
      </c>
      <c r="AW1614" s="15" t="s">
        <v>34</v>
      </c>
      <c r="AX1614" s="15" t="s">
        <v>77</v>
      </c>
      <c r="AY1614" s="228" t="s">
        <v>145</v>
      </c>
    </row>
    <row r="1615" spans="1:65" s="2" customFormat="1" ht="16.5" customHeight="1">
      <c r="A1615" s="37"/>
      <c r="B1615" s="38"/>
      <c r="C1615" s="240" t="s">
        <v>2413</v>
      </c>
      <c r="D1615" s="240" t="s">
        <v>486</v>
      </c>
      <c r="E1615" s="241" t="s">
        <v>2414</v>
      </c>
      <c r="F1615" s="242" t="s">
        <v>2415</v>
      </c>
      <c r="G1615" s="243" t="s">
        <v>181</v>
      </c>
      <c r="H1615" s="244">
        <v>28.56</v>
      </c>
      <c r="I1615" s="245"/>
      <c r="J1615" s="246">
        <f>ROUND(I1615*H1615,2)</f>
        <v>0</v>
      </c>
      <c r="K1615" s="242" t="s">
        <v>152</v>
      </c>
      <c r="L1615" s="247"/>
      <c r="M1615" s="248" t="s">
        <v>21</v>
      </c>
      <c r="N1615" s="249" t="s">
        <v>43</v>
      </c>
      <c r="O1615" s="67"/>
      <c r="P1615" s="186">
        <f>O1615*H1615</f>
        <v>0</v>
      </c>
      <c r="Q1615" s="186">
        <v>0</v>
      </c>
      <c r="R1615" s="186">
        <f>Q1615*H1615</f>
        <v>0</v>
      </c>
      <c r="S1615" s="186">
        <v>0</v>
      </c>
      <c r="T1615" s="187">
        <f>S1615*H1615</f>
        <v>0</v>
      </c>
      <c r="U1615" s="37"/>
      <c r="V1615" s="37"/>
      <c r="W1615" s="37"/>
      <c r="X1615" s="37"/>
      <c r="Y1615" s="37"/>
      <c r="Z1615" s="37"/>
      <c r="AA1615" s="37"/>
      <c r="AB1615" s="37"/>
      <c r="AC1615" s="37"/>
      <c r="AD1615" s="37"/>
      <c r="AE1615" s="37"/>
      <c r="AR1615" s="188" t="s">
        <v>426</v>
      </c>
      <c r="AT1615" s="188" t="s">
        <v>486</v>
      </c>
      <c r="AU1615" s="188" t="s">
        <v>82</v>
      </c>
      <c r="AY1615" s="19" t="s">
        <v>145</v>
      </c>
      <c r="BE1615" s="189">
        <f>IF(N1615="základní",J1615,0)</f>
        <v>0</v>
      </c>
      <c r="BF1615" s="189">
        <f>IF(N1615="snížená",J1615,0)</f>
        <v>0</v>
      </c>
      <c r="BG1615" s="189">
        <f>IF(N1615="zákl. přenesená",J1615,0)</f>
        <v>0</v>
      </c>
      <c r="BH1615" s="189">
        <f>IF(N1615="sníž. přenesená",J1615,0)</f>
        <v>0</v>
      </c>
      <c r="BI1615" s="189">
        <f>IF(N1615="nulová",J1615,0)</f>
        <v>0</v>
      </c>
      <c r="BJ1615" s="19" t="s">
        <v>77</v>
      </c>
      <c r="BK1615" s="189">
        <f>ROUND(I1615*H1615,2)</f>
        <v>0</v>
      </c>
      <c r="BL1615" s="19" t="s">
        <v>266</v>
      </c>
      <c r="BM1615" s="188" t="s">
        <v>2416</v>
      </c>
    </row>
    <row r="1616" spans="1:47" s="2" customFormat="1" ht="11.25">
      <c r="A1616" s="37"/>
      <c r="B1616" s="38"/>
      <c r="C1616" s="39"/>
      <c r="D1616" s="190" t="s">
        <v>155</v>
      </c>
      <c r="E1616" s="39"/>
      <c r="F1616" s="191" t="s">
        <v>2415</v>
      </c>
      <c r="G1616" s="39"/>
      <c r="H1616" s="39"/>
      <c r="I1616" s="192"/>
      <c r="J1616" s="39"/>
      <c r="K1616" s="39"/>
      <c r="L1616" s="42"/>
      <c r="M1616" s="193"/>
      <c r="N1616" s="194"/>
      <c r="O1616" s="67"/>
      <c r="P1616" s="67"/>
      <c r="Q1616" s="67"/>
      <c r="R1616" s="67"/>
      <c r="S1616" s="67"/>
      <c r="T1616" s="68"/>
      <c r="U1616" s="37"/>
      <c r="V1616" s="37"/>
      <c r="W1616" s="37"/>
      <c r="X1616" s="37"/>
      <c r="Y1616" s="37"/>
      <c r="Z1616" s="37"/>
      <c r="AA1616" s="37"/>
      <c r="AB1616" s="37"/>
      <c r="AC1616" s="37"/>
      <c r="AD1616" s="37"/>
      <c r="AE1616" s="37"/>
      <c r="AT1616" s="19" t="s">
        <v>155</v>
      </c>
      <c r="AU1616" s="19" t="s">
        <v>82</v>
      </c>
    </row>
    <row r="1617" spans="1:47" s="2" customFormat="1" ht="11.25">
      <c r="A1617" s="37"/>
      <c r="B1617" s="38"/>
      <c r="C1617" s="39"/>
      <c r="D1617" s="195" t="s">
        <v>157</v>
      </c>
      <c r="E1617" s="39"/>
      <c r="F1617" s="196" t="s">
        <v>2417</v>
      </c>
      <c r="G1617" s="39"/>
      <c r="H1617" s="39"/>
      <c r="I1617" s="192"/>
      <c r="J1617" s="39"/>
      <c r="K1617" s="39"/>
      <c r="L1617" s="42"/>
      <c r="M1617" s="193"/>
      <c r="N1617" s="194"/>
      <c r="O1617" s="67"/>
      <c r="P1617" s="67"/>
      <c r="Q1617" s="67"/>
      <c r="R1617" s="67"/>
      <c r="S1617" s="67"/>
      <c r="T1617" s="68"/>
      <c r="U1617" s="37"/>
      <c r="V1617" s="37"/>
      <c r="W1617" s="37"/>
      <c r="X1617" s="37"/>
      <c r="Y1617" s="37"/>
      <c r="Z1617" s="37"/>
      <c r="AA1617" s="37"/>
      <c r="AB1617" s="37"/>
      <c r="AC1617" s="37"/>
      <c r="AD1617" s="37"/>
      <c r="AE1617" s="37"/>
      <c r="AT1617" s="19" t="s">
        <v>157</v>
      </c>
      <c r="AU1617" s="19" t="s">
        <v>82</v>
      </c>
    </row>
    <row r="1618" spans="2:51" s="13" customFormat="1" ht="11.25">
      <c r="B1618" s="197"/>
      <c r="C1618" s="198"/>
      <c r="D1618" s="190" t="s">
        <v>159</v>
      </c>
      <c r="E1618" s="198"/>
      <c r="F1618" s="200" t="s">
        <v>2418</v>
      </c>
      <c r="G1618" s="198"/>
      <c r="H1618" s="201">
        <v>28.56</v>
      </c>
      <c r="I1618" s="202"/>
      <c r="J1618" s="198"/>
      <c r="K1618" s="198"/>
      <c r="L1618" s="203"/>
      <c r="M1618" s="204"/>
      <c r="N1618" s="205"/>
      <c r="O1618" s="205"/>
      <c r="P1618" s="205"/>
      <c r="Q1618" s="205"/>
      <c r="R1618" s="205"/>
      <c r="S1618" s="205"/>
      <c r="T1618" s="206"/>
      <c r="AT1618" s="207" t="s">
        <v>159</v>
      </c>
      <c r="AU1618" s="207" t="s">
        <v>82</v>
      </c>
      <c r="AV1618" s="13" t="s">
        <v>82</v>
      </c>
      <c r="AW1618" s="13" t="s">
        <v>4</v>
      </c>
      <c r="AX1618" s="13" t="s">
        <v>77</v>
      </c>
      <c r="AY1618" s="207" t="s">
        <v>145</v>
      </c>
    </row>
    <row r="1619" spans="1:65" s="2" customFormat="1" ht="24.2" customHeight="1">
      <c r="A1619" s="37"/>
      <c r="B1619" s="38"/>
      <c r="C1619" s="177" t="s">
        <v>2419</v>
      </c>
      <c r="D1619" s="177" t="s">
        <v>148</v>
      </c>
      <c r="E1619" s="178" t="s">
        <v>2420</v>
      </c>
      <c r="F1619" s="179" t="s">
        <v>2421</v>
      </c>
      <c r="G1619" s="180" t="s">
        <v>181</v>
      </c>
      <c r="H1619" s="181">
        <v>286.814</v>
      </c>
      <c r="I1619" s="182"/>
      <c r="J1619" s="183">
        <f>ROUND(I1619*H1619,2)</f>
        <v>0</v>
      </c>
      <c r="K1619" s="179" t="s">
        <v>21</v>
      </c>
      <c r="L1619" s="42"/>
      <c r="M1619" s="184" t="s">
        <v>21</v>
      </c>
      <c r="N1619" s="185" t="s">
        <v>43</v>
      </c>
      <c r="O1619" s="67"/>
      <c r="P1619" s="186">
        <f>O1619*H1619</f>
        <v>0</v>
      </c>
      <c r="Q1619" s="186">
        <v>0.00036</v>
      </c>
      <c r="R1619" s="186">
        <f>Q1619*H1619</f>
        <v>0.10325304000000002</v>
      </c>
      <c r="S1619" s="186">
        <v>0</v>
      </c>
      <c r="T1619" s="187">
        <f>S1619*H1619</f>
        <v>0</v>
      </c>
      <c r="U1619" s="37"/>
      <c r="V1619" s="37"/>
      <c r="W1619" s="37"/>
      <c r="X1619" s="37"/>
      <c r="Y1619" s="37"/>
      <c r="Z1619" s="37"/>
      <c r="AA1619" s="37"/>
      <c r="AB1619" s="37"/>
      <c r="AC1619" s="37"/>
      <c r="AD1619" s="37"/>
      <c r="AE1619" s="37"/>
      <c r="AR1619" s="188" t="s">
        <v>266</v>
      </c>
      <c r="AT1619" s="188" t="s">
        <v>148</v>
      </c>
      <c r="AU1619" s="188" t="s">
        <v>82</v>
      </c>
      <c r="AY1619" s="19" t="s">
        <v>145</v>
      </c>
      <c r="BE1619" s="189">
        <f>IF(N1619="základní",J1619,0)</f>
        <v>0</v>
      </c>
      <c r="BF1619" s="189">
        <f>IF(N1619="snížená",J1619,0)</f>
        <v>0</v>
      </c>
      <c r="BG1619" s="189">
        <f>IF(N1619="zákl. přenesená",J1619,0)</f>
        <v>0</v>
      </c>
      <c r="BH1619" s="189">
        <f>IF(N1619="sníž. přenesená",J1619,0)</f>
        <v>0</v>
      </c>
      <c r="BI1619" s="189">
        <f>IF(N1619="nulová",J1619,0)</f>
        <v>0</v>
      </c>
      <c r="BJ1619" s="19" t="s">
        <v>77</v>
      </c>
      <c r="BK1619" s="189">
        <f>ROUND(I1619*H1619,2)</f>
        <v>0</v>
      </c>
      <c r="BL1619" s="19" t="s">
        <v>266</v>
      </c>
      <c r="BM1619" s="188" t="s">
        <v>2422</v>
      </c>
    </row>
    <row r="1620" spans="1:47" s="2" customFormat="1" ht="19.5">
      <c r="A1620" s="37"/>
      <c r="B1620" s="38"/>
      <c r="C1620" s="39"/>
      <c r="D1620" s="190" t="s">
        <v>155</v>
      </c>
      <c r="E1620" s="39"/>
      <c r="F1620" s="191" t="s">
        <v>2423</v>
      </c>
      <c r="G1620" s="39"/>
      <c r="H1620" s="39"/>
      <c r="I1620" s="192"/>
      <c r="J1620" s="39"/>
      <c r="K1620" s="39"/>
      <c r="L1620" s="42"/>
      <c r="M1620" s="193"/>
      <c r="N1620" s="194"/>
      <c r="O1620" s="67"/>
      <c r="P1620" s="67"/>
      <c r="Q1620" s="67"/>
      <c r="R1620" s="67"/>
      <c r="S1620" s="67"/>
      <c r="T1620" s="68"/>
      <c r="U1620" s="37"/>
      <c r="V1620" s="37"/>
      <c r="W1620" s="37"/>
      <c r="X1620" s="37"/>
      <c r="Y1620" s="37"/>
      <c r="Z1620" s="37"/>
      <c r="AA1620" s="37"/>
      <c r="AB1620" s="37"/>
      <c r="AC1620" s="37"/>
      <c r="AD1620" s="37"/>
      <c r="AE1620" s="37"/>
      <c r="AT1620" s="19" t="s">
        <v>155</v>
      </c>
      <c r="AU1620" s="19" t="s">
        <v>82</v>
      </c>
    </row>
    <row r="1621" spans="2:51" s="13" customFormat="1" ht="22.5">
      <c r="B1621" s="197"/>
      <c r="C1621" s="198"/>
      <c r="D1621" s="190" t="s">
        <v>159</v>
      </c>
      <c r="E1621" s="199" t="s">
        <v>21</v>
      </c>
      <c r="F1621" s="200" t="s">
        <v>2378</v>
      </c>
      <c r="G1621" s="198"/>
      <c r="H1621" s="201">
        <v>68.035</v>
      </c>
      <c r="I1621" s="202"/>
      <c r="J1621" s="198"/>
      <c r="K1621" s="198"/>
      <c r="L1621" s="203"/>
      <c r="M1621" s="204"/>
      <c r="N1621" s="205"/>
      <c r="O1621" s="205"/>
      <c r="P1621" s="205"/>
      <c r="Q1621" s="205"/>
      <c r="R1621" s="205"/>
      <c r="S1621" s="205"/>
      <c r="T1621" s="206"/>
      <c r="AT1621" s="207" t="s">
        <v>159</v>
      </c>
      <c r="AU1621" s="207" t="s">
        <v>82</v>
      </c>
      <c r="AV1621" s="13" t="s">
        <v>82</v>
      </c>
      <c r="AW1621" s="13" t="s">
        <v>34</v>
      </c>
      <c r="AX1621" s="13" t="s">
        <v>72</v>
      </c>
      <c r="AY1621" s="207" t="s">
        <v>145</v>
      </c>
    </row>
    <row r="1622" spans="2:51" s="13" customFormat="1" ht="11.25">
      <c r="B1622" s="197"/>
      <c r="C1622" s="198"/>
      <c r="D1622" s="190" t="s">
        <v>159</v>
      </c>
      <c r="E1622" s="199" t="s">
        <v>21</v>
      </c>
      <c r="F1622" s="200" t="s">
        <v>2379</v>
      </c>
      <c r="G1622" s="198"/>
      <c r="H1622" s="201">
        <v>15.1</v>
      </c>
      <c r="I1622" s="202"/>
      <c r="J1622" s="198"/>
      <c r="K1622" s="198"/>
      <c r="L1622" s="203"/>
      <c r="M1622" s="204"/>
      <c r="N1622" s="205"/>
      <c r="O1622" s="205"/>
      <c r="P1622" s="205"/>
      <c r="Q1622" s="205"/>
      <c r="R1622" s="205"/>
      <c r="S1622" s="205"/>
      <c r="T1622" s="206"/>
      <c r="AT1622" s="207" t="s">
        <v>159</v>
      </c>
      <c r="AU1622" s="207" t="s">
        <v>82</v>
      </c>
      <c r="AV1622" s="13" t="s">
        <v>82</v>
      </c>
      <c r="AW1622" s="13" t="s">
        <v>34</v>
      </c>
      <c r="AX1622" s="13" t="s">
        <v>72</v>
      </c>
      <c r="AY1622" s="207" t="s">
        <v>145</v>
      </c>
    </row>
    <row r="1623" spans="2:51" s="16" customFormat="1" ht="11.25">
      <c r="B1623" s="229"/>
      <c r="C1623" s="230"/>
      <c r="D1623" s="190" t="s">
        <v>159</v>
      </c>
      <c r="E1623" s="231" t="s">
        <v>21</v>
      </c>
      <c r="F1623" s="232" t="s">
        <v>327</v>
      </c>
      <c r="G1623" s="230"/>
      <c r="H1623" s="233">
        <v>83.13499999999999</v>
      </c>
      <c r="I1623" s="234"/>
      <c r="J1623" s="230"/>
      <c r="K1623" s="230"/>
      <c r="L1623" s="235"/>
      <c r="M1623" s="236"/>
      <c r="N1623" s="237"/>
      <c r="O1623" s="237"/>
      <c r="P1623" s="237"/>
      <c r="Q1623" s="237"/>
      <c r="R1623" s="237"/>
      <c r="S1623" s="237"/>
      <c r="T1623" s="238"/>
      <c r="AT1623" s="239" t="s">
        <v>159</v>
      </c>
      <c r="AU1623" s="239" t="s">
        <v>82</v>
      </c>
      <c r="AV1623" s="16" t="s">
        <v>146</v>
      </c>
      <c r="AW1623" s="16" t="s">
        <v>34</v>
      </c>
      <c r="AX1623" s="16" t="s">
        <v>72</v>
      </c>
      <c r="AY1623" s="239" t="s">
        <v>145</v>
      </c>
    </row>
    <row r="1624" spans="2:51" s="14" customFormat="1" ht="11.25">
      <c r="B1624" s="208"/>
      <c r="C1624" s="209"/>
      <c r="D1624" s="190" t="s">
        <v>159</v>
      </c>
      <c r="E1624" s="210" t="s">
        <v>21</v>
      </c>
      <c r="F1624" s="211" t="s">
        <v>323</v>
      </c>
      <c r="G1624" s="209"/>
      <c r="H1624" s="210" t="s">
        <v>21</v>
      </c>
      <c r="I1624" s="212"/>
      <c r="J1624" s="209"/>
      <c r="K1624" s="209"/>
      <c r="L1624" s="213"/>
      <c r="M1624" s="214"/>
      <c r="N1624" s="215"/>
      <c r="O1624" s="215"/>
      <c r="P1624" s="215"/>
      <c r="Q1624" s="215"/>
      <c r="R1624" s="215"/>
      <c r="S1624" s="215"/>
      <c r="T1624" s="216"/>
      <c r="AT1624" s="217" t="s">
        <v>159</v>
      </c>
      <c r="AU1624" s="217" t="s">
        <v>82</v>
      </c>
      <c r="AV1624" s="14" t="s">
        <v>77</v>
      </c>
      <c r="AW1624" s="14" t="s">
        <v>34</v>
      </c>
      <c r="AX1624" s="14" t="s">
        <v>72</v>
      </c>
      <c r="AY1624" s="217" t="s">
        <v>145</v>
      </c>
    </row>
    <row r="1625" spans="2:51" s="13" customFormat="1" ht="11.25">
      <c r="B1625" s="197"/>
      <c r="C1625" s="198"/>
      <c r="D1625" s="190" t="s">
        <v>159</v>
      </c>
      <c r="E1625" s="199" t="s">
        <v>21</v>
      </c>
      <c r="F1625" s="200" t="s">
        <v>2380</v>
      </c>
      <c r="G1625" s="198"/>
      <c r="H1625" s="201">
        <v>7.049</v>
      </c>
      <c r="I1625" s="202"/>
      <c r="J1625" s="198"/>
      <c r="K1625" s="198"/>
      <c r="L1625" s="203"/>
      <c r="M1625" s="204"/>
      <c r="N1625" s="205"/>
      <c r="O1625" s="205"/>
      <c r="P1625" s="205"/>
      <c r="Q1625" s="205"/>
      <c r="R1625" s="205"/>
      <c r="S1625" s="205"/>
      <c r="T1625" s="206"/>
      <c r="AT1625" s="207" t="s">
        <v>159</v>
      </c>
      <c r="AU1625" s="207" t="s">
        <v>82</v>
      </c>
      <c r="AV1625" s="13" t="s">
        <v>82</v>
      </c>
      <c r="AW1625" s="13" t="s">
        <v>34</v>
      </c>
      <c r="AX1625" s="13" t="s">
        <v>72</v>
      </c>
      <c r="AY1625" s="207" t="s">
        <v>145</v>
      </c>
    </row>
    <row r="1626" spans="2:51" s="13" customFormat="1" ht="11.25">
      <c r="B1626" s="197"/>
      <c r="C1626" s="198"/>
      <c r="D1626" s="190" t="s">
        <v>159</v>
      </c>
      <c r="E1626" s="199" t="s">
        <v>21</v>
      </c>
      <c r="F1626" s="200" t="s">
        <v>417</v>
      </c>
      <c r="G1626" s="198"/>
      <c r="H1626" s="201">
        <v>4.455</v>
      </c>
      <c r="I1626" s="202"/>
      <c r="J1626" s="198"/>
      <c r="K1626" s="198"/>
      <c r="L1626" s="203"/>
      <c r="M1626" s="204"/>
      <c r="N1626" s="205"/>
      <c r="O1626" s="205"/>
      <c r="P1626" s="205"/>
      <c r="Q1626" s="205"/>
      <c r="R1626" s="205"/>
      <c r="S1626" s="205"/>
      <c r="T1626" s="206"/>
      <c r="AT1626" s="207" t="s">
        <v>159</v>
      </c>
      <c r="AU1626" s="207" t="s">
        <v>82</v>
      </c>
      <c r="AV1626" s="13" t="s">
        <v>82</v>
      </c>
      <c r="AW1626" s="13" t="s">
        <v>34</v>
      </c>
      <c r="AX1626" s="13" t="s">
        <v>72</v>
      </c>
      <c r="AY1626" s="207" t="s">
        <v>145</v>
      </c>
    </row>
    <row r="1627" spans="2:51" s="13" customFormat="1" ht="11.25">
      <c r="B1627" s="197"/>
      <c r="C1627" s="198"/>
      <c r="D1627" s="190" t="s">
        <v>159</v>
      </c>
      <c r="E1627" s="199" t="s">
        <v>21</v>
      </c>
      <c r="F1627" s="200" t="s">
        <v>367</v>
      </c>
      <c r="G1627" s="198"/>
      <c r="H1627" s="201">
        <v>21.495</v>
      </c>
      <c r="I1627" s="202"/>
      <c r="J1627" s="198"/>
      <c r="K1627" s="198"/>
      <c r="L1627" s="203"/>
      <c r="M1627" s="204"/>
      <c r="N1627" s="205"/>
      <c r="O1627" s="205"/>
      <c r="P1627" s="205"/>
      <c r="Q1627" s="205"/>
      <c r="R1627" s="205"/>
      <c r="S1627" s="205"/>
      <c r="T1627" s="206"/>
      <c r="AT1627" s="207" t="s">
        <v>159</v>
      </c>
      <c r="AU1627" s="207" t="s">
        <v>82</v>
      </c>
      <c r="AV1627" s="13" t="s">
        <v>82</v>
      </c>
      <c r="AW1627" s="13" t="s">
        <v>34</v>
      </c>
      <c r="AX1627" s="13" t="s">
        <v>72</v>
      </c>
      <c r="AY1627" s="207" t="s">
        <v>145</v>
      </c>
    </row>
    <row r="1628" spans="2:51" s="13" customFormat="1" ht="11.25">
      <c r="B1628" s="197"/>
      <c r="C1628" s="198"/>
      <c r="D1628" s="190" t="s">
        <v>159</v>
      </c>
      <c r="E1628" s="199" t="s">
        <v>21</v>
      </c>
      <c r="F1628" s="200" t="s">
        <v>2424</v>
      </c>
      <c r="G1628" s="198"/>
      <c r="H1628" s="201">
        <v>18.165</v>
      </c>
      <c r="I1628" s="202"/>
      <c r="J1628" s="198"/>
      <c r="K1628" s="198"/>
      <c r="L1628" s="203"/>
      <c r="M1628" s="204"/>
      <c r="N1628" s="205"/>
      <c r="O1628" s="205"/>
      <c r="P1628" s="205"/>
      <c r="Q1628" s="205"/>
      <c r="R1628" s="205"/>
      <c r="S1628" s="205"/>
      <c r="T1628" s="206"/>
      <c r="AT1628" s="207" t="s">
        <v>159</v>
      </c>
      <c r="AU1628" s="207" t="s">
        <v>82</v>
      </c>
      <c r="AV1628" s="13" t="s">
        <v>82</v>
      </c>
      <c r="AW1628" s="13" t="s">
        <v>34</v>
      </c>
      <c r="AX1628" s="13" t="s">
        <v>72</v>
      </c>
      <c r="AY1628" s="207" t="s">
        <v>145</v>
      </c>
    </row>
    <row r="1629" spans="2:51" s="13" customFormat="1" ht="11.25">
      <c r="B1629" s="197"/>
      <c r="C1629" s="198"/>
      <c r="D1629" s="190" t="s">
        <v>159</v>
      </c>
      <c r="E1629" s="199" t="s">
        <v>21</v>
      </c>
      <c r="F1629" s="200" t="s">
        <v>2382</v>
      </c>
      <c r="G1629" s="198"/>
      <c r="H1629" s="201">
        <v>12.9</v>
      </c>
      <c r="I1629" s="202"/>
      <c r="J1629" s="198"/>
      <c r="K1629" s="198"/>
      <c r="L1629" s="203"/>
      <c r="M1629" s="204"/>
      <c r="N1629" s="205"/>
      <c r="O1629" s="205"/>
      <c r="P1629" s="205"/>
      <c r="Q1629" s="205"/>
      <c r="R1629" s="205"/>
      <c r="S1629" s="205"/>
      <c r="T1629" s="206"/>
      <c r="AT1629" s="207" t="s">
        <v>159</v>
      </c>
      <c r="AU1629" s="207" t="s">
        <v>82</v>
      </c>
      <c r="AV1629" s="13" t="s">
        <v>82</v>
      </c>
      <c r="AW1629" s="13" t="s">
        <v>34</v>
      </c>
      <c r="AX1629" s="13" t="s">
        <v>72</v>
      </c>
      <c r="AY1629" s="207" t="s">
        <v>145</v>
      </c>
    </row>
    <row r="1630" spans="2:51" s="16" customFormat="1" ht="11.25">
      <c r="B1630" s="229"/>
      <c r="C1630" s="230"/>
      <c r="D1630" s="190" t="s">
        <v>159</v>
      </c>
      <c r="E1630" s="231" t="s">
        <v>21</v>
      </c>
      <c r="F1630" s="232" t="s">
        <v>327</v>
      </c>
      <c r="G1630" s="230"/>
      <c r="H1630" s="233">
        <v>64.06400000000001</v>
      </c>
      <c r="I1630" s="234"/>
      <c r="J1630" s="230"/>
      <c r="K1630" s="230"/>
      <c r="L1630" s="235"/>
      <c r="M1630" s="236"/>
      <c r="N1630" s="237"/>
      <c r="O1630" s="237"/>
      <c r="P1630" s="237"/>
      <c r="Q1630" s="237"/>
      <c r="R1630" s="237"/>
      <c r="S1630" s="237"/>
      <c r="T1630" s="238"/>
      <c r="AT1630" s="239" t="s">
        <v>159</v>
      </c>
      <c r="AU1630" s="239" t="s">
        <v>82</v>
      </c>
      <c r="AV1630" s="16" t="s">
        <v>146</v>
      </c>
      <c r="AW1630" s="16" t="s">
        <v>34</v>
      </c>
      <c r="AX1630" s="16" t="s">
        <v>72</v>
      </c>
      <c r="AY1630" s="239" t="s">
        <v>145</v>
      </c>
    </row>
    <row r="1631" spans="2:51" s="14" customFormat="1" ht="11.25">
      <c r="B1631" s="208"/>
      <c r="C1631" s="209"/>
      <c r="D1631" s="190" t="s">
        <v>159</v>
      </c>
      <c r="E1631" s="210" t="s">
        <v>21</v>
      </c>
      <c r="F1631" s="211" t="s">
        <v>325</v>
      </c>
      <c r="G1631" s="209"/>
      <c r="H1631" s="210" t="s">
        <v>21</v>
      </c>
      <c r="I1631" s="212"/>
      <c r="J1631" s="209"/>
      <c r="K1631" s="209"/>
      <c r="L1631" s="213"/>
      <c r="M1631" s="214"/>
      <c r="N1631" s="215"/>
      <c r="O1631" s="215"/>
      <c r="P1631" s="215"/>
      <c r="Q1631" s="215"/>
      <c r="R1631" s="215"/>
      <c r="S1631" s="215"/>
      <c r="T1631" s="216"/>
      <c r="AT1631" s="217" t="s">
        <v>159</v>
      </c>
      <c r="AU1631" s="217" t="s">
        <v>82</v>
      </c>
      <c r="AV1631" s="14" t="s">
        <v>77</v>
      </c>
      <c r="AW1631" s="14" t="s">
        <v>34</v>
      </c>
      <c r="AX1631" s="14" t="s">
        <v>72</v>
      </c>
      <c r="AY1631" s="217" t="s">
        <v>145</v>
      </c>
    </row>
    <row r="1632" spans="2:51" s="13" customFormat="1" ht="11.25">
      <c r="B1632" s="197"/>
      <c r="C1632" s="198"/>
      <c r="D1632" s="190" t="s">
        <v>159</v>
      </c>
      <c r="E1632" s="199" t="s">
        <v>21</v>
      </c>
      <c r="F1632" s="200" t="s">
        <v>2425</v>
      </c>
      <c r="G1632" s="198"/>
      <c r="H1632" s="201">
        <v>9.548</v>
      </c>
      <c r="I1632" s="202"/>
      <c r="J1632" s="198"/>
      <c r="K1632" s="198"/>
      <c r="L1632" s="203"/>
      <c r="M1632" s="204"/>
      <c r="N1632" s="205"/>
      <c r="O1632" s="205"/>
      <c r="P1632" s="205"/>
      <c r="Q1632" s="205"/>
      <c r="R1632" s="205"/>
      <c r="S1632" s="205"/>
      <c r="T1632" s="206"/>
      <c r="AT1632" s="207" t="s">
        <v>159</v>
      </c>
      <c r="AU1632" s="207" t="s">
        <v>82</v>
      </c>
      <c r="AV1632" s="13" t="s">
        <v>82</v>
      </c>
      <c r="AW1632" s="13" t="s">
        <v>34</v>
      </c>
      <c r="AX1632" s="13" t="s">
        <v>72</v>
      </c>
      <c r="AY1632" s="207" t="s">
        <v>145</v>
      </c>
    </row>
    <row r="1633" spans="2:51" s="13" customFormat="1" ht="11.25">
      <c r="B1633" s="197"/>
      <c r="C1633" s="198"/>
      <c r="D1633" s="190" t="s">
        <v>159</v>
      </c>
      <c r="E1633" s="199" t="s">
        <v>21</v>
      </c>
      <c r="F1633" s="200" t="s">
        <v>2426</v>
      </c>
      <c r="G1633" s="198"/>
      <c r="H1633" s="201">
        <v>19.831</v>
      </c>
      <c r="I1633" s="202"/>
      <c r="J1633" s="198"/>
      <c r="K1633" s="198"/>
      <c r="L1633" s="203"/>
      <c r="M1633" s="204"/>
      <c r="N1633" s="205"/>
      <c r="O1633" s="205"/>
      <c r="P1633" s="205"/>
      <c r="Q1633" s="205"/>
      <c r="R1633" s="205"/>
      <c r="S1633" s="205"/>
      <c r="T1633" s="206"/>
      <c r="AT1633" s="207" t="s">
        <v>159</v>
      </c>
      <c r="AU1633" s="207" t="s">
        <v>82</v>
      </c>
      <c r="AV1633" s="13" t="s">
        <v>82</v>
      </c>
      <c r="AW1633" s="13" t="s">
        <v>34</v>
      </c>
      <c r="AX1633" s="13" t="s">
        <v>72</v>
      </c>
      <c r="AY1633" s="207" t="s">
        <v>145</v>
      </c>
    </row>
    <row r="1634" spans="2:51" s="13" customFormat="1" ht="11.25">
      <c r="B1634" s="197"/>
      <c r="C1634" s="198"/>
      <c r="D1634" s="190" t="s">
        <v>159</v>
      </c>
      <c r="E1634" s="199" t="s">
        <v>21</v>
      </c>
      <c r="F1634" s="200" t="s">
        <v>2427</v>
      </c>
      <c r="G1634" s="198"/>
      <c r="H1634" s="201">
        <v>9.143</v>
      </c>
      <c r="I1634" s="202"/>
      <c r="J1634" s="198"/>
      <c r="K1634" s="198"/>
      <c r="L1634" s="203"/>
      <c r="M1634" s="204"/>
      <c r="N1634" s="205"/>
      <c r="O1634" s="205"/>
      <c r="P1634" s="205"/>
      <c r="Q1634" s="205"/>
      <c r="R1634" s="205"/>
      <c r="S1634" s="205"/>
      <c r="T1634" s="206"/>
      <c r="AT1634" s="207" t="s">
        <v>159</v>
      </c>
      <c r="AU1634" s="207" t="s">
        <v>82</v>
      </c>
      <c r="AV1634" s="13" t="s">
        <v>82</v>
      </c>
      <c r="AW1634" s="13" t="s">
        <v>34</v>
      </c>
      <c r="AX1634" s="13" t="s">
        <v>72</v>
      </c>
      <c r="AY1634" s="207" t="s">
        <v>145</v>
      </c>
    </row>
    <row r="1635" spans="2:51" s="13" customFormat="1" ht="11.25">
      <c r="B1635" s="197"/>
      <c r="C1635" s="198"/>
      <c r="D1635" s="190" t="s">
        <v>159</v>
      </c>
      <c r="E1635" s="199" t="s">
        <v>21</v>
      </c>
      <c r="F1635" s="200" t="s">
        <v>2385</v>
      </c>
      <c r="G1635" s="198"/>
      <c r="H1635" s="201">
        <v>6.39</v>
      </c>
      <c r="I1635" s="202"/>
      <c r="J1635" s="198"/>
      <c r="K1635" s="198"/>
      <c r="L1635" s="203"/>
      <c r="M1635" s="204"/>
      <c r="N1635" s="205"/>
      <c r="O1635" s="205"/>
      <c r="P1635" s="205"/>
      <c r="Q1635" s="205"/>
      <c r="R1635" s="205"/>
      <c r="S1635" s="205"/>
      <c r="T1635" s="206"/>
      <c r="AT1635" s="207" t="s">
        <v>159</v>
      </c>
      <c r="AU1635" s="207" t="s">
        <v>82</v>
      </c>
      <c r="AV1635" s="13" t="s">
        <v>82</v>
      </c>
      <c r="AW1635" s="13" t="s">
        <v>34</v>
      </c>
      <c r="AX1635" s="13" t="s">
        <v>72</v>
      </c>
      <c r="AY1635" s="207" t="s">
        <v>145</v>
      </c>
    </row>
    <row r="1636" spans="2:51" s="16" customFormat="1" ht="11.25">
      <c r="B1636" s="229"/>
      <c r="C1636" s="230"/>
      <c r="D1636" s="190" t="s">
        <v>159</v>
      </c>
      <c r="E1636" s="231" t="s">
        <v>21</v>
      </c>
      <c r="F1636" s="232" t="s">
        <v>327</v>
      </c>
      <c r="G1636" s="230"/>
      <c r="H1636" s="233">
        <v>44.912</v>
      </c>
      <c r="I1636" s="234"/>
      <c r="J1636" s="230"/>
      <c r="K1636" s="230"/>
      <c r="L1636" s="235"/>
      <c r="M1636" s="236"/>
      <c r="N1636" s="237"/>
      <c r="O1636" s="237"/>
      <c r="P1636" s="237"/>
      <c r="Q1636" s="237"/>
      <c r="R1636" s="237"/>
      <c r="S1636" s="237"/>
      <c r="T1636" s="238"/>
      <c r="AT1636" s="239" t="s">
        <v>159</v>
      </c>
      <c r="AU1636" s="239" t="s">
        <v>82</v>
      </c>
      <c r="AV1636" s="16" t="s">
        <v>146</v>
      </c>
      <c r="AW1636" s="16" t="s">
        <v>34</v>
      </c>
      <c r="AX1636" s="16" t="s">
        <v>72</v>
      </c>
      <c r="AY1636" s="239" t="s">
        <v>145</v>
      </c>
    </row>
    <row r="1637" spans="2:51" s="13" customFormat="1" ht="22.5">
      <c r="B1637" s="197"/>
      <c r="C1637" s="198"/>
      <c r="D1637" s="190" t="s">
        <v>159</v>
      </c>
      <c r="E1637" s="199" t="s">
        <v>21</v>
      </c>
      <c r="F1637" s="200" t="s">
        <v>2428</v>
      </c>
      <c r="G1637" s="198"/>
      <c r="H1637" s="201">
        <v>51.363</v>
      </c>
      <c r="I1637" s="202"/>
      <c r="J1637" s="198"/>
      <c r="K1637" s="198"/>
      <c r="L1637" s="203"/>
      <c r="M1637" s="204"/>
      <c r="N1637" s="205"/>
      <c r="O1637" s="205"/>
      <c r="P1637" s="205"/>
      <c r="Q1637" s="205"/>
      <c r="R1637" s="205"/>
      <c r="S1637" s="205"/>
      <c r="T1637" s="206"/>
      <c r="AT1637" s="207" t="s">
        <v>159</v>
      </c>
      <c r="AU1637" s="207" t="s">
        <v>82</v>
      </c>
      <c r="AV1637" s="13" t="s">
        <v>82</v>
      </c>
      <c r="AW1637" s="13" t="s">
        <v>34</v>
      </c>
      <c r="AX1637" s="13" t="s">
        <v>72</v>
      </c>
      <c r="AY1637" s="207" t="s">
        <v>145</v>
      </c>
    </row>
    <row r="1638" spans="2:51" s="13" customFormat="1" ht="11.25">
      <c r="B1638" s="197"/>
      <c r="C1638" s="198"/>
      <c r="D1638" s="190" t="s">
        <v>159</v>
      </c>
      <c r="E1638" s="199" t="s">
        <v>21</v>
      </c>
      <c r="F1638" s="200" t="s">
        <v>2429</v>
      </c>
      <c r="G1638" s="198"/>
      <c r="H1638" s="201">
        <v>28.12</v>
      </c>
      <c r="I1638" s="202"/>
      <c r="J1638" s="198"/>
      <c r="K1638" s="198"/>
      <c r="L1638" s="203"/>
      <c r="M1638" s="204"/>
      <c r="N1638" s="205"/>
      <c r="O1638" s="205"/>
      <c r="P1638" s="205"/>
      <c r="Q1638" s="205"/>
      <c r="R1638" s="205"/>
      <c r="S1638" s="205"/>
      <c r="T1638" s="206"/>
      <c r="AT1638" s="207" t="s">
        <v>159</v>
      </c>
      <c r="AU1638" s="207" t="s">
        <v>82</v>
      </c>
      <c r="AV1638" s="13" t="s">
        <v>82</v>
      </c>
      <c r="AW1638" s="13" t="s">
        <v>34</v>
      </c>
      <c r="AX1638" s="13" t="s">
        <v>72</v>
      </c>
      <c r="AY1638" s="207" t="s">
        <v>145</v>
      </c>
    </row>
    <row r="1639" spans="2:51" s="13" customFormat="1" ht="11.25">
      <c r="B1639" s="197"/>
      <c r="C1639" s="198"/>
      <c r="D1639" s="190" t="s">
        <v>159</v>
      </c>
      <c r="E1639" s="199" t="s">
        <v>21</v>
      </c>
      <c r="F1639" s="200" t="s">
        <v>2370</v>
      </c>
      <c r="G1639" s="198"/>
      <c r="H1639" s="201">
        <v>12.1</v>
      </c>
      <c r="I1639" s="202"/>
      <c r="J1639" s="198"/>
      <c r="K1639" s="198"/>
      <c r="L1639" s="203"/>
      <c r="M1639" s="204"/>
      <c r="N1639" s="205"/>
      <c r="O1639" s="205"/>
      <c r="P1639" s="205"/>
      <c r="Q1639" s="205"/>
      <c r="R1639" s="205"/>
      <c r="S1639" s="205"/>
      <c r="T1639" s="206"/>
      <c r="AT1639" s="207" t="s">
        <v>159</v>
      </c>
      <c r="AU1639" s="207" t="s">
        <v>82</v>
      </c>
      <c r="AV1639" s="13" t="s">
        <v>82</v>
      </c>
      <c r="AW1639" s="13" t="s">
        <v>34</v>
      </c>
      <c r="AX1639" s="13" t="s">
        <v>72</v>
      </c>
      <c r="AY1639" s="207" t="s">
        <v>145</v>
      </c>
    </row>
    <row r="1640" spans="2:51" s="13" customFormat="1" ht="11.25">
      <c r="B1640" s="197"/>
      <c r="C1640" s="198"/>
      <c r="D1640" s="190" t="s">
        <v>159</v>
      </c>
      <c r="E1640" s="199" t="s">
        <v>21</v>
      </c>
      <c r="F1640" s="200" t="s">
        <v>2371</v>
      </c>
      <c r="G1640" s="198"/>
      <c r="H1640" s="201">
        <v>3.12</v>
      </c>
      <c r="I1640" s="202"/>
      <c r="J1640" s="198"/>
      <c r="K1640" s="198"/>
      <c r="L1640" s="203"/>
      <c r="M1640" s="204"/>
      <c r="N1640" s="205"/>
      <c r="O1640" s="205"/>
      <c r="P1640" s="205"/>
      <c r="Q1640" s="205"/>
      <c r="R1640" s="205"/>
      <c r="S1640" s="205"/>
      <c r="T1640" s="206"/>
      <c r="AT1640" s="207" t="s">
        <v>159</v>
      </c>
      <c r="AU1640" s="207" t="s">
        <v>82</v>
      </c>
      <c r="AV1640" s="13" t="s">
        <v>82</v>
      </c>
      <c r="AW1640" s="13" t="s">
        <v>34</v>
      </c>
      <c r="AX1640" s="13" t="s">
        <v>72</v>
      </c>
      <c r="AY1640" s="207" t="s">
        <v>145</v>
      </c>
    </row>
    <row r="1641" spans="2:51" s="16" customFormat="1" ht="11.25">
      <c r="B1641" s="229"/>
      <c r="C1641" s="230"/>
      <c r="D1641" s="190" t="s">
        <v>159</v>
      </c>
      <c r="E1641" s="231" t="s">
        <v>21</v>
      </c>
      <c r="F1641" s="232" t="s">
        <v>327</v>
      </c>
      <c r="G1641" s="230"/>
      <c r="H1641" s="233">
        <v>94.703</v>
      </c>
      <c r="I1641" s="234"/>
      <c r="J1641" s="230"/>
      <c r="K1641" s="230"/>
      <c r="L1641" s="235"/>
      <c r="M1641" s="236"/>
      <c r="N1641" s="237"/>
      <c r="O1641" s="237"/>
      <c r="P1641" s="237"/>
      <c r="Q1641" s="237"/>
      <c r="R1641" s="237"/>
      <c r="S1641" s="237"/>
      <c r="T1641" s="238"/>
      <c r="AT1641" s="239" t="s">
        <v>159</v>
      </c>
      <c r="AU1641" s="239" t="s">
        <v>82</v>
      </c>
      <c r="AV1641" s="16" t="s">
        <v>146</v>
      </c>
      <c r="AW1641" s="16" t="s">
        <v>34</v>
      </c>
      <c r="AX1641" s="16" t="s">
        <v>72</v>
      </c>
      <c r="AY1641" s="239" t="s">
        <v>145</v>
      </c>
    </row>
    <row r="1642" spans="2:51" s="15" customFormat="1" ht="11.25">
      <c r="B1642" s="218"/>
      <c r="C1642" s="219"/>
      <c r="D1642" s="190" t="s">
        <v>159</v>
      </c>
      <c r="E1642" s="220" t="s">
        <v>21</v>
      </c>
      <c r="F1642" s="221" t="s">
        <v>233</v>
      </c>
      <c r="G1642" s="219"/>
      <c r="H1642" s="222">
        <v>286.814</v>
      </c>
      <c r="I1642" s="223"/>
      <c r="J1642" s="219"/>
      <c r="K1642" s="219"/>
      <c r="L1642" s="224"/>
      <c r="M1642" s="225"/>
      <c r="N1642" s="226"/>
      <c r="O1642" s="226"/>
      <c r="P1642" s="226"/>
      <c r="Q1642" s="226"/>
      <c r="R1642" s="226"/>
      <c r="S1642" s="226"/>
      <c r="T1642" s="227"/>
      <c r="AT1642" s="228" t="s">
        <v>159</v>
      </c>
      <c r="AU1642" s="228" t="s">
        <v>82</v>
      </c>
      <c r="AV1642" s="15" t="s">
        <v>153</v>
      </c>
      <c r="AW1642" s="15" t="s">
        <v>34</v>
      </c>
      <c r="AX1642" s="15" t="s">
        <v>77</v>
      </c>
      <c r="AY1642" s="228" t="s">
        <v>145</v>
      </c>
    </row>
    <row r="1643" spans="1:65" s="2" customFormat="1" ht="37.9" customHeight="1">
      <c r="A1643" s="37"/>
      <c r="B1643" s="38"/>
      <c r="C1643" s="177" t="s">
        <v>2430</v>
      </c>
      <c r="D1643" s="177" t="s">
        <v>148</v>
      </c>
      <c r="E1643" s="178" t="s">
        <v>2431</v>
      </c>
      <c r="F1643" s="179" t="s">
        <v>2432</v>
      </c>
      <c r="G1643" s="180" t="s">
        <v>181</v>
      </c>
      <c r="H1643" s="181">
        <v>12.47</v>
      </c>
      <c r="I1643" s="182"/>
      <c r="J1643" s="183">
        <f>ROUND(I1643*H1643,2)</f>
        <v>0</v>
      </c>
      <c r="K1643" s="179" t="s">
        <v>21</v>
      </c>
      <c r="L1643" s="42"/>
      <c r="M1643" s="184" t="s">
        <v>21</v>
      </c>
      <c r="N1643" s="185" t="s">
        <v>43</v>
      </c>
      <c r="O1643" s="67"/>
      <c r="P1643" s="186">
        <f>O1643*H1643</f>
        <v>0</v>
      </c>
      <c r="Q1643" s="186">
        <v>0</v>
      </c>
      <c r="R1643" s="186">
        <f>Q1643*H1643</f>
        <v>0</v>
      </c>
      <c r="S1643" s="186">
        <v>0</v>
      </c>
      <c r="T1643" s="187">
        <f>S1643*H1643</f>
        <v>0</v>
      </c>
      <c r="U1643" s="37"/>
      <c r="V1643" s="37"/>
      <c r="W1643" s="37"/>
      <c r="X1643" s="37"/>
      <c r="Y1643" s="37"/>
      <c r="Z1643" s="37"/>
      <c r="AA1643" s="37"/>
      <c r="AB1643" s="37"/>
      <c r="AC1643" s="37"/>
      <c r="AD1643" s="37"/>
      <c r="AE1643" s="37"/>
      <c r="AR1643" s="188" t="s">
        <v>266</v>
      </c>
      <c r="AT1643" s="188" t="s">
        <v>148</v>
      </c>
      <c r="AU1643" s="188" t="s">
        <v>82</v>
      </c>
      <c r="AY1643" s="19" t="s">
        <v>145</v>
      </c>
      <c r="BE1643" s="189">
        <f>IF(N1643="základní",J1643,0)</f>
        <v>0</v>
      </c>
      <c r="BF1643" s="189">
        <f>IF(N1643="snížená",J1643,0)</f>
        <v>0</v>
      </c>
      <c r="BG1643" s="189">
        <f>IF(N1643="zákl. přenesená",J1643,0)</f>
        <v>0</v>
      </c>
      <c r="BH1643" s="189">
        <f>IF(N1643="sníž. přenesená",J1643,0)</f>
        <v>0</v>
      </c>
      <c r="BI1643" s="189">
        <f>IF(N1643="nulová",J1643,0)</f>
        <v>0</v>
      </c>
      <c r="BJ1643" s="19" t="s">
        <v>77</v>
      </c>
      <c r="BK1643" s="189">
        <f>ROUND(I1643*H1643,2)</f>
        <v>0</v>
      </c>
      <c r="BL1643" s="19" t="s">
        <v>266</v>
      </c>
      <c r="BM1643" s="188" t="s">
        <v>2433</v>
      </c>
    </row>
    <row r="1644" spans="1:47" s="2" customFormat="1" ht="19.5">
      <c r="A1644" s="37"/>
      <c r="B1644" s="38"/>
      <c r="C1644" s="39"/>
      <c r="D1644" s="190" t="s">
        <v>155</v>
      </c>
      <c r="E1644" s="39"/>
      <c r="F1644" s="191" t="s">
        <v>2434</v>
      </c>
      <c r="G1644" s="39"/>
      <c r="H1644" s="39"/>
      <c r="I1644" s="192"/>
      <c r="J1644" s="39"/>
      <c r="K1644" s="39"/>
      <c r="L1644" s="42"/>
      <c r="M1644" s="193"/>
      <c r="N1644" s="194"/>
      <c r="O1644" s="67"/>
      <c r="P1644" s="67"/>
      <c r="Q1644" s="67"/>
      <c r="R1644" s="67"/>
      <c r="S1644" s="67"/>
      <c r="T1644" s="68"/>
      <c r="U1644" s="37"/>
      <c r="V1644" s="37"/>
      <c r="W1644" s="37"/>
      <c r="X1644" s="37"/>
      <c r="Y1644" s="37"/>
      <c r="Z1644" s="37"/>
      <c r="AA1644" s="37"/>
      <c r="AB1644" s="37"/>
      <c r="AC1644" s="37"/>
      <c r="AD1644" s="37"/>
      <c r="AE1644" s="37"/>
      <c r="AT1644" s="19" t="s">
        <v>155</v>
      </c>
      <c r="AU1644" s="19" t="s">
        <v>82</v>
      </c>
    </row>
    <row r="1645" spans="2:51" s="14" customFormat="1" ht="11.25">
      <c r="B1645" s="208"/>
      <c r="C1645" s="209"/>
      <c r="D1645" s="190" t="s">
        <v>159</v>
      </c>
      <c r="E1645" s="210" t="s">
        <v>21</v>
      </c>
      <c r="F1645" s="211" t="s">
        <v>2404</v>
      </c>
      <c r="G1645" s="209"/>
      <c r="H1645" s="210" t="s">
        <v>21</v>
      </c>
      <c r="I1645" s="212"/>
      <c r="J1645" s="209"/>
      <c r="K1645" s="209"/>
      <c r="L1645" s="213"/>
      <c r="M1645" s="214"/>
      <c r="N1645" s="215"/>
      <c r="O1645" s="215"/>
      <c r="P1645" s="215"/>
      <c r="Q1645" s="215"/>
      <c r="R1645" s="215"/>
      <c r="S1645" s="215"/>
      <c r="T1645" s="216"/>
      <c r="AT1645" s="217" t="s">
        <v>159</v>
      </c>
      <c r="AU1645" s="217" t="s">
        <v>82</v>
      </c>
      <c r="AV1645" s="14" t="s">
        <v>77</v>
      </c>
      <c r="AW1645" s="14" t="s">
        <v>34</v>
      </c>
      <c r="AX1645" s="14" t="s">
        <v>72</v>
      </c>
      <c r="AY1645" s="217" t="s">
        <v>145</v>
      </c>
    </row>
    <row r="1646" spans="2:51" s="13" customFormat="1" ht="11.25">
      <c r="B1646" s="197"/>
      <c r="C1646" s="198"/>
      <c r="D1646" s="190" t="s">
        <v>159</v>
      </c>
      <c r="E1646" s="199" t="s">
        <v>21</v>
      </c>
      <c r="F1646" s="200" t="s">
        <v>2405</v>
      </c>
      <c r="G1646" s="198"/>
      <c r="H1646" s="201">
        <v>12.47</v>
      </c>
      <c r="I1646" s="202"/>
      <c r="J1646" s="198"/>
      <c r="K1646" s="198"/>
      <c r="L1646" s="203"/>
      <c r="M1646" s="204"/>
      <c r="N1646" s="205"/>
      <c r="O1646" s="205"/>
      <c r="P1646" s="205"/>
      <c r="Q1646" s="205"/>
      <c r="R1646" s="205"/>
      <c r="S1646" s="205"/>
      <c r="T1646" s="206"/>
      <c r="AT1646" s="207" t="s">
        <v>159</v>
      </c>
      <c r="AU1646" s="207" t="s">
        <v>82</v>
      </c>
      <c r="AV1646" s="13" t="s">
        <v>82</v>
      </c>
      <c r="AW1646" s="13" t="s">
        <v>34</v>
      </c>
      <c r="AX1646" s="13" t="s">
        <v>77</v>
      </c>
      <c r="AY1646" s="207" t="s">
        <v>145</v>
      </c>
    </row>
    <row r="1647" spans="1:65" s="2" customFormat="1" ht="24.2" customHeight="1">
      <c r="A1647" s="37"/>
      <c r="B1647" s="38"/>
      <c r="C1647" s="177" t="s">
        <v>2435</v>
      </c>
      <c r="D1647" s="177" t="s">
        <v>148</v>
      </c>
      <c r="E1647" s="178" t="s">
        <v>2436</v>
      </c>
      <c r="F1647" s="179" t="s">
        <v>2437</v>
      </c>
      <c r="G1647" s="180" t="s">
        <v>181</v>
      </c>
      <c r="H1647" s="181">
        <v>39.335</v>
      </c>
      <c r="I1647" s="182"/>
      <c r="J1647" s="183">
        <f>ROUND(I1647*H1647,2)</f>
        <v>0</v>
      </c>
      <c r="K1647" s="179" t="s">
        <v>21</v>
      </c>
      <c r="L1647" s="42"/>
      <c r="M1647" s="184" t="s">
        <v>21</v>
      </c>
      <c r="N1647" s="185" t="s">
        <v>43</v>
      </c>
      <c r="O1647" s="67"/>
      <c r="P1647" s="186">
        <f>O1647*H1647</f>
        <v>0</v>
      </c>
      <c r="Q1647" s="186">
        <v>0.00026</v>
      </c>
      <c r="R1647" s="186">
        <f>Q1647*H1647</f>
        <v>0.0102271</v>
      </c>
      <c r="S1647" s="186">
        <v>0</v>
      </c>
      <c r="T1647" s="187">
        <f>S1647*H1647</f>
        <v>0</v>
      </c>
      <c r="U1647" s="37"/>
      <c r="V1647" s="37"/>
      <c r="W1647" s="37"/>
      <c r="X1647" s="37"/>
      <c r="Y1647" s="37"/>
      <c r="Z1647" s="37"/>
      <c r="AA1647" s="37"/>
      <c r="AB1647" s="37"/>
      <c r="AC1647" s="37"/>
      <c r="AD1647" s="37"/>
      <c r="AE1647" s="37"/>
      <c r="AR1647" s="188" t="s">
        <v>266</v>
      </c>
      <c r="AT1647" s="188" t="s">
        <v>148</v>
      </c>
      <c r="AU1647" s="188" t="s">
        <v>82</v>
      </c>
      <c r="AY1647" s="19" t="s">
        <v>145</v>
      </c>
      <c r="BE1647" s="189">
        <f>IF(N1647="základní",J1647,0)</f>
        <v>0</v>
      </c>
      <c r="BF1647" s="189">
        <f>IF(N1647="snížená",J1647,0)</f>
        <v>0</v>
      </c>
      <c r="BG1647" s="189">
        <f>IF(N1647="zákl. přenesená",J1647,0)</f>
        <v>0</v>
      </c>
      <c r="BH1647" s="189">
        <f>IF(N1647="sníž. přenesená",J1647,0)</f>
        <v>0</v>
      </c>
      <c r="BI1647" s="189">
        <f>IF(N1647="nulová",J1647,0)</f>
        <v>0</v>
      </c>
      <c r="BJ1647" s="19" t="s">
        <v>77</v>
      </c>
      <c r="BK1647" s="189">
        <f>ROUND(I1647*H1647,2)</f>
        <v>0</v>
      </c>
      <c r="BL1647" s="19" t="s">
        <v>266</v>
      </c>
      <c r="BM1647" s="188" t="s">
        <v>2438</v>
      </c>
    </row>
    <row r="1648" spans="1:47" s="2" customFormat="1" ht="11.25">
      <c r="A1648" s="37"/>
      <c r="B1648" s="38"/>
      <c r="C1648" s="39"/>
      <c r="D1648" s="190" t="s">
        <v>155</v>
      </c>
      <c r="E1648" s="39"/>
      <c r="F1648" s="191" t="s">
        <v>2437</v>
      </c>
      <c r="G1648" s="39"/>
      <c r="H1648" s="39"/>
      <c r="I1648" s="192"/>
      <c r="J1648" s="39"/>
      <c r="K1648" s="39"/>
      <c r="L1648" s="42"/>
      <c r="M1648" s="193"/>
      <c r="N1648" s="194"/>
      <c r="O1648" s="67"/>
      <c r="P1648" s="67"/>
      <c r="Q1648" s="67"/>
      <c r="R1648" s="67"/>
      <c r="S1648" s="67"/>
      <c r="T1648" s="68"/>
      <c r="U1648" s="37"/>
      <c r="V1648" s="37"/>
      <c r="W1648" s="37"/>
      <c r="X1648" s="37"/>
      <c r="Y1648" s="37"/>
      <c r="Z1648" s="37"/>
      <c r="AA1648" s="37"/>
      <c r="AB1648" s="37"/>
      <c r="AC1648" s="37"/>
      <c r="AD1648" s="37"/>
      <c r="AE1648" s="37"/>
      <c r="AT1648" s="19" t="s">
        <v>155</v>
      </c>
      <c r="AU1648" s="19" t="s">
        <v>82</v>
      </c>
    </row>
    <row r="1649" spans="2:51" s="13" customFormat="1" ht="11.25">
      <c r="B1649" s="197"/>
      <c r="C1649" s="198"/>
      <c r="D1649" s="190" t="s">
        <v>159</v>
      </c>
      <c r="E1649" s="199" t="s">
        <v>21</v>
      </c>
      <c r="F1649" s="200" t="s">
        <v>2439</v>
      </c>
      <c r="G1649" s="198"/>
      <c r="H1649" s="201">
        <v>13.335</v>
      </c>
      <c r="I1649" s="202"/>
      <c r="J1649" s="198"/>
      <c r="K1649" s="198"/>
      <c r="L1649" s="203"/>
      <c r="M1649" s="204"/>
      <c r="N1649" s="205"/>
      <c r="O1649" s="205"/>
      <c r="P1649" s="205"/>
      <c r="Q1649" s="205"/>
      <c r="R1649" s="205"/>
      <c r="S1649" s="205"/>
      <c r="T1649" s="206"/>
      <c r="AT1649" s="207" t="s">
        <v>159</v>
      </c>
      <c r="AU1649" s="207" t="s">
        <v>82</v>
      </c>
      <c r="AV1649" s="13" t="s">
        <v>82</v>
      </c>
      <c r="AW1649" s="13" t="s">
        <v>34</v>
      </c>
      <c r="AX1649" s="13" t="s">
        <v>72</v>
      </c>
      <c r="AY1649" s="207" t="s">
        <v>145</v>
      </c>
    </row>
    <row r="1650" spans="2:51" s="13" customFormat="1" ht="11.25">
      <c r="B1650" s="197"/>
      <c r="C1650" s="198"/>
      <c r="D1650" s="190" t="s">
        <v>159</v>
      </c>
      <c r="E1650" s="199" t="s">
        <v>21</v>
      </c>
      <c r="F1650" s="200" t="s">
        <v>2440</v>
      </c>
      <c r="G1650" s="198"/>
      <c r="H1650" s="201">
        <v>4</v>
      </c>
      <c r="I1650" s="202"/>
      <c r="J1650" s="198"/>
      <c r="K1650" s="198"/>
      <c r="L1650" s="203"/>
      <c r="M1650" s="204"/>
      <c r="N1650" s="205"/>
      <c r="O1650" s="205"/>
      <c r="P1650" s="205"/>
      <c r="Q1650" s="205"/>
      <c r="R1650" s="205"/>
      <c r="S1650" s="205"/>
      <c r="T1650" s="206"/>
      <c r="AT1650" s="207" t="s">
        <v>159</v>
      </c>
      <c r="AU1650" s="207" t="s">
        <v>82</v>
      </c>
      <c r="AV1650" s="13" t="s">
        <v>82</v>
      </c>
      <c r="AW1650" s="13" t="s">
        <v>34</v>
      </c>
      <c r="AX1650" s="13" t="s">
        <v>72</v>
      </c>
      <c r="AY1650" s="207" t="s">
        <v>145</v>
      </c>
    </row>
    <row r="1651" spans="2:51" s="13" customFormat="1" ht="11.25">
      <c r="B1651" s="197"/>
      <c r="C1651" s="198"/>
      <c r="D1651" s="190" t="s">
        <v>159</v>
      </c>
      <c r="E1651" s="199" t="s">
        <v>21</v>
      </c>
      <c r="F1651" s="200" t="s">
        <v>2441</v>
      </c>
      <c r="G1651" s="198"/>
      <c r="H1651" s="201">
        <v>2</v>
      </c>
      <c r="I1651" s="202"/>
      <c r="J1651" s="198"/>
      <c r="K1651" s="198"/>
      <c r="L1651" s="203"/>
      <c r="M1651" s="204"/>
      <c r="N1651" s="205"/>
      <c r="O1651" s="205"/>
      <c r="P1651" s="205"/>
      <c r="Q1651" s="205"/>
      <c r="R1651" s="205"/>
      <c r="S1651" s="205"/>
      <c r="T1651" s="206"/>
      <c r="AT1651" s="207" t="s">
        <v>159</v>
      </c>
      <c r="AU1651" s="207" t="s">
        <v>82</v>
      </c>
      <c r="AV1651" s="13" t="s">
        <v>82</v>
      </c>
      <c r="AW1651" s="13" t="s">
        <v>34</v>
      </c>
      <c r="AX1651" s="13" t="s">
        <v>72</v>
      </c>
      <c r="AY1651" s="207" t="s">
        <v>145</v>
      </c>
    </row>
    <row r="1652" spans="2:51" s="13" customFormat="1" ht="11.25">
      <c r="B1652" s="197"/>
      <c r="C1652" s="198"/>
      <c r="D1652" s="190" t="s">
        <v>159</v>
      </c>
      <c r="E1652" s="199" t="s">
        <v>21</v>
      </c>
      <c r="F1652" s="200" t="s">
        <v>2442</v>
      </c>
      <c r="G1652" s="198"/>
      <c r="H1652" s="201">
        <v>20</v>
      </c>
      <c r="I1652" s="202"/>
      <c r="J1652" s="198"/>
      <c r="K1652" s="198"/>
      <c r="L1652" s="203"/>
      <c r="M1652" s="204"/>
      <c r="N1652" s="205"/>
      <c r="O1652" s="205"/>
      <c r="P1652" s="205"/>
      <c r="Q1652" s="205"/>
      <c r="R1652" s="205"/>
      <c r="S1652" s="205"/>
      <c r="T1652" s="206"/>
      <c r="AT1652" s="207" t="s">
        <v>159</v>
      </c>
      <c r="AU1652" s="207" t="s">
        <v>82</v>
      </c>
      <c r="AV1652" s="13" t="s">
        <v>82</v>
      </c>
      <c r="AW1652" s="13" t="s">
        <v>34</v>
      </c>
      <c r="AX1652" s="13" t="s">
        <v>72</v>
      </c>
      <c r="AY1652" s="207" t="s">
        <v>145</v>
      </c>
    </row>
    <row r="1653" spans="2:51" s="15" customFormat="1" ht="11.25">
      <c r="B1653" s="218"/>
      <c r="C1653" s="219"/>
      <c r="D1653" s="190" t="s">
        <v>159</v>
      </c>
      <c r="E1653" s="220" t="s">
        <v>21</v>
      </c>
      <c r="F1653" s="221" t="s">
        <v>233</v>
      </c>
      <c r="G1653" s="219"/>
      <c r="H1653" s="222">
        <v>39.335</v>
      </c>
      <c r="I1653" s="223"/>
      <c r="J1653" s="219"/>
      <c r="K1653" s="219"/>
      <c r="L1653" s="224"/>
      <c r="M1653" s="225"/>
      <c r="N1653" s="226"/>
      <c r="O1653" s="226"/>
      <c r="P1653" s="226"/>
      <c r="Q1653" s="226"/>
      <c r="R1653" s="226"/>
      <c r="S1653" s="226"/>
      <c r="T1653" s="227"/>
      <c r="AT1653" s="228" t="s">
        <v>159</v>
      </c>
      <c r="AU1653" s="228" t="s">
        <v>82</v>
      </c>
      <c r="AV1653" s="15" t="s">
        <v>153</v>
      </c>
      <c r="AW1653" s="15" t="s">
        <v>34</v>
      </c>
      <c r="AX1653" s="15" t="s">
        <v>77</v>
      </c>
      <c r="AY1653" s="228" t="s">
        <v>145</v>
      </c>
    </row>
    <row r="1654" spans="2:63" s="12" customFormat="1" ht="25.9" customHeight="1">
      <c r="B1654" s="161"/>
      <c r="C1654" s="162"/>
      <c r="D1654" s="163" t="s">
        <v>71</v>
      </c>
      <c r="E1654" s="164" t="s">
        <v>486</v>
      </c>
      <c r="F1654" s="164" t="s">
        <v>2443</v>
      </c>
      <c r="G1654" s="162"/>
      <c r="H1654" s="162"/>
      <c r="I1654" s="165"/>
      <c r="J1654" s="166">
        <f>BK1654</f>
        <v>0</v>
      </c>
      <c r="K1654" s="162"/>
      <c r="L1654" s="167"/>
      <c r="M1654" s="168"/>
      <c r="N1654" s="169"/>
      <c r="O1654" s="169"/>
      <c r="P1654" s="170">
        <f>P1655</f>
        <v>0</v>
      </c>
      <c r="Q1654" s="169"/>
      <c r="R1654" s="170">
        <f>R1655</f>
        <v>0.04199999999999999</v>
      </c>
      <c r="S1654" s="169"/>
      <c r="T1654" s="171">
        <f>T1655</f>
        <v>0.468</v>
      </c>
      <c r="AR1654" s="172" t="s">
        <v>146</v>
      </c>
      <c r="AT1654" s="173" t="s">
        <v>71</v>
      </c>
      <c r="AU1654" s="173" t="s">
        <v>72</v>
      </c>
      <c r="AY1654" s="172" t="s">
        <v>145</v>
      </c>
      <c r="BK1654" s="174">
        <f>BK1655</f>
        <v>0</v>
      </c>
    </row>
    <row r="1655" spans="2:63" s="12" customFormat="1" ht="22.9" customHeight="1">
      <c r="B1655" s="161"/>
      <c r="C1655" s="162"/>
      <c r="D1655" s="163" t="s">
        <v>71</v>
      </c>
      <c r="E1655" s="175" t="s">
        <v>2444</v>
      </c>
      <c r="F1655" s="175" t="s">
        <v>2445</v>
      </c>
      <c r="G1655" s="162"/>
      <c r="H1655" s="162"/>
      <c r="I1655" s="165"/>
      <c r="J1655" s="176">
        <f>BK1655</f>
        <v>0</v>
      </c>
      <c r="K1655" s="162"/>
      <c r="L1655" s="167"/>
      <c r="M1655" s="168"/>
      <c r="N1655" s="169"/>
      <c r="O1655" s="169"/>
      <c r="P1655" s="170">
        <f>SUM(P1656:P1686)</f>
        <v>0</v>
      </c>
      <c r="Q1655" s="169"/>
      <c r="R1655" s="170">
        <f>SUM(R1656:R1686)</f>
        <v>0.04199999999999999</v>
      </c>
      <c r="S1655" s="169"/>
      <c r="T1655" s="171">
        <f>SUM(T1656:T1686)</f>
        <v>0.468</v>
      </c>
      <c r="AR1655" s="172" t="s">
        <v>146</v>
      </c>
      <c r="AT1655" s="173" t="s">
        <v>71</v>
      </c>
      <c r="AU1655" s="173" t="s">
        <v>77</v>
      </c>
      <c r="AY1655" s="172" t="s">
        <v>145</v>
      </c>
      <c r="BK1655" s="174">
        <f>SUM(BK1656:BK1686)</f>
        <v>0</v>
      </c>
    </row>
    <row r="1656" spans="1:65" s="2" customFormat="1" ht="24.2" customHeight="1">
      <c r="A1656" s="37"/>
      <c r="B1656" s="38"/>
      <c r="C1656" s="177" t="s">
        <v>2446</v>
      </c>
      <c r="D1656" s="177" t="s">
        <v>148</v>
      </c>
      <c r="E1656" s="178" t="s">
        <v>2447</v>
      </c>
      <c r="F1656" s="179" t="s">
        <v>2448</v>
      </c>
      <c r="G1656" s="180" t="s">
        <v>226</v>
      </c>
      <c r="H1656" s="181">
        <v>2</v>
      </c>
      <c r="I1656" s="182"/>
      <c r="J1656" s="183">
        <f>ROUND(I1656*H1656,2)</f>
        <v>0</v>
      </c>
      <c r="K1656" s="179" t="s">
        <v>21</v>
      </c>
      <c r="L1656" s="42"/>
      <c r="M1656" s="184" t="s">
        <v>21</v>
      </c>
      <c r="N1656" s="185" t="s">
        <v>43</v>
      </c>
      <c r="O1656" s="67"/>
      <c r="P1656" s="186">
        <f>O1656*H1656</f>
        <v>0</v>
      </c>
      <c r="Q1656" s="186">
        <v>0</v>
      </c>
      <c r="R1656" s="186">
        <f>Q1656*H1656</f>
        <v>0</v>
      </c>
      <c r="S1656" s="186">
        <v>0</v>
      </c>
      <c r="T1656" s="187">
        <f>S1656*H1656</f>
        <v>0</v>
      </c>
      <c r="U1656" s="37"/>
      <c r="V1656" s="37"/>
      <c r="W1656" s="37"/>
      <c r="X1656" s="37"/>
      <c r="Y1656" s="37"/>
      <c r="Z1656" s="37"/>
      <c r="AA1656" s="37"/>
      <c r="AB1656" s="37"/>
      <c r="AC1656" s="37"/>
      <c r="AD1656" s="37"/>
      <c r="AE1656" s="37"/>
      <c r="AR1656" s="188" t="s">
        <v>654</v>
      </c>
      <c r="AT1656" s="188" t="s">
        <v>148</v>
      </c>
      <c r="AU1656" s="188" t="s">
        <v>82</v>
      </c>
      <c r="AY1656" s="19" t="s">
        <v>145</v>
      </c>
      <c r="BE1656" s="189">
        <f>IF(N1656="základní",J1656,0)</f>
        <v>0</v>
      </c>
      <c r="BF1656" s="189">
        <f>IF(N1656="snížená",J1656,0)</f>
        <v>0</v>
      </c>
      <c r="BG1656" s="189">
        <f>IF(N1656="zákl. přenesená",J1656,0)</f>
        <v>0</v>
      </c>
      <c r="BH1656" s="189">
        <f>IF(N1656="sníž. přenesená",J1656,0)</f>
        <v>0</v>
      </c>
      <c r="BI1656" s="189">
        <f>IF(N1656="nulová",J1656,0)</f>
        <v>0</v>
      </c>
      <c r="BJ1656" s="19" t="s">
        <v>77</v>
      </c>
      <c r="BK1656" s="189">
        <f>ROUND(I1656*H1656,2)</f>
        <v>0</v>
      </c>
      <c r="BL1656" s="19" t="s">
        <v>654</v>
      </c>
      <c r="BM1656" s="188" t="s">
        <v>2449</v>
      </c>
    </row>
    <row r="1657" spans="1:47" s="2" customFormat="1" ht="11.25">
      <c r="A1657" s="37"/>
      <c r="B1657" s="38"/>
      <c r="C1657" s="39"/>
      <c r="D1657" s="190" t="s">
        <v>155</v>
      </c>
      <c r="E1657" s="39"/>
      <c r="F1657" s="191" t="s">
        <v>2448</v>
      </c>
      <c r="G1657" s="39"/>
      <c r="H1657" s="39"/>
      <c r="I1657" s="192"/>
      <c r="J1657" s="39"/>
      <c r="K1657" s="39"/>
      <c r="L1657" s="42"/>
      <c r="M1657" s="193"/>
      <c r="N1657" s="194"/>
      <c r="O1657" s="67"/>
      <c r="P1657" s="67"/>
      <c r="Q1657" s="67"/>
      <c r="R1657" s="67"/>
      <c r="S1657" s="67"/>
      <c r="T1657" s="68"/>
      <c r="U1657" s="37"/>
      <c r="V1657" s="37"/>
      <c r="W1657" s="37"/>
      <c r="X1657" s="37"/>
      <c r="Y1657" s="37"/>
      <c r="Z1657" s="37"/>
      <c r="AA1657" s="37"/>
      <c r="AB1657" s="37"/>
      <c r="AC1657" s="37"/>
      <c r="AD1657" s="37"/>
      <c r="AE1657" s="37"/>
      <c r="AT1657" s="19" t="s">
        <v>155</v>
      </c>
      <c r="AU1657" s="19" t="s">
        <v>82</v>
      </c>
    </row>
    <row r="1658" spans="1:65" s="2" customFormat="1" ht="24.2" customHeight="1">
      <c r="A1658" s="37"/>
      <c r="B1658" s="38"/>
      <c r="C1658" s="177" t="s">
        <v>2450</v>
      </c>
      <c r="D1658" s="177" t="s">
        <v>148</v>
      </c>
      <c r="E1658" s="178" t="s">
        <v>2451</v>
      </c>
      <c r="F1658" s="179" t="s">
        <v>2452</v>
      </c>
      <c r="G1658" s="180" t="s">
        <v>226</v>
      </c>
      <c r="H1658" s="181">
        <v>20</v>
      </c>
      <c r="I1658" s="182"/>
      <c r="J1658" s="183">
        <f>ROUND(I1658*H1658,2)</f>
        <v>0</v>
      </c>
      <c r="K1658" s="179" t="s">
        <v>152</v>
      </c>
      <c r="L1658" s="42"/>
      <c r="M1658" s="184" t="s">
        <v>21</v>
      </c>
      <c r="N1658" s="185" t="s">
        <v>43</v>
      </c>
      <c r="O1658" s="67"/>
      <c r="P1658" s="186">
        <f>O1658*H1658</f>
        <v>0</v>
      </c>
      <c r="Q1658" s="186">
        <v>0.00026</v>
      </c>
      <c r="R1658" s="186">
        <f>Q1658*H1658</f>
        <v>0.0052</v>
      </c>
      <c r="S1658" s="186">
        <v>0</v>
      </c>
      <c r="T1658" s="187">
        <f>S1658*H1658</f>
        <v>0</v>
      </c>
      <c r="U1658" s="37"/>
      <c r="V1658" s="37"/>
      <c r="W1658" s="37"/>
      <c r="X1658" s="37"/>
      <c r="Y1658" s="37"/>
      <c r="Z1658" s="37"/>
      <c r="AA1658" s="37"/>
      <c r="AB1658" s="37"/>
      <c r="AC1658" s="37"/>
      <c r="AD1658" s="37"/>
      <c r="AE1658" s="37"/>
      <c r="AR1658" s="188" t="s">
        <v>654</v>
      </c>
      <c r="AT1658" s="188" t="s">
        <v>148</v>
      </c>
      <c r="AU1658" s="188" t="s">
        <v>82</v>
      </c>
      <c r="AY1658" s="19" t="s">
        <v>145</v>
      </c>
      <c r="BE1658" s="189">
        <f>IF(N1658="základní",J1658,0)</f>
        <v>0</v>
      </c>
      <c r="BF1658" s="189">
        <f>IF(N1658="snížená",J1658,0)</f>
        <v>0</v>
      </c>
      <c r="BG1658" s="189">
        <f>IF(N1658="zákl. přenesená",J1658,0)</f>
        <v>0</v>
      </c>
      <c r="BH1658" s="189">
        <f>IF(N1658="sníž. přenesená",J1658,0)</f>
        <v>0</v>
      </c>
      <c r="BI1658" s="189">
        <f>IF(N1658="nulová",J1658,0)</f>
        <v>0</v>
      </c>
      <c r="BJ1658" s="19" t="s">
        <v>77</v>
      </c>
      <c r="BK1658" s="189">
        <f>ROUND(I1658*H1658,2)</f>
        <v>0</v>
      </c>
      <c r="BL1658" s="19" t="s">
        <v>654</v>
      </c>
      <c r="BM1658" s="188" t="s">
        <v>2453</v>
      </c>
    </row>
    <row r="1659" spans="1:47" s="2" customFormat="1" ht="19.5">
      <c r="A1659" s="37"/>
      <c r="B1659" s="38"/>
      <c r="C1659" s="39"/>
      <c r="D1659" s="190" t="s">
        <v>155</v>
      </c>
      <c r="E1659" s="39"/>
      <c r="F1659" s="191" t="s">
        <v>2454</v>
      </c>
      <c r="G1659" s="39"/>
      <c r="H1659" s="39"/>
      <c r="I1659" s="192"/>
      <c r="J1659" s="39"/>
      <c r="K1659" s="39"/>
      <c r="L1659" s="42"/>
      <c r="M1659" s="193"/>
      <c r="N1659" s="194"/>
      <c r="O1659" s="67"/>
      <c r="P1659" s="67"/>
      <c r="Q1659" s="67"/>
      <c r="R1659" s="67"/>
      <c r="S1659" s="67"/>
      <c r="T1659" s="68"/>
      <c r="U1659" s="37"/>
      <c r="V1659" s="37"/>
      <c r="W1659" s="37"/>
      <c r="X1659" s="37"/>
      <c r="Y1659" s="37"/>
      <c r="Z1659" s="37"/>
      <c r="AA1659" s="37"/>
      <c r="AB1659" s="37"/>
      <c r="AC1659" s="37"/>
      <c r="AD1659" s="37"/>
      <c r="AE1659" s="37"/>
      <c r="AT1659" s="19" t="s">
        <v>155</v>
      </c>
      <c r="AU1659" s="19" t="s">
        <v>82</v>
      </c>
    </row>
    <row r="1660" spans="1:47" s="2" customFormat="1" ht="11.25">
      <c r="A1660" s="37"/>
      <c r="B1660" s="38"/>
      <c r="C1660" s="39"/>
      <c r="D1660" s="195" t="s">
        <v>157</v>
      </c>
      <c r="E1660" s="39"/>
      <c r="F1660" s="196" t="s">
        <v>2455</v>
      </c>
      <c r="G1660" s="39"/>
      <c r="H1660" s="39"/>
      <c r="I1660" s="192"/>
      <c r="J1660" s="39"/>
      <c r="K1660" s="39"/>
      <c r="L1660" s="42"/>
      <c r="M1660" s="193"/>
      <c r="N1660" s="194"/>
      <c r="O1660" s="67"/>
      <c r="P1660" s="67"/>
      <c r="Q1660" s="67"/>
      <c r="R1660" s="67"/>
      <c r="S1660" s="67"/>
      <c r="T1660" s="68"/>
      <c r="U1660" s="37"/>
      <c r="V1660" s="37"/>
      <c r="W1660" s="37"/>
      <c r="X1660" s="37"/>
      <c r="Y1660" s="37"/>
      <c r="Z1660" s="37"/>
      <c r="AA1660" s="37"/>
      <c r="AB1660" s="37"/>
      <c r="AC1660" s="37"/>
      <c r="AD1660" s="37"/>
      <c r="AE1660" s="37"/>
      <c r="AT1660" s="19" t="s">
        <v>157</v>
      </c>
      <c r="AU1660" s="19" t="s">
        <v>82</v>
      </c>
    </row>
    <row r="1661" spans="1:65" s="2" customFormat="1" ht="24.2" customHeight="1">
      <c r="A1661" s="37"/>
      <c r="B1661" s="38"/>
      <c r="C1661" s="177" t="s">
        <v>2456</v>
      </c>
      <c r="D1661" s="177" t="s">
        <v>148</v>
      </c>
      <c r="E1661" s="178" t="s">
        <v>2457</v>
      </c>
      <c r="F1661" s="179" t="s">
        <v>2458</v>
      </c>
      <c r="G1661" s="180" t="s">
        <v>226</v>
      </c>
      <c r="H1661" s="181">
        <v>130</v>
      </c>
      <c r="I1661" s="182"/>
      <c r="J1661" s="183">
        <f>ROUND(I1661*H1661,2)</f>
        <v>0</v>
      </c>
      <c r="K1661" s="179" t="s">
        <v>152</v>
      </c>
      <c r="L1661" s="42"/>
      <c r="M1661" s="184" t="s">
        <v>21</v>
      </c>
      <c r="N1661" s="185" t="s">
        <v>43</v>
      </c>
      <c r="O1661" s="67"/>
      <c r="P1661" s="186">
        <f>O1661*H1661</f>
        <v>0</v>
      </c>
      <c r="Q1661" s="186">
        <v>0.00026</v>
      </c>
      <c r="R1661" s="186">
        <f>Q1661*H1661</f>
        <v>0.0338</v>
      </c>
      <c r="S1661" s="186">
        <v>0</v>
      </c>
      <c r="T1661" s="187">
        <f>S1661*H1661</f>
        <v>0</v>
      </c>
      <c r="U1661" s="37"/>
      <c r="V1661" s="37"/>
      <c r="W1661" s="37"/>
      <c r="X1661" s="37"/>
      <c r="Y1661" s="37"/>
      <c r="Z1661" s="37"/>
      <c r="AA1661" s="37"/>
      <c r="AB1661" s="37"/>
      <c r="AC1661" s="37"/>
      <c r="AD1661" s="37"/>
      <c r="AE1661" s="37"/>
      <c r="AR1661" s="188" t="s">
        <v>654</v>
      </c>
      <c r="AT1661" s="188" t="s">
        <v>148</v>
      </c>
      <c r="AU1661" s="188" t="s">
        <v>82</v>
      </c>
      <c r="AY1661" s="19" t="s">
        <v>145</v>
      </c>
      <c r="BE1661" s="189">
        <f>IF(N1661="základní",J1661,0)</f>
        <v>0</v>
      </c>
      <c r="BF1661" s="189">
        <f>IF(N1661="snížená",J1661,0)</f>
        <v>0</v>
      </c>
      <c r="BG1661" s="189">
        <f>IF(N1661="zákl. přenesená",J1661,0)</f>
        <v>0</v>
      </c>
      <c r="BH1661" s="189">
        <f>IF(N1661="sníž. přenesená",J1661,0)</f>
        <v>0</v>
      </c>
      <c r="BI1661" s="189">
        <f>IF(N1661="nulová",J1661,0)</f>
        <v>0</v>
      </c>
      <c r="BJ1661" s="19" t="s">
        <v>77</v>
      </c>
      <c r="BK1661" s="189">
        <f>ROUND(I1661*H1661,2)</f>
        <v>0</v>
      </c>
      <c r="BL1661" s="19" t="s">
        <v>654</v>
      </c>
      <c r="BM1661" s="188" t="s">
        <v>2459</v>
      </c>
    </row>
    <row r="1662" spans="1:47" s="2" customFormat="1" ht="19.5">
      <c r="A1662" s="37"/>
      <c r="B1662" s="38"/>
      <c r="C1662" s="39"/>
      <c r="D1662" s="190" t="s">
        <v>155</v>
      </c>
      <c r="E1662" s="39"/>
      <c r="F1662" s="191" t="s">
        <v>2460</v>
      </c>
      <c r="G1662" s="39"/>
      <c r="H1662" s="39"/>
      <c r="I1662" s="192"/>
      <c r="J1662" s="39"/>
      <c r="K1662" s="39"/>
      <c r="L1662" s="42"/>
      <c r="M1662" s="193"/>
      <c r="N1662" s="194"/>
      <c r="O1662" s="67"/>
      <c r="P1662" s="67"/>
      <c r="Q1662" s="67"/>
      <c r="R1662" s="67"/>
      <c r="S1662" s="67"/>
      <c r="T1662" s="68"/>
      <c r="U1662" s="37"/>
      <c r="V1662" s="37"/>
      <c r="W1662" s="37"/>
      <c r="X1662" s="37"/>
      <c r="Y1662" s="37"/>
      <c r="Z1662" s="37"/>
      <c r="AA1662" s="37"/>
      <c r="AB1662" s="37"/>
      <c r="AC1662" s="37"/>
      <c r="AD1662" s="37"/>
      <c r="AE1662" s="37"/>
      <c r="AT1662" s="19" t="s">
        <v>155</v>
      </c>
      <c r="AU1662" s="19" t="s">
        <v>82</v>
      </c>
    </row>
    <row r="1663" spans="1:47" s="2" customFormat="1" ht="11.25">
      <c r="A1663" s="37"/>
      <c r="B1663" s="38"/>
      <c r="C1663" s="39"/>
      <c r="D1663" s="195" t="s">
        <v>157</v>
      </c>
      <c r="E1663" s="39"/>
      <c r="F1663" s="196" t="s">
        <v>2461</v>
      </c>
      <c r="G1663" s="39"/>
      <c r="H1663" s="39"/>
      <c r="I1663" s="192"/>
      <c r="J1663" s="39"/>
      <c r="K1663" s="39"/>
      <c r="L1663" s="42"/>
      <c r="M1663" s="193"/>
      <c r="N1663" s="194"/>
      <c r="O1663" s="67"/>
      <c r="P1663" s="67"/>
      <c r="Q1663" s="67"/>
      <c r="R1663" s="67"/>
      <c r="S1663" s="67"/>
      <c r="T1663" s="68"/>
      <c r="U1663" s="37"/>
      <c r="V1663" s="37"/>
      <c r="W1663" s="37"/>
      <c r="X1663" s="37"/>
      <c r="Y1663" s="37"/>
      <c r="Z1663" s="37"/>
      <c r="AA1663" s="37"/>
      <c r="AB1663" s="37"/>
      <c r="AC1663" s="37"/>
      <c r="AD1663" s="37"/>
      <c r="AE1663" s="37"/>
      <c r="AT1663" s="19" t="s">
        <v>157</v>
      </c>
      <c r="AU1663" s="19" t="s">
        <v>82</v>
      </c>
    </row>
    <row r="1664" spans="1:65" s="2" customFormat="1" ht="24.2" customHeight="1">
      <c r="A1664" s="37"/>
      <c r="B1664" s="38"/>
      <c r="C1664" s="177" t="s">
        <v>2462</v>
      </c>
      <c r="D1664" s="177" t="s">
        <v>148</v>
      </c>
      <c r="E1664" s="178" t="s">
        <v>2463</v>
      </c>
      <c r="F1664" s="179" t="s">
        <v>2464</v>
      </c>
      <c r="G1664" s="180" t="s">
        <v>151</v>
      </c>
      <c r="H1664" s="181">
        <v>15</v>
      </c>
      <c r="I1664" s="182"/>
      <c r="J1664" s="183">
        <f>ROUND(I1664*H1664,2)</f>
        <v>0</v>
      </c>
      <c r="K1664" s="179" t="s">
        <v>152</v>
      </c>
      <c r="L1664" s="42"/>
      <c r="M1664" s="184" t="s">
        <v>21</v>
      </c>
      <c r="N1664" s="185" t="s">
        <v>43</v>
      </c>
      <c r="O1664" s="67"/>
      <c r="P1664" s="186">
        <f>O1664*H1664</f>
        <v>0</v>
      </c>
      <c r="Q1664" s="186">
        <v>0</v>
      </c>
      <c r="R1664" s="186">
        <f>Q1664*H1664</f>
        <v>0</v>
      </c>
      <c r="S1664" s="186">
        <v>0.0012</v>
      </c>
      <c r="T1664" s="187">
        <f>S1664*H1664</f>
        <v>0.018</v>
      </c>
      <c r="U1664" s="37"/>
      <c r="V1664" s="37"/>
      <c r="W1664" s="37"/>
      <c r="X1664" s="37"/>
      <c r="Y1664" s="37"/>
      <c r="Z1664" s="37"/>
      <c r="AA1664" s="37"/>
      <c r="AB1664" s="37"/>
      <c r="AC1664" s="37"/>
      <c r="AD1664" s="37"/>
      <c r="AE1664" s="37"/>
      <c r="AR1664" s="188" t="s">
        <v>654</v>
      </c>
      <c r="AT1664" s="188" t="s">
        <v>148</v>
      </c>
      <c r="AU1664" s="188" t="s">
        <v>82</v>
      </c>
      <c r="AY1664" s="19" t="s">
        <v>145</v>
      </c>
      <c r="BE1664" s="189">
        <f>IF(N1664="základní",J1664,0)</f>
        <v>0</v>
      </c>
      <c r="BF1664" s="189">
        <f>IF(N1664="snížená",J1664,0)</f>
        <v>0</v>
      </c>
      <c r="BG1664" s="189">
        <f>IF(N1664="zákl. přenesená",J1664,0)</f>
        <v>0</v>
      </c>
      <c r="BH1664" s="189">
        <f>IF(N1664="sníž. přenesená",J1664,0)</f>
        <v>0</v>
      </c>
      <c r="BI1664" s="189">
        <f>IF(N1664="nulová",J1664,0)</f>
        <v>0</v>
      </c>
      <c r="BJ1664" s="19" t="s">
        <v>77</v>
      </c>
      <c r="BK1664" s="189">
        <f>ROUND(I1664*H1664,2)</f>
        <v>0</v>
      </c>
      <c r="BL1664" s="19" t="s">
        <v>654</v>
      </c>
      <c r="BM1664" s="188" t="s">
        <v>2465</v>
      </c>
    </row>
    <row r="1665" spans="1:47" s="2" customFormat="1" ht="29.25">
      <c r="A1665" s="37"/>
      <c r="B1665" s="38"/>
      <c r="C1665" s="39"/>
      <c r="D1665" s="190" t="s">
        <v>155</v>
      </c>
      <c r="E1665" s="39"/>
      <c r="F1665" s="191" t="s">
        <v>2466</v>
      </c>
      <c r="G1665" s="39"/>
      <c r="H1665" s="39"/>
      <c r="I1665" s="192"/>
      <c r="J1665" s="39"/>
      <c r="K1665" s="39"/>
      <c r="L1665" s="42"/>
      <c r="M1665" s="193"/>
      <c r="N1665" s="194"/>
      <c r="O1665" s="67"/>
      <c r="P1665" s="67"/>
      <c r="Q1665" s="67"/>
      <c r="R1665" s="67"/>
      <c r="S1665" s="67"/>
      <c r="T1665" s="68"/>
      <c r="U1665" s="37"/>
      <c r="V1665" s="37"/>
      <c r="W1665" s="37"/>
      <c r="X1665" s="37"/>
      <c r="Y1665" s="37"/>
      <c r="Z1665" s="37"/>
      <c r="AA1665" s="37"/>
      <c r="AB1665" s="37"/>
      <c r="AC1665" s="37"/>
      <c r="AD1665" s="37"/>
      <c r="AE1665" s="37"/>
      <c r="AT1665" s="19" t="s">
        <v>155</v>
      </c>
      <c r="AU1665" s="19" t="s">
        <v>82</v>
      </c>
    </row>
    <row r="1666" spans="1:47" s="2" customFormat="1" ht="11.25">
      <c r="A1666" s="37"/>
      <c r="B1666" s="38"/>
      <c r="C1666" s="39"/>
      <c r="D1666" s="195" t="s">
        <v>157</v>
      </c>
      <c r="E1666" s="39"/>
      <c r="F1666" s="196" t="s">
        <v>2467</v>
      </c>
      <c r="G1666" s="39"/>
      <c r="H1666" s="39"/>
      <c r="I1666" s="192"/>
      <c r="J1666" s="39"/>
      <c r="K1666" s="39"/>
      <c r="L1666" s="42"/>
      <c r="M1666" s="193"/>
      <c r="N1666" s="194"/>
      <c r="O1666" s="67"/>
      <c r="P1666" s="67"/>
      <c r="Q1666" s="67"/>
      <c r="R1666" s="67"/>
      <c r="S1666" s="67"/>
      <c r="T1666" s="68"/>
      <c r="U1666" s="37"/>
      <c r="V1666" s="37"/>
      <c r="W1666" s="37"/>
      <c r="X1666" s="37"/>
      <c r="Y1666" s="37"/>
      <c r="Z1666" s="37"/>
      <c r="AA1666" s="37"/>
      <c r="AB1666" s="37"/>
      <c r="AC1666" s="37"/>
      <c r="AD1666" s="37"/>
      <c r="AE1666" s="37"/>
      <c r="AT1666" s="19" t="s">
        <v>157</v>
      </c>
      <c r="AU1666" s="19" t="s">
        <v>82</v>
      </c>
    </row>
    <row r="1667" spans="2:51" s="13" customFormat="1" ht="11.25">
      <c r="B1667" s="197"/>
      <c r="C1667" s="198"/>
      <c r="D1667" s="190" t="s">
        <v>159</v>
      </c>
      <c r="E1667" s="199" t="s">
        <v>21</v>
      </c>
      <c r="F1667" s="200" t="s">
        <v>2468</v>
      </c>
      <c r="G1667" s="198"/>
      <c r="H1667" s="201">
        <v>15</v>
      </c>
      <c r="I1667" s="202"/>
      <c r="J1667" s="198"/>
      <c r="K1667" s="198"/>
      <c r="L1667" s="203"/>
      <c r="M1667" s="204"/>
      <c r="N1667" s="205"/>
      <c r="O1667" s="205"/>
      <c r="P1667" s="205"/>
      <c r="Q1667" s="205"/>
      <c r="R1667" s="205"/>
      <c r="S1667" s="205"/>
      <c r="T1667" s="206"/>
      <c r="AT1667" s="207" t="s">
        <v>159</v>
      </c>
      <c r="AU1667" s="207" t="s">
        <v>82</v>
      </c>
      <c r="AV1667" s="13" t="s">
        <v>82</v>
      </c>
      <c r="AW1667" s="13" t="s">
        <v>34</v>
      </c>
      <c r="AX1667" s="13" t="s">
        <v>77</v>
      </c>
      <c r="AY1667" s="207" t="s">
        <v>145</v>
      </c>
    </row>
    <row r="1668" spans="1:65" s="2" customFormat="1" ht="24.2" customHeight="1">
      <c r="A1668" s="37"/>
      <c r="B1668" s="38"/>
      <c r="C1668" s="177" t="s">
        <v>2469</v>
      </c>
      <c r="D1668" s="177" t="s">
        <v>148</v>
      </c>
      <c r="E1668" s="178" t="s">
        <v>2470</v>
      </c>
      <c r="F1668" s="179" t="s">
        <v>2471</v>
      </c>
      <c r="G1668" s="180" t="s">
        <v>226</v>
      </c>
      <c r="H1668" s="181">
        <v>130</v>
      </c>
      <c r="I1668" s="182"/>
      <c r="J1668" s="183">
        <f>ROUND(I1668*H1668,2)</f>
        <v>0</v>
      </c>
      <c r="K1668" s="179" t="s">
        <v>152</v>
      </c>
      <c r="L1668" s="42"/>
      <c r="M1668" s="184" t="s">
        <v>21</v>
      </c>
      <c r="N1668" s="185" t="s">
        <v>43</v>
      </c>
      <c r="O1668" s="67"/>
      <c r="P1668" s="186">
        <f>O1668*H1668</f>
        <v>0</v>
      </c>
      <c r="Q1668" s="186">
        <v>2E-05</v>
      </c>
      <c r="R1668" s="186">
        <f>Q1668*H1668</f>
        <v>0.0026000000000000003</v>
      </c>
      <c r="S1668" s="186">
        <v>0.003</v>
      </c>
      <c r="T1668" s="187">
        <f>S1668*H1668</f>
        <v>0.39</v>
      </c>
      <c r="U1668" s="37"/>
      <c r="V1668" s="37"/>
      <c r="W1668" s="37"/>
      <c r="X1668" s="37"/>
      <c r="Y1668" s="37"/>
      <c r="Z1668" s="37"/>
      <c r="AA1668" s="37"/>
      <c r="AB1668" s="37"/>
      <c r="AC1668" s="37"/>
      <c r="AD1668" s="37"/>
      <c r="AE1668" s="37"/>
      <c r="AR1668" s="188" t="s">
        <v>654</v>
      </c>
      <c r="AT1668" s="188" t="s">
        <v>148</v>
      </c>
      <c r="AU1668" s="188" t="s">
        <v>82</v>
      </c>
      <c r="AY1668" s="19" t="s">
        <v>145</v>
      </c>
      <c r="BE1668" s="189">
        <f>IF(N1668="základní",J1668,0)</f>
        <v>0</v>
      </c>
      <c r="BF1668" s="189">
        <f>IF(N1668="snížená",J1668,0)</f>
        <v>0</v>
      </c>
      <c r="BG1668" s="189">
        <f>IF(N1668="zákl. přenesená",J1668,0)</f>
        <v>0</v>
      </c>
      <c r="BH1668" s="189">
        <f>IF(N1668="sníž. přenesená",J1668,0)</f>
        <v>0</v>
      </c>
      <c r="BI1668" s="189">
        <f>IF(N1668="nulová",J1668,0)</f>
        <v>0</v>
      </c>
      <c r="BJ1668" s="19" t="s">
        <v>77</v>
      </c>
      <c r="BK1668" s="189">
        <f>ROUND(I1668*H1668,2)</f>
        <v>0</v>
      </c>
      <c r="BL1668" s="19" t="s">
        <v>654</v>
      </c>
      <c r="BM1668" s="188" t="s">
        <v>2472</v>
      </c>
    </row>
    <row r="1669" spans="1:47" s="2" customFormat="1" ht="19.5">
      <c r="A1669" s="37"/>
      <c r="B1669" s="38"/>
      <c r="C1669" s="39"/>
      <c r="D1669" s="190" t="s">
        <v>155</v>
      </c>
      <c r="E1669" s="39"/>
      <c r="F1669" s="191" t="s">
        <v>2473</v>
      </c>
      <c r="G1669" s="39"/>
      <c r="H1669" s="39"/>
      <c r="I1669" s="192"/>
      <c r="J1669" s="39"/>
      <c r="K1669" s="39"/>
      <c r="L1669" s="42"/>
      <c r="M1669" s="193"/>
      <c r="N1669" s="194"/>
      <c r="O1669" s="67"/>
      <c r="P1669" s="67"/>
      <c r="Q1669" s="67"/>
      <c r="R1669" s="67"/>
      <c r="S1669" s="67"/>
      <c r="T1669" s="68"/>
      <c r="U1669" s="37"/>
      <c r="V1669" s="37"/>
      <c r="W1669" s="37"/>
      <c r="X1669" s="37"/>
      <c r="Y1669" s="37"/>
      <c r="Z1669" s="37"/>
      <c r="AA1669" s="37"/>
      <c r="AB1669" s="37"/>
      <c r="AC1669" s="37"/>
      <c r="AD1669" s="37"/>
      <c r="AE1669" s="37"/>
      <c r="AT1669" s="19" t="s">
        <v>155</v>
      </c>
      <c r="AU1669" s="19" t="s">
        <v>82</v>
      </c>
    </row>
    <row r="1670" spans="1:47" s="2" customFormat="1" ht="11.25">
      <c r="A1670" s="37"/>
      <c r="B1670" s="38"/>
      <c r="C1670" s="39"/>
      <c r="D1670" s="195" t="s">
        <v>157</v>
      </c>
      <c r="E1670" s="39"/>
      <c r="F1670" s="196" t="s">
        <v>2474</v>
      </c>
      <c r="G1670" s="39"/>
      <c r="H1670" s="39"/>
      <c r="I1670" s="192"/>
      <c r="J1670" s="39"/>
      <c r="K1670" s="39"/>
      <c r="L1670" s="42"/>
      <c r="M1670" s="193"/>
      <c r="N1670" s="194"/>
      <c r="O1670" s="67"/>
      <c r="P1670" s="67"/>
      <c r="Q1670" s="67"/>
      <c r="R1670" s="67"/>
      <c r="S1670" s="67"/>
      <c r="T1670" s="68"/>
      <c r="U1670" s="37"/>
      <c r="V1670" s="37"/>
      <c r="W1670" s="37"/>
      <c r="X1670" s="37"/>
      <c r="Y1670" s="37"/>
      <c r="Z1670" s="37"/>
      <c r="AA1670" s="37"/>
      <c r="AB1670" s="37"/>
      <c r="AC1670" s="37"/>
      <c r="AD1670" s="37"/>
      <c r="AE1670" s="37"/>
      <c r="AT1670" s="19" t="s">
        <v>157</v>
      </c>
      <c r="AU1670" s="19" t="s">
        <v>82</v>
      </c>
    </row>
    <row r="1671" spans="1:65" s="2" customFormat="1" ht="24.2" customHeight="1">
      <c r="A1671" s="37"/>
      <c r="B1671" s="38"/>
      <c r="C1671" s="177" t="s">
        <v>2475</v>
      </c>
      <c r="D1671" s="177" t="s">
        <v>148</v>
      </c>
      <c r="E1671" s="178" t="s">
        <v>2476</v>
      </c>
      <c r="F1671" s="179" t="s">
        <v>2477</v>
      </c>
      <c r="G1671" s="180" t="s">
        <v>226</v>
      </c>
      <c r="H1671" s="181">
        <v>20</v>
      </c>
      <c r="I1671" s="182"/>
      <c r="J1671" s="183">
        <f>ROUND(I1671*H1671,2)</f>
        <v>0</v>
      </c>
      <c r="K1671" s="179" t="s">
        <v>152</v>
      </c>
      <c r="L1671" s="42"/>
      <c r="M1671" s="184" t="s">
        <v>21</v>
      </c>
      <c r="N1671" s="185" t="s">
        <v>43</v>
      </c>
      <c r="O1671" s="67"/>
      <c r="P1671" s="186">
        <f>O1671*H1671</f>
        <v>0</v>
      </c>
      <c r="Q1671" s="186">
        <v>2E-05</v>
      </c>
      <c r="R1671" s="186">
        <f>Q1671*H1671</f>
        <v>0.0004</v>
      </c>
      <c r="S1671" s="186">
        <v>0.003</v>
      </c>
      <c r="T1671" s="187">
        <f>S1671*H1671</f>
        <v>0.06</v>
      </c>
      <c r="U1671" s="37"/>
      <c r="V1671" s="37"/>
      <c r="W1671" s="37"/>
      <c r="X1671" s="37"/>
      <c r="Y1671" s="37"/>
      <c r="Z1671" s="37"/>
      <c r="AA1671" s="37"/>
      <c r="AB1671" s="37"/>
      <c r="AC1671" s="37"/>
      <c r="AD1671" s="37"/>
      <c r="AE1671" s="37"/>
      <c r="AR1671" s="188" t="s">
        <v>654</v>
      </c>
      <c r="AT1671" s="188" t="s">
        <v>148</v>
      </c>
      <c r="AU1671" s="188" t="s">
        <v>82</v>
      </c>
      <c r="AY1671" s="19" t="s">
        <v>145</v>
      </c>
      <c r="BE1671" s="189">
        <f>IF(N1671="základní",J1671,0)</f>
        <v>0</v>
      </c>
      <c r="BF1671" s="189">
        <f>IF(N1671="snížená",J1671,0)</f>
        <v>0</v>
      </c>
      <c r="BG1671" s="189">
        <f>IF(N1671="zákl. přenesená",J1671,0)</f>
        <v>0</v>
      </c>
      <c r="BH1671" s="189">
        <f>IF(N1671="sníž. přenesená",J1671,0)</f>
        <v>0</v>
      </c>
      <c r="BI1671" s="189">
        <f>IF(N1671="nulová",J1671,0)</f>
        <v>0</v>
      </c>
      <c r="BJ1671" s="19" t="s">
        <v>77</v>
      </c>
      <c r="BK1671" s="189">
        <f>ROUND(I1671*H1671,2)</f>
        <v>0</v>
      </c>
      <c r="BL1671" s="19" t="s">
        <v>654</v>
      </c>
      <c r="BM1671" s="188" t="s">
        <v>2478</v>
      </c>
    </row>
    <row r="1672" spans="1:47" s="2" customFormat="1" ht="19.5">
      <c r="A1672" s="37"/>
      <c r="B1672" s="38"/>
      <c r="C1672" s="39"/>
      <c r="D1672" s="190" t="s">
        <v>155</v>
      </c>
      <c r="E1672" s="39"/>
      <c r="F1672" s="191" t="s">
        <v>2479</v>
      </c>
      <c r="G1672" s="39"/>
      <c r="H1672" s="39"/>
      <c r="I1672" s="192"/>
      <c r="J1672" s="39"/>
      <c r="K1672" s="39"/>
      <c r="L1672" s="42"/>
      <c r="M1672" s="193"/>
      <c r="N1672" s="194"/>
      <c r="O1672" s="67"/>
      <c r="P1672" s="67"/>
      <c r="Q1672" s="67"/>
      <c r="R1672" s="67"/>
      <c r="S1672" s="67"/>
      <c r="T1672" s="68"/>
      <c r="U1672" s="37"/>
      <c r="V1672" s="37"/>
      <c r="W1672" s="37"/>
      <c r="X1672" s="37"/>
      <c r="Y1672" s="37"/>
      <c r="Z1672" s="37"/>
      <c r="AA1672" s="37"/>
      <c r="AB1672" s="37"/>
      <c r="AC1672" s="37"/>
      <c r="AD1672" s="37"/>
      <c r="AE1672" s="37"/>
      <c r="AT1672" s="19" t="s">
        <v>155</v>
      </c>
      <c r="AU1672" s="19" t="s">
        <v>82</v>
      </c>
    </row>
    <row r="1673" spans="1:47" s="2" customFormat="1" ht="11.25">
      <c r="A1673" s="37"/>
      <c r="B1673" s="38"/>
      <c r="C1673" s="39"/>
      <c r="D1673" s="195" t="s">
        <v>157</v>
      </c>
      <c r="E1673" s="39"/>
      <c r="F1673" s="196" t="s">
        <v>2480</v>
      </c>
      <c r="G1673" s="39"/>
      <c r="H1673" s="39"/>
      <c r="I1673" s="192"/>
      <c r="J1673" s="39"/>
      <c r="K1673" s="39"/>
      <c r="L1673" s="42"/>
      <c r="M1673" s="193"/>
      <c r="N1673" s="194"/>
      <c r="O1673" s="67"/>
      <c r="P1673" s="67"/>
      <c r="Q1673" s="67"/>
      <c r="R1673" s="67"/>
      <c r="S1673" s="67"/>
      <c r="T1673" s="68"/>
      <c r="U1673" s="37"/>
      <c r="V1673" s="37"/>
      <c r="W1673" s="37"/>
      <c r="X1673" s="37"/>
      <c r="Y1673" s="37"/>
      <c r="Z1673" s="37"/>
      <c r="AA1673" s="37"/>
      <c r="AB1673" s="37"/>
      <c r="AC1673" s="37"/>
      <c r="AD1673" s="37"/>
      <c r="AE1673" s="37"/>
      <c r="AT1673" s="19" t="s">
        <v>157</v>
      </c>
      <c r="AU1673" s="19" t="s">
        <v>82</v>
      </c>
    </row>
    <row r="1674" spans="1:65" s="2" customFormat="1" ht="24.2" customHeight="1">
      <c r="A1674" s="37"/>
      <c r="B1674" s="38"/>
      <c r="C1674" s="177" t="s">
        <v>2481</v>
      </c>
      <c r="D1674" s="177" t="s">
        <v>148</v>
      </c>
      <c r="E1674" s="178" t="s">
        <v>2482</v>
      </c>
      <c r="F1674" s="179" t="s">
        <v>2483</v>
      </c>
      <c r="G1674" s="180" t="s">
        <v>196</v>
      </c>
      <c r="H1674" s="181">
        <v>0.468</v>
      </c>
      <c r="I1674" s="182"/>
      <c r="J1674" s="183">
        <f>ROUND(I1674*H1674,2)</f>
        <v>0</v>
      </c>
      <c r="K1674" s="179" t="s">
        <v>152</v>
      </c>
      <c r="L1674" s="42"/>
      <c r="M1674" s="184" t="s">
        <v>21</v>
      </c>
      <c r="N1674" s="185" t="s">
        <v>43</v>
      </c>
      <c r="O1674" s="67"/>
      <c r="P1674" s="186">
        <f>O1674*H1674</f>
        <v>0</v>
      </c>
      <c r="Q1674" s="186">
        <v>0</v>
      </c>
      <c r="R1674" s="186">
        <f>Q1674*H1674</f>
        <v>0</v>
      </c>
      <c r="S1674" s="186">
        <v>0</v>
      </c>
      <c r="T1674" s="187">
        <f>S1674*H1674</f>
        <v>0</v>
      </c>
      <c r="U1674" s="37"/>
      <c r="V1674" s="37"/>
      <c r="W1674" s="37"/>
      <c r="X1674" s="37"/>
      <c r="Y1674" s="37"/>
      <c r="Z1674" s="37"/>
      <c r="AA1674" s="37"/>
      <c r="AB1674" s="37"/>
      <c r="AC1674" s="37"/>
      <c r="AD1674" s="37"/>
      <c r="AE1674" s="37"/>
      <c r="AR1674" s="188" t="s">
        <v>654</v>
      </c>
      <c r="AT1674" s="188" t="s">
        <v>148</v>
      </c>
      <c r="AU1674" s="188" t="s">
        <v>82</v>
      </c>
      <c r="AY1674" s="19" t="s">
        <v>145</v>
      </c>
      <c r="BE1674" s="189">
        <f>IF(N1674="základní",J1674,0)</f>
        <v>0</v>
      </c>
      <c r="BF1674" s="189">
        <f>IF(N1674="snížená",J1674,0)</f>
        <v>0</v>
      </c>
      <c r="BG1674" s="189">
        <f>IF(N1674="zákl. přenesená",J1674,0)</f>
        <v>0</v>
      </c>
      <c r="BH1674" s="189">
        <f>IF(N1674="sníž. přenesená",J1674,0)</f>
        <v>0</v>
      </c>
      <c r="BI1674" s="189">
        <f>IF(N1674="nulová",J1674,0)</f>
        <v>0</v>
      </c>
      <c r="BJ1674" s="19" t="s">
        <v>77</v>
      </c>
      <c r="BK1674" s="189">
        <f>ROUND(I1674*H1674,2)</f>
        <v>0</v>
      </c>
      <c r="BL1674" s="19" t="s">
        <v>654</v>
      </c>
      <c r="BM1674" s="188" t="s">
        <v>2484</v>
      </c>
    </row>
    <row r="1675" spans="1:47" s="2" customFormat="1" ht="19.5">
      <c r="A1675" s="37"/>
      <c r="B1675" s="38"/>
      <c r="C1675" s="39"/>
      <c r="D1675" s="190" t="s">
        <v>155</v>
      </c>
      <c r="E1675" s="39"/>
      <c r="F1675" s="191" t="s">
        <v>2485</v>
      </c>
      <c r="G1675" s="39"/>
      <c r="H1675" s="39"/>
      <c r="I1675" s="192"/>
      <c r="J1675" s="39"/>
      <c r="K1675" s="39"/>
      <c r="L1675" s="42"/>
      <c r="M1675" s="193"/>
      <c r="N1675" s="194"/>
      <c r="O1675" s="67"/>
      <c r="P1675" s="67"/>
      <c r="Q1675" s="67"/>
      <c r="R1675" s="67"/>
      <c r="S1675" s="67"/>
      <c r="T1675" s="68"/>
      <c r="U1675" s="37"/>
      <c r="V1675" s="37"/>
      <c r="W1675" s="37"/>
      <c r="X1675" s="37"/>
      <c r="Y1675" s="37"/>
      <c r="Z1675" s="37"/>
      <c r="AA1675" s="37"/>
      <c r="AB1675" s="37"/>
      <c r="AC1675" s="37"/>
      <c r="AD1675" s="37"/>
      <c r="AE1675" s="37"/>
      <c r="AT1675" s="19" t="s">
        <v>155</v>
      </c>
      <c r="AU1675" s="19" t="s">
        <v>82</v>
      </c>
    </row>
    <row r="1676" spans="1:47" s="2" customFormat="1" ht="11.25">
      <c r="A1676" s="37"/>
      <c r="B1676" s="38"/>
      <c r="C1676" s="39"/>
      <c r="D1676" s="195" t="s">
        <v>157</v>
      </c>
      <c r="E1676" s="39"/>
      <c r="F1676" s="196" t="s">
        <v>2486</v>
      </c>
      <c r="G1676" s="39"/>
      <c r="H1676" s="39"/>
      <c r="I1676" s="192"/>
      <c r="J1676" s="39"/>
      <c r="K1676" s="39"/>
      <c r="L1676" s="42"/>
      <c r="M1676" s="193"/>
      <c r="N1676" s="194"/>
      <c r="O1676" s="67"/>
      <c r="P1676" s="67"/>
      <c r="Q1676" s="67"/>
      <c r="R1676" s="67"/>
      <c r="S1676" s="67"/>
      <c r="T1676" s="68"/>
      <c r="U1676" s="37"/>
      <c r="V1676" s="37"/>
      <c r="W1676" s="37"/>
      <c r="X1676" s="37"/>
      <c r="Y1676" s="37"/>
      <c r="Z1676" s="37"/>
      <c r="AA1676" s="37"/>
      <c r="AB1676" s="37"/>
      <c r="AC1676" s="37"/>
      <c r="AD1676" s="37"/>
      <c r="AE1676" s="37"/>
      <c r="AT1676" s="19" t="s">
        <v>157</v>
      </c>
      <c r="AU1676" s="19" t="s">
        <v>82</v>
      </c>
    </row>
    <row r="1677" spans="1:65" s="2" customFormat="1" ht="24.2" customHeight="1">
      <c r="A1677" s="37"/>
      <c r="B1677" s="38"/>
      <c r="C1677" s="177" t="s">
        <v>2487</v>
      </c>
      <c r="D1677" s="177" t="s">
        <v>148</v>
      </c>
      <c r="E1677" s="178" t="s">
        <v>2488</v>
      </c>
      <c r="F1677" s="179" t="s">
        <v>2489</v>
      </c>
      <c r="G1677" s="180" t="s">
        <v>196</v>
      </c>
      <c r="H1677" s="181">
        <v>0.468</v>
      </c>
      <c r="I1677" s="182"/>
      <c r="J1677" s="183">
        <f>ROUND(I1677*H1677,2)</f>
        <v>0</v>
      </c>
      <c r="K1677" s="179" t="s">
        <v>152</v>
      </c>
      <c r="L1677" s="42"/>
      <c r="M1677" s="184" t="s">
        <v>21</v>
      </c>
      <c r="N1677" s="185" t="s">
        <v>43</v>
      </c>
      <c r="O1677" s="67"/>
      <c r="P1677" s="186">
        <f>O1677*H1677</f>
        <v>0</v>
      </c>
      <c r="Q1677" s="186">
        <v>0</v>
      </c>
      <c r="R1677" s="186">
        <f>Q1677*H1677</f>
        <v>0</v>
      </c>
      <c r="S1677" s="186">
        <v>0</v>
      </c>
      <c r="T1677" s="187">
        <f>S1677*H1677</f>
        <v>0</v>
      </c>
      <c r="U1677" s="37"/>
      <c r="V1677" s="37"/>
      <c r="W1677" s="37"/>
      <c r="X1677" s="37"/>
      <c r="Y1677" s="37"/>
      <c r="Z1677" s="37"/>
      <c r="AA1677" s="37"/>
      <c r="AB1677" s="37"/>
      <c r="AC1677" s="37"/>
      <c r="AD1677" s="37"/>
      <c r="AE1677" s="37"/>
      <c r="AR1677" s="188" t="s">
        <v>654</v>
      </c>
      <c r="AT1677" s="188" t="s">
        <v>148</v>
      </c>
      <c r="AU1677" s="188" t="s">
        <v>82</v>
      </c>
      <c r="AY1677" s="19" t="s">
        <v>145</v>
      </c>
      <c r="BE1677" s="189">
        <f>IF(N1677="základní",J1677,0)</f>
        <v>0</v>
      </c>
      <c r="BF1677" s="189">
        <f>IF(N1677="snížená",J1677,0)</f>
        <v>0</v>
      </c>
      <c r="BG1677" s="189">
        <f>IF(N1677="zákl. přenesená",J1677,0)</f>
        <v>0</v>
      </c>
      <c r="BH1677" s="189">
        <f>IF(N1677="sníž. přenesená",J1677,0)</f>
        <v>0</v>
      </c>
      <c r="BI1677" s="189">
        <f>IF(N1677="nulová",J1677,0)</f>
        <v>0</v>
      </c>
      <c r="BJ1677" s="19" t="s">
        <v>77</v>
      </c>
      <c r="BK1677" s="189">
        <f>ROUND(I1677*H1677,2)</f>
        <v>0</v>
      </c>
      <c r="BL1677" s="19" t="s">
        <v>654</v>
      </c>
      <c r="BM1677" s="188" t="s">
        <v>2490</v>
      </c>
    </row>
    <row r="1678" spans="1:47" s="2" customFormat="1" ht="19.5">
      <c r="A1678" s="37"/>
      <c r="B1678" s="38"/>
      <c r="C1678" s="39"/>
      <c r="D1678" s="190" t="s">
        <v>155</v>
      </c>
      <c r="E1678" s="39"/>
      <c r="F1678" s="191" t="s">
        <v>2491</v>
      </c>
      <c r="G1678" s="39"/>
      <c r="H1678" s="39"/>
      <c r="I1678" s="192"/>
      <c r="J1678" s="39"/>
      <c r="K1678" s="39"/>
      <c r="L1678" s="42"/>
      <c r="M1678" s="193"/>
      <c r="N1678" s="194"/>
      <c r="O1678" s="67"/>
      <c r="P1678" s="67"/>
      <c r="Q1678" s="67"/>
      <c r="R1678" s="67"/>
      <c r="S1678" s="67"/>
      <c r="T1678" s="68"/>
      <c r="U1678" s="37"/>
      <c r="V1678" s="37"/>
      <c r="W1678" s="37"/>
      <c r="X1678" s="37"/>
      <c r="Y1678" s="37"/>
      <c r="Z1678" s="37"/>
      <c r="AA1678" s="37"/>
      <c r="AB1678" s="37"/>
      <c r="AC1678" s="37"/>
      <c r="AD1678" s="37"/>
      <c r="AE1678" s="37"/>
      <c r="AT1678" s="19" t="s">
        <v>155</v>
      </c>
      <c r="AU1678" s="19" t="s">
        <v>82</v>
      </c>
    </row>
    <row r="1679" spans="1:47" s="2" customFormat="1" ht="11.25">
      <c r="A1679" s="37"/>
      <c r="B1679" s="38"/>
      <c r="C1679" s="39"/>
      <c r="D1679" s="195" t="s">
        <v>157</v>
      </c>
      <c r="E1679" s="39"/>
      <c r="F1679" s="196" t="s">
        <v>2492</v>
      </c>
      <c r="G1679" s="39"/>
      <c r="H1679" s="39"/>
      <c r="I1679" s="192"/>
      <c r="J1679" s="39"/>
      <c r="K1679" s="39"/>
      <c r="L1679" s="42"/>
      <c r="M1679" s="193"/>
      <c r="N1679" s="194"/>
      <c r="O1679" s="67"/>
      <c r="P1679" s="67"/>
      <c r="Q1679" s="67"/>
      <c r="R1679" s="67"/>
      <c r="S1679" s="67"/>
      <c r="T1679" s="68"/>
      <c r="U1679" s="37"/>
      <c r="V1679" s="37"/>
      <c r="W1679" s="37"/>
      <c r="X1679" s="37"/>
      <c r="Y1679" s="37"/>
      <c r="Z1679" s="37"/>
      <c r="AA1679" s="37"/>
      <c r="AB1679" s="37"/>
      <c r="AC1679" s="37"/>
      <c r="AD1679" s="37"/>
      <c r="AE1679" s="37"/>
      <c r="AT1679" s="19" t="s">
        <v>157</v>
      </c>
      <c r="AU1679" s="19" t="s">
        <v>82</v>
      </c>
    </row>
    <row r="1680" spans="1:65" s="2" customFormat="1" ht="24.2" customHeight="1">
      <c r="A1680" s="37"/>
      <c r="B1680" s="38"/>
      <c r="C1680" s="177" t="s">
        <v>2493</v>
      </c>
      <c r="D1680" s="177" t="s">
        <v>148</v>
      </c>
      <c r="E1680" s="178" t="s">
        <v>2494</v>
      </c>
      <c r="F1680" s="179" t="s">
        <v>2495</v>
      </c>
      <c r="G1680" s="180" t="s">
        <v>196</v>
      </c>
      <c r="H1680" s="181">
        <v>8.892</v>
      </c>
      <c r="I1680" s="182"/>
      <c r="J1680" s="183">
        <f>ROUND(I1680*H1680,2)</f>
        <v>0</v>
      </c>
      <c r="K1680" s="179" t="s">
        <v>152</v>
      </c>
      <c r="L1680" s="42"/>
      <c r="M1680" s="184" t="s">
        <v>21</v>
      </c>
      <c r="N1680" s="185" t="s">
        <v>43</v>
      </c>
      <c r="O1680" s="67"/>
      <c r="P1680" s="186">
        <f>O1680*H1680</f>
        <v>0</v>
      </c>
      <c r="Q1680" s="186">
        <v>0</v>
      </c>
      <c r="R1680" s="186">
        <f>Q1680*H1680</f>
        <v>0</v>
      </c>
      <c r="S1680" s="186">
        <v>0</v>
      </c>
      <c r="T1680" s="187">
        <f>S1680*H1680</f>
        <v>0</v>
      </c>
      <c r="U1680" s="37"/>
      <c r="V1680" s="37"/>
      <c r="W1680" s="37"/>
      <c r="X1680" s="37"/>
      <c r="Y1680" s="37"/>
      <c r="Z1680" s="37"/>
      <c r="AA1680" s="37"/>
      <c r="AB1680" s="37"/>
      <c r="AC1680" s="37"/>
      <c r="AD1680" s="37"/>
      <c r="AE1680" s="37"/>
      <c r="AR1680" s="188" t="s">
        <v>654</v>
      </c>
      <c r="AT1680" s="188" t="s">
        <v>148</v>
      </c>
      <c r="AU1680" s="188" t="s">
        <v>82</v>
      </c>
      <c r="AY1680" s="19" t="s">
        <v>145</v>
      </c>
      <c r="BE1680" s="189">
        <f>IF(N1680="základní",J1680,0)</f>
        <v>0</v>
      </c>
      <c r="BF1680" s="189">
        <f>IF(N1680="snížená",J1680,0)</f>
        <v>0</v>
      </c>
      <c r="BG1680" s="189">
        <f>IF(N1680="zákl. přenesená",J1680,0)</f>
        <v>0</v>
      </c>
      <c r="BH1680" s="189">
        <f>IF(N1680="sníž. přenesená",J1680,0)</f>
        <v>0</v>
      </c>
      <c r="BI1680" s="189">
        <f>IF(N1680="nulová",J1680,0)</f>
        <v>0</v>
      </c>
      <c r="BJ1680" s="19" t="s">
        <v>77</v>
      </c>
      <c r="BK1680" s="189">
        <f>ROUND(I1680*H1680,2)</f>
        <v>0</v>
      </c>
      <c r="BL1680" s="19" t="s">
        <v>654</v>
      </c>
      <c r="BM1680" s="188" t="s">
        <v>2496</v>
      </c>
    </row>
    <row r="1681" spans="1:47" s="2" customFormat="1" ht="19.5">
      <c r="A1681" s="37"/>
      <c r="B1681" s="38"/>
      <c r="C1681" s="39"/>
      <c r="D1681" s="190" t="s">
        <v>155</v>
      </c>
      <c r="E1681" s="39"/>
      <c r="F1681" s="191" t="s">
        <v>2497</v>
      </c>
      <c r="G1681" s="39"/>
      <c r="H1681" s="39"/>
      <c r="I1681" s="192"/>
      <c r="J1681" s="39"/>
      <c r="K1681" s="39"/>
      <c r="L1681" s="42"/>
      <c r="M1681" s="193"/>
      <c r="N1681" s="194"/>
      <c r="O1681" s="67"/>
      <c r="P1681" s="67"/>
      <c r="Q1681" s="67"/>
      <c r="R1681" s="67"/>
      <c r="S1681" s="67"/>
      <c r="T1681" s="68"/>
      <c r="U1681" s="37"/>
      <c r="V1681" s="37"/>
      <c r="W1681" s="37"/>
      <c r="X1681" s="37"/>
      <c r="Y1681" s="37"/>
      <c r="Z1681" s="37"/>
      <c r="AA1681" s="37"/>
      <c r="AB1681" s="37"/>
      <c r="AC1681" s="37"/>
      <c r="AD1681" s="37"/>
      <c r="AE1681" s="37"/>
      <c r="AT1681" s="19" t="s">
        <v>155</v>
      </c>
      <c r="AU1681" s="19" t="s">
        <v>82</v>
      </c>
    </row>
    <row r="1682" spans="1:47" s="2" customFormat="1" ht="11.25">
      <c r="A1682" s="37"/>
      <c r="B1682" s="38"/>
      <c r="C1682" s="39"/>
      <c r="D1682" s="195" t="s">
        <v>157</v>
      </c>
      <c r="E1682" s="39"/>
      <c r="F1682" s="196" t="s">
        <v>2498</v>
      </c>
      <c r="G1682" s="39"/>
      <c r="H1682" s="39"/>
      <c r="I1682" s="192"/>
      <c r="J1682" s="39"/>
      <c r="K1682" s="39"/>
      <c r="L1682" s="42"/>
      <c r="M1682" s="193"/>
      <c r="N1682" s="194"/>
      <c r="O1682" s="67"/>
      <c r="P1682" s="67"/>
      <c r="Q1682" s="67"/>
      <c r="R1682" s="67"/>
      <c r="S1682" s="67"/>
      <c r="T1682" s="68"/>
      <c r="U1682" s="37"/>
      <c r="V1682" s="37"/>
      <c r="W1682" s="37"/>
      <c r="X1682" s="37"/>
      <c r="Y1682" s="37"/>
      <c r="Z1682" s="37"/>
      <c r="AA1682" s="37"/>
      <c r="AB1682" s="37"/>
      <c r="AC1682" s="37"/>
      <c r="AD1682" s="37"/>
      <c r="AE1682" s="37"/>
      <c r="AT1682" s="19" t="s">
        <v>157</v>
      </c>
      <c r="AU1682" s="19" t="s">
        <v>82</v>
      </c>
    </row>
    <row r="1683" spans="2:51" s="13" customFormat="1" ht="11.25">
      <c r="B1683" s="197"/>
      <c r="C1683" s="198"/>
      <c r="D1683" s="190" t="s">
        <v>159</v>
      </c>
      <c r="E1683" s="198"/>
      <c r="F1683" s="200" t="s">
        <v>2499</v>
      </c>
      <c r="G1683" s="198"/>
      <c r="H1683" s="201">
        <v>8.892</v>
      </c>
      <c r="I1683" s="202"/>
      <c r="J1683" s="198"/>
      <c r="K1683" s="198"/>
      <c r="L1683" s="203"/>
      <c r="M1683" s="204"/>
      <c r="N1683" s="205"/>
      <c r="O1683" s="205"/>
      <c r="P1683" s="205"/>
      <c r="Q1683" s="205"/>
      <c r="R1683" s="205"/>
      <c r="S1683" s="205"/>
      <c r="T1683" s="206"/>
      <c r="AT1683" s="207" t="s">
        <v>159</v>
      </c>
      <c r="AU1683" s="207" t="s">
        <v>82</v>
      </c>
      <c r="AV1683" s="13" t="s">
        <v>82</v>
      </c>
      <c r="AW1683" s="13" t="s">
        <v>4</v>
      </c>
      <c r="AX1683" s="13" t="s">
        <v>77</v>
      </c>
      <c r="AY1683" s="207" t="s">
        <v>145</v>
      </c>
    </row>
    <row r="1684" spans="1:65" s="2" customFormat="1" ht="33" customHeight="1">
      <c r="A1684" s="37"/>
      <c r="B1684" s="38"/>
      <c r="C1684" s="177" t="s">
        <v>2500</v>
      </c>
      <c r="D1684" s="177" t="s">
        <v>148</v>
      </c>
      <c r="E1684" s="178" t="s">
        <v>2501</v>
      </c>
      <c r="F1684" s="179" t="s">
        <v>913</v>
      </c>
      <c r="G1684" s="180" t="s">
        <v>196</v>
      </c>
      <c r="H1684" s="181">
        <v>0.468</v>
      </c>
      <c r="I1684" s="182"/>
      <c r="J1684" s="183">
        <f>ROUND(I1684*H1684,2)</f>
        <v>0</v>
      </c>
      <c r="K1684" s="179" t="s">
        <v>152</v>
      </c>
      <c r="L1684" s="42"/>
      <c r="M1684" s="184" t="s">
        <v>21</v>
      </c>
      <c r="N1684" s="185" t="s">
        <v>43</v>
      </c>
      <c r="O1684" s="67"/>
      <c r="P1684" s="186">
        <f>O1684*H1684</f>
        <v>0</v>
      </c>
      <c r="Q1684" s="186">
        <v>0</v>
      </c>
      <c r="R1684" s="186">
        <f>Q1684*H1684</f>
        <v>0</v>
      </c>
      <c r="S1684" s="186">
        <v>0</v>
      </c>
      <c r="T1684" s="187">
        <f>S1684*H1684</f>
        <v>0</v>
      </c>
      <c r="U1684" s="37"/>
      <c r="V1684" s="37"/>
      <c r="W1684" s="37"/>
      <c r="X1684" s="37"/>
      <c r="Y1684" s="37"/>
      <c r="Z1684" s="37"/>
      <c r="AA1684" s="37"/>
      <c r="AB1684" s="37"/>
      <c r="AC1684" s="37"/>
      <c r="AD1684" s="37"/>
      <c r="AE1684" s="37"/>
      <c r="AR1684" s="188" t="s">
        <v>654</v>
      </c>
      <c r="AT1684" s="188" t="s">
        <v>148</v>
      </c>
      <c r="AU1684" s="188" t="s">
        <v>82</v>
      </c>
      <c r="AY1684" s="19" t="s">
        <v>145</v>
      </c>
      <c r="BE1684" s="189">
        <f>IF(N1684="základní",J1684,0)</f>
        <v>0</v>
      </c>
      <c r="BF1684" s="189">
        <f>IF(N1684="snížená",J1684,0)</f>
        <v>0</v>
      </c>
      <c r="BG1684" s="189">
        <f>IF(N1684="zákl. přenesená",J1684,0)</f>
        <v>0</v>
      </c>
      <c r="BH1684" s="189">
        <f>IF(N1684="sníž. přenesená",J1684,0)</f>
        <v>0</v>
      </c>
      <c r="BI1684" s="189">
        <f>IF(N1684="nulová",J1684,0)</f>
        <v>0</v>
      </c>
      <c r="BJ1684" s="19" t="s">
        <v>77</v>
      </c>
      <c r="BK1684" s="189">
        <f>ROUND(I1684*H1684,2)</f>
        <v>0</v>
      </c>
      <c r="BL1684" s="19" t="s">
        <v>654</v>
      </c>
      <c r="BM1684" s="188" t="s">
        <v>2502</v>
      </c>
    </row>
    <row r="1685" spans="1:47" s="2" customFormat="1" ht="29.25">
      <c r="A1685" s="37"/>
      <c r="B1685" s="38"/>
      <c r="C1685" s="39"/>
      <c r="D1685" s="190" t="s">
        <v>155</v>
      </c>
      <c r="E1685" s="39"/>
      <c r="F1685" s="191" t="s">
        <v>2503</v>
      </c>
      <c r="G1685" s="39"/>
      <c r="H1685" s="39"/>
      <c r="I1685" s="192"/>
      <c r="J1685" s="39"/>
      <c r="K1685" s="39"/>
      <c r="L1685" s="42"/>
      <c r="M1685" s="193"/>
      <c r="N1685" s="194"/>
      <c r="O1685" s="67"/>
      <c r="P1685" s="67"/>
      <c r="Q1685" s="67"/>
      <c r="R1685" s="67"/>
      <c r="S1685" s="67"/>
      <c r="T1685" s="68"/>
      <c r="U1685" s="37"/>
      <c r="V1685" s="37"/>
      <c r="W1685" s="37"/>
      <c r="X1685" s="37"/>
      <c r="Y1685" s="37"/>
      <c r="Z1685" s="37"/>
      <c r="AA1685" s="37"/>
      <c r="AB1685" s="37"/>
      <c r="AC1685" s="37"/>
      <c r="AD1685" s="37"/>
      <c r="AE1685" s="37"/>
      <c r="AT1685" s="19" t="s">
        <v>155</v>
      </c>
      <c r="AU1685" s="19" t="s">
        <v>82</v>
      </c>
    </row>
    <row r="1686" spans="1:47" s="2" customFormat="1" ht="11.25">
      <c r="A1686" s="37"/>
      <c r="B1686" s="38"/>
      <c r="C1686" s="39"/>
      <c r="D1686" s="195" t="s">
        <v>157</v>
      </c>
      <c r="E1686" s="39"/>
      <c r="F1686" s="196" t="s">
        <v>2504</v>
      </c>
      <c r="G1686" s="39"/>
      <c r="H1686" s="39"/>
      <c r="I1686" s="192"/>
      <c r="J1686" s="39"/>
      <c r="K1686" s="39"/>
      <c r="L1686" s="42"/>
      <c r="M1686" s="193"/>
      <c r="N1686" s="194"/>
      <c r="O1686" s="67"/>
      <c r="P1686" s="67"/>
      <c r="Q1686" s="67"/>
      <c r="R1686" s="67"/>
      <c r="S1686" s="67"/>
      <c r="T1686" s="68"/>
      <c r="U1686" s="37"/>
      <c r="V1686" s="37"/>
      <c r="W1686" s="37"/>
      <c r="X1686" s="37"/>
      <c r="Y1686" s="37"/>
      <c r="Z1686" s="37"/>
      <c r="AA1686" s="37"/>
      <c r="AB1686" s="37"/>
      <c r="AC1686" s="37"/>
      <c r="AD1686" s="37"/>
      <c r="AE1686" s="37"/>
      <c r="AT1686" s="19" t="s">
        <v>157</v>
      </c>
      <c r="AU1686" s="19" t="s">
        <v>82</v>
      </c>
    </row>
    <row r="1687" spans="2:63" s="12" customFormat="1" ht="25.9" customHeight="1">
      <c r="B1687" s="161"/>
      <c r="C1687" s="162"/>
      <c r="D1687" s="163" t="s">
        <v>71</v>
      </c>
      <c r="E1687" s="164" t="s">
        <v>2505</v>
      </c>
      <c r="F1687" s="164" t="s">
        <v>1649</v>
      </c>
      <c r="G1687" s="162"/>
      <c r="H1687" s="162"/>
      <c r="I1687" s="165"/>
      <c r="J1687" s="166">
        <f>BK1687</f>
        <v>0</v>
      </c>
      <c r="K1687" s="162"/>
      <c r="L1687" s="167"/>
      <c r="M1687" s="168"/>
      <c r="N1687" s="169"/>
      <c r="O1687" s="169"/>
      <c r="P1687" s="170">
        <f>P1688</f>
        <v>0</v>
      </c>
      <c r="Q1687" s="169"/>
      <c r="R1687" s="170">
        <f>R1688</f>
        <v>0</v>
      </c>
      <c r="S1687" s="169"/>
      <c r="T1687" s="171">
        <f>T1688</f>
        <v>0</v>
      </c>
      <c r="AR1687" s="172" t="s">
        <v>153</v>
      </c>
      <c r="AT1687" s="173" t="s">
        <v>71</v>
      </c>
      <c r="AU1687" s="173" t="s">
        <v>72</v>
      </c>
      <c r="AY1687" s="172" t="s">
        <v>145</v>
      </c>
      <c r="BK1687" s="174">
        <f>BK1688</f>
        <v>0</v>
      </c>
    </row>
    <row r="1688" spans="2:63" s="12" customFormat="1" ht="22.9" customHeight="1">
      <c r="B1688" s="161"/>
      <c r="C1688" s="162"/>
      <c r="D1688" s="163" t="s">
        <v>71</v>
      </c>
      <c r="E1688" s="175" t="s">
        <v>2506</v>
      </c>
      <c r="F1688" s="175" t="s">
        <v>2507</v>
      </c>
      <c r="G1688" s="162"/>
      <c r="H1688" s="162"/>
      <c r="I1688" s="165"/>
      <c r="J1688" s="176">
        <f>BK1688</f>
        <v>0</v>
      </c>
      <c r="K1688" s="162"/>
      <c r="L1688" s="167"/>
      <c r="M1688" s="168"/>
      <c r="N1688" s="169"/>
      <c r="O1688" s="169"/>
      <c r="P1688" s="170">
        <f>SUM(P1689:P1702)</f>
        <v>0</v>
      </c>
      <c r="Q1688" s="169"/>
      <c r="R1688" s="170">
        <f>SUM(R1689:R1702)</f>
        <v>0</v>
      </c>
      <c r="S1688" s="169"/>
      <c r="T1688" s="171">
        <f>SUM(T1689:T1702)</f>
        <v>0</v>
      </c>
      <c r="AR1688" s="172" t="s">
        <v>153</v>
      </c>
      <c r="AT1688" s="173" t="s">
        <v>71</v>
      </c>
      <c r="AU1688" s="173" t="s">
        <v>77</v>
      </c>
      <c r="AY1688" s="172" t="s">
        <v>145</v>
      </c>
      <c r="BK1688" s="174">
        <f>SUM(BK1689:BK1702)</f>
        <v>0</v>
      </c>
    </row>
    <row r="1689" spans="1:65" s="2" customFormat="1" ht="37.9" customHeight="1">
      <c r="A1689" s="37"/>
      <c r="B1689" s="38"/>
      <c r="C1689" s="177" t="s">
        <v>2508</v>
      </c>
      <c r="D1689" s="177" t="s">
        <v>148</v>
      </c>
      <c r="E1689" s="178" t="s">
        <v>2509</v>
      </c>
      <c r="F1689" s="179" t="s">
        <v>2510</v>
      </c>
      <c r="G1689" s="180" t="s">
        <v>151</v>
      </c>
      <c r="H1689" s="181">
        <v>10</v>
      </c>
      <c r="I1689" s="182"/>
      <c r="J1689" s="183">
        <f>ROUND(I1689*H1689,2)</f>
        <v>0</v>
      </c>
      <c r="K1689" s="179" t="s">
        <v>21</v>
      </c>
      <c r="L1689" s="42"/>
      <c r="M1689" s="184" t="s">
        <v>21</v>
      </c>
      <c r="N1689" s="185" t="s">
        <v>43</v>
      </c>
      <c r="O1689" s="67"/>
      <c r="P1689" s="186">
        <f>O1689*H1689</f>
        <v>0</v>
      </c>
      <c r="Q1689" s="186">
        <v>0</v>
      </c>
      <c r="R1689" s="186">
        <f>Q1689*H1689</f>
        <v>0</v>
      </c>
      <c r="S1689" s="186">
        <v>0</v>
      </c>
      <c r="T1689" s="187">
        <f>S1689*H1689</f>
        <v>0</v>
      </c>
      <c r="U1689" s="37"/>
      <c r="V1689" s="37"/>
      <c r="W1689" s="37"/>
      <c r="X1689" s="37"/>
      <c r="Y1689" s="37"/>
      <c r="Z1689" s="37"/>
      <c r="AA1689" s="37"/>
      <c r="AB1689" s="37"/>
      <c r="AC1689" s="37"/>
      <c r="AD1689" s="37"/>
      <c r="AE1689" s="37"/>
      <c r="AR1689" s="188" t="s">
        <v>2511</v>
      </c>
      <c r="AT1689" s="188" t="s">
        <v>148</v>
      </c>
      <c r="AU1689" s="188" t="s">
        <v>82</v>
      </c>
      <c r="AY1689" s="19" t="s">
        <v>145</v>
      </c>
      <c r="BE1689" s="189">
        <f>IF(N1689="základní",J1689,0)</f>
        <v>0</v>
      </c>
      <c r="BF1689" s="189">
        <f>IF(N1689="snížená",J1689,0)</f>
        <v>0</v>
      </c>
      <c r="BG1689" s="189">
        <f>IF(N1689="zákl. přenesená",J1689,0)</f>
        <v>0</v>
      </c>
      <c r="BH1689" s="189">
        <f>IF(N1689="sníž. přenesená",J1689,0)</f>
        <v>0</v>
      </c>
      <c r="BI1689" s="189">
        <f>IF(N1689="nulová",J1689,0)</f>
        <v>0</v>
      </c>
      <c r="BJ1689" s="19" t="s">
        <v>77</v>
      </c>
      <c r="BK1689" s="189">
        <f>ROUND(I1689*H1689,2)</f>
        <v>0</v>
      </c>
      <c r="BL1689" s="19" t="s">
        <v>2511</v>
      </c>
      <c r="BM1689" s="188" t="s">
        <v>2512</v>
      </c>
    </row>
    <row r="1690" spans="1:47" s="2" customFormat="1" ht="19.5">
      <c r="A1690" s="37"/>
      <c r="B1690" s="38"/>
      <c r="C1690" s="39"/>
      <c r="D1690" s="190" t="s">
        <v>155</v>
      </c>
      <c r="E1690" s="39"/>
      <c r="F1690" s="191" t="s">
        <v>2513</v>
      </c>
      <c r="G1690" s="39"/>
      <c r="H1690" s="39"/>
      <c r="I1690" s="192"/>
      <c r="J1690" s="39"/>
      <c r="K1690" s="39"/>
      <c r="L1690" s="42"/>
      <c r="M1690" s="193"/>
      <c r="N1690" s="194"/>
      <c r="O1690" s="67"/>
      <c r="P1690" s="67"/>
      <c r="Q1690" s="67"/>
      <c r="R1690" s="67"/>
      <c r="S1690" s="67"/>
      <c r="T1690" s="68"/>
      <c r="U1690" s="37"/>
      <c r="V1690" s="37"/>
      <c r="W1690" s="37"/>
      <c r="X1690" s="37"/>
      <c r="Y1690" s="37"/>
      <c r="Z1690" s="37"/>
      <c r="AA1690" s="37"/>
      <c r="AB1690" s="37"/>
      <c r="AC1690" s="37"/>
      <c r="AD1690" s="37"/>
      <c r="AE1690" s="37"/>
      <c r="AT1690" s="19" t="s">
        <v>155</v>
      </c>
      <c r="AU1690" s="19" t="s">
        <v>82</v>
      </c>
    </row>
    <row r="1691" spans="1:65" s="2" customFormat="1" ht="37.9" customHeight="1">
      <c r="A1691" s="37"/>
      <c r="B1691" s="38"/>
      <c r="C1691" s="177" t="s">
        <v>2514</v>
      </c>
      <c r="D1691" s="177" t="s">
        <v>148</v>
      </c>
      <c r="E1691" s="178" t="s">
        <v>2515</v>
      </c>
      <c r="F1691" s="179" t="s">
        <v>2516</v>
      </c>
      <c r="G1691" s="180" t="s">
        <v>151</v>
      </c>
      <c r="H1691" s="181">
        <v>4</v>
      </c>
      <c r="I1691" s="182"/>
      <c r="J1691" s="183">
        <f>ROUND(I1691*H1691,2)</f>
        <v>0</v>
      </c>
      <c r="K1691" s="179" t="s">
        <v>21</v>
      </c>
      <c r="L1691" s="42"/>
      <c r="M1691" s="184" t="s">
        <v>21</v>
      </c>
      <c r="N1691" s="185" t="s">
        <v>43</v>
      </c>
      <c r="O1691" s="67"/>
      <c r="P1691" s="186">
        <f>O1691*H1691</f>
        <v>0</v>
      </c>
      <c r="Q1691" s="186">
        <v>0</v>
      </c>
      <c r="R1691" s="186">
        <f>Q1691*H1691</f>
        <v>0</v>
      </c>
      <c r="S1691" s="186">
        <v>0</v>
      </c>
      <c r="T1691" s="187">
        <f>S1691*H1691</f>
        <v>0</v>
      </c>
      <c r="U1691" s="37"/>
      <c r="V1691" s="37"/>
      <c r="W1691" s="37"/>
      <c r="X1691" s="37"/>
      <c r="Y1691" s="37"/>
      <c r="Z1691" s="37"/>
      <c r="AA1691" s="37"/>
      <c r="AB1691" s="37"/>
      <c r="AC1691" s="37"/>
      <c r="AD1691" s="37"/>
      <c r="AE1691" s="37"/>
      <c r="AR1691" s="188" t="s">
        <v>2511</v>
      </c>
      <c r="AT1691" s="188" t="s">
        <v>148</v>
      </c>
      <c r="AU1691" s="188" t="s">
        <v>82</v>
      </c>
      <c r="AY1691" s="19" t="s">
        <v>145</v>
      </c>
      <c r="BE1691" s="189">
        <f>IF(N1691="základní",J1691,0)</f>
        <v>0</v>
      </c>
      <c r="BF1691" s="189">
        <f>IF(N1691="snížená",J1691,0)</f>
        <v>0</v>
      </c>
      <c r="BG1691" s="189">
        <f>IF(N1691="zákl. přenesená",J1691,0)</f>
        <v>0</v>
      </c>
      <c r="BH1691" s="189">
        <f>IF(N1691="sníž. přenesená",J1691,0)</f>
        <v>0</v>
      </c>
      <c r="BI1691" s="189">
        <f>IF(N1691="nulová",J1691,0)</f>
        <v>0</v>
      </c>
      <c r="BJ1691" s="19" t="s">
        <v>77</v>
      </c>
      <c r="BK1691" s="189">
        <f>ROUND(I1691*H1691,2)</f>
        <v>0</v>
      </c>
      <c r="BL1691" s="19" t="s">
        <v>2511</v>
      </c>
      <c r="BM1691" s="188" t="s">
        <v>2517</v>
      </c>
    </row>
    <row r="1692" spans="1:47" s="2" customFormat="1" ht="19.5">
      <c r="A1692" s="37"/>
      <c r="B1692" s="38"/>
      <c r="C1692" s="39"/>
      <c r="D1692" s="190" t="s">
        <v>155</v>
      </c>
      <c r="E1692" s="39"/>
      <c r="F1692" s="191" t="s">
        <v>2518</v>
      </c>
      <c r="G1692" s="39"/>
      <c r="H1692" s="39"/>
      <c r="I1692" s="192"/>
      <c r="J1692" s="39"/>
      <c r="K1692" s="39"/>
      <c r="L1692" s="42"/>
      <c r="M1692" s="193"/>
      <c r="N1692" s="194"/>
      <c r="O1692" s="67"/>
      <c r="P1692" s="67"/>
      <c r="Q1692" s="67"/>
      <c r="R1692" s="67"/>
      <c r="S1692" s="67"/>
      <c r="T1692" s="68"/>
      <c r="U1692" s="37"/>
      <c r="V1692" s="37"/>
      <c r="W1692" s="37"/>
      <c r="X1692" s="37"/>
      <c r="Y1692" s="37"/>
      <c r="Z1692" s="37"/>
      <c r="AA1692" s="37"/>
      <c r="AB1692" s="37"/>
      <c r="AC1692" s="37"/>
      <c r="AD1692" s="37"/>
      <c r="AE1692" s="37"/>
      <c r="AT1692" s="19" t="s">
        <v>155</v>
      </c>
      <c r="AU1692" s="19" t="s">
        <v>82</v>
      </c>
    </row>
    <row r="1693" spans="1:65" s="2" customFormat="1" ht="44.25" customHeight="1">
      <c r="A1693" s="37"/>
      <c r="B1693" s="38"/>
      <c r="C1693" s="177" t="s">
        <v>2519</v>
      </c>
      <c r="D1693" s="177" t="s">
        <v>148</v>
      </c>
      <c r="E1693" s="178" t="s">
        <v>2520</v>
      </c>
      <c r="F1693" s="179" t="s">
        <v>2521</v>
      </c>
      <c r="G1693" s="180" t="s">
        <v>151</v>
      </c>
      <c r="H1693" s="181">
        <v>2</v>
      </c>
      <c r="I1693" s="182"/>
      <c r="J1693" s="183">
        <f>ROUND(I1693*H1693,2)</f>
        <v>0</v>
      </c>
      <c r="K1693" s="179" t="s">
        <v>21</v>
      </c>
      <c r="L1693" s="42"/>
      <c r="M1693" s="184" t="s">
        <v>21</v>
      </c>
      <c r="N1693" s="185" t="s">
        <v>43</v>
      </c>
      <c r="O1693" s="67"/>
      <c r="P1693" s="186">
        <f>O1693*H1693</f>
        <v>0</v>
      </c>
      <c r="Q1693" s="186">
        <v>0</v>
      </c>
      <c r="R1693" s="186">
        <f>Q1693*H1693</f>
        <v>0</v>
      </c>
      <c r="S1693" s="186">
        <v>0</v>
      </c>
      <c r="T1693" s="187">
        <f>S1693*H1693</f>
        <v>0</v>
      </c>
      <c r="U1693" s="37"/>
      <c r="V1693" s="37"/>
      <c r="W1693" s="37"/>
      <c r="X1693" s="37"/>
      <c r="Y1693" s="37"/>
      <c r="Z1693" s="37"/>
      <c r="AA1693" s="37"/>
      <c r="AB1693" s="37"/>
      <c r="AC1693" s="37"/>
      <c r="AD1693" s="37"/>
      <c r="AE1693" s="37"/>
      <c r="AR1693" s="188" t="s">
        <v>2511</v>
      </c>
      <c r="AT1693" s="188" t="s">
        <v>148</v>
      </c>
      <c r="AU1693" s="188" t="s">
        <v>82</v>
      </c>
      <c r="AY1693" s="19" t="s">
        <v>145</v>
      </c>
      <c r="BE1693" s="189">
        <f>IF(N1693="základní",J1693,0)</f>
        <v>0</v>
      </c>
      <c r="BF1693" s="189">
        <f>IF(N1693="snížená",J1693,0)</f>
        <v>0</v>
      </c>
      <c r="BG1693" s="189">
        <f>IF(N1693="zákl. přenesená",J1693,0)</f>
        <v>0</v>
      </c>
      <c r="BH1693" s="189">
        <f>IF(N1693="sníž. přenesená",J1693,0)</f>
        <v>0</v>
      </c>
      <c r="BI1693" s="189">
        <f>IF(N1693="nulová",J1693,0)</f>
        <v>0</v>
      </c>
      <c r="BJ1693" s="19" t="s">
        <v>77</v>
      </c>
      <c r="BK1693" s="189">
        <f>ROUND(I1693*H1693,2)</f>
        <v>0</v>
      </c>
      <c r="BL1693" s="19" t="s">
        <v>2511</v>
      </c>
      <c r="BM1693" s="188" t="s">
        <v>2522</v>
      </c>
    </row>
    <row r="1694" spans="1:47" s="2" customFormat="1" ht="29.25">
      <c r="A1694" s="37"/>
      <c r="B1694" s="38"/>
      <c r="C1694" s="39"/>
      <c r="D1694" s="190" t="s">
        <v>155</v>
      </c>
      <c r="E1694" s="39"/>
      <c r="F1694" s="191" t="s">
        <v>2523</v>
      </c>
      <c r="G1694" s="39"/>
      <c r="H1694" s="39"/>
      <c r="I1694" s="192"/>
      <c r="J1694" s="39"/>
      <c r="K1694" s="39"/>
      <c r="L1694" s="42"/>
      <c r="M1694" s="193"/>
      <c r="N1694" s="194"/>
      <c r="O1694" s="67"/>
      <c r="P1694" s="67"/>
      <c r="Q1694" s="67"/>
      <c r="R1694" s="67"/>
      <c r="S1694" s="67"/>
      <c r="T1694" s="68"/>
      <c r="U1694" s="37"/>
      <c r="V1694" s="37"/>
      <c r="W1694" s="37"/>
      <c r="X1694" s="37"/>
      <c r="Y1694" s="37"/>
      <c r="Z1694" s="37"/>
      <c r="AA1694" s="37"/>
      <c r="AB1694" s="37"/>
      <c r="AC1694" s="37"/>
      <c r="AD1694" s="37"/>
      <c r="AE1694" s="37"/>
      <c r="AT1694" s="19" t="s">
        <v>155</v>
      </c>
      <c r="AU1694" s="19" t="s">
        <v>82</v>
      </c>
    </row>
    <row r="1695" spans="1:65" s="2" customFormat="1" ht="37.9" customHeight="1">
      <c r="A1695" s="37"/>
      <c r="B1695" s="38"/>
      <c r="C1695" s="177" t="s">
        <v>2524</v>
      </c>
      <c r="D1695" s="177" t="s">
        <v>148</v>
      </c>
      <c r="E1695" s="178" t="s">
        <v>2525</v>
      </c>
      <c r="F1695" s="179" t="s">
        <v>2526</v>
      </c>
      <c r="G1695" s="180" t="s">
        <v>151</v>
      </c>
      <c r="H1695" s="181">
        <v>2</v>
      </c>
      <c r="I1695" s="182"/>
      <c r="J1695" s="183">
        <f>ROUND(I1695*H1695,2)</f>
        <v>0</v>
      </c>
      <c r="K1695" s="179" t="s">
        <v>21</v>
      </c>
      <c r="L1695" s="42"/>
      <c r="M1695" s="184" t="s">
        <v>21</v>
      </c>
      <c r="N1695" s="185" t="s">
        <v>43</v>
      </c>
      <c r="O1695" s="67"/>
      <c r="P1695" s="186">
        <f>O1695*H1695</f>
        <v>0</v>
      </c>
      <c r="Q1695" s="186">
        <v>0</v>
      </c>
      <c r="R1695" s="186">
        <f>Q1695*H1695</f>
        <v>0</v>
      </c>
      <c r="S1695" s="186">
        <v>0</v>
      </c>
      <c r="T1695" s="187">
        <f>S1695*H1695</f>
        <v>0</v>
      </c>
      <c r="U1695" s="37"/>
      <c r="V1695" s="37"/>
      <c r="W1695" s="37"/>
      <c r="X1695" s="37"/>
      <c r="Y1695" s="37"/>
      <c r="Z1695" s="37"/>
      <c r="AA1695" s="37"/>
      <c r="AB1695" s="37"/>
      <c r="AC1695" s="37"/>
      <c r="AD1695" s="37"/>
      <c r="AE1695" s="37"/>
      <c r="AR1695" s="188" t="s">
        <v>2511</v>
      </c>
      <c r="AT1695" s="188" t="s">
        <v>148</v>
      </c>
      <c r="AU1695" s="188" t="s">
        <v>82</v>
      </c>
      <c r="AY1695" s="19" t="s">
        <v>145</v>
      </c>
      <c r="BE1695" s="189">
        <f>IF(N1695="základní",J1695,0)</f>
        <v>0</v>
      </c>
      <c r="BF1695" s="189">
        <f>IF(N1695="snížená",J1695,0)</f>
        <v>0</v>
      </c>
      <c r="BG1695" s="189">
        <f>IF(N1695="zákl. přenesená",J1695,0)</f>
        <v>0</v>
      </c>
      <c r="BH1695" s="189">
        <f>IF(N1695="sníž. přenesená",J1695,0)</f>
        <v>0</v>
      </c>
      <c r="BI1695" s="189">
        <f>IF(N1695="nulová",J1695,0)</f>
        <v>0</v>
      </c>
      <c r="BJ1695" s="19" t="s">
        <v>77</v>
      </c>
      <c r="BK1695" s="189">
        <f>ROUND(I1695*H1695,2)</f>
        <v>0</v>
      </c>
      <c r="BL1695" s="19" t="s">
        <v>2511</v>
      </c>
      <c r="BM1695" s="188" t="s">
        <v>2527</v>
      </c>
    </row>
    <row r="1696" spans="1:47" s="2" customFormat="1" ht="19.5">
      <c r="A1696" s="37"/>
      <c r="B1696" s="38"/>
      <c r="C1696" s="39"/>
      <c r="D1696" s="190" t="s">
        <v>155</v>
      </c>
      <c r="E1696" s="39"/>
      <c r="F1696" s="191" t="s">
        <v>2526</v>
      </c>
      <c r="G1696" s="39"/>
      <c r="H1696" s="39"/>
      <c r="I1696" s="192"/>
      <c r="J1696" s="39"/>
      <c r="K1696" s="39"/>
      <c r="L1696" s="42"/>
      <c r="M1696" s="193"/>
      <c r="N1696" s="194"/>
      <c r="O1696" s="67"/>
      <c r="P1696" s="67"/>
      <c r="Q1696" s="67"/>
      <c r="R1696" s="67"/>
      <c r="S1696" s="67"/>
      <c r="T1696" s="68"/>
      <c r="U1696" s="37"/>
      <c r="V1696" s="37"/>
      <c r="W1696" s="37"/>
      <c r="X1696" s="37"/>
      <c r="Y1696" s="37"/>
      <c r="Z1696" s="37"/>
      <c r="AA1696" s="37"/>
      <c r="AB1696" s="37"/>
      <c r="AC1696" s="37"/>
      <c r="AD1696" s="37"/>
      <c r="AE1696" s="37"/>
      <c r="AT1696" s="19" t="s">
        <v>155</v>
      </c>
      <c r="AU1696" s="19" t="s">
        <v>82</v>
      </c>
    </row>
    <row r="1697" spans="1:65" s="2" customFormat="1" ht="24.2" customHeight="1">
      <c r="A1697" s="37"/>
      <c r="B1697" s="38"/>
      <c r="C1697" s="177" t="s">
        <v>2528</v>
      </c>
      <c r="D1697" s="177" t="s">
        <v>148</v>
      </c>
      <c r="E1697" s="178" t="s">
        <v>2529</v>
      </c>
      <c r="F1697" s="179" t="s">
        <v>2530</v>
      </c>
      <c r="G1697" s="180" t="s">
        <v>151</v>
      </c>
      <c r="H1697" s="181">
        <v>1</v>
      </c>
      <c r="I1697" s="182"/>
      <c r="J1697" s="183">
        <f>ROUND(I1697*H1697,2)</f>
        <v>0</v>
      </c>
      <c r="K1697" s="179" t="s">
        <v>21</v>
      </c>
      <c r="L1697" s="42"/>
      <c r="M1697" s="184" t="s">
        <v>21</v>
      </c>
      <c r="N1697" s="185" t="s">
        <v>43</v>
      </c>
      <c r="O1697" s="67"/>
      <c r="P1697" s="186">
        <f>O1697*H1697</f>
        <v>0</v>
      </c>
      <c r="Q1697" s="186">
        <v>0</v>
      </c>
      <c r="R1697" s="186">
        <f>Q1697*H1697</f>
        <v>0</v>
      </c>
      <c r="S1697" s="186">
        <v>0</v>
      </c>
      <c r="T1697" s="187">
        <f>S1697*H1697</f>
        <v>0</v>
      </c>
      <c r="U1697" s="37"/>
      <c r="V1697" s="37"/>
      <c r="W1697" s="37"/>
      <c r="X1697" s="37"/>
      <c r="Y1697" s="37"/>
      <c r="Z1697" s="37"/>
      <c r="AA1697" s="37"/>
      <c r="AB1697" s="37"/>
      <c r="AC1697" s="37"/>
      <c r="AD1697" s="37"/>
      <c r="AE1697" s="37"/>
      <c r="AR1697" s="188" t="s">
        <v>2511</v>
      </c>
      <c r="AT1697" s="188" t="s">
        <v>148</v>
      </c>
      <c r="AU1697" s="188" t="s">
        <v>82</v>
      </c>
      <c r="AY1697" s="19" t="s">
        <v>145</v>
      </c>
      <c r="BE1697" s="189">
        <f>IF(N1697="základní",J1697,0)</f>
        <v>0</v>
      </c>
      <c r="BF1697" s="189">
        <f>IF(N1697="snížená",J1697,0)</f>
        <v>0</v>
      </c>
      <c r="BG1697" s="189">
        <f>IF(N1697="zákl. přenesená",J1697,0)</f>
        <v>0</v>
      </c>
      <c r="BH1697" s="189">
        <f>IF(N1697="sníž. přenesená",J1697,0)</f>
        <v>0</v>
      </c>
      <c r="BI1697" s="189">
        <f>IF(N1697="nulová",J1697,0)</f>
        <v>0</v>
      </c>
      <c r="BJ1697" s="19" t="s">
        <v>77</v>
      </c>
      <c r="BK1697" s="189">
        <f>ROUND(I1697*H1697,2)</f>
        <v>0</v>
      </c>
      <c r="BL1697" s="19" t="s">
        <v>2511</v>
      </c>
      <c r="BM1697" s="188" t="s">
        <v>2531</v>
      </c>
    </row>
    <row r="1698" spans="1:47" s="2" customFormat="1" ht="19.5">
      <c r="A1698" s="37"/>
      <c r="B1698" s="38"/>
      <c r="C1698" s="39"/>
      <c r="D1698" s="190" t="s">
        <v>155</v>
      </c>
      <c r="E1698" s="39"/>
      <c r="F1698" s="191" t="s">
        <v>2530</v>
      </c>
      <c r="G1698" s="39"/>
      <c r="H1698" s="39"/>
      <c r="I1698" s="192"/>
      <c r="J1698" s="39"/>
      <c r="K1698" s="39"/>
      <c r="L1698" s="42"/>
      <c r="M1698" s="193"/>
      <c r="N1698" s="194"/>
      <c r="O1698" s="67"/>
      <c r="P1698" s="67"/>
      <c r="Q1698" s="67"/>
      <c r="R1698" s="67"/>
      <c r="S1698" s="67"/>
      <c r="T1698" s="68"/>
      <c r="U1698" s="37"/>
      <c r="V1698" s="37"/>
      <c r="W1698" s="37"/>
      <c r="X1698" s="37"/>
      <c r="Y1698" s="37"/>
      <c r="Z1698" s="37"/>
      <c r="AA1698" s="37"/>
      <c r="AB1698" s="37"/>
      <c r="AC1698" s="37"/>
      <c r="AD1698" s="37"/>
      <c r="AE1698" s="37"/>
      <c r="AT1698" s="19" t="s">
        <v>155</v>
      </c>
      <c r="AU1698" s="19" t="s">
        <v>82</v>
      </c>
    </row>
    <row r="1699" spans="1:65" s="2" customFormat="1" ht="37.9" customHeight="1">
      <c r="A1699" s="37"/>
      <c r="B1699" s="38"/>
      <c r="C1699" s="177" t="s">
        <v>2532</v>
      </c>
      <c r="D1699" s="177" t="s">
        <v>148</v>
      </c>
      <c r="E1699" s="178" t="s">
        <v>2533</v>
      </c>
      <c r="F1699" s="179" t="s">
        <v>2534</v>
      </c>
      <c r="G1699" s="180" t="s">
        <v>447</v>
      </c>
      <c r="H1699" s="181">
        <v>1</v>
      </c>
      <c r="I1699" s="182"/>
      <c r="J1699" s="183">
        <f>ROUND(I1699*H1699,2)</f>
        <v>0</v>
      </c>
      <c r="K1699" s="179" t="s">
        <v>21</v>
      </c>
      <c r="L1699" s="42"/>
      <c r="M1699" s="184" t="s">
        <v>21</v>
      </c>
      <c r="N1699" s="185" t="s">
        <v>43</v>
      </c>
      <c r="O1699" s="67"/>
      <c r="P1699" s="186">
        <f>O1699*H1699</f>
        <v>0</v>
      </c>
      <c r="Q1699" s="186">
        <v>0</v>
      </c>
      <c r="R1699" s="186">
        <f>Q1699*H1699</f>
        <v>0</v>
      </c>
      <c r="S1699" s="186">
        <v>0</v>
      </c>
      <c r="T1699" s="187">
        <f>S1699*H1699</f>
        <v>0</v>
      </c>
      <c r="U1699" s="37"/>
      <c r="V1699" s="37"/>
      <c r="W1699" s="37"/>
      <c r="X1699" s="37"/>
      <c r="Y1699" s="37"/>
      <c r="Z1699" s="37"/>
      <c r="AA1699" s="37"/>
      <c r="AB1699" s="37"/>
      <c r="AC1699" s="37"/>
      <c r="AD1699" s="37"/>
      <c r="AE1699" s="37"/>
      <c r="AR1699" s="188" t="s">
        <v>2511</v>
      </c>
      <c r="AT1699" s="188" t="s">
        <v>148</v>
      </c>
      <c r="AU1699" s="188" t="s">
        <v>82</v>
      </c>
      <c r="AY1699" s="19" t="s">
        <v>145</v>
      </c>
      <c r="BE1699" s="189">
        <f>IF(N1699="základní",J1699,0)</f>
        <v>0</v>
      </c>
      <c r="BF1699" s="189">
        <f>IF(N1699="snížená",J1699,0)</f>
        <v>0</v>
      </c>
      <c r="BG1699" s="189">
        <f>IF(N1699="zákl. přenesená",J1699,0)</f>
        <v>0</v>
      </c>
      <c r="BH1699" s="189">
        <f>IF(N1699="sníž. přenesená",J1699,0)</f>
        <v>0</v>
      </c>
      <c r="BI1699" s="189">
        <f>IF(N1699="nulová",J1699,0)</f>
        <v>0</v>
      </c>
      <c r="BJ1699" s="19" t="s">
        <v>77</v>
      </c>
      <c r="BK1699" s="189">
        <f>ROUND(I1699*H1699,2)</f>
        <v>0</v>
      </c>
      <c r="BL1699" s="19" t="s">
        <v>2511</v>
      </c>
      <c r="BM1699" s="188" t="s">
        <v>2535</v>
      </c>
    </row>
    <row r="1700" spans="1:47" s="2" customFormat="1" ht="19.5">
      <c r="A1700" s="37"/>
      <c r="B1700" s="38"/>
      <c r="C1700" s="39"/>
      <c r="D1700" s="190" t="s">
        <v>155</v>
      </c>
      <c r="E1700" s="39"/>
      <c r="F1700" s="191" t="s">
        <v>2534</v>
      </c>
      <c r="G1700" s="39"/>
      <c r="H1700" s="39"/>
      <c r="I1700" s="192"/>
      <c r="J1700" s="39"/>
      <c r="K1700" s="39"/>
      <c r="L1700" s="42"/>
      <c r="M1700" s="193"/>
      <c r="N1700" s="194"/>
      <c r="O1700" s="67"/>
      <c r="P1700" s="67"/>
      <c r="Q1700" s="67"/>
      <c r="R1700" s="67"/>
      <c r="S1700" s="67"/>
      <c r="T1700" s="68"/>
      <c r="U1700" s="37"/>
      <c r="V1700" s="37"/>
      <c r="W1700" s="37"/>
      <c r="X1700" s="37"/>
      <c r="Y1700" s="37"/>
      <c r="Z1700" s="37"/>
      <c r="AA1700" s="37"/>
      <c r="AB1700" s="37"/>
      <c r="AC1700" s="37"/>
      <c r="AD1700" s="37"/>
      <c r="AE1700" s="37"/>
      <c r="AT1700" s="19" t="s">
        <v>155</v>
      </c>
      <c r="AU1700" s="19" t="s">
        <v>82</v>
      </c>
    </row>
    <row r="1701" spans="1:65" s="2" customFormat="1" ht="37.9" customHeight="1">
      <c r="A1701" s="37"/>
      <c r="B1701" s="38"/>
      <c r="C1701" s="177" t="s">
        <v>2536</v>
      </c>
      <c r="D1701" s="177" t="s">
        <v>148</v>
      </c>
      <c r="E1701" s="178" t="s">
        <v>2537</v>
      </c>
      <c r="F1701" s="179" t="s">
        <v>2538</v>
      </c>
      <c r="G1701" s="180" t="s">
        <v>447</v>
      </c>
      <c r="H1701" s="181">
        <v>1</v>
      </c>
      <c r="I1701" s="182"/>
      <c r="J1701" s="183">
        <f>ROUND(I1701*H1701,2)</f>
        <v>0</v>
      </c>
      <c r="K1701" s="179" t="s">
        <v>21</v>
      </c>
      <c r="L1701" s="42"/>
      <c r="M1701" s="184" t="s">
        <v>21</v>
      </c>
      <c r="N1701" s="185" t="s">
        <v>43</v>
      </c>
      <c r="O1701" s="67"/>
      <c r="P1701" s="186">
        <f>O1701*H1701</f>
        <v>0</v>
      </c>
      <c r="Q1701" s="186">
        <v>0</v>
      </c>
      <c r="R1701" s="186">
        <f>Q1701*H1701</f>
        <v>0</v>
      </c>
      <c r="S1701" s="186">
        <v>0</v>
      </c>
      <c r="T1701" s="187">
        <f>S1701*H1701</f>
        <v>0</v>
      </c>
      <c r="U1701" s="37"/>
      <c r="V1701" s="37"/>
      <c r="W1701" s="37"/>
      <c r="X1701" s="37"/>
      <c r="Y1701" s="37"/>
      <c r="Z1701" s="37"/>
      <c r="AA1701" s="37"/>
      <c r="AB1701" s="37"/>
      <c r="AC1701" s="37"/>
      <c r="AD1701" s="37"/>
      <c r="AE1701" s="37"/>
      <c r="AR1701" s="188" t="s">
        <v>2511</v>
      </c>
      <c r="AT1701" s="188" t="s">
        <v>148</v>
      </c>
      <c r="AU1701" s="188" t="s">
        <v>82</v>
      </c>
      <c r="AY1701" s="19" t="s">
        <v>145</v>
      </c>
      <c r="BE1701" s="189">
        <f>IF(N1701="základní",J1701,0)</f>
        <v>0</v>
      </c>
      <c r="BF1701" s="189">
        <f>IF(N1701="snížená",J1701,0)</f>
        <v>0</v>
      </c>
      <c r="BG1701" s="189">
        <f>IF(N1701="zákl. přenesená",J1701,0)</f>
        <v>0</v>
      </c>
      <c r="BH1701" s="189">
        <f>IF(N1701="sníž. přenesená",J1701,0)</f>
        <v>0</v>
      </c>
      <c r="BI1701" s="189">
        <f>IF(N1701="nulová",J1701,0)</f>
        <v>0</v>
      </c>
      <c r="BJ1701" s="19" t="s">
        <v>77</v>
      </c>
      <c r="BK1701" s="189">
        <f>ROUND(I1701*H1701,2)</f>
        <v>0</v>
      </c>
      <c r="BL1701" s="19" t="s">
        <v>2511</v>
      </c>
      <c r="BM1701" s="188" t="s">
        <v>2539</v>
      </c>
    </row>
    <row r="1702" spans="1:47" s="2" customFormat="1" ht="19.5">
      <c r="A1702" s="37"/>
      <c r="B1702" s="38"/>
      <c r="C1702" s="39"/>
      <c r="D1702" s="190" t="s">
        <v>155</v>
      </c>
      <c r="E1702" s="39"/>
      <c r="F1702" s="191" t="s">
        <v>2538</v>
      </c>
      <c r="G1702" s="39"/>
      <c r="H1702" s="39"/>
      <c r="I1702" s="192"/>
      <c r="J1702" s="39"/>
      <c r="K1702" s="39"/>
      <c r="L1702" s="42"/>
      <c r="M1702" s="251"/>
      <c r="N1702" s="252"/>
      <c r="O1702" s="253"/>
      <c r="P1702" s="253"/>
      <c r="Q1702" s="253"/>
      <c r="R1702" s="253"/>
      <c r="S1702" s="253"/>
      <c r="T1702" s="254"/>
      <c r="U1702" s="37"/>
      <c r="V1702" s="37"/>
      <c r="W1702" s="37"/>
      <c r="X1702" s="37"/>
      <c r="Y1702" s="37"/>
      <c r="Z1702" s="37"/>
      <c r="AA1702" s="37"/>
      <c r="AB1702" s="37"/>
      <c r="AC1702" s="37"/>
      <c r="AD1702" s="37"/>
      <c r="AE1702" s="37"/>
      <c r="AT1702" s="19" t="s">
        <v>155</v>
      </c>
      <c r="AU1702" s="19" t="s">
        <v>82</v>
      </c>
    </row>
    <row r="1703" spans="1:31" s="2" customFormat="1" ht="6.95" customHeight="1">
      <c r="A1703" s="37"/>
      <c r="B1703" s="50"/>
      <c r="C1703" s="51"/>
      <c r="D1703" s="51"/>
      <c r="E1703" s="51"/>
      <c r="F1703" s="51"/>
      <c r="G1703" s="51"/>
      <c r="H1703" s="51"/>
      <c r="I1703" s="51"/>
      <c r="J1703" s="51"/>
      <c r="K1703" s="51"/>
      <c r="L1703" s="42"/>
      <c r="M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7"/>
      <c r="AD1703" s="37"/>
      <c r="AE1703" s="37"/>
    </row>
  </sheetData>
  <sheetProtection algorithmName="SHA-512" hashValue="pQE3wC+ZMV1FCvFSy5OYmTCKkzvWem5N6m9Wni4Gze9QO1CnBbZB2ZItadylEmuTfcmRpOY2RK3pjvwj1xV5yw==" saltValue="LFacqjBqu44vl2l0m7ZF9Wy8Qfmc9+v8noAHGXrn8LUTGbrgNN/yjE9PMMi4IdTJLptpxPJ6aFPtwEcvvrhEoA==" spinCount="100000" sheet="1" objects="1" scenarios="1" formatColumns="0" formatRows="0" autoFilter="0"/>
  <autoFilter ref="C114:K1702"/>
  <mergeCells count="6">
    <mergeCell ref="L2:V2"/>
    <mergeCell ref="E7:H7"/>
    <mergeCell ref="E16:H16"/>
    <mergeCell ref="E25:H25"/>
    <mergeCell ref="E46:H46"/>
    <mergeCell ref="E107:H107"/>
  </mergeCells>
  <hyperlinks>
    <hyperlink ref="F120" r:id="rId1" display="https://podminky.urs.cz/item/CS_URS_2021_02/310236261"/>
    <hyperlink ref="F124" r:id="rId2" display="https://podminky.urs.cz/item/CS_URS_2021_02/310238211"/>
    <hyperlink ref="F128" r:id="rId3" display="https://podminky.urs.cz/item/CS_URS_2021_02/317234410"/>
    <hyperlink ref="F135" r:id="rId4" display="https://podminky.urs.cz/item/CS_URS_2021_02/317351107"/>
    <hyperlink ref="F139" r:id="rId5" display="https://podminky.urs.cz/item/CS_URS_2021_02/317351108"/>
    <hyperlink ref="F143" r:id="rId6" display="https://podminky.urs.cz/item/CS_URS_2021_02/317944321"/>
    <hyperlink ref="F147" r:id="rId7" display="https://podminky.urs.cz/item/CS_URS_2021_02/340236211"/>
    <hyperlink ref="F151" r:id="rId8" display="https://podminky.urs.cz/item/CS_URS_2021_02/342272215"/>
    <hyperlink ref="F156" r:id="rId9" display="https://podminky.urs.cz/item/CS_URS_2021_02/342272235"/>
    <hyperlink ref="F160" r:id="rId10" display="https://podminky.urs.cz/item/CS_URS_2021_02/342291121"/>
    <hyperlink ref="F167" r:id="rId11" display="https://podminky.urs.cz/item/CS_URS_2021_02/346244361"/>
    <hyperlink ref="F175" r:id="rId12" display="https://podminky.urs.cz/item/CS_URS_2021_02/346244371"/>
    <hyperlink ref="F179" r:id="rId13" display="https://podminky.urs.cz/item/CS_URS_2021_02/346244381"/>
    <hyperlink ref="F183" r:id="rId14" display="https://podminky.urs.cz/item/CS_URS_2021_02/346272236"/>
    <hyperlink ref="F190" r:id="rId15" display="https://podminky.urs.cz/item/CS_URS_2021_02/417321414"/>
    <hyperlink ref="F198" r:id="rId16" display="https://podminky.urs.cz/item/CS_URS_2021_02/417351115"/>
    <hyperlink ref="F206" r:id="rId17" display="https://podminky.urs.cz/item/CS_URS_2021_02/417351116"/>
    <hyperlink ref="F210" r:id="rId18" display="https://podminky.urs.cz/item/CS_URS_2021_02/417361821"/>
    <hyperlink ref="F215" r:id="rId19" display="https://podminky.urs.cz/item/CS_URS_2021_02/611315221"/>
    <hyperlink ref="F220" r:id="rId20" display="https://podminky.urs.cz/item/CS_URS_2021_02/611315421"/>
    <hyperlink ref="F229" r:id="rId21" display="https://podminky.urs.cz/item/CS_URS_2021_02/612131100"/>
    <hyperlink ref="F243" r:id="rId22" display="https://podminky.urs.cz/item/CS_URS_2021_02/612135101"/>
    <hyperlink ref="F252" r:id="rId23" display="https://podminky.urs.cz/item/CS_URS_2021_02/612142001"/>
    <hyperlink ref="F287" r:id="rId24" display="https://podminky.urs.cz/item/CS_URS_2021_02/612311121"/>
    <hyperlink ref="F301" r:id="rId25" display="https://podminky.urs.cz/item/CS_URS_2021_02/612311131"/>
    <hyperlink ref="F320" r:id="rId26" display="https://podminky.urs.cz/item/CS_URS_2021_02/612311191"/>
    <hyperlink ref="F326" r:id="rId27" display="https://podminky.urs.cz/item/CS_URS_2021_02/612315221"/>
    <hyperlink ref="F335" r:id="rId28" display="https://podminky.urs.cz/item/CS_URS_2021_02/612315421"/>
    <hyperlink ref="F343" r:id="rId29" display="https://podminky.urs.cz/item/CS_URS_2021_02/612315422"/>
    <hyperlink ref="F373" r:id="rId30" display="https://podminky.urs.cz/item/CS_URS_2021_02/619991011"/>
    <hyperlink ref="F396" r:id="rId31" display="https://podminky.urs.cz/item/CS_URS_2021_02/622143005"/>
    <hyperlink ref="F413" r:id="rId32" display="https://podminky.urs.cz/item/CS_URS_2021_02/629991011"/>
    <hyperlink ref="F419" r:id="rId33" display="https://podminky.urs.cz/item/CS_URS_2021_02/631312141"/>
    <hyperlink ref="F437" r:id="rId34" display="https://podminky.urs.cz/item/CS_URS_2021_02/634112113"/>
    <hyperlink ref="F448" r:id="rId35" display="https://podminky.urs.cz/item/CS_URS_2021_02/949101111"/>
    <hyperlink ref="F457" r:id="rId36" display="https://podminky.urs.cz/item/CS_URS_2021_02/949101112"/>
    <hyperlink ref="F475" r:id="rId37" display="https://podminky.urs.cz/item/CS_URS_2021_02/952901114"/>
    <hyperlink ref="F485" r:id="rId38" display="https://podminky.urs.cz/item/CS_URS_2021_02/952901122"/>
    <hyperlink ref="F489" r:id="rId39" display="https://podminky.urs.cz/item/CS_URS_2021_02/952902021"/>
    <hyperlink ref="F499" r:id="rId40" display="https://podminky.urs.cz/item/CS_URS_2021_02/952902031"/>
    <hyperlink ref="F522" r:id="rId41" display="https://podminky.urs.cz/item/CS_URS_2021_02/962086111"/>
    <hyperlink ref="F529" r:id="rId42" display="https://podminky.urs.cz/item/CS_URS_2021_02/962086121"/>
    <hyperlink ref="F533" r:id="rId43" display="https://podminky.urs.cz/item/CS_URS_2021_02/964073221"/>
    <hyperlink ref="F537" r:id="rId44" display="https://podminky.urs.cz/item/CS_URS_2021_02/965043321"/>
    <hyperlink ref="F541" r:id="rId45" display="https://podminky.urs.cz/item/CS_URS_2021_02/965043341"/>
    <hyperlink ref="F546" r:id="rId46" display="https://podminky.urs.cz/item/CS_URS_2021_02/965081213"/>
    <hyperlink ref="F554" r:id="rId47" display="https://podminky.urs.cz/item/CS_URS_2021_02/965081611"/>
    <hyperlink ref="F561" r:id="rId48" display="https://podminky.urs.cz/item/CS_URS_2021_02/968072455"/>
    <hyperlink ref="F565" r:id="rId49" display="https://podminky.urs.cz/item/CS_URS_2021_02/971033331"/>
    <hyperlink ref="F569" r:id="rId50" display="https://podminky.urs.cz/item/CS_URS_2021_02/971033361"/>
    <hyperlink ref="F573" r:id="rId51" display="https://podminky.urs.cz/item/CS_URS_2021_02/971033651"/>
    <hyperlink ref="F577" r:id="rId52" display="https://podminky.urs.cz/item/CS_URS_2021_02/973031324"/>
    <hyperlink ref="F586" r:id="rId53" display="https://podminky.urs.cz/item/CS_URS_2021_02/973031325"/>
    <hyperlink ref="F591" r:id="rId54" display="https://podminky.urs.cz/item/CS_URS_2021_02/974031132"/>
    <hyperlink ref="F595" r:id="rId55" display="https://podminky.urs.cz/item/CS_URS_2021_02/974031142"/>
    <hyperlink ref="F599" r:id="rId56" display="https://podminky.urs.cz/item/CS_URS_2021_02/974031153"/>
    <hyperlink ref="F606" r:id="rId57" display="https://podminky.urs.cz/item/CS_URS_2021_02/974031154"/>
    <hyperlink ref="F610" r:id="rId58" display="https://podminky.urs.cz/item/CS_URS_2021_02/974031164"/>
    <hyperlink ref="F614" r:id="rId59" display="https://podminky.urs.cz/item/CS_URS_2021_02/974031664"/>
    <hyperlink ref="F618" r:id="rId60" display="https://podminky.urs.cz/item/CS_URS_2021_02/974042554"/>
    <hyperlink ref="F624" r:id="rId61" display="https://podminky.urs.cz/item/CS_URS_2021_02/974042555"/>
    <hyperlink ref="F628" r:id="rId62" display="https://podminky.urs.cz/item/CS_URS_2021_02/977151116"/>
    <hyperlink ref="F632" r:id="rId63" display="https://podminky.urs.cz/item/CS_URS_2021_02/977151123"/>
    <hyperlink ref="F636" r:id="rId64" display="https://podminky.urs.cz/item/CS_URS_2021_02/977151216"/>
    <hyperlink ref="F640" r:id="rId65" display="https://podminky.urs.cz/item/CS_URS_2021_02/977151221"/>
    <hyperlink ref="F650" r:id="rId66" display="https://podminky.urs.cz/item/CS_URS_2021_02/977151911"/>
    <hyperlink ref="F658" r:id="rId67" display="https://podminky.urs.cz/item/CS_URS_2021_02/977311112"/>
    <hyperlink ref="F664" r:id="rId68" display="https://podminky.urs.cz/item/CS_URS_2021_02/978013191"/>
    <hyperlink ref="F679" r:id="rId69" display="https://podminky.urs.cz/item/CS_URS_2021_02/978023411"/>
    <hyperlink ref="F692" r:id="rId70" display="https://podminky.urs.cz/item/CS_URS_2021_02/985131311"/>
    <hyperlink ref="F710" r:id="rId71" display="https://podminky.urs.cz/item/CS_URS_2021_02/997013211"/>
    <hyperlink ref="F713" r:id="rId72" display="https://podminky.urs.cz/item/CS_URS_2021_02/997013219"/>
    <hyperlink ref="F717" r:id="rId73" display="https://podminky.urs.cz/item/CS_URS_2021_02/997013501"/>
    <hyperlink ref="F720" r:id="rId74" display="https://podminky.urs.cz/item/CS_URS_2021_02/997013509"/>
    <hyperlink ref="F724" r:id="rId75" display="https://podminky.urs.cz/item/CS_URS_2021_02/997013601"/>
    <hyperlink ref="F727" r:id="rId76" display="https://podminky.urs.cz/item/CS_URS_2021_02/997013631"/>
    <hyperlink ref="F734" r:id="rId77" display="https://podminky.urs.cz/item/CS_URS_2021_02/997013635"/>
    <hyperlink ref="F742" r:id="rId78" display="https://podminky.urs.cz/item/CS_URS_2021_02/998018001"/>
    <hyperlink ref="F749" r:id="rId79" display="https://podminky.urs.cz/item/CS_URS_2021_02/721171905"/>
    <hyperlink ref="F760" r:id="rId80" display="https://podminky.urs.cz/item/CS_URS_2021_02/28614461"/>
    <hyperlink ref="F763" r:id="rId81" display="https://podminky.urs.cz/item/CS_URS_2021_02/721194105"/>
    <hyperlink ref="F766" r:id="rId82" display="https://podminky.urs.cz/item/CS_URS_2021_02/721194109"/>
    <hyperlink ref="F769" r:id="rId83" display="https://podminky.urs.cz/item/CS_URS_2021_02/721210815R"/>
    <hyperlink ref="F773" r:id="rId84" display="https://podminky.urs.cz/item/CS_URS_2021_02/721290111"/>
    <hyperlink ref="F776" r:id="rId85" display="https://podminky.urs.cz/item/CS_URS_2021_02/998721201"/>
    <hyperlink ref="F779" r:id="rId86" display="https://podminky.urs.cz/item/CS_URS_2021_02/998721292"/>
    <hyperlink ref="F802" r:id="rId87" display="https://podminky.urs.cz/item/CS_URS_2021_02/722181231"/>
    <hyperlink ref="F806" r:id="rId88" display="https://podminky.urs.cz/item/CS_URS_2021_02/722181232"/>
    <hyperlink ref="F810" r:id="rId89" display="https://podminky.urs.cz/item/CS_URS_2021_02/722181241"/>
    <hyperlink ref="F814" r:id="rId90" display="https://podminky.urs.cz/item/CS_URS_2021_02/722181242"/>
    <hyperlink ref="F818" r:id="rId91" display="https://podminky.urs.cz/item/CS_URS_2021_02/722190401"/>
    <hyperlink ref="F821" r:id="rId92" display="https://podminky.urs.cz/item/CS_URS_2021_02/722190901"/>
    <hyperlink ref="F824" r:id="rId93" display="https://podminky.urs.cz/item/CS_URS_2021_02/722220111"/>
    <hyperlink ref="F827" r:id="rId94" display="https://podminky.urs.cz/item/CS_URS_2021_02/722220121"/>
    <hyperlink ref="F834" r:id="rId95" display="https://podminky.urs.cz/item/CS_URS_2021_02/722240123"/>
    <hyperlink ref="F837" r:id="rId96" display="https://podminky.urs.cz/item/CS_URS_2021_02/722290226"/>
    <hyperlink ref="F840" r:id="rId97" display="https://podminky.urs.cz/item/CS_URS_2021_02/722290234"/>
    <hyperlink ref="F843" r:id="rId98" display="https://podminky.urs.cz/item/CS_URS_2021_02/998722201"/>
    <hyperlink ref="F846" r:id="rId99" display="https://podminky.urs.cz/item/CS_URS_2021_02/998722292"/>
    <hyperlink ref="F857" r:id="rId100" display="https://podminky.urs.cz/item/CS_URS_2021_02/725122813"/>
    <hyperlink ref="F861" r:id="rId101" display="https://podminky.urs.cz/item/CS_URS_2021_02/725210821"/>
    <hyperlink ref="F887" r:id="rId102" display="https://podminky.urs.cz/item/CS_URS_2021_02/725810811"/>
    <hyperlink ref="F891" r:id="rId103" display="https://podminky.urs.cz/item/CS_URS_2021_02/725813111"/>
    <hyperlink ref="F896" r:id="rId104" display="https://podminky.urs.cz/item/CS_URS_2021_02/725820802"/>
    <hyperlink ref="F902" r:id="rId105" display="https://podminky.urs.cz/item/CS_URS_2021_02/725860811"/>
    <hyperlink ref="F906" r:id="rId106" display="https://podminky.urs.cz/item/CS_URS_2021_02/998725201"/>
    <hyperlink ref="F909" r:id="rId107" display="https://podminky.urs.cz/item/CS_URS_2021_02/998725292"/>
    <hyperlink ref="F915" r:id="rId108" display="https://podminky.urs.cz/item/CS_URS_2021_02/726191001"/>
    <hyperlink ref="F918" r:id="rId109" display="https://podminky.urs.cz/item/CS_URS_2021_02/998726211"/>
    <hyperlink ref="F921" r:id="rId110" display="https://podminky.urs.cz/item/CS_URS_2021_02/998726292"/>
    <hyperlink ref="F927" r:id="rId111" display="https://podminky.urs.cz/item/CS_URS_2021_02/727223105"/>
    <hyperlink ref="F942" r:id="rId112" display="https://podminky.urs.cz/item/CS_URS_2021_02/998733201"/>
    <hyperlink ref="F945" r:id="rId113" display="https://podminky.urs.cz/item/CS_URS_2021_02/998733293"/>
    <hyperlink ref="F951" r:id="rId114" display="https://podminky.urs.cz/item/CS_URS_2021_02/998734201"/>
    <hyperlink ref="F954" r:id="rId115" display="https://podminky.urs.cz/item/CS_URS_2021_02/998734293"/>
    <hyperlink ref="F976" r:id="rId116" display="https://podminky.urs.cz/item/CS_URS_2021_02/998735201"/>
    <hyperlink ref="F979" r:id="rId117" display="https://podminky.urs.cz/item/CS_URS_2021_02/998735293"/>
    <hyperlink ref="F988" r:id="rId118" display="https://podminky.urs.cz/item/CS_URS_2021_02/741371844"/>
    <hyperlink ref="F995" r:id="rId119" display="https://podminky.urs.cz/item/CS_URS_2021_02/998741201"/>
    <hyperlink ref="F998" r:id="rId120" display="https://podminky.urs.cz/item/CS_URS_2021_02/998741292"/>
    <hyperlink ref="F1025" r:id="rId121" display="https://podminky.urs.cz/item/CS_URS_2021_02/741313001"/>
    <hyperlink ref="F1030" r:id="rId122" display="https://podminky.urs.cz/item/CS_URS_2021_02/741313003"/>
    <hyperlink ref="F1039" r:id="rId123" display="https://podminky.urs.cz/item/CS_URS_2021_02/741310101"/>
    <hyperlink ref="F1044" r:id="rId124" display="https://podminky.urs.cz/item/CS_URS_2021_02/741311004"/>
    <hyperlink ref="F1052" r:id="rId125" display="https://podminky.urs.cz/item/CS_URS_2021_02/741122015"/>
    <hyperlink ref="F1061" r:id="rId126" display="https://podminky.urs.cz/item/CS_URS_2021_02/741122016"/>
    <hyperlink ref="F1064" r:id="rId127" display="https://podminky.urs.cz/item/CS_URS_2021_02/34111036"/>
    <hyperlink ref="F1068" r:id="rId128" display="https://podminky.urs.cz/item/CS_URS_2021_02/741122032"/>
    <hyperlink ref="F1071" r:id="rId129" display="https://podminky.urs.cz/item/CS_URS_2021_02/34111098"/>
    <hyperlink ref="F1075" r:id="rId130" display="https://podminky.urs.cz/item/CS_URS_2021_02/741120001"/>
    <hyperlink ref="F1084" r:id="rId131" display="https://podminky.urs.cz/item/CS_URS_2021_02/741112061"/>
    <hyperlink ref="F1087" r:id="rId132" display="https://podminky.urs.cz/item/CS_URS_2021_02/34571450"/>
    <hyperlink ref="F1092" r:id="rId133" display="https://podminky.urs.cz/item/CS_URS_2021_02/741110043"/>
    <hyperlink ref="F1121" r:id="rId134" display="https://podminky.urs.cz/item/CS_URS_2021_02/998742201"/>
    <hyperlink ref="F1124" r:id="rId135" display="https://podminky.urs.cz/item/CS_URS_2021_02/998742292"/>
    <hyperlink ref="F1130" r:id="rId136" display="https://podminky.urs.cz/item/CS_URS_2021_02/742110001"/>
    <hyperlink ref="F1133" r:id="rId137" display="https://podminky.urs.cz/item/CS_URS_2021_02/34571050"/>
    <hyperlink ref="F1145" r:id="rId138" display="https://podminky.urs.cz/item/CS_URS_2021_02/742110501"/>
    <hyperlink ref="F1148" r:id="rId139" display="https://podminky.urs.cz/item/CS_URS_2021_02/34571450"/>
    <hyperlink ref="F1160" r:id="rId140" display="https://podminky.urs.cz/item/CS_URS_2021_02/742121001"/>
    <hyperlink ref="F1163" r:id="rId141" display="https://podminky.urs.cz/item/CS_URS_2021_02/34121144"/>
    <hyperlink ref="F1189" r:id="rId142" display="https://podminky.urs.cz/item/CS_URS_2021_02/741122011"/>
    <hyperlink ref="F1192" r:id="rId143" display="https://podminky.urs.cz/item/CS_URS_2021_02/34111525"/>
    <hyperlink ref="F1214" r:id="rId144" display="https://podminky.urs.cz/item/CS_URS_2021_02/763111411"/>
    <hyperlink ref="F1221" r:id="rId145" display="https://podminky.urs.cz/item/CS_URS_2021_02/763131914"/>
    <hyperlink ref="F1225" r:id="rId146" display="https://podminky.urs.cz/item/CS_URS_2021_02/763132987"/>
    <hyperlink ref="F1234" r:id="rId147" display="https://podminky.urs.cz/item/CS_URS_2021_02/763431801"/>
    <hyperlink ref="F1238" r:id="rId148" display="https://podminky.urs.cz/item/CS_URS_2021_02/998763401"/>
    <hyperlink ref="F1241" r:id="rId149" display="https://podminky.urs.cz/item/CS_URS_2021_02/998763491"/>
    <hyperlink ref="F1252" r:id="rId150" display="https://podminky.urs.cz/item/CS_URS_2021_02/766660191"/>
    <hyperlink ref="F1265" r:id="rId151" display="https://podminky.urs.cz/item/CS_URS_2021_02/766662811"/>
    <hyperlink ref="F1294" r:id="rId152" display="https://podminky.urs.cz/item/CS_URS_2021_02/766682111"/>
    <hyperlink ref="F1318" r:id="rId153" display="https://podminky.urs.cz/item/CS_URS_2021_02/766691931"/>
    <hyperlink ref="F1326" r:id="rId154" display="https://podminky.urs.cz/item/CS_URS_2021_02/998766201"/>
    <hyperlink ref="F1329" r:id="rId155" display="https://podminky.urs.cz/item/CS_URS_2021_02/998766292"/>
    <hyperlink ref="F1333" r:id="rId156" display="https://podminky.urs.cz/item/CS_URS_2021_02/772421133"/>
    <hyperlink ref="F1338" r:id="rId157" display="https://podminky.urs.cz/item/CS_URS_2021_02/772423812"/>
    <hyperlink ref="F1342" r:id="rId158" display="https://podminky.urs.cz/item/CS_URS_2021_02/772991442"/>
    <hyperlink ref="F1346" r:id="rId159" display="https://podminky.urs.cz/item/CS_URS_2021_02/998772201"/>
    <hyperlink ref="F1349" r:id="rId160" display="https://podminky.urs.cz/item/CS_URS_2021_02/998772292"/>
    <hyperlink ref="F1371" r:id="rId161" display="https://podminky.urs.cz/item/CS_URS_2021_02/998773201"/>
    <hyperlink ref="F1374" r:id="rId162" display="https://podminky.urs.cz/item/CS_URS_2021_02/998773292"/>
    <hyperlink ref="F1378" r:id="rId163" display="https://podminky.urs.cz/item/CS_URS_2021_02/775111311"/>
    <hyperlink ref="F1408" r:id="rId164" display="https://podminky.urs.cz/item/CS_URS_2021_02/775541161"/>
    <hyperlink ref="F1415" r:id="rId165" display="https://podminky.urs.cz/item/CS_URS_2021_02/775591191"/>
    <hyperlink ref="F1419" r:id="rId166" display="https://podminky.urs.cz/item/CS_URS_2021_02/69311068"/>
    <hyperlink ref="F1423" r:id="rId167" display="https://podminky.urs.cz/item/CS_URS_2021_02/775591919"/>
    <hyperlink ref="F1429" r:id="rId168" display="https://podminky.urs.cz/item/CS_URS_2021_02/775591920"/>
    <hyperlink ref="F1440" r:id="rId169" display="https://podminky.urs.cz/item/CS_URS_2021_02/998775201"/>
    <hyperlink ref="F1443" r:id="rId170" display="https://podminky.urs.cz/item/CS_URS_2021_02/998775292"/>
    <hyperlink ref="F1447" r:id="rId171" display="https://podminky.urs.cz/item/CS_URS_2021_02/776201811"/>
    <hyperlink ref="F1453" r:id="rId172" display="https://podminky.urs.cz/item/CS_URS_2021_02/776410811"/>
    <hyperlink ref="F1459" r:id="rId173" display="https://podminky.urs.cz/item/CS_URS_2021_02/776991821"/>
    <hyperlink ref="F1474" r:id="rId174" display="https://podminky.urs.cz/item/CS_URS_2021_02/781473810"/>
    <hyperlink ref="F1488" r:id="rId175" display="https://podminky.urs.cz/item/CS_URS_2021_02/781474153"/>
    <hyperlink ref="F1509" r:id="rId176" display="https://podminky.urs.cz/item/CS_URS_2021_02/781477111"/>
    <hyperlink ref="F1522" r:id="rId177" display="https://podminky.urs.cz/item/CS_URS_2021_02/781491011"/>
    <hyperlink ref="F1528" r:id="rId178" display="https://podminky.urs.cz/item/CS_URS_2021_02/781491012"/>
    <hyperlink ref="F1534" r:id="rId179" display="https://podminky.urs.cz/item/CS_URS_2021_02/781491811"/>
    <hyperlink ref="F1538" r:id="rId180" display="https://podminky.urs.cz/item/CS_URS_2021_02/781491815"/>
    <hyperlink ref="F1557" r:id="rId181" display="https://podminky.urs.cz/item/CS_URS_2021_02/998781201"/>
    <hyperlink ref="F1560" r:id="rId182" display="https://podminky.urs.cz/item/CS_URS_2021_02/998781292"/>
    <hyperlink ref="F1564" r:id="rId183" display="https://podminky.urs.cz/item/CS_URS_2021_02/783314201"/>
    <hyperlink ref="F1569" r:id="rId184" display="https://podminky.urs.cz/item/CS_URS_2021_02/784121001"/>
    <hyperlink ref="F1577" r:id="rId185" display="https://podminky.urs.cz/item/CS_URS_2021_02/784121003"/>
    <hyperlink ref="F1598" r:id="rId186" display="https://podminky.urs.cz/item/CS_URS_2021_02/784121011"/>
    <hyperlink ref="F1602" r:id="rId187" display="https://podminky.urs.cz/item/CS_URS_2021_02/784121013"/>
    <hyperlink ref="F1610" r:id="rId188" display="https://podminky.urs.cz/item/CS_URS_2021_02/784171101"/>
    <hyperlink ref="F1617" r:id="rId189" display="https://podminky.urs.cz/item/CS_URS_2021_02/58124844"/>
    <hyperlink ref="F1660" r:id="rId190" display="https://podminky.urs.cz/item/CS_URS_2021_02/460941112"/>
    <hyperlink ref="F1663" r:id="rId191" display="https://podminky.urs.cz/item/CS_URS_2021_02/460941212"/>
    <hyperlink ref="F1666" r:id="rId192" display="https://podminky.urs.cz/item/CS_URS_2021_02/468091312"/>
    <hyperlink ref="F1670" r:id="rId193" display="https://podminky.urs.cz/item/CS_URS_2021_02/468111122"/>
    <hyperlink ref="F1673" r:id="rId194" display="https://podminky.urs.cz/item/CS_URS_2021_02/468112122"/>
    <hyperlink ref="F1676" r:id="rId195" display="https://podminky.urs.cz/item/CS_URS_2021_02/469971111"/>
    <hyperlink ref="F1679" r:id="rId196" display="https://podminky.urs.cz/item/CS_URS_2021_02/469972111"/>
    <hyperlink ref="F1682" r:id="rId197" display="https://podminky.urs.cz/item/CS_URS_2021_02/469972121"/>
    <hyperlink ref="F1686" r:id="rId198" display="https://podminky.urs.cz/item/CS_URS_2021_02/46997311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83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82" t="str">
        <f>'Rekapitulace stavby'!K6</f>
        <v>Úpravy zázemí novinářů v 1NP objektu Strakovi akademie</v>
      </c>
      <c r="F7" s="383"/>
      <c r="G7" s="383"/>
      <c r="H7" s="383"/>
      <c r="L7" s="22"/>
    </row>
    <row r="8" spans="1:31" s="2" customFormat="1" ht="12" customHeight="1">
      <c r="A8" s="37"/>
      <c r="B8" s="42"/>
      <c r="C8" s="37"/>
      <c r="D8" s="107" t="s">
        <v>2540</v>
      </c>
      <c r="E8" s="37"/>
      <c r="F8" s="37"/>
      <c r="G8" s="37"/>
      <c r="H8" s="37"/>
      <c r="I8" s="37"/>
      <c r="J8" s="37"/>
      <c r="K8" s="37"/>
      <c r="L8" s="10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76" t="s">
        <v>2541</v>
      </c>
      <c r="F9" s="377"/>
      <c r="G9" s="377"/>
      <c r="H9" s="377"/>
      <c r="I9" s="37"/>
      <c r="J9" s="37"/>
      <c r="K9" s="37"/>
      <c r="L9" s="10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7" t="s">
        <v>18</v>
      </c>
      <c r="E11" s="37"/>
      <c r="F11" s="109" t="s">
        <v>19</v>
      </c>
      <c r="G11" s="37"/>
      <c r="H11" s="37"/>
      <c r="I11" s="107" t="s">
        <v>20</v>
      </c>
      <c r="J11" s="109" t="s">
        <v>21</v>
      </c>
      <c r="K11" s="37"/>
      <c r="L11" s="10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7" t="s">
        <v>22</v>
      </c>
      <c r="E12" s="37"/>
      <c r="F12" s="109" t="s">
        <v>23</v>
      </c>
      <c r="G12" s="37"/>
      <c r="H12" s="37"/>
      <c r="I12" s="107" t="s">
        <v>24</v>
      </c>
      <c r="J12" s="110" t="str">
        <f>'Rekapitulace stavby'!AN8</f>
        <v>Vyplň údaj</v>
      </c>
      <c r="K12" s="37"/>
      <c r="L12" s="10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7" t="s">
        <v>27</v>
      </c>
      <c r="E14" s="37"/>
      <c r="F14" s="37"/>
      <c r="G14" s="37"/>
      <c r="H14" s="37"/>
      <c r="I14" s="107" t="s">
        <v>28</v>
      </c>
      <c r="J14" s="109" t="str">
        <f>IF('Rekapitulace stavby'!AN10="","",'Rekapitulace stavby'!AN10)</f>
        <v/>
      </c>
      <c r="K14" s="37"/>
      <c r="L14" s="10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9" t="str">
        <f>IF('Rekapitulace stavby'!E11="","",'Rekapitulace stavby'!E11)</f>
        <v xml:space="preserve"> </v>
      </c>
      <c r="F15" s="37"/>
      <c r="G15" s="37"/>
      <c r="H15" s="37"/>
      <c r="I15" s="107" t="s">
        <v>30</v>
      </c>
      <c r="J15" s="109" t="str">
        <f>IF('Rekapitulace stavby'!AN11="","",'Rekapitulace stavby'!AN11)</f>
        <v/>
      </c>
      <c r="K15" s="37"/>
      <c r="L15" s="10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7" t="s">
        <v>31</v>
      </c>
      <c r="E17" s="37"/>
      <c r="F17" s="37"/>
      <c r="G17" s="37"/>
      <c r="H17" s="37"/>
      <c r="I17" s="107" t="s">
        <v>28</v>
      </c>
      <c r="J17" s="32" t="str">
        <f>'Rekapitulace stavby'!AN13</f>
        <v>Vyplň údaj</v>
      </c>
      <c r="K17" s="37"/>
      <c r="L17" s="10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78" t="str">
        <f>'Rekapitulace stavby'!E14</f>
        <v>Vyplň údaj</v>
      </c>
      <c r="F18" s="379"/>
      <c r="G18" s="379"/>
      <c r="H18" s="379"/>
      <c r="I18" s="107" t="s">
        <v>30</v>
      </c>
      <c r="J18" s="32" t="str">
        <f>'Rekapitulace stavby'!AN14</f>
        <v>Vyplň údaj</v>
      </c>
      <c r="K18" s="37"/>
      <c r="L18" s="10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7" t="s">
        <v>33</v>
      </c>
      <c r="E20" s="37"/>
      <c r="F20" s="37"/>
      <c r="G20" s="37"/>
      <c r="H20" s="37"/>
      <c r="I20" s="107" t="s">
        <v>28</v>
      </c>
      <c r="J20" s="109" t="str">
        <f>IF('Rekapitulace stavby'!AN16="","",'Rekapitulace stavby'!AN16)</f>
        <v/>
      </c>
      <c r="K20" s="37"/>
      <c r="L20" s="10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9" t="str">
        <f>IF('Rekapitulace stavby'!E17="","",'Rekapitulace stavby'!E17)</f>
        <v xml:space="preserve"> </v>
      </c>
      <c r="F21" s="37"/>
      <c r="G21" s="37"/>
      <c r="H21" s="37"/>
      <c r="I21" s="107" t="s">
        <v>30</v>
      </c>
      <c r="J21" s="109" t="str">
        <f>IF('Rekapitulace stavby'!AN17="","",'Rekapitulace stavby'!AN17)</f>
        <v/>
      </c>
      <c r="K21" s="37"/>
      <c r="L21" s="10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7" t="s">
        <v>35</v>
      </c>
      <c r="E23" s="37"/>
      <c r="F23" s="37"/>
      <c r="G23" s="37"/>
      <c r="H23" s="37"/>
      <c r="I23" s="107" t="s">
        <v>28</v>
      </c>
      <c r="J23" s="109" t="str">
        <f>IF('Rekapitulace stavby'!AN19="","",'Rekapitulace stavby'!AN19)</f>
        <v/>
      </c>
      <c r="K23" s="37"/>
      <c r="L23" s="10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9" t="str">
        <f>IF('Rekapitulace stavby'!E20="","",'Rekapitulace stavby'!E20)</f>
        <v xml:space="preserve"> </v>
      </c>
      <c r="F24" s="37"/>
      <c r="G24" s="37"/>
      <c r="H24" s="37"/>
      <c r="I24" s="107" t="s">
        <v>30</v>
      </c>
      <c r="J24" s="109" t="str">
        <f>IF('Rekapitulace stavby'!AN20="","",'Rekapitulace stavby'!AN20)</f>
        <v/>
      </c>
      <c r="K24" s="37"/>
      <c r="L24" s="10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7" t="s">
        <v>36</v>
      </c>
      <c r="E26" s="37"/>
      <c r="F26" s="37"/>
      <c r="G26" s="37"/>
      <c r="H26" s="37"/>
      <c r="I26" s="37"/>
      <c r="J26" s="37"/>
      <c r="K26" s="37"/>
      <c r="L26" s="10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3"/>
      <c r="B27" s="114"/>
      <c r="C27" s="113"/>
      <c r="D27" s="113"/>
      <c r="E27" s="380" t="s">
        <v>21</v>
      </c>
      <c r="F27" s="380"/>
      <c r="G27" s="380"/>
      <c r="H27" s="380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6"/>
      <c r="E29" s="116"/>
      <c r="F29" s="116"/>
      <c r="G29" s="116"/>
      <c r="H29" s="116"/>
      <c r="I29" s="116"/>
      <c r="J29" s="116"/>
      <c r="K29" s="116"/>
      <c r="L29" s="10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7" t="s">
        <v>38</v>
      </c>
      <c r="E30" s="37"/>
      <c r="F30" s="37"/>
      <c r="G30" s="37"/>
      <c r="H30" s="37"/>
      <c r="I30" s="37"/>
      <c r="J30" s="118">
        <f>ROUND(J85,2)</f>
        <v>0</v>
      </c>
      <c r="K30" s="37"/>
      <c r="L30" s="10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6"/>
      <c r="E31" s="116"/>
      <c r="F31" s="116"/>
      <c r="G31" s="116"/>
      <c r="H31" s="116"/>
      <c r="I31" s="116"/>
      <c r="J31" s="116"/>
      <c r="K31" s="116"/>
      <c r="L31" s="10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9" t="s">
        <v>40</v>
      </c>
      <c r="G32" s="37"/>
      <c r="H32" s="37"/>
      <c r="I32" s="119" t="s">
        <v>39</v>
      </c>
      <c r="J32" s="119" t="s">
        <v>41</v>
      </c>
      <c r="K32" s="37"/>
      <c r="L32" s="10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0" t="s">
        <v>42</v>
      </c>
      <c r="E33" s="107" t="s">
        <v>43</v>
      </c>
      <c r="F33" s="121">
        <f>ROUND((SUM(BE85:BE109)),2)</f>
        <v>0</v>
      </c>
      <c r="G33" s="37"/>
      <c r="H33" s="37"/>
      <c r="I33" s="122">
        <v>0.21</v>
      </c>
      <c r="J33" s="121">
        <f>ROUND(((SUM(BE85:BE109))*I33),2)</f>
        <v>0</v>
      </c>
      <c r="K33" s="37"/>
      <c r="L33" s="10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7" t="s">
        <v>44</v>
      </c>
      <c r="F34" s="121">
        <f>ROUND((SUM(BF85:BF109)),2)</f>
        <v>0</v>
      </c>
      <c r="G34" s="37"/>
      <c r="H34" s="37"/>
      <c r="I34" s="122">
        <v>0.15</v>
      </c>
      <c r="J34" s="121">
        <f>ROUND(((SUM(BF85:BF109))*I34),2)</f>
        <v>0</v>
      </c>
      <c r="K34" s="37"/>
      <c r="L34" s="10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7" t="s">
        <v>45</v>
      </c>
      <c r="F35" s="121">
        <f>ROUND((SUM(BG85:BG109)),2)</f>
        <v>0</v>
      </c>
      <c r="G35" s="37"/>
      <c r="H35" s="37"/>
      <c r="I35" s="122">
        <v>0.21</v>
      </c>
      <c r="J35" s="121">
        <f>0</f>
        <v>0</v>
      </c>
      <c r="K35" s="37"/>
      <c r="L35" s="10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7" t="s">
        <v>46</v>
      </c>
      <c r="F36" s="121">
        <f>ROUND((SUM(BH85:BH109)),2)</f>
        <v>0</v>
      </c>
      <c r="G36" s="37"/>
      <c r="H36" s="37"/>
      <c r="I36" s="122">
        <v>0.15</v>
      </c>
      <c r="J36" s="121">
        <f>0</f>
        <v>0</v>
      </c>
      <c r="K36" s="37"/>
      <c r="L36" s="10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7" t="s">
        <v>47</v>
      </c>
      <c r="F37" s="121">
        <f>ROUND((SUM(BI85:BI109)),2)</f>
        <v>0</v>
      </c>
      <c r="G37" s="37"/>
      <c r="H37" s="37"/>
      <c r="I37" s="122">
        <v>0</v>
      </c>
      <c r="J37" s="121">
        <f>0</f>
        <v>0</v>
      </c>
      <c r="K37" s="37"/>
      <c r="L37" s="10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3"/>
      <c r="D39" s="124" t="s">
        <v>48</v>
      </c>
      <c r="E39" s="125"/>
      <c r="F39" s="125"/>
      <c r="G39" s="126" t="s">
        <v>49</v>
      </c>
      <c r="H39" s="127" t="s">
        <v>50</v>
      </c>
      <c r="I39" s="125"/>
      <c r="J39" s="128">
        <f>SUM(J30:J37)</f>
        <v>0</v>
      </c>
      <c r="K39" s="129"/>
      <c r="L39" s="10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84</v>
      </c>
      <c r="D45" s="39"/>
      <c r="E45" s="39"/>
      <c r="F45" s="39"/>
      <c r="G45" s="39"/>
      <c r="H45" s="39"/>
      <c r="I45" s="39"/>
      <c r="J45" s="39"/>
      <c r="K45" s="39"/>
      <c r="L45" s="10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4" t="str">
        <f>E7</f>
        <v>Úpravy zázemí novinářů v 1NP objektu Strakovi akademie</v>
      </c>
      <c r="F48" s="385"/>
      <c r="G48" s="385"/>
      <c r="H48" s="385"/>
      <c r="I48" s="39"/>
      <c r="J48" s="39"/>
      <c r="K48" s="39"/>
      <c r="L48" s="10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2540</v>
      </c>
      <c r="D49" s="39"/>
      <c r="E49" s="39"/>
      <c r="F49" s="39"/>
      <c r="G49" s="39"/>
      <c r="H49" s="39"/>
      <c r="I49" s="39"/>
      <c r="J49" s="39"/>
      <c r="K49" s="39"/>
      <c r="L49" s="10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5" t="str">
        <f>E9</f>
        <v>VRN - Vedlejší rozpočtové náklady</v>
      </c>
      <c r="F50" s="381"/>
      <c r="G50" s="381"/>
      <c r="H50" s="381"/>
      <c r="I50" s="39"/>
      <c r="J50" s="39"/>
      <c r="K50" s="39"/>
      <c r="L50" s="10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 680/4, k.ú. Malá Strana (místnosti č.96,97,98</v>
      </c>
      <c r="G52" s="39"/>
      <c r="H52" s="39"/>
      <c r="I52" s="31" t="s">
        <v>24</v>
      </c>
      <c r="J52" s="62" t="str">
        <f>IF(J12="","",J12)</f>
        <v>Vyplň údaj</v>
      </c>
      <c r="K52" s="39"/>
      <c r="L52" s="10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8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27</v>
      </c>
      <c r="D54" s="39"/>
      <c r="E54" s="39"/>
      <c r="F54" s="29" t="str">
        <f>E15</f>
        <v xml:space="preserve"> </v>
      </c>
      <c r="G54" s="39"/>
      <c r="H54" s="39"/>
      <c r="I54" s="31" t="s">
        <v>33</v>
      </c>
      <c r="J54" s="35" t="str">
        <f>E21</f>
        <v xml:space="preserve"> </v>
      </c>
      <c r="K54" s="39"/>
      <c r="L54" s="108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31</v>
      </c>
      <c r="D55" s="39"/>
      <c r="E55" s="39"/>
      <c r="F55" s="29" t="str">
        <f>IF(E18="","",E18)</f>
        <v>Vyplň údaj</v>
      </c>
      <c r="G55" s="39"/>
      <c r="H55" s="39"/>
      <c r="I55" s="31" t="s">
        <v>35</v>
      </c>
      <c r="J55" s="35" t="str">
        <f>E24</f>
        <v xml:space="preserve"> </v>
      </c>
      <c r="K55" s="39"/>
      <c r="L55" s="108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8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4" t="s">
        <v>85</v>
      </c>
      <c r="D57" s="135"/>
      <c r="E57" s="135"/>
      <c r="F57" s="135"/>
      <c r="G57" s="135"/>
      <c r="H57" s="135"/>
      <c r="I57" s="135"/>
      <c r="J57" s="136" t="s">
        <v>86</v>
      </c>
      <c r="K57" s="135"/>
      <c r="L57" s="10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8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7" t="s">
        <v>70</v>
      </c>
      <c r="D59" s="39"/>
      <c r="E59" s="39"/>
      <c r="F59" s="39"/>
      <c r="G59" s="39"/>
      <c r="H59" s="39"/>
      <c r="I59" s="39"/>
      <c r="J59" s="80">
        <f>J85</f>
        <v>0</v>
      </c>
      <c r="K59" s="39"/>
      <c r="L59" s="10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87</v>
      </c>
    </row>
    <row r="60" spans="2:12" s="9" customFormat="1" ht="24.95" customHeight="1">
      <c r="B60" s="138"/>
      <c r="C60" s="139"/>
      <c r="D60" s="140" t="s">
        <v>2541</v>
      </c>
      <c r="E60" s="141"/>
      <c r="F60" s="141"/>
      <c r="G60" s="141"/>
      <c r="H60" s="141"/>
      <c r="I60" s="141"/>
      <c r="J60" s="142">
        <f>J86</f>
        <v>0</v>
      </c>
      <c r="K60" s="139"/>
      <c r="L60" s="143"/>
    </row>
    <row r="61" spans="2:12" s="10" customFormat="1" ht="19.9" customHeight="1">
      <c r="B61" s="144"/>
      <c r="C61" s="145"/>
      <c r="D61" s="146" t="s">
        <v>2542</v>
      </c>
      <c r="E61" s="147"/>
      <c r="F61" s="147"/>
      <c r="G61" s="147"/>
      <c r="H61" s="147"/>
      <c r="I61" s="147"/>
      <c r="J61" s="148">
        <f>J87</f>
        <v>0</v>
      </c>
      <c r="K61" s="145"/>
      <c r="L61" s="149"/>
    </row>
    <row r="62" spans="2:12" s="10" customFormat="1" ht="19.9" customHeight="1">
      <c r="B62" s="144"/>
      <c r="C62" s="145"/>
      <c r="D62" s="146" t="s">
        <v>2543</v>
      </c>
      <c r="E62" s="147"/>
      <c r="F62" s="147"/>
      <c r="G62" s="147"/>
      <c r="H62" s="147"/>
      <c r="I62" s="147"/>
      <c r="J62" s="148">
        <f>J94</f>
        <v>0</v>
      </c>
      <c r="K62" s="145"/>
      <c r="L62" s="149"/>
    </row>
    <row r="63" spans="2:12" s="10" customFormat="1" ht="19.9" customHeight="1">
      <c r="B63" s="144"/>
      <c r="C63" s="145"/>
      <c r="D63" s="146" t="s">
        <v>2544</v>
      </c>
      <c r="E63" s="147"/>
      <c r="F63" s="147"/>
      <c r="G63" s="147"/>
      <c r="H63" s="147"/>
      <c r="I63" s="147"/>
      <c r="J63" s="148">
        <f>J98</f>
        <v>0</v>
      </c>
      <c r="K63" s="145"/>
      <c r="L63" s="149"/>
    </row>
    <row r="64" spans="2:12" s="10" customFormat="1" ht="19.9" customHeight="1">
      <c r="B64" s="144"/>
      <c r="C64" s="145"/>
      <c r="D64" s="146" t="s">
        <v>2545</v>
      </c>
      <c r="E64" s="147"/>
      <c r="F64" s="147"/>
      <c r="G64" s="147"/>
      <c r="H64" s="147"/>
      <c r="I64" s="147"/>
      <c r="J64" s="148">
        <f>J102</f>
        <v>0</v>
      </c>
      <c r="K64" s="145"/>
      <c r="L64" s="149"/>
    </row>
    <row r="65" spans="2:12" s="10" customFormat="1" ht="19.9" customHeight="1">
      <c r="B65" s="144"/>
      <c r="C65" s="145"/>
      <c r="D65" s="146" t="s">
        <v>2546</v>
      </c>
      <c r="E65" s="147"/>
      <c r="F65" s="147"/>
      <c r="G65" s="147"/>
      <c r="H65" s="147"/>
      <c r="I65" s="147"/>
      <c r="J65" s="148">
        <f>J106</f>
        <v>0</v>
      </c>
      <c r="K65" s="145"/>
      <c r="L65" s="149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08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8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08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5" t="s">
        <v>130</v>
      </c>
      <c r="D72" s="39"/>
      <c r="E72" s="39"/>
      <c r="F72" s="39"/>
      <c r="G72" s="39"/>
      <c r="H72" s="39"/>
      <c r="I72" s="39"/>
      <c r="J72" s="39"/>
      <c r="K72" s="39"/>
      <c r="L72" s="108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08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39"/>
      <c r="J74" s="39"/>
      <c r="K74" s="39"/>
      <c r="L74" s="108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84" t="str">
        <f>E7</f>
        <v>Úpravy zázemí novinářů v 1NP objektu Strakovi akademie</v>
      </c>
      <c r="F75" s="385"/>
      <c r="G75" s="385"/>
      <c r="H75" s="385"/>
      <c r="I75" s="39"/>
      <c r="J75" s="39"/>
      <c r="K75" s="39"/>
      <c r="L75" s="108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2540</v>
      </c>
      <c r="D76" s="39"/>
      <c r="E76" s="39"/>
      <c r="F76" s="39"/>
      <c r="G76" s="39"/>
      <c r="H76" s="39"/>
      <c r="I76" s="39"/>
      <c r="J76" s="39"/>
      <c r="K76" s="39"/>
      <c r="L76" s="10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55" t="str">
        <f>E9</f>
        <v>VRN - Vedlejší rozpočtové náklady</v>
      </c>
      <c r="F77" s="381"/>
      <c r="G77" s="381"/>
      <c r="H77" s="381"/>
      <c r="I77" s="39"/>
      <c r="J77" s="39"/>
      <c r="K77" s="39"/>
      <c r="L77" s="10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8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22</v>
      </c>
      <c r="D79" s="39"/>
      <c r="E79" s="39"/>
      <c r="F79" s="29" t="str">
        <f>F12</f>
        <v>p.č. 680/4, k.ú. Malá Strana (místnosti č.96,97,98</v>
      </c>
      <c r="G79" s="39"/>
      <c r="H79" s="39"/>
      <c r="I79" s="31" t="s">
        <v>24</v>
      </c>
      <c r="J79" s="62" t="str">
        <f>IF(J12="","",J12)</f>
        <v>Vyplň údaj</v>
      </c>
      <c r="K79" s="39"/>
      <c r="L79" s="108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8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2" customHeight="1">
      <c r="A81" s="37"/>
      <c r="B81" s="38"/>
      <c r="C81" s="31" t="s">
        <v>27</v>
      </c>
      <c r="D81" s="39"/>
      <c r="E81" s="39"/>
      <c r="F81" s="29" t="str">
        <f>E15</f>
        <v xml:space="preserve"> </v>
      </c>
      <c r="G81" s="39"/>
      <c r="H81" s="39"/>
      <c r="I81" s="31" t="s">
        <v>33</v>
      </c>
      <c r="J81" s="35" t="str">
        <f>E21</f>
        <v xml:space="preserve"> </v>
      </c>
      <c r="K81" s="39"/>
      <c r="L81" s="10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2" customHeight="1">
      <c r="A82" s="37"/>
      <c r="B82" s="38"/>
      <c r="C82" s="31" t="s">
        <v>31</v>
      </c>
      <c r="D82" s="39"/>
      <c r="E82" s="39"/>
      <c r="F82" s="29" t="str">
        <f>IF(E18="","",E18)</f>
        <v>Vyplň údaj</v>
      </c>
      <c r="G82" s="39"/>
      <c r="H82" s="39"/>
      <c r="I82" s="31" t="s">
        <v>35</v>
      </c>
      <c r="J82" s="35" t="str">
        <f>E24</f>
        <v xml:space="preserve"> </v>
      </c>
      <c r="K82" s="39"/>
      <c r="L82" s="10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50"/>
      <c r="B84" s="151"/>
      <c r="C84" s="152" t="s">
        <v>131</v>
      </c>
      <c r="D84" s="153" t="s">
        <v>57</v>
      </c>
      <c r="E84" s="153" t="s">
        <v>53</v>
      </c>
      <c r="F84" s="153" t="s">
        <v>54</v>
      </c>
      <c r="G84" s="153" t="s">
        <v>132</v>
      </c>
      <c r="H84" s="153" t="s">
        <v>133</v>
      </c>
      <c r="I84" s="153" t="s">
        <v>134</v>
      </c>
      <c r="J84" s="153" t="s">
        <v>86</v>
      </c>
      <c r="K84" s="154" t="s">
        <v>135</v>
      </c>
      <c r="L84" s="155"/>
      <c r="M84" s="71" t="s">
        <v>21</v>
      </c>
      <c r="N84" s="72" t="s">
        <v>42</v>
      </c>
      <c r="O84" s="72" t="s">
        <v>136</v>
      </c>
      <c r="P84" s="72" t="s">
        <v>137</v>
      </c>
      <c r="Q84" s="72" t="s">
        <v>138</v>
      </c>
      <c r="R84" s="72" t="s">
        <v>139</v>
      </c>
      <c r="S84" s="72" t="s">
        <v>140</v>
      </c>
      <c r="T84" s="73" t="s">
        <v>141</v>
      </c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</row>
    <row r="85" spans="1:63" s="2" customFormat="1" ht="22.9" customHeight="1">
      <c r="A85" s="37"/>
      <c r="B85" s="38"/>
      <c r="C85" s="78" t="s">
        <v>142</v>
      </c>
      <c r="D85" s="39"/>
      <c r="E85" s="39"/>
      <c r="F85" s="39"/>
      <c r="G85" s="39"/>
      <c r="H85" s="39"/>
      <c r="I85" s="39"/>
      <c r="J85" s="156">
        <f>BK85</f>
        <v>0</v>
      </c>
      <c r="K85" s="39"/>
      <c r="L85" s="42"/>
      <c r="M85" s="74"/>
      <c r="N85" s="157"/>
      <c r="O85" s="75"/>
      <c r="P85" s="158">
        <f>P86</f>
        <v>0</v>
      </c>
      <c r="Q85" s="75"/>
      <c r="R85" s="158">
        <f>R86</f>
        <v>0</v>
      </c>
      <c r="S85" s="75"/>
      <c r="T85" s="159">
        <f>T86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9" t="s">
        <v>71</v>
      </c>
      <c r="AU85" s="19" t="s">
        <v>87</v>
      </c>
      <c r="BK85" s="160">
        <f>BK86</f>
        <v>0</v>
      </c>
    </row>
    <row r="86" spans="2:63" s="12" customFormat="1" ht="25.9" customHeight="1">
      <c r="B86" s="161"/>
      <c r="C86" s="162"/>
      <c r="D86" s="163" t="s">
        <v>71</v>
      </c>
      <c r="E86" s="164" t="s">
        <v>79</v>
      </c>
      <c r="F86" s="164" t="s">
        <v>80</v>
      </c>
      <c r="G86" s="162"/>
      <c r="H86" s="162"/>
      <c r="I86" s="165"/>
      <c r="J86" s="166">
        <f>BK86</f>
        <v>0</v>
      </c>
      <c r="K86" s="162"/>
      <c r="L86" s="167"/>
      <c r="M86" s="168"/>
      <c r="N86" s="169"/>
      <c r="O86" s="169"/>
      <c r="P86" s="170">
        <f>P87+P94+P98+P102+P106</f>
        <v>0</v>
      </c>
      <c r="Q86" s="169"/>
      <c r="R86" s="170">
        <f>R87+R94+R98+R102+R106</f>
        <v>0</v>
      </c>
      <c r="S86" s="169"/>
      <c r="T86" s="171">
        <f>T87+T94+T98+T102+T106</f>
        <v>0</v>
      </c>
      <c r="AR86" s="172" t="s">
        <v>178</v>
      </c>
      <c r="AT86" s="173" t="s">
        <v>71</v>
      </c>
      <c r="AU86" s="173" t="s">
        <v>72</v>
      </c>
      <c r="AY86" s="172" t="s">
        <v>145</v>
      </c>
      <c r="BK86" s="174">
        <f>BK87+BK94+BK98+BK102+BK106</f>
        <v>0</v>
      </c>
    </row>
    <row r="87" spans="2:63" s="12" customFormat="1" ht="22.9" customHeight="1">
      <c r="B87" s="161"/>
      <c r="C87" s="162"/>
      <c r="D87" s="163" t="s">
        <v>71</v>
      </c>
      <c r="E87" s="175" t="s">
        <v>2547</v>
      </c>
      <c r="F87" s="175" t="s">
        <v>2548</v>
      </c>
      <c r="G87" s="162"/>
      <c r="H87" s="162"/>
      <c r="I87" s="165"/>
      <c r="J87" s="176">
        <f>BK87</f>
        <v>0</v>
      </c>
      <c r="K87" s="162"/>
      <c r="L87" s="167"/>
      <c r="M87" s="168"/>
      <c r="N87" s="169"/>
      <c r="O87" s="169"/>
      <c r="P87" s="170">
        <f>SUM(P88:P93)</f>
        <v>0</v>
      </c>
      <c r="Q87" s="169"/>
      <c r="R87" s="170">
        <f>SUM(R88:R93)</f>
        <v>0</v>
      </c>
      <c r="S87" s="169"/>
      <c r="T87" s="171">
        <f>SUM(T88:T93)</f>
        <v>0</v>
      </c>
      <c r="AR87" s="172" t="s">
        <v>178</v>
      </c>
      <c r="AT87" s="173" t="s">
        <v>71</v>
      </c>
      <c r="AU87" s="173" t="s">
        <v>77</v>
      </c>
      <c r="AY87" s="172" t="s">
        <v>145</v>
      </c>
      <c r="BK87" s="174">
        <f>SUM(BK88:BK93)</f>
        <v>0</v>
      </c>
    </row>
    <row r="88" spans="1:65" s="2" customFormat="1" ht="16.5" customHeight="1">
      <c r="A88" s="37"/>
      <c r="B88" s="38"/>
      <c r="C88" s="177" t="s">
        <v>77</v>
      </c>
      <c r="D88" s="177" t="s">
        <v>148</v>
      </c>
      <c r="E88" s="178" t="s">
        <v>2549</v>
      </c>
      <c r="F88" s="179" t="s">
        <v>2550</v>
      </c>
      <c r="G88" s="180" t="s">
        <v>447</v>
      </c>
      <c r="H88" s="181">
        <v>1</v>
      </c>
      <c r="I88" s="182"/>
      <c r="J88" s="183">
        <f>ROUND(I88*H88,2)</f>
        <v>0</v>
      </c>
      <c r="K88" s="179" t="s">
        <v>152</v>
      </c>
      <c r="L88" s="42"/>
      <c r="M88" s="184" t="s">
        <v>21</v>
      </c>
      <c r="N88" s="185" t="s">
        <v>43</v>
      </c>
      <c r="O88" s="67"/>
      <c r="P88" s="186">
        <f>O88*H88</f>
        <v>0</v>
      </c>
      <c r="Q88" s="186">
        <v>0</v>
      </c>
      <c r="R88" s="186">
        <f>Q88*H88</f>
        <v>0</v>
      </c>
      <c r="S88" s="186">
        <v>0</v>
      </c>
      <c r="T88" s="187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8" t="s">
        <v>2551</v>
      </c>
      <c r="AT88" s="188" t="s">
        <v>148</v>
      </c>
      <c r="AU88" s="188" t="s">
        <v>82</v>
      </c>
      <c r="AY88" s="19" t="s">
        <v>145</v>
      </c>
      <c r="BE88" s="189">
        <f>IF(N88="základní",J88,0)</f>
        <v>0</v>
      </c>
      <c r="BF88" s="189">
        <f>IF(N88="snížená",J88,0)</f>
        <v>0</v>
      </c>
      <c r="BG88" s="189">
        <f>IF(N88="zákl. přenesená",J88,0)</f>
        <v>0</v>
      </c>
      <c r="BH88" s="189">
        <f>IF(N88="sníž. přenesená",J88,0)</f>
        <v>0</v>
      </c>
      <c r="BI88" s="189">
        <f>IF(N88="nulová",J88,0)</f>
        <v>0</v>
      </c>
      <c r="BJ88" s="19" t="s">
        <v>77</v>
      </c>
      <c r="BK88" s="189">
        <f>ROUND(I88*H88,2)</f>
        <v>0</v>
      </c>
      <c r="BL88" s="19" t="s">
        <v>2551</v>
      </c>
      <c r="BM88" s="188" t="s">
        <v>2552</v>
      </c>
    </row>
    <row r="89" spans="1:47" s="2" customFormat="1" ht="11.25">
      <c r="A89" s="37"/>
      <c r="B89" s="38"/>
      <c r="C89" s="39"/>
      <c r="D89" s="190" t="s">
        <v>155</v>
      </c>
      <c r="E89" s="39"/>
      <c r="F89" s="191" t="s">
        <v>2550</v>
      </c>
      <c r="G89" s="39"/>
      <c r="H89" s="39"/>
      <c r="I89" s="192"/>
      <c r="J89" s="39"/>
      <c r="K89" s="39"/>
      <c r="L89" s="42"/>
      <c r="M89" s="193"/>
      <c r="N89" s="194"/>
      <c r="O89" s="67"/>
      <c r="P89" s="67"/>
      <c r="Q89" s="67"/>
      <c r="R89" s="67"/>
      <c r="S89" s="67"/>
      <c r="T89" s="6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9" t="s">
        <v>155</v>
      </c>
      <c r="AU89" s="19" t="s">
        <v>82</v>
      </c>
    </row>
    <row r="90" spans="1:47" s="2" customFormat="1" ht="11.25">
      <c r="A90" s="37"/>
      <c r="B90" s="38"/>
      <c r="C90" s="39"/>
      <c r="D90" s="195" t="s">
        <v>157</v>
      </c>
      <c r="E90" s="39"/>
      <c r="F90" s="196" t="s">
        <v>2553</v>
      </c>
      <c r="G90" s="39"/>
      <c r="H90" s="39"/>
      <c r="I90" s="192"/>
      <c r="J90" s="39"/>
      <c r="K90" s="39"/>
      <c r="L90" s="42"/>
      <c r="M90" s="193"/>
      <c r="N90" s="194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9" t="s">
        <v>157</v>
      </c>
      <c r="AU90" s="19" t="s">
        <v>82</v>
      </c>
    </row>
    <row r="91" spans="1:65" s="2" customFormat="1" ht="21.75" customHeight="1">
      <c r="A91" s="37"/>
      <c r="B91" s="38"/>
      <c r="C91" s="177" t="s">
        <v>82</v>
      </c>
      <c r="D91" s="177" t="s">
        <v>148</v>
      </c>
      <c r="E91" s="178" t="s">
        <v>2554</v>
      </c>
      <c r="F91" s="179" t="s">
        <v>2555</v>
      </c>
      <c r="G91" s="180" t="s">
        <v>447</v>
      </c>
      <c r="H91" s="181">
        <v>1</v>
      </c>
      <c r="I91" s="182"/>
      <c r="J91" s="183">
        <f>ROUND(I91*H91,2)</f>
        <v>0</v>
      </c>
      <c r="K91" s="179" t="s">
        <v>152</v>
      </c>
      <c r="L91" s="42"/>
      <c r="M91" s="184" t="s">
        <v>21</v>
      </c>
      <c r="N91" s="185" t="s">
        <v>43</v>
      </c>
      <c r="O91" s="67"/>
      <c r="P91" s="186">
        <f>O91*H91</f>
        <v>0</v>
      </c>
      <c r="Q91" s="186">
        <v>0</v>
      </c>
      <c r="R91" s="186">
        <f>Q91*H91</f>
        <v>0</v>
      </c>
      <c r="S91" s="186">
        <v>0</v>
      </c>
      <c r="T91" s="187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8" t="s">
        <v>2551</v>
      </c>
      <c r="AT91" s="188" t="s">
        <v>148</v>
      </c>
      <c r="AU91" s="188" t="s">
        <v>82</v>
      </c>
      <c r="AY91" s="19" t="s">
        <v>145</v>
      </c>
      <c r="BE91" s="189">
        <f>IF(N91="základní",J91,0)</f>
        <v>0</v>
      </c>
      <c r="BF91" s="189">
        <f>IF(N91="snížená",J91,0)</f>
        <v>0</v>
      </c>
      <c r="BG91" s="189">
        <f>IF(N91="zákl. přenesená",J91,0)</f>
        <v>0</v>
      </c>
      <c r="BH91" s="189">
        <f>IF(N91="sníž. přenesená",J91,0)</f>
        <v>0</v>
      </c>
      <c r="BI91" s="189">
        <f>IF(N91="nulová",J91,0)</f>
        <v>0</v>
      </c>
      <c r="BJ91" s="19" t="s">
        <v>77</v>
      </c>
      <c r="BK91" s="189">
        <f>ROUND(I91*H91,2)</f>
        <v>0</v>
      </c>
      <c r="BL91" s="19" t="s">
        <v>2551</v>
      </c>
      <c r="BM91" s="188" t="s">
        <v>2556</v>
      </c>
    </row>
    <row r="92" spans="1:47" s="2" customFormat="1" ht="11.25">
      <c r="A92" s="37"/>
      <c r="B92" s="38"/>
      <c r="C92" s="39"/>
      <c r="D92" s="190" t="s">
        <v>155</v>
      </c>
      <c r="E92" s="39"/>
      <c r="F92" s="191" t="s">
        <v>2555</v>
      </c>
      <c r="G92" s="39"/>
      <c r="H92" s="39"/>
      <c r="I92" s="192"/>
      <c r="J92" s="39"/>
      <c r="K92" s="39"/>
      <c r="L92" s="42"/>
      <c r="M92" s="193"/>
      <c r="N92" s="194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9" t="s">
        <v>155</v>
      </c>
      <c r="AU92" s="19" t="s">
        <v>82</v>
      </c>
    </row>
    <row r="93" spans="1:47" s="2" customFormat="1" ht="11.25">
      <c r="A93" s="37"/>
      <c r="B93" s="38"/>
      <c r="C93" s="39"/>
      <c r="D93" s="195" t="s">
        <v>157</v>
      </c>
      <c r="E93" s="39"/>
      <c r="F93" s="196" t="s">
        <v>2557</v>
      </c>
      <c r="G93" s="39"/>
      <c r="H93" s="39"/>
      <c r="I93" s="192"/>
      <c r="J93" s="39"/>
      <c r="K93" s="39"/>
      <c r="L93" s="42"/>
      <c r="M93" s="193"/>
      <c r="N93" s="194"/>
      <c r="O93" s="67"/>
      <c r="P93" s="67"/>
      <c r="Q93" s="67"/>
      <c r="R93" s="67"/>
      <c r="S93" s="67"/>
      <c r="T93" s="6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9" t="s">
        <v>157</v>
      </c>
      <c r="AU93" s="19" t="s">
        <v>82</v>
      </c>
    </row>
    <row r="94" spans="2:63" s="12" customFormat="1" ht="22.9" customHeight="1">
      <c r="B94" s="161"/>
      <c r="C94" s="162"/>
      <c r="D94" s="163" t="s">
        <v>71</v>
      </c>
      <c r="E94" s="175" t="s">
        <v>2558</v>
      </c>
      <c r="F94" s="175" t="s">
        <v>2559</v>
      </c>
      <c r="G94" s="162"/>
      <c r="H94" s="162"/>
      <c r="I94" s="165"/>
      <c r="J94" s="176">
        <f>BK94</f>
        <v>0</v>
      </c>
      <c r="K94" s="162"/>
      <c r="L94" s="167"/>
      <c r="M94" s="168"/>
      <c r="N94" s="169"/>
      <c r="O94" s="169"/>
      <c r="P94" s="170">
        <f>SUM(P95:P97)</f>
        <v>0</v>
      </c>
      <c r="Q94" s="169"/>
      <c r="R94" s="170">
        <f>SUM(R95:R97)</f>
        <v>0</v>
      </c>
      <c r="S94" s="169"/>
      <c r="T94" s="171">
        <f>SUM(T95:T97)</f>
        <v>0</v>
      </c>
      <c r="AR94" s="172" t="s">
        <v>178</v>
      </c>
      <c r="AT94" s="173" t="s">
        <v>71</v>
      </c>
      <c r="AU94" s="173" t="s">
        <v>77</v>
      </c>
      <c r="AY94" s="172" t="s">
        <v>145</v>
      </c>
      <c r="BK94" s="174">
        <f>SUM(BK95:BK97)</f>
        <v>0</v>
      </c>
    </row>
    <row r="95" spans="1:65" s="2" customFormat="1" ht="16.5" customHeight="1">
      <c r="A95" s="37"/>
      <c r="B95" s="38"/>
      <c r="C95" s="177" t="s">
        <v>146</v>
      </c>
      <c r="D95" s="177" t="s">
        <v>148</v>
      </c>
      <c r="E95" s="178" t="s">
        <v>2560</v>
      </c>
      <c r="F95" s="179" t="s">
        <v>2559</v>
      </c>
      <c r="G95" s="180" t="s">
        <v>447</v>
      </c>
      <c r="H95" s="181">
        <v>1</v>
      </c>
      <c r="I95" s="182"/>
      <c r="J95" s="183">
        <f>ROUND(I95*H95,2)</f>
        <v>0</v>
      </c>
      <c r="K95" s="179" t="s">
        <v>152</v>
      </c>
      <c r="L95" s="42"/>
      <c r="M95" s="184" t="s">
        <v>21</v>
      </c>
      <c r="N95" s="185" t="s">
        <v>43</v>
      </c>
      <c r="O95" s="67"/>
      <c r="P95" s="186">
        <f>O95*H95</f>
        <v>0</v>
      </c>
      <c r="Q95" s="186">
        <v>0</v>
      </c>
      <c r="R95" s="186">
        <f>Q95*H95</f>
        <v>0</v>
      </c>
      <c r="S95" s="186">
        <v>0</v>
      </c>
      <c r="T95" s="187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8" t="s">
        <v>2551</v>
      </c>
      <c r="AT95" s="188" t="s">
        <v>148</v>
      </c>
      <c r="AU95" s="188" t="s">
        <v>82</v>
      </c>
      <c r="AY95" s="19" t="s">
        <v>145</v>
      </c>
      <c r="BE95" s="189">
        <f>IF(N95="základní",J95,0)</f>
        <v>0</v>
      </c>
      <c r="BF95" s="189">
        <f>IF(N95="snížená",J95,0)</f>
        <v>0</v>
      </c>
      <c r="BG95" s="189">
        <f>IF(N95="zákl. přenesená",J95,0)</f>
        <v>0</v>
      </c>
      <c r="BH95" s="189">
        <f>IF(N95="sníž. přenesená",J95,0)</f>
        <v>0</v>
      </c>
      <c r="BI95" s="189">
        <f>IF(N95="nulová",J95,0)</f>
        <v>0</v>
      </c>
      <c r="BJ95" s="19" t="s">
        <v>77</v>
      </c>
      <c r="BK95" s="189">
        <f>ROUND(I95*H95,2)</f>
        <v>0</v>
      </c>
      <c r="BL95" s="19" t="s">
        <v>2551</v>
      </c>
      <c r="BM95" s="188" t="s">
        <v>2561</v>
      </c>
    </row>
    <row r="96" spans="1:47" s="2" customFormat="1" ht="11.25">
      <c r="A96" s="37"/>
      <c r="B96" s="38"/>
      <c r="C96" s="39"/>
      <c r="D96" s="190" t="s">
        <v>155</v>
      </c>
      <c r="E96" s="39"/>
      <c r="F96" s="191" t="s">
        <v>2559</v>
      </c>
      <c r="G96" s="39"/>
      <c r="H96" s="39"/>
      <c r="I96" s="192"/>
      <c r="J96" s="39"/>
      <c r="K96" s="39"/>
      <c r="L96" s="42"/>
      <c r="M96" s="193"/>
      <c r="N96" s="194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9" t="s">
        <v>155</v>
      </c>
      <c r="AU96" s="19" t="s">
        <v>82</v>
      </c>
    </row>
    <row r="97" spans="1:47" s="2" customFormat="1" ht="11.25">
      <c r="A97" s="37"/>
      <c r="B97" s="38"/>
      <c r="C97" s="39"/>
      <c r="D97" s="195" t="s">
        <v>157</v>
      </c>
      <c r="E97" s="39"/>
      <c r="F97" s="196" t="s">
        <v>2562</v>
      </c>
      <c r="G97" s="39"/>
      <c r="H97" s="39"/>
      <c r="I97" s="192"/>
      <c r="J97" s="39"/>
      <c r="K97" s="39"/>
      <c r="L97" s="42"/>
      <c r="M97" s="193"/>
      <c r="N97" s="194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9" t="s">
        <v>157</v>
      </c>
      <c r="AU97" s="19" t="s">
        <v>82</v>
      </c>
    </row>
    <row r="98" spans="2:63" s="12" customFormat="1" ht="22.9" customHeight="1">
      <c r="B98" s="161"/>
      <c r="C98" s="162"/>
      <c r="D98" s="163" t="s">
        <v>71</v>
      </c>
      <c r="E98" s="175" t="s">
        <v>2563</v>
      </c>
      <c r="F98" s="175" t="s">
        <v>2564</v>
      </c>
      <c r="G98" s="162"/>
      <c r="H98" s="162"/>
      <c r="I98" s="165"/>
      <c r="J98" s="176">
        <f>BK98</f>
        <v>0</v>
      </c>
      <c r="K98" s="162"/>
      <c r="L98" s="167"/>
      <c r="M98" s="168"/>
      <c r="N98" s="169"/>
      <c r="O98" s="169"/>
      <c r="P98" s="170">
        <f>SUM(P99:P101)</f>
        <v>0</v>
      </c>
      <c r="Q98" s="169"/>
      <c r="R98" s="170">
        <f>SUM(R99:R101)</f>
        <v>0</v>
      </c>
      <c r="S98" s="169"/>
      <c r="T98" s="171">
        <f>SUM(T99:T101)</f>
        <v>0</v>
      </c>
      <c r="AR98" s="172" t="s">
        <v>178</v>
      </c>
      <c r="AT98" s="173" t="s">
        <v>71</v>
      </c>
      <c r="AU98" s="173" t="s">
        <v>77</v>
      </c>
      <c r="AY98" s="172" t="s">
        <v>145</v>
      </c>
      <c r="BK98" s="174">
        <f>SUM(BK99:BK101)</f>
        <v>0</v>
      </c>
    </row>
    <row r="99" spans="1:65" s="2" customFormat="1" ht="16.5" customHeight="1">
      <c r="A99" s="37"/>
      <c r="B99" s="38"/>
      <c r="C99" s="177" t="s">
        <v>153</v>
      </c>
      <c r="D99" s="177" t="s">
        <v>148</v>
      </c>
      <c r="E99" s="178" t="s">
        <v>2565</v>
      </c>
      <c r="F99" s="179" t="s">
        <v>2566</v>
      </c>
      <c r="G99" s="180" t="s">
        <v>447</v>
      </c>
      <c r="H99" s="181">
        <v>1</v>
      </c>
      <c r="I99" s="182"/>
      <c r="J99" s="183">
        <f>ROUND(I99*H99,2)</f>
        <v>0</v>
      </c>
      <c r="K99" s="179" t="s">
        <v>152</v>
      </c>
      <c r="L99" s="42"/>
      <c r="M99" s="184" t="s">
        <v>21</v>
      </c>
      <c r="N99" s="185" t="s">
        <v>43</v>
      </c>
      <c r="O99" s="67"/>
      <c r="P99" s="186">
        <f>O99*H99</f>
        <v>0</v>
      </c>
      <c r="Q99" s="186">
        <v>0</v>
      </c>
      <c r="R99" s="186">
        <f>Q99*H99</f>
        <v>0</v>
      </c>
      <c r="S99" s="186">
        <v>0</v>
      </c>
      <c r="T99" s="187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8" t="s">
        <v>2551</v>
      </c>
      <c r="AT99" s="188" t="s">
        <v>148</v>
      </c>
      <c r="AU99" s="188" t="s">
        <v>82</v>
      </c>
      <c r="AY99" s="19" t="s">
        <v>145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9" t="s">
        <v>77</v>
      </c>
      <c r="BK99" s="189">
        <f>ROUND(I99*H99,2)</f>
        <v>0</v>
      </c>
      <c r="BL99" s="19" t="s">
        <v>2551</v>
      </c>
      <c r="BM99" s="188" t="s">
        <v>2567</v>
      </c>
    </row>
    <row r="100" spans="1:47" s="2" customFormat="1" ht="11.25">
      <c r="A100" s="37"/>
      <c r="B100" s="38"/>
      <c r="C100" s="39"/>
      <c r="D100" s="190" t="s">
        <v>155</v>
      </c>
      <c r="E100" s="39"/>
      <c r="F100" s="191" t="s">
        <v>2566</v>
      </c>
      <c r="G100" s="39"/>
      <c r="H100" s="39"/>
      <c r="I100" s="192"/>
      <c r="J100" s="39"/>
      <c r="K100" s="39"/>
      <c r="L100" s="42"/>
      <c r="M100" s="193"/>
      <c r="N100" s="194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9" t="s">
        <v>155</v>
      </c>
      <c r="AU100" s="19" t="s">
        <v>82</v>
      </c>
    </row>
    <row r="101" spans="1:47" s="2" customFormat="1" ht="11.25">
      <c r="A101" s="37"/>
      <c r="B101" s="38"/>
      <c r="C101" s="39"/>
      <c r="D101" s="195" t="s">
        <v>157</v>
      </c>
      <c r="E101" s="39"/>
      <c r="F101" s="196" t="s">
        <v>2568</v>
      </c>
      <c r="G101" s="39"/>
      <c r="H101" s="39"/>
      <c r="I101" s="192"/>
      <c r="J101" s="39"/>
      <c r="K101" s="39"/>
      <c r="L101" s="42"/>
      <c r="M101" s="193"/>
      <c r="N101" s="194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9" t="s">
        <v>157</v>
      </c>
      <c r="AU101" s="19" t="s">
        <v>82</v>
      </c>
    </row>
    <row r="102" spans="2:63" s="12" customFormat="1" ht="22.9" customHeight="1">
      <c r="B102" s="161"/>
      <c r="C102" s="162"/>
      <c r="D102" s="163" t="s">
        <v>71</v>
      </c>
      <c r="E102" s="175" t="s">
        <v>2569</v>
      </c>
      <c r="F102" s="175" t="s">
        <v>2570</v>
      </c>
      <c r="G102" s="162"/>
      <c r="H102" s="162"/>
      <c r="I102" s="165"/>
      <c r="J102" s="176">
        <f>BK102</f>
        <v>0</v>
      </c>
      <c r="K102" s="162"/>
      <c r="L102" s="167"/>
      <c r="M102" s="168"/>
      <c r="N102" s="169"/>
      <c r="O102" s="169"/>
      <c r="P102" s="170">
        <f>SUM(P103:P105)</f>
        <v>0</v>
      </c>
      <c r="Q102" s="169"/>
      <c r="R102" s="170">
        <f>SUM(R103:R105)</f>
        <v>0</v>
      </c>
      <c r="S102" s="169"/>
      <c r="T102" s="171">
        <f>SUM(T103:T105)</f>
        <v>0</v>
      </c>
      <c r="AR102" s="172" t="s">
        <v>178</v>
      </c>
      <c r="AT102" s="173" t="s">
        <v>71</v>
      </c>
      <c r="AU102" s="173" t="s">
        <v>77</v>
      </c>
      <c r="AY102" s="172" t="s">
        <v>145</v>
      </c>
      <c r="BK102" s="174">
        <f>SUM(BK103:BK105)</f>
        <v>0</v>
      </c>
    </row>
    <row r="103" spans="1:65" s="2" customFormat="1" ht="16.5" customHeight="1">
      <c r="A103" s="37"/>
      <c r="B103" s="38"/>
      <c r="C103" s="177" t="s">
        <v>178</v>
      </c>
      <c r="D103" s="177" t="s">
        <v>148</v>
      </c>
      <c r="E103" s="178" t="s">
        <v>2571</v>
      </c>
      <c r="F103" s="179" t="s">
        <v>2570</v>
      </c>
      <c r="G103" s="180" t="s">
        <v>447</v>
      </c>
      <c r="H103" s="181">
        <v>1</v>
      </c>
      <c r="I103" s="182"/>
      <c r="J103" s="183">
        <f>ROUND(I103*H103,2)</f>
        <v>0</v>
      </c>
      <c r="K103" s="179" t="s">
        <v>152</v>
      </c>
      <c r="L103" s="42"/>
      <c r="M103" s="184" t="s">
        <v>21</v>
      </c>
      <c r="N103" s="185" t="s">
        <v>43</v>
      </c>
      <c r="O103" s="67"/>
      <c r="P103" s="186">
        <f>O103*H103</f>
        <v>0</v>
      </c>
      <c r="Q103" s="186">
        <v>0</v>
      </c>
      <c r="R103" s="186">
        <f>Q103*H103</f>
        <v>0</v>
      </c>
      <c r="S103" s="186">
        <v>0</v>
      </c>
      <c r="T103" s="187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8" t="s">
        <v>2551</v>
      </c>
      <c r="AT103" s="188" t="s">
        <v>148</v>
      </c>
      <c r="AU103" s="188" t="s">
        <v>82</v>
      </c>
      <c r="AY103" s="19" t="s">
        <v>145</v>
      </c>
      <c r="BE103" s="189">
        <f>IF(N103="základní",J103,0)</f>
        <v>0</v>
      </c>
      <c r="BF103" s="189">
        <f>IF(N103="snížená",J103,0)</f>
        <v>0</v>
      </c>
      <c r="BG103" s="189">
        <f>IF(N103="zákl. přenesená",J103,0)</f>
        <v>0</v>
      </c>
      <c r="BH103" s="189">
        <f>IF(N103="sníž. přenesená",J103,0)</f>
        <v>0</v>
      </c>
      <c r="BI103" s="189">
        <f>IF(N103="nulová",J103,0)</f>
        <v>0</v>
      </c>
      <c r="BJ103" s="19" t="s">
        <v>77</v>
      </c>
      <c r="BK103" s="189">
        <f>ROUND(I103*H103,2)</f>
        <v>0</v>
      </c>
      <c r="BL103" s="19" t="s">
        <v>2551</v>
      </c>
      <c r="BM103" s="188" t="s">
        <v>2572</v>
      </c>
    </row>
    <row r="104" spans="1:47" s="2" customFormat="1" ht="11.25">
      <c r="A104" s="37"/>
      <c r="B104" s="38"/>
      <c r="C104" s="39"/>
      <c r="D104" s="190" t="s">
        <v>155</v>
      </c>
      <c r="E104" s="39"/>
      <c r="F104" s="191" t="s">
        <v>2570</v>
      </c>
      <c r="G104" s="39"/>
      <c r="H104" s="39"/>
      <c r="I104" s="192"/>
      <c r="J104" s="39"/>
      <c r="K104" s="39"/>
      <c r="L104" s="42"/>
      <c r="M104" s="193"/>
      <c r="N104" s="194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9" t="s">
        <v>155</v>
      </c>
      <c r="AU104" s="19" t="s">
        <v>82</v>
      </c>
    </row>
    <row r="105" spans="1:47" s="2" customFormat="1" ht="11.25">
      <c r="A105" s="37"/>
      <c r="B105" s="38"/>
      <c r="C105" s="39"/>
      <c r="D105" s="195" t="s">
        <v>157</v>
      </c>
      <c r="E105" s="39"/>
      <c r="F105" s="196" t="s">
        <v>2573</v>
      </c>
      <c r="G105" s="39"/>
      <c r="H105" s="39"/>
      <c r="I105" s="192"/>
      <c r="J105" s="39"/>
      <c r="K105" s="39"/>
      <c r="L105" s="42"/>
      <c r="M105" s="193"/>
      <c r="N105" s="194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9" t="s">
        <v>157</v>
      </c>
      <c r="AU105" s="19" t="s">
        <v>82</v>
      </c>
    </row>
    <row r="106" spans="2:63" s="12" customFormat="1" ht="22.9" customHeight="1">
      <c r="B106" s="161"/>
      <c r="C106" s="162"/>
      <c r="D106" s="163" t="s">
        <v>71</v>
      </c>
      <c r="E106" s="175" t="s">
        <v>2574</v>
      </c>
      <c r="F106" s="175" t="s">
        <v>2575</v>
      </c>
      <c r="G106" s="162"/>
      <c r="H106" s="162"/>
      <c r="I106" s="165"/>
      <c r="J106" s="176">
        <f>BK106</f>
        <v>0</v>
      </c>
      <c r="K106" s="162"/>
      <c r="L106" s="167"/>
      <c r="M106" s="168"/>
      <c r="N106" s="169"/>
      <c r="O106" s="169"/>
      <c r="P106" s="170">
        <f>SUM(P107:P109)</f>
        <v>0</v>
      </c>
      <c r="Q106" s="169"/>
      <c r="R106" s="170">
        <f>SUM(R107:R109)</f>
        <v>0</v>
      </c>
      <c r="S106" s="169"/>
      <c r="T106" s="171">
        <f>SUM(T107:T109)</f>
        <v>0</v>
      </c>
      <c r="AR106" s="172" t="s">
        <v>178</v>
      </c>
      <c r="AT106" s="173" t="s">
        <v>71</v>
      </c>
      <c r="AU106" s="173" t="s">
        <v>77</v>
      </c>
      <c r="AY106" s="172" t="s">
        <v>145</v>
      </c>
      <c r="BK106" s="174">
        <f>SUM(BK107:BK109)</f>
        <v>0</v>
      </c>
    </row>
    <row r="107" spans="1:65" s="2" customFormat="1" ht="16.5" customHeight="1">
      <c r="A107" s="37"/>
      <c r="B107" s="38"/>
      <c r="C107" s="177" t="s">
        <v>186</v>
      </c>
      <c r="D107" s="177" t="s">
        <v>148</v>
      </c>
      <c r="E107" s="178" t="s">
        <v>2576</v>
      </c>
      <c r="F107" s="179" t="s">
        <v>2577</v>
      </c>
      <c r="G107" s="180" t="s">
        <v>447</v>
      </c>
      <c r="H107" s="181">
        <v>1</v>
      </c>
      <c r="I107" s="182"/>
      <c r="J107" s="183">
        <f>ROUND(I107*H107,2)</f>
        <v>0</v>
      </c>
      <c r="K107" s="179" t="s">
        <v>152</v>
      </c>
      <c r="L107" s="42"/>
      <c r="M107" s="184" t="s">
        <v>21</v>
      </c>
      <c r="N107" s="185" t="s">
        <v>43</v>
      </c>
      <c r="O107" s="67"/>
      <c r="P107" s="186">
        <f>O107*H107</f>
        <v>0</v>
      </c>
      <c r="Q107" s="186">
        <v>0</v>
      </c>
      <c r="R107" s="186">
        <f>Q107*H107</f>
        <v>0</v>
      </c>
      <c r="S107" s="186">
        <v>0</v>
      </c>
      <c r="T107" s="187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8" t="s">
        <v>2551</v>
      </c>
      <c r="AT107" s="188" t="s">
        <v>148</v>
      </c>
      <c r="AU107" s="188" t="s">
        <v>82</v>
      </c>
      <c r="AY107" s="19" t="s">
        <v>145</v>
      </c>
      <c r="BE107" s="189">
        <f>IF(N107="základní",J107,0)</f>
        <v>0</v>
      </c>
      <c r="BF107" s="189">
        <f>IF(N107="snížená",J107,0)</f>
        <v>0</v>
      </c>
      <c r="BG107" s="189">
        <f>IF(N107="zákl. přenesená",J107,0)</f>
        <v>0</v>
      </c>
      <c r="BH107" s="189">
        <f>IF(N107="sníž. přenesená",J107,0)</f>
        <v>0</v>
      </c>
      <c r="BI107" s="189">
        <f>IF(N107="nulová",J107,0)</f>
        <v>0</v>
      </c>
      <c r="BJ107" s="19" t="s">
        <v>77</v>
      </c>
      <c r="BK107" s="189">
        <f>ROUND(I107*H107,2)</f>
        <v>0</v>
      </c>
      <c r="BL107" s="19" t="s">
        <v>2551</v>
      </c>
      <c r="BM107" s="188" t="s">
        <v>2578</v>
      </c>
    </row>
    <row r="108" spans="1:47" s="2" customFormat="1" ht="11.25">
      <c r="A108" s="37"/>
      <c r="B108" s="38"/>
      <c r="C108" s="39"/>
      <c r="D108" s="190" t="s">
        <v>155</v>
      </c>
      <c r="E108" s="39"/>
      <c r="F108" s="191" t="s">
        <v>2577</v>
      </c>
      <c r="G108" s="39"/>
      <c r="H108" s="39"/>
      <c r="I108" s="192"/>
      <c r="J108" s="39"/>
      <c r="K108" s="39"/>
      <c r="L108" s="42"/>
      <c r="M108" s="193"/>
      <c r="N108" s="194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9" t="s">
        <v>155</v>
      </c>
      <c r="AU108" s="19" t="s">
        <v>82</v>
      </c>
    </row>
    <row r="109" spans="1:47" s="2" customFormat="1" ht="11.25">
      <c r="A109" s="37"/>
      <c r="B109" s="38"/>
      <c r="C109" s="39"/>
      <c r="D109" s="195" t="s">
        <v>157</v>
      </c>
      <c r="E109" s="39"/>
      <c r="F109" s="196" t="s">
        <v>2579</v>
      </c>
      <c r="G109" s="39"/>
      <c r="H109" s="39"/>
      <c r="I109" s="192"/>
      <c r="J109" s="39"/>
      <c r="K109" s="39"/>
      <c r="L109" s="42"/>
      <c r="M109" s="251"/>
      <c r="N109" s="252"/>
      <c r="O109" s="253"/>
      <c r="P109" s="253"/>
      <c r="Q109" s="253"/>
      <c r="R109" s="253"/>
      <c r="S109" s="253"/>
      <c r="T109" s="25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9" t="s">
        <v>157</v>
      </c>
      <c r="AU109" s="19" t="s">
        <v>82</v>
      </c>
    </row>
    <row r="110" spans="1:31" s="2" customFormat="1" ht="6.95" customHeight="1">
      <c r="A110" s="37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2"/>
      <c r="M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</sheetData>
  <sheetProtection algorithmName="SHA-512" hashValue="P0Cm38E/9G89vgeKyVu6XgAHZ88rtF2+GX6xh9XTNI17dFLYRo4BRE+NBpA9b+5w/p6DnyPM4qiJOhAmP8KqhA==" saltValue="pxC5fEZNoGcKPhgqso/57XS6ImSlOhNkBA9K446yH0HqzAQddM0JeodyVdEd7Irx2or4YkW8kxWsUvfLg8ZJ2w==" spinCount="100000" sheet="1" objects="1" scenarios="1" formatColumns="0" formatRows="0" autoFilter="0"/>
  <autoFilter ref="C84:K10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013254000"/>
    <hyperlink ref="F93" r:id="rId2" display="https://podminky.urs.cz/item/CS_URS_2021_02/013294000"/>
    <hyperlink ref="F97" r:id="rId3" display="https://podminky.urs.cz/item/CS_URS_2021_02/030001000"/>
    <hyperlink ref="F101" r:id="rId4" display="https://podminky.urs.cz/item/CS_URS_2021_02/045002000"/>
    <hyperlink ref="F105" r:id="rId5" display="https://podminky.urs.cz/item/CS_URS_2021_02/070001000"/>
    <hyperlink ref="F109" r:id="rId6" display="https://podminky.urs.cz/item/CS_URS_2021_02/0914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387" t="s">
        <v>2580</v>
      </c>
      <c r="D3" s="387"/>
      <c r="E3" s="387"/>
      <c r="F3" s="387"/>
      <c r="G3" s="387"/>
      <c r="H3" s="387"/>
      <c r="I3" s="387"/>
      <c r="J3" s="387"/>
      <c r="K3" s="260"/>
    </row>
    <row r="4" spans="2:11" s="1" customFormat="1" ht="25.5" customHeight="1">
      <c r="B4" s="261"/>
      <c r="C4" s="392" t="s">
        <v>2581</v>
      </c>
      <c r="D4" s="392"/>
      <c r="E4" s="392"/>
      <c r="F4" s="392"/>
      <c r="G4" s="392"/>
      <c r="H4" s="392"/>
      <c r="I4" s="392"/>
      <c r="J4" s="392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1" t="s">
        <v>2582</v>
      </c>
      <c r="D6" s="391"/>
      <c r="E6" s="391"/>
      <c r="F6" s="391"/>
      <c r="G6" s="391"/>
      <c r="H6" s="391"/>
      <c r="I6" s="391"/>
      <c r="J6" s="391"/>
      <c r="K6" s="262"/>
    </row>
    <row r="7" spans="2:11" s="1" customFormat="1" ht="15" customHeight="1">
      <c r="B7" s="265"/>
      <c r="C7" s="391" t="s">
        <v>2583</v>
      </c>
      <c r="D7" s="391"/>
      <c r="E7" s="391"/>
      <c r="F7" s="391"/>
      <c r="G7" s="391"/>
      <c r="H7" s="391"/>
      <c r="I7" s="391"/>
      <c r="J7" s="391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1" t="s">
        <v>2584</v>
      </c>
      <c r="D9" s="391"/>
      <c r="E9" s="391"/>
      <c r="F9" s="391"/>
      <c r="G9" s="391"/>
      <c r="H9" s="391"/>
      <c r="I9" s="391"/>
      <c r="J9" s="391"/>
      <c r="K9" s="262"/>
    </row>
    <row r="10" spans="2:11" s="1" customFormat="1" ht="15" customHeight="1">
      <c r="B10" s="265"/>
      <c r="C10" s="264"/>
      <c r="D10" s="391" t="s">
        <v>2585</v>
      </c>
      <c r="E10" s="391"/>
      <c r="F10" s="391"/>
      <c r="G10" s="391"/>
      <c r="H10" s="391"/>
      <c r="I10" s="391"/>
      <c r="J10" s="391"/>
      <c r="K10" s="262"/>
    </row>
    <row r="11" spans="2:11" s="1" customFormat="1" ht="15" customHeight="1">
      <c r="B11" s="265"/>
      <c r="C11" s="266"/>
      <c r="D11" s="391" t="s">
        <v>2586</v>
      </c>
      <c r="E11" s="391"/>
      <c r="F11" s="391"/>
      <c r="G11" s="391"/>
      <c r="H11" s="391"/>
      <c r="I11" s="391"/>
      <c r="J11" s="391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2587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1" t="s">
        <v>2588</v>
      </c>
      <c r="E15" s="391"/>
      <c r="F15" s="391"/>
      <c r="G15" s="391"/>
      <c r="H15" s="391"/>
      <c r="I15" s="391"/>
      <c r="J15" s="391"/>
      <c r="K15" s="262"/>
    </row>
    <row r="16" spans="2:11" s="1" customFormat="1" ht="15" customHeight="1">
      <c r="B16" s="265"/>
      <c r="C16" s="266"/>
      <c r="D16" s="391" t="s">
        <v>2589</v>
      </c>
      <c r="E16" s="391"/>
      <c r="F16" s="391"/>
      <c r="G16" s="391"/>
      <c r="H16" s="391"/>
      <c r="I16" s="391"/>
      <c r="J16" s="391"/>
      <c r="K16" s="262"/>
    </row>
    <row r="17" spans="2:11" s="1" customFormat="1" ht="15" customHeight="1">
      <c r="B17" s="265"/>
      <c r="C17" s="266"/>
      <c r="D17" s="391" t="s">
        <v>2590</v>
      </c>
      <c r="E17" s="391"/>
      <c r="F17" s="391"/>
      <c r="G17" s="391"/>
      <c r="H17" s="391"/>
      <c r="I17" s="391"/>
      <c r="J17" s="391"/>
      <c r="K17" s="262"/>
    </row>
    <row r="18" spans="2:11" s="1" customFormat="1" ht="15" customHeight="1">
      <c r="B18" s="265"/>
      <c r="C18" s="266"/>
      <c r="D18" s="266"/>
      <c r="E18" s="268" t="s">
        <v>76</v>
      </c>
      <c r="F18" s="391" t="s">
        <v>2591</v>
      </c>
      <c r="G18" s="391"/>
      <c r="H18" s="391"/>
      <c r="I18" s="391"/>
      <c r="J18" s="391"/>
      <c r="K18" s="262"/>
    </row>
    <row r="19" spans="2:11" s="1" customFormat="1" ht="15" customHeight="1">
      <c r="B19" s="265"/>
      <c r="C19" s="266"/>
      <c r="D19" s="266"/>
      <c r="E19" s="268" t="s">
        <v>2592</v>
      </c>
      <c r="F19" s="391" t="s">
        <v>2593</v>
      </c>
      <c r="G19" s="391"/>
      <c r="H19" s="391"/>
      <c r="I19" s="391"/>
      <c r="J19" s="391"/>
      <c r="K19" s="262"/>
    </row>
    <row r="20" spans="2:11" s="1" customFormat="1" ht="15" customHeight="1">
      <c r="B20" s="265"/>
      <c r="C20" s="266"/>
      <c r="D20" s="266"/>
      <c r="E20" s="268" t="s">
        <v>2594</v>
      </c>
      <c r="F20" s="391" t="s">
        <v>2595</v>
      </c>
      <c r="G20" s="391"/>
      <c r="H20" s="391"/>
      <c r="I20" s="391"/>
      <c r="J20" s="391"/>
      <c r="K20" s="262"/>
    </row>
    <row r="21" spans="2:11" s="1" customFormat="1" ht="15" customHeight="1">
      <c r="B21" s="265"/>
      <c r="C21" s="266"/>
      <c r="D21" s="266"/>
      <c r="E21" s="268" t="s">
        <v>2596</v>
      </c>
      <c r="F21" s="391" t="s">
        <v>2597</v>
      </c>
      <c r="G21" s="391"/>
      <c r="H21" s="391"/>
      <c r="I21" s="391"/>
      <c r="J21" s="391"/>
      <c r="K21" s="262"/>
    </row>
    <row r="22" spans="2:11" s="1" customFormat="1" ht="15" customHeight="1">
      <c r="B22" s="265"/>
      <c r="C22" s="266"/>
      <c r="D22" s="266"/>
      <c r="E22" s="268" t="s">
        <v>2505</v>
      </c>
      <c r="F22" s="391" t="s">
        <v>1649</v>
      </c>
      <c r="G22" s="391"/>
      <c r="H22" s="391"/>
      <c r="I22" s="391"/>
      <c r="J22" s="391"/>
      <c r="K22" s="262"/>
    </row>
    <row r="23" spans="2:11" s="1" customFormat="1" ht="15" customHeight="1">
      <c r="B23" s="265"/>
      <c r="C23" s="266"/>
      <c r="D23" s="266"/>
      <c r="E23" s="268" t="s">
        <v>2598</v>
      </c>
      <c r="F23" s="391" t="s">
        <v>2599</v>
      </c>
      <c r="G23" s="391"/>
      <c r="H23" s="391"/>
      <c r="I23" s="391"/>
      <c r="J23" s="391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1" t="s">
        <v>2600</v>
      </c>
      <c r="D25" s="391"/>
      <c r="E25" s="391"/>
      <c r="F25" s="391"/>
      <c r="G25" s="391"/>
      <c r="H25" s="391"/>
      <c r="I25" s="391"/>
      <c r="J25" s="391"/>
      <c r="K25" s="262"/>
    </row>
    <row r="26" spans="2:11" s="1" customFormat="1" ht="15" customHeight="1">
      <c r="B26" s="265"/>
      <c r="C26" s="391" t="s">
        <v>2601</v>
      </c>
      <c r="D26" s="391"/>
      <c r="E26" s="391"/>
      <c r="F26" s="391"/>
      <c r="G26" s="391"/>
      <c r="H26" s="391"/>
      <c r="I26" s="391"/>
      <c r="J26" s="391"/>
      <c r="K26" s="262"/>
    </row>
    <row r="27" spans="2:11" s="1" customFormat="1" ht="15" customHeight="1">
      <c r="B27" s="265"/>
      <c r="C27" s="264"/>
      <c r="D27" s="391" t="s">
        <v>2602</v>
      </c>
      <c r="E27" s="391"/>
      <c r="F27" s="391"/>
      <c r="G27" s="391"/>
      <c r="H27" s="391"/>
      <c r="I27" s="391"/>
      <c r="J27" s="391"/>
      <c r="K27" s="262"/>
    </row>
    <row r="28" spans="2:11" s="1" customFormat="1" ht="15" customHeight="1">
      <c r="B28" s="265"/>
      <c r="C28" s="266"/>
      <c r="D28" s="391" t="s">
        <v>2603</v>
      </c>
      <c r="E28" s="391"/>
      <c r="F28" s="391"/>
      <c r="G28" s="391"/>
      <c r="H28" s="391"/>
      <c r="I28" s="391"/>
      <c r="J28" s="391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1" t="s">
        <v>2604</v>
      </c>
      <c r="E30" s="391"/>
      <c r="F30" s="391"/>
      <c r="G30" s="391"/>
      <c r="H30" s="391"/>
      <c r="I30" s="391"/>
      <c r="J30" s="391"/>
      <c r="K30" s="262"/>
    </row>
    <row r="31" spans="2:11" s="1" customFormat="1" ht="15" customHeight="1">
      <c r="B31" s="265"/>
      <c r="C31" s="266"/>
      <c r="D31" s="391" t="s">
        <v>2605</v>
      </c>
      <c r="E31" s="391"/>
      <c r="F31" s="391"/>
      <c r="G31" s="391"/>
      <c r="H31" s="391"/>
      <c r="I31" s="391"/>
      <c r="J31" s="391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1" t="s">
        <v>2606</v>
      </c>
      <c r="E33" s="391"/>
      <c r="F33" s="391"/>
      <c r="G33" s="391"/>
      <c r="H33" s="391"/>
      <c r="I33" s="391"/>
      <c r="J33" s="391"/>
      <c r="K33" s="262"/>
    </row>
    <row r="34" spans="2:11" s="1" customFormat="1" ht="15" customHeight="1">
      <c r="B34" s="265"/>
      <c r="C34" s="266"/>
      <c r="D34" s="391" t="s">
        <v>2607</v>
      </c>
      <c r="E34" s="391"/>
      <c r="F34" s="391"/>
      <c r="G34" s="391"/>
      <c r="H34" s="391"/>
      <c r="I34" s="391"/>
      <c r="J34" s="391"/>
      <c r="K34" s="262"/>
    </row>
    <row r="35" spans="2:11" s="1" customFormat="1" ht="15" customHeight="1">
      <c r="B35" s="265"/>
      <c r="C35" s="266"/>
      <c r="D35" s="391" t="s">
        <v>2608</v>
      </c>
      <c r="E35" s="391"/>
      <c r="F35" s="391"/>
      <c r="G35" s="391"/>
      <c r="H35" s="391"/>
      <c r="I35" s="391"/>
      <c r="J35" s="391"/>
      <c r="K35" s="262"/>
    </row>
    <row r="36" spans="2:11" s="1" customFormat="1" ht="15" customHeight="1">
      <c r="B36" s="265"/>
      <c r="C36" s="266"/>
      <c r="D36" s="264"/>
      <c r="E36" s="267" t="s">
        <v>131</v>
      </c>
      <c r="F36" s="264"/>
      <c r="G36" s="391" t="s">
        <v>2609</v>
      </c>
      <c r="H36" s="391"/>
      <c r="I36" s="391"/>
      <c r="J36" s="391"/>
      <c r="K36" s="262"/>
    </row>
    <row r="37" spans="2:11" s="1" customFormat="1" ht="30.75" customHeight="1">
      <c r="B37" s="265"/>
      <c r="C37" s="266"/>
      <c r="D37" s="264"/>
      <c r="E37" s="267" t="s">
        <v>2610</v>
      </c>
      <c r="F37" s="264"/>
      <c r="G37" s="391" t="s">
        <v>2611</v>
      </c>
      <c r="H37" s="391"/>
      <c r="I37" s="391"/>
      <c r="J37" s="391"/>
      <c r="K37" s="262"/>
    </row>
    <row r="38" spans="2:11" s="1" customFormat="1" ht="15" customHeight="1">
      <c r="B38" s="265"/>
      <c r="C38" s="266"/>
      <c r="D38" s="264"/>
      <c r="E38" s="267" t="s">
        <v>53</v>
      </c>
      <c r="F38" s="264"/>
      <c r="G38" s="391" t="s">
        <v>2612</v>
      </c>
      <c r="H38" s="391"/>
      <c r="I38" s="391"/>
      <c r="J38" s="391"/>
      <c r="K38" s="262"/>
    </row>
    <row r="39" spans="2:11" s="1" customFormat="1" ht="15" customHeight="1">
      <c r="B39" s="265"/>
      <c r="C39" s="266"/>
      <c r="D39" s="264"/>
      <c r="E39" s="267" t="s">
        <v>54</v>
      </c>
      <c r="F39" s="264"/>
      <c r="G39" s="391" t="s">
        <v>2613</v>
      </c>
      <c r="H39" s="391"/>
      <c r="I39" s="391"/>
      <c r="J39" s="391"/>
      <c r="K39" s="262"/>
    </row>
    <row r="40" spans="2:11" s="1" customFormat="1" ht="15" customHeight="1">
      <c r="B40" s="265"/>
      <c r="C40" s="266"/>
      <c r="D40" s="264"/>
      <c r="E40" s="267" t="s">
        <v>132</v>
      </c>
      <c r="F40" s="264"/>
      <c r="G40" s="391" t="s">
        <v>2614</v>
      </c>
      <c r="H40" s="391"/>
      <c r="I40" s="391"/>
      <c r="J40" s="391"/>
      <c r="K40" s="262"/>
    </row>
    <row r="41" spans="2:11" s="1" customFormat="1" ht="15" customHeight="1">
      <c r="B41" s="265"/>
      <c r="C41" s="266"/>
      <c r="D41" s="264"/>
      <c r="E41" s="267" t="s">
        <v>133</v>
      </c>
      <c r="F41" s="264"/>
      <c r="G41" s="391" t="s">
        <v>2615</v>
      </c>
      <c r="H41" s="391"/>
      <c r="I41" s="391"/>
      <c r="J41" s="391"/>
      <c r="K41" s="262"/>
    </row>
    <row r="42" spans="2:11" s="1" customFormat="1" ht="15" customHeight="1">
      <c r="B42" s="265"/>
      <c r="C42" s="266"/>
      <c r="D42" s="264"/>
      <c r="E42" s="267" t="s">
        <v>2616</v>
      </c>
      <c r="F42" s="264"/>
      <c r="G42" s="391" t="s">
        <v>2617</v>
      </c>
      <c r="H42" s="391"/>
      <c r="I42" s="391"/>
      <c r="J42" s="391"/>
      <c r="K42" s="262"/>
    </row>
    <row r="43" spans="2:11" s="1" customFormat="1" ht="15" customHeight="1">
      <c r="B43" s="265"/>
      <c r="C43" s="266"/>
      <c r="D43" s="264"/>
      <c r="E43" s="267"/>
      <c r="F43" s="264"/>
      <c r="G43" s="391" t="s">
        <v>2618</v>
      </c>
      <c r="H43" s="391"/>
      <c r="I43" s="391"/>
      <c r="J43" s="391"/>
      <c r="K43" s="262"/>
    </row>
    <row r="44" spans="2:11" s="1" customFormat="1" ht="15" customHeight="1">
      <c r="B44" s="265"/>
      <c r="C44" s="266"/>
      <c r="D44" s="264"/>
      <c r="E44" s="267" t="s">
        <v>2619</v>
      </c>
      <c r="F44" s="264"/>
      <c r="G44" s="391" t="s">
        <v>2620</v>
      </c>
      <c r="H44" s="391"/>
      <c r="I44" s="391"/>
      <c r="J44" s="391"/>
      <c r="K44" s="262"/>
    </row>
    <row r="45" spans="2:11" s="1" customFormat="1" ht="15" customHeight="1">
      <c r="B45" s="265"/>
      <c r="C45" s="266"/>
      <c r="D45" s="264"/>
      <c r="E45" s="267" t="s">
        <v>135</v>
      </c>
      <c r="F45" s="264"/>
      <c r="G45" s="391" t="s">
        <v>2621</v>
      </c>
      <c r="H45" s="391"/>
      <c r="I45" s="391"/>
      <c r="J45" s="391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1" t="s">
        <v>2622</v>
      </c>
      <c r="E47" s="391"/>
      <c r="F47" s="391"/>
      <c r="G47" s="391"/>
      <c r="H47" s="391"/>
      <c r="I47" s="391"/>
      <c r="J47" s="391"/>
      <c r="K47" s="262"/>
    </row>
    <row r="48" spans="2:11" s="1" customFormat="1" ht="15" customHeight="1">
      <c r="B48" s="265"/>
      <c r="C48" s="266"/>
      <c r="D48" s="266"/>
      <c r="E48" s="391" t="s">
        <v>2623</v>
      </c>
      <c r="F48" s="391"/>
      <c r="G48" s="391"/>
      <c r="H48" s="391"/>
      <c r="I48" s="391"/>
      <c r="J48" s="391"/>
      <c r="K48" s="262"/>
    </row>
    <row r="49" spans="2:11" s="1" customFormat="1" ht="15" customHeight="1">
      <c r="B49" s="265"/>
      <c r="C49" s="266"/>
      <c r="D49" s="266"/>
      <c r="E49" s="391" t="s">
        <v>2624</v>
      </c>
      <c r="F49" s="391"/>
      <c r="G49" s="391"/>
      <c r="H49" s="391"/>
      <c r="I49" s="391"/>
      <c r="J49" s="391"/>
      <c r="K49" s="262"/>
    </row>
    <row r="50" spans="2:11" s="1" customFormat="1" ht="15" customHeight="1">
      <c r="B50" s="265"/>
      <c r="C50" s="266"/>
      <c r="D50" s="266"/>
      <c r="E50" s="391" t="s">
        <v>2625</v>
      </c>
      <c r="F50" s="391"/>
      <c r="G50" s="391"/>
      <c r="H50" s="391"/>
      <c r="I50" s="391"/>
      <c r="J50" s="391"/>
      <c r="K50" s="262"/>
    </row>
    <row r="51" spans="2:11" s="1" customFormat="1" ht="15" customHeight="1">
      <c r="B51" s="265"/>
      <c r="C51" s="266"/>
      <c r="D51" s="391" t="s">
        <v>2626</v>
      </c>
      <c r="E51" s="391"/>
      <c r="F51" s="391"/>
      <c r="G51" s="391"/>
      <c r="H51" s="391"/>
      <c r="I51" s="391"/>
      <c r="J51" s="391"/>
      <c r="K51" s="262"/>
    </row>
    <row r="52" spans="2:11" s="1" customFormat="1" ht="25.5" customHeight="1">
      <c r="B52" s="261"/>
      <c r="C52" s="392" t="s">
        <v>2627</v>
      </c>
      <c r="D52" s="392"/>
      <c r="E52" s="392"/>
      <c r="F52" s="392"/>
      <c r="G52" s="392"/>
      <c r="H52" s="392"/>
      <c r="I52" s="392"/>
      <c r="J52" s="392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1" t="s">
        <v>2628</v>
      </c>
      <c r="D54" s="391"/>
      <c r="E54" s="391"/>
      <c r="F54" s="391"/>
      <c r="G54" s="391"/>
      <c r="H54" s="391"/>
      <c r="I54" s="391"/>
      <c r="J54" s="391"/>
      <c r="K54" s="262"/>
    </row>
    <row r="55" spans="2:11" s="1" customFormat="1" ht="15" customHeight="1">
      <c r="B55" s="261"/>
      <c r="C55" s="391" t="s">
        <v>2629</v>
      </c>
      <c r="D55" s="391"/>
      <c r="E55" s="391"/>
      <c r="F55" s="391"/>
      <c r="G55" s="391"/>
      <c r="H55" s="391"/>
      <c r="I55" s="391"/>
      <c r="J55" s="391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1" t="s">
        <v>2630</v>
      </c>
      <c r="D57" s="391"/>
      <c r="E57" s="391"/>
      <c r="F57" s="391"/>
      <c r="G57" s="391"/>
      <c r="H57" s="391"/>
      <c r="I57" s="391"/>
      <c r="J57" s="391"/>
      <c r="K57" s="262"/>
    </row>
    <row r="58" spans="2:11" s="1" customFormat="1" ht="15" customHeight="1">
      <c r="B58" s="261"/>
      <c r="C58" s="266"/>
      <c r="D58" s="391" t="s">
        <v>2631</v>
      </c>
      <c r="E58" s="391"/>
      <c r="F58" s="391"/>
      <c r="G58" s="391"/>
      <c r="H58" s="391"/>
      <c r="I58" s="391"/>
      <c r="J58" s="391"/>
      <c r="K58" s="262"/>
    </row>
    <row r="59" spans="2:11" s="1" customFormat="1" ht="15" customHeight="1">
      <c r="B59" s="261"/>
      <c r="C59" s="266"/>
      <c r="D59" s="391" t="s">
        <v>2632</v>
      </c>
      <c r="E59" s="391"/>
      <c r="F59" s="391"/>
      <c r="G59" s="391"/>
      <c r="H59" s="391"/>
      <c r="I59" s="391"/>
      <c r="J59" s="391"/>
      <c r="K59" s="262"/>
    </row>
    <row r="60" spans="2:11" s="1" customFormat="1" ht="15" customHeight="1">
      <c r="B60" s="261"/>
      <c r="C60" s="266"/>
      <c r="D60" s="391" t="s">
        <v>2633</v>
      </c>
      <c r="E60" s="391"/>
      <c r="F60" s="391"/>
      <c r="G60" s="391"/>
      <c r="H60" s="391"/>
      <c r="I60" s="391"/>
      <c r="J60" s="391"/>
      <c r="K60" s="262"/>
    </row>
    <row r="61" spans="2:11" s="1" customFormat="1" ht="15" customHeight="1">
      <c r="B61" s="261"/>
      <c r="C61" s="266"/>
      <c r="D61" s="391" t="s">
        <v>2634</v>
      </c>
      <c r="E61" s="391"/>
      <c r="F61" s="391"/>
      <c r="G61" s="391"/>
      <c r="H61" s="391"/>
      <c r="I61" s="391"/>
      <c r="J61" s="391"/>
      <c r="K61" s="262"/>
    </row>
    <row r="62" spans="2:11" s="1" customFormat="1" ht="15" customHeight="1">
      <c r="B62" s="261"/>
      <c r="C62" s="266"/>
      <c r="D62" s="393" t="s">
        <v>2635</v>
      </c>
      <c r="E62" s="393"/>
      <c r="F62" s="393"/>
      <c r="G62" s="393"/>
      <c r="H62" s="393"/>
      <c r="I62" s="393"/>
      <c r="J62" s="393"/>
      <c r="K62" s="262"/>
    </row>
    <row r="63" spans="2:11" s="1" customFormat="1" ht="15" customHeight="1">
      <c r="B63" s="261"/>
      <c r="C63" s="266"/>
      <c r="D63" s="391" t="s">
        <v>2636</v>
      </c>
      <c r="E63" s="391"/>
      <c r="F63" s="391"/>
      <c r="G63" s="391"/>
      <c r="H63" s="391"/>
      <c r="I63" s="391"/>
      <c r="J63" s="391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1" t="s">
        <v>2637</v>
      </c>
      <c r="E65" s="391"/>
      <c r="F65" s="391"/>
      <c r="G65" s="391"/>
      <c r="H65" s="391"/>
      <c r="I65" s="391"/>
      <c r="J65" s="391"/>
      <c r="K65" s="262"/>
    </row>
    <row r="66" spans="2:11" s="1" customFormat="1" ht="15" customHeight="1">
      <c r="B66" s="261"/>
      <c r="C66" s="266"/>
      <c r="D66" s="393" t="s">
        <v>2638</v>
      </c>
      <c r="E66" s="393"/>
      <c r="F66" s="393"/>
      <c r="G66" s="393"/>
      <c r="H66" s="393"/>
      <c r="I66" s="393"/>
      <c r="J66" s="393"/>
      <c r="K66" s="262"/>
    </row>
    <row r="67" spans="2:11" s="1" customFormat="1" ht="15" customHeight="1">
      <c r="B67" s="261"/>
      <c r="C67" s="266"/>
      <c r="D67" s="391" t="s">
        <v>2639</v>
      </c>
      <c r="E67" s="391"/>
      <c r="F67" s="391"/>
      <c r="G67" s="391"/>
      <c r="H67" s="391"/>
      <c r="I67" s="391"/>
      <c r="J67" s="391"/>
      <c r="K67" s="262"/>
    </row>
    <row r="68" spans="2:11" s="1" customFormat="1" ht="15" customHeight="1">
      <c r="B68" s="261"/>
      <c r="C68" s="266"/>
      <c r="D68" s="391" t="s">
        <v>2640</v>
      </c>
      <c r="E68" s="391"/>
      <c r="F68" s="391"/>
      <c r="G68" s="391"/>
      <c r="H68" s="391"/>
      <c r="I68" s="391"/>
      <c r="J68" s="391"/>
      <c r="K68" s="262"/>
    </row>
    <row r="69" spans="2:11" s="1" customFormat="1" ht="15" customHeight="1">
      <c r="B69" s="261"/>
      <c r="C69" s="266"/>
      <c r="D69" s="391" t="s">
        <v>2641</v>
      </c>
      <c r="E69" s="391"/>
      <c r="F69" s="391"/>
      <c r="G69" s="391"/>
      <c r="H69" s="391"/>
      <c r="I69" s="391"/>
      <c r="J69" s="391"/>
      <c r="K69" s="262"/>
    </row>
    <row r="70" spans="2:11" s="1" customFormat="1" ht="15" customHeight="1">
      <c r="B70" s="261"/>
      <c r="C70" s="266"/>
      <c r="D70" s="391" t="s">
        <v>2642</v>
      </c>
      <c r="E70" s="391"/>
      <c r="F70" s="391"/>
      <c r="G70" s="391"/>
      <c r="H70" s="391"/>
      <c r="I70" s="391"/>
      <c r="J70" s="391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86" t="s">
        <v>2643</v>
      </c>
      <c r="D75" s="386"/>
      <c r="E75" s="386"/>
      <c r="F75" s="386"/>
      <c r="G75" s="386"/>
      <c r="H75" s="386"/>
      <c r="I75" s="386"/>
      <c r="J75" s="386"/>
      <c r="K75" s="279"/>
    </row>
    <row r="76" spans="2:11" s="1" customFormat="1" ht="17.25" customHeight="1">
      <c r="B76" s="278"/>
      <c r="C76" s="280" t="s">
        <v>2644</v>
      </c>
      <c r="D76" s="280"/>
      <c r="E76" s="280"/>
      <c r="F76" s="280" t="s">
        <v>2645</v>
      </c>
      <c r="G76" s="281"/>
      <c r="H76" s="280" t="s">
        <v>54</v>
      </c>
      <c r="I76" s="280" t="s">
        <v>57</v>
      </c>
      <c r="J76" s="280" t="s">
        <v>2646</v>
      </c>
      <c r="K76" s="279"/>
    </row>
    <row r="77" spans="2:11" s="1" customFormat="1" ht="17.25" customHeight="1">
      <c r="B77" s="278"/>
      <c r="C77" s="282" t="s">
        <v>2647</v>
      </c>
      <c r="D77" s="282"/>
      <c r="E77" s="282"/>
      <c r="F77" s="283" t="s">
        <v>2648</v>
      </c>
      <c r="G77" s="284"/>
      <c r="H77" s="282"/>
      <c r="I77" s="282"/>
      <c r="J77" s="282" t="s">
        <v>2649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53</v>
      </c>
      <c r="D79" s="287"/>
      <c r="E79" s="287"/>
      <c r="F79" s="288" t="s">
        <v>2650</v>
      </c>
      <c r="G79" s="289"/>
      <c r="H79" s="267" t="s">
        <v>2651</v>
      </c>
      <c r="I79" s="267" t="s">
        <v>2652</v>
      </c>
      <c r="J79" s="267">
        <v>20</v>
      </c>
      <c r="K79" s="279"/>
    </row>
    <row r="80" spans="2:11" s="1" customFormat="1" ht="15" customHeight="1">
      <c r="B80" s="278"/>
      <c r="C80" s="267" t="s">
        <v>2653</v>
      </c>
      <c r="D80" s="267"/>
      <c r="E80" s="267"/>
      <c r="F80" s="288" t="s">
        <v>2650</v>
      </c>
      <c r="G80" s="289"/>
      <c r="H80" s="267" t="s">
        <v>2654</v>
      </c>
      <c r="I80" s="267" t="s">
        <v>2652</v>
      </c>
      <c r="J80" s="267">
        <v>120</v>
      </c>
      <c r="K80" s="279"/>
    </row>
    <row r="81" spans="2:11" s="1" customFormat="1" ht="15" customHeight="1">
      <c r="B81" s="290"/>
      <c r="C81" s="267" t="s">
        <v>2655</v>
      </c>
      <c r="D81" s="267"/>
      <c r="E81" s="267"/>
      <c r="F81" s="288" t="s">
        <v>2656</v>
      </c>
      <c r="G81" s="289"/>
      <c r="H81" s="267" t="s">
        <v>2657</v>
      </c>
      <c r="I81" s="267" t="s">
        <v>2652</v>
      </c>
      <c r="J81" s="267">
        <v>50</v>
      </c>
      <c r="K81" s="279"/>
    </row>
    <row r="82" spans="2:11" s="1" customFormat="1" ht="15" customHeight="1">
      <c r="B82" s="290"/>
      <c r="C82" s="267" t="s">
        <v>2658</v>
      </c>
      <c r="D82" s="267"/>
      <c r="E82" s="267"/>
      <c r="F82" s="288" t="s">
        <v>2650</v>
      </c>
      <c r="G82" s="289"/>
      <c r="H82" s="267" t="s">
        <v>2659</v>
      </c>
      <c r="I82" s="267" t="s">
        <v>2660</v>
      </c>
      <c r="J82" s="267"/>
      <c r="K82" s="279"/>
    </row>
    <row r="83" spans="2:11" s="1" customFormat="1" ht="15" customHeight="1">
      <c r="B83" s="290"/>
      <c r="C83" s="291" t="s">
        <v>2661</v>
      </c>
      <c r="D83" s="291"/>
      <c r="E83" s="291"/>
      <c r="F83" s="292" t="s">
        <v>2656</v>
      </c>
      <c r="G83" s="291"/>
      <c r="H83" s="291" t="s">
        <v>2662</v>
      </c>
      <c r="I83" s="291" t="s">
        <v>2652</v>
      </c>
      <c r="J83" s="291">
        <v>15</v>
      </c>
      <c r="K83" s="279"/>
    </row>
    <row r="84" spans="2:11" s="1" customFormat="1" ht="15" customHeight="1">
      <c r="B84" s="290"/>
      <c r="C84" s="291" t="s">
        <v>2663</v>
      </c>
      <c r="D84" s="291"/>
      <c r="E84" s="291"/>
      <c r="F84" s="292" t="s">
        <v>2656</v>
      </c>
      <c r="G84" s="291"/>
      <c r="H84" s="291" t="s">
        <v>2664</v>
      </c>
      <c r="I84" s="291" t="s">
        <v>2652</v>
      </c>
      <c r="J84" s="291">
        <v>15</v>
      </c>
      <c r="K84" s="279"/>
    </row>
    <row r="85" spans="2:11" s="1" customFormat="1" ht="15" customHeight="1">
      <c r="B85" s="290"/>
      <c r="C85" s="291" t="s">
        <v>2665</v>
      </c>
      <c r="D85" s="291"/>
      <c r="E85" s="291"/>
      <c r="F85" s="292" t="s">
        <v>2656</v>
      </c>
      <c r="G85" s="291"/>
      <c r="H85" s="291" t="s">
        <v>2666</v>
      </c>
      <c r="I85" s="291" t="s">
        <v>2652</v>
      </c>
      <c r="J85" s="291">
        <v>20</v>
      </c>
      <c r="K85" s="279"/>
    </row>
    <row r="86" spans="2:11" s="1" customFormat="1" ht="15" customHeight="1">
      <c r="B86" s="290"/>
      <c r="C86" s="291" t="s">
        <v>2667</v>
      </c>
      <c r="D86" s="291"/>
      <c r="E86" s="291"/>
      <c r="F86" s="292" t="s">
        <v>2656</v>
      </c>
      <c r="G86" s="291"/>
      <c r="H86" s="291" t="s">
        <v>2668</v>
      </c>
      <c r="I86" s="291" t="s">
        <v>2652</v>
      </c>
      <c r="J86" s="291">
        <v>20</v>
      </c>
      <c r="K86" s="279"/>
    </row>
    <row r="87" spans="2:11" s="1" customFormat="1" ht="15" customHeight="1">
      <c r="B87" s="290"/>
      <c r="C87" s="267" t="s">
        <v>2669</v>
      </c>
      <c r="D87" s="267"/>
      <c r="E87" s="267"/>
      <c r="F87" s="288" t="s">
        <v>2656</v>
      </c>
      <c r="G87" s="289"/>
      <c r="H87" s="267" t="s">
        <v>2670</v>
      </c>
      <c r="I87" s="267" t="s">
        <v>2652</v>
      </c>
      <c r="J87" s="267">
        <v>50</v>
      </c>
      <c r="K87" s="279"/>
    </row>
    <row r="88" spans="2:11" s="1" customFormat="1" ht="15" customHeight="1">
      <c r="B88" s="290"/>
      <c r="C88" s="267" t="s">
        <v>2671</v>
      </c>
      <c r="D88" s="267"/>
      <c r="E88" s="267"/>
      <c r="F88" s="288" t="s">
        <v>2656</v>
      </c>
      <c r="G88" s="289"/>
      <c r="H88" s="267" t="s">
        <v>2672</v>
      </c>
      <c r="I88" s="267" t="s">
        <v>2652</v>
      </c>
      <c r="J88" s="267">
        <v>20</v>
      </c>
      <c r="K88" s="279"/>
    </row>
    <row r="89" spans="2:11" s="1" customFormat="1" ht="15" customHeight="1">
      <c r="B89" s="290"/>
      <c r="C89" s="267" t="s">
        <v>2673</v>
      </c>
      <c r="D89" s="267"/>
      <c r="E89" s="267"/>
      <c r="F89" s="288" t="s">
        <v>2656</v>
      </c>
      <c r="G89" s="289"/>
      <c r="H89" s="267" t="s">
        <v>2674</v>
      </c>
      <c r="I89" s="267" t="s">
        <v>2652</v>
      </c>
      <c r="J89" s="267">
        <v>20</v>
      </c>
      <c r="K89" s="279"/>
    </row>
    <row r="90" spans="2:11" s="1" customFormat="1" ht="15" customHeight="1">
      <c r="B90" s="290"/>
      <c r="C90" s="267" t="s">
        <v>2675</v>
      </c>
      <c r="D90" s="267"/>
      <c r="E90" s="267"/>
      <c r="F90" s="288" t="s">
        <v>2656</v>
      </c>
      <c r="G90" s="289"/>
      <c r="H90" s="267" t="s">
        <v>2676</v>
      </c>
      <c r="I90" s="267" t="s">
        <v>2652</v>
      </c>
      <c r="J90" s="267">
        <v>50</v>
      </c>
      <c r="K90" s="279"/>
    </row>
    <row r="91" spans="2:11" s="1" customFormat="1" ht="15" customHeight="1">
      <c r="B91" s="290"/>
      <c r="C91" s="267" t="s">
        <v>2677</v>
      </c>
      <c r="D91" s="267"/>
      <c r="E91" s="267"/>
      <c r="F91" s="288" t="s">
        <v>2656</v>
      </c>
      <c r="G91" s="289"/>
      <c r="H91" s="267" t="s">
        <v>2677</v>
      </c>
      <c r="I91" s="267" t="s">
        <v>2652</v>
      </c>
      <c r="J91" s="267">
        <v>50</v>
      </c>
      <c r="K91" s="279"/>
    </row>
    <row r="92" spans="2:11" s="1" customFormat="1" ht="15" customHeight="1">
      <c r="B92" s="290"/>
      <c r="C92" s="267" t="s">
        <v>2678</v>
      </c>
      <c r="D92" s="267"/>
      <c r="E92" s="267"/>
      <c r="F92" s="288" t="s">
        <v>2656</v>
      </c>
      <c r="G92" s="289"/>
      <c r="H92" s="267" t="s">
        <v>2679</v>
      </c>
      <c r="I92" s="267" t="s">
        <v>2652</v>
      </c>
      <c r="J92" s="267">
        <v>255</v>
      </c>
      <c r="K92" s="279"/>
    </row>
    <row r="93" spans="2:11" s="1" customFormat="1" ht="15" customHeight="1">
      <c r="B93" s="290"/>
      <c r="C93" s="267" t="s">
        <v>2680</v>
      </c>
      <c r="D93" s="267"/>
      <c r="E93" s="267"/>
      <c r="F93" s="288" t="s">
        <v>2650</v>
      </c>
      <c r="G93" s="289"/>
      <c r="H93" s="267" t="s">
        <v>2681</v>
      </c>
      <c r="I93" s="267" t="s">
        <v>2682</v>
      </c>
      <c r="J93" s="267"/>
      <c r="K93" s="279"/>
    </row>
    <row r="94" spans="2:11" s="1" customFormat="1" ht="15" customHeight="1">
      <c r="B94" s="290"/>
      <c r="C94" s="267" t="s">
        <v>2683</v>
      </c>
      <c r="D94" s="267"/>
      <c r="E94" s="267"/>
      <c r="F94" s="288" t="s">
        <v>2650</v>
      </c>
      <c r="G94" s="289"/>
      <c r="H94" s="267" t="s">
        <v>2684</v>
      </c>
      <c r="I94" s="267" t="s">
        <v>2685</v>
      </c>
      <c r="J94" s="267"/>
      <c r="K94" s="279"/>
    </row>
    <row r="95" spans="2:11" s="1" customFormat="1" ht="15" customHeight="1">
      <c r="B95" s="290"/>
      <c r="C95" s="267" t="s">
        <v>2686</v>
      </c>
      <c r="D95" s="267"/>
      <c r="E95" s="267"/>
      <c r="F95" s="288" t="s">
        <v>2650</v>
      </c>
      <c r="G95" s="289"/>
      <c r="H95" s="267" t="s">
        <v>2686</v>
      </c>
      <c r="I95" s="267" t="s">
        <v>2685</v>
      </c>
      <c r="J95" s="267"/>
      <c r="K95" s="279"/>
    </row>
    <row r="96" spans="2:11" s="1" customFormat="1" ht="15" customHeight="1">
      <c r="B96" s="290"/>
      <c r="C96" s="267" t="s">
        <v>38</v>
      </c>
      <c r="D96" s="267"/>
      <c r="E96" s="267"/>
      <c r="F96" s="288" t="s">
        <v>2650</v>
      </c>
      <c r="G96" s="289"/>
      <c r="H96" s="267" t="s">
        <v>2687</v>
      </c>
      <c r="I96" s="267" t="s">
        <v>2685</v>
      </c>
      <c r="J96" s="267"/>
      <c r="K96" s="279"/>
    </row>
    <row r="97" spans="2:11" s="1" customFormat="1" ht="15" customHeight="1">
      <c r="B97" s="290"/>
      <c r="C97" s="267" t="s">
        <v>48</v>
      </c>
      <c r="D97" s="267"/>
      <c r="E97" s="267"/>
      <c r="F97" s="288" t="s">
        <v>2650</v>
      </c>
      <c r="G97" s="289"/>
      <c r="H97" s="267" t="s">
        <v>2688</v>
      </c>
      <c r="I97" s="267" t="s">
        <v>2685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86" t="s">
        <v>2689</v>
      </c>
      <c r="D102" s="386"/>
      <c r="E102" s="386"/>
      <c r="F102" s="386"/>
      <c r="G102" s="386"/>
      <c r="H102" s="386"/>
      <c r="I102" s="386"/>
      <c r="J102" s="386"/>
      <c r="K102" s="279"/>
    </row>
    <row r="103" spans="2:11" s="1" customFormat="1" ht="17.25" customHeight="1">
      <c r="B103" s="278"/>
      <c r="C103" s="280" t="s">
        <v>2644</v>
      </c>
      <c r="D103" s="280"/>
      <c r="E103" s="280"/>
      <c r="F103" s="280" t="s">
        <v>2645</v>
      </c>
      <c r="G103" s="281"/>
      <c r="H103" s="280" t="s">
        <v>54</v>
      </c>
      <c r="I103" s="280" t="s">
        <v>57</v>
      </c>
      <c r="J103" s="280" t="s">
        <v>2646</v>
      </c>
      <c r="K103" s="279"/>
    </row>
    <row r="104" spans="2:11" s="1" customFormat="1" ht="17.25" customHeight="1">
      <c r="B104" s="278"/>
      <c r="C104" s="282" t="s">
        <v>2647</v>
      </c>
      <c r="D104" s="282"/>
      <c r="E104" s="282"/>
      <c r="F104" s="283" t="s">
        <v>2648</v>
      </c>
      <c r="G104" s="284"/>
      <c r="H104" s="282"/>
      <c r="I104" s="282"/>
      <c r="J104" s="282" t="s">
        <v>2649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53</v>
      </c>
      <c r="D106" s="287"/>
      <c r="E106" s="287"/>
      <c r="F106" s="288" t="s">
        <v>2650</v>
      </c>
      <c r="G106" s="267"/>
      <c r="H106" s="267" t="s">
        <v>2690</v>
      </c>
      <c r="I106" s="267" t="s">
        <v>2652</v>
      </c>
      <c r="J106" s="267">
        <v>20</v>
      </c>
      <c r="K106" s="279"/>
    </row>
    <row r="107" spans="2:11" s="1" customFormat="1" ht="15" customHeight="1">
      <c r="B107" s="278"/>
      <c r="C107" s="267" t="s">
        <v>2653</v>
      </c>
      <c r="D107" s="267"/>
      <c r="E107" s="267"/>
      <c r="F107" s="288" t="s">
        <v>2650</v>
      </c>
      <c r="G107" s="267"/>
      <c r="H107" s="267" t="s">
        <v>2690</v>
      </c>
      <c r="I107" s="267" t="s">
        <v>2652</v>
      </c>
      <c r="J107" s="267">
        <v>120</v>
      </c>
      <c r="K107" s="279"/>
    </row>
    <row r="108" spans="2:11" s="1" customFormat="1" ht="15" customHeight="1">
      <c r="B108" s="290"/>
      <c r="C108" s="267" t="s">
        <v>2655</v>
      </c>
      <c r="D108" s="267"/>
      <c r="E108" s="267"/>
      <c r="F108" s="288" t="s">
        <v>2656</v>
      </c>
      <c r="G108" s="267"/>
      <c r="H108" s="267" t="s">
        <v>2690</v>
      </c>
      <c r="I108" s="267" t="s">
        <v>2652</v>
      </c>
      <c r="J108" s="267">
        <v>50</v>
      </c>
      <c r="K108" s="279"/>
    </row>
    <row r="109" spans="2:11" s="1" customFormat="1" ht="15" customHeight="1">
      <c r="B109" s="290"/>
      <c r="C109" s="267" t="s">
        <v>2658</v>
      </c>
      <c r="D109" s="267"/>
      <c r="E109" s="267"/>
      <c r="F109" s="288" t="s">
        <v>2650</v>
      </c>
      <c r="G109" s="267"/>
      <c r="H109" s="267" t="s">
        <v>2690</v>
      </c>
      <c r="I109" s="267" t="s">
        <v>2660</v>
      </c>
      <c r="J109" s="267"/>
      <c r="K109" s="279"/>
    </row>
    <row r="110" spans="2:11" s="1" customFormat="1" ht="15" customHeight="1">
      <c r="B110" s="290"/>
      <c r="C110" s="267" t="s">
        <v>2669</v>
      </c>
      <c r="D110" s="267"/>
      <c r="E110" s="267"/>
      <c r="F110" s="288" t="s">
        <v>2656</v>
      </c>
      <c r="G110" s="267"/>
      <c r="H110" s="267" t="s">
        <v>2690</v>
      </c>
      <c r="I110" s="267" t="s">
        <v>2652</v>
      </c>
      <c r="J110" s="267">
        <v>50</v>
      </c>
      <c r="K110" s="279"/>
    </row>
    <row r="111" spans="2:11" s="1" customFormat="1" ht="15" customHeight="1">
      <c r="B111" s="290"/>
      <c r="C111" s="267" t="s">
        <v>2677</v>
      </c>
      <c r="D111" s="267"/>
      <c r="E111" s="267"/>
      <c r="F111" s="288" t="s">
        <v>2656</v>
      </c>
      <c r="G111" s="267"/>
      <c r="H111" s="267" t="s">
        <v>2690</v>
      </c>
      <c r="I111" s="267" t="s">
        <v>2652</v>
      </c>
      <c r="J111" s="267">
        <v>50</v>
      </c>
      <c r="K111" s="279"/>
    </row>
    <row r="112" spans="2:11" s="1" customFormat="1" ht="15" customHeight="1">
      <c r="B112" s="290"/>
      <c r="C112" s="267" t="s">
        <v>2675</v>
      </c>
      <c r="D112" s="267"/>
      <c r="E112" s="267"/>
      <c r="F112" s="288" t="s">
        <v>2656</v>
      </c>
      <c r="G112" s="267"/>
      <c r="H112" s="267" t="s">
        <v>2690</v>
      </c>
      <c r="I112" s="267" t="s">
        <v>2652</v>
      </c>
      <c r="J112" s="267">
        <v>50</v>
      </c>
      <c r="K112" s="279"/>
    </row>
    <row r="113" spans="2:11" s="1" customFormat="1" ht="15" customHeight="1">
      <c r="B113" s="290"/>
      <c r="C113" s="267" t="s">
        <v>53</v>
      </c>
      <c r="D113" s="267"/>
      <c r="E113" s="267"/>
      <c r="F113" s="288" t="s">
        <v>2650</v>
      </c>
      <c r="G113" s="267"/>
      <c r="H113" s="267" t="s">
        <v>2691</v>
      </c>
      <c r="I113" s="267" t="s">
        <v>2652</v>
      </c>
      <c r="J113" s="267">
        <v>20</v>
      </c>
      <c r="K113" s="279"/>
    </row>
    <row r="114" spans="2:11" s="1" customFormat="1" ht="15" customHeight="1">
      <c r="B114" s="290"/>
      <c r="C114" s="267" t="s">
        <v>2692</v>
      </c>
      <c r="D114" s="267"/>
      <c r="E114" s="267"/>
      <c r="F114" s="288" t="s">
        <v>2650</v>
      </c>
      <c r="G114" s="267"/>
      <c r="H114" s="267" t="s">
        <v>2693</v>
      </c>
      <c r="I114" s="267" t="s">
        <v>2652</v>
      </c>
      <c r="J114" s="267">
        <v>120</v>
      </c>
      <c r="K114" s="279"/>
    </row>
    <row r="115" spans="2:11" s="1" customFormat="1" ht="15" customHeight="1">
      <c r="B115" s="290"/>
      <c r="C115" s="267" t="s">
        <v>38</v>
      </c>
      <c r="D115" s="267"/>
      <c r="E115" s="267"/>
      <c r="F115" s="288" t="s">
        <v>2650</v>
      </c>
      <c r="G115" s="267"/>
      <c r="H115" s="267" t="s">
        <v>2694</v>
      </c>
      <c r="I115" s="267" t="s">
        <v>2685</v>
      </c>
      <c r="J115" s="267"/>
      <c r="K115" s="279"/>
    </row>
    <row r="116" spans="2:11" s="1" customFormat="1" ht="15" customHeight="1">
      <c r="B116" s="290"/>
      <c r="C116" s="267" t="s">
        <v>48</v>
      </c>
      <c r="D116" s="267"/>
      <c r="E116" s="267"/>
      <c r="F116" s="288" t="s">
        <v>2650</v>
      </c>
      <c r="G116" s="267"/>
      <c r="H116" s="267" t="s">
        <v>2695</v>
      </c>
      <c r="I116" s="267" t="s">
        <v>2685</v>
      </c>
      <c r="J116" s="267"/>
      <c r="K116" s="279"/>
    </row>
    <row r="117" spans="2:11" s="1" customFormat="1" ht="15" customHeight="1">
      <c r="B117" s="290"/>
      <c r="C117" s="267" t="s">
        <v>57</v>
      </c>
      <c r="D117" s="267"/>
      <c r="E117" s="267"/>
      <c r="F117" s="288" t="s">
        <v>2650</v>
      </c>
      <c r="G117" s="267"/>
      <c r="H117" s="267" t="s">
        <v>2696</v>
      </c>
      <c r="I117" s="267" t="s">
        <v>2697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87" t="s">
        <v>2698</v>
      </c>
      <c r="D122" s="387"/>
      <c r="E122" s="387"/>
      <c r="F122" s="387"/>
      <c r="G122" s="387"/>
      <c r="H122" s="387"/>
      <c r="I122" s="387"/>
      <c r="J122" s="387"/>
      <c r="K122" s="307"/>
    </row>
    <row r="123" spans="2:11" s="1" customFormat="1" ht="17.25" customHeight="1">
      <c r="B123" s="308"/>
      <c r="C123" s="280" t="s">
        <v>2644</v>
      </c>
      <c r="D123" s="280"/>
      <c r="E123" s="280"/>
      <c r="F123" s="280" t="s">
        <v>2645</v>
      </c>
      <c r="G123" s="281"/>
      <c r="H123" s="280" t="s">
        <v>54</v>
      </c>
      <c r="I123" s="280" t="s">
        <v>57</v>
      </c>
      <c r="J123" s="280" t="s">
        <v>2646</v>
      </c>
      <c r="K123" s="309"/>
    </row>
    <row r="124" spans="2:11" s="1" customFormat="1" ht="17.25" customHeight="1">
      <c r="B124" s="308"/>
      <c r="C124" s="282" t="s">
        <v>2647</v>
      </c>
      <c r="D124" s="282"/>
      <c r="E124" s="282"/>
      <c r="F124" s="283" t="s">
        <v>2648</v>
      </c>
      <c r="G124" s="284"/>
      <c r="H124" s="282"/>
      <c r="I124" s="282"/>
      <c r="J124" s="282" t="s">
        <v>2649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2653</v>
      </c>
      <c r="D126" s="287"/>
      <c r="E126" s="287"/>
      <c r="F126" s="288" t="s">
        <v>2650</v>
      </c>
      <c r="G126" s="267"/>
      <c r="H126" s="267" t="s">
        <v>2690</v>
      </c>
      <c r="I126" s="267" t="s">
        <v>2652</v>
      </c>
      <c r="J126" s="267">
        <v>120</v>
      </c>
      <c r="K126" s="313"/>
    </row>
    <row r="127" spans="2:11" s="1" customFormat="1" ht="15" customHeight="1">
      <c r="B127" s="310"/>
      <c r="C127" s="267" t="s">
        <v>2699</v>
      </c>
      <c r="D127" s="267"/>
      <c r="E127" s="267"/>
      <c r="F127" s="288" t="s">
        <v>2650</v>
      </c>
      <c r="G127" s="267"/>
      <c r="H127" s="267" t="s">
        <v>2700</v>
      </c>
      <c r="I127" s="267" t="s">
        <v>2652</v>
      </c>
      <c r="J127" s="267" t="s">
        <v>2701</v>
      </c>
      <c r="K127" s="313"/>
    </row>
    <row r="128" spans="2:11" s="1" customFormat="1" ht="15" customHeight="1">
      <c r="B128" s="310"/>
      <c r="C128" s="267" t="s">
        <v>2598</v>
      </c>
      <c r="D128" s="267"/>
      <c r="E128" s="267"/>
      <c r="F128" s="288" t="s">
        <v>2650</v>
      </c>
      <c r="G128" s="267"/>
      <c r="H128" s="267" t="s">
        <v>2702</v>
      </c>
      <c r="I128" s="267" t="s">
        <v>2652</v>
      </c>
      <c r="J128" s="267" t="s">
        <v>2701</v>
      </c>
      <c r="K128" s="313"/>
    </row>
    <row r="129" spans="2:11" s="1" customFormat="1" ht="15" customHeight="1">
      <c r="B129" s="310"/>
      <c r="C129" s="267" t="s">
        <v>2661</v>
      </c>
      <c r="D129" s="267"/>
      <c r="E129" s="267"/>
      <c r="F129" s="288" t="s">
        <v>2656</v>
      </c>
      <c r="G129" s="267"/>
      <c r="H129" s="267" t="s">
        <v>2662</v>
      </c>
      <c r="I129" s="267" t="s">
        <v>2652</v>
      </c>
      <c r="J129" s="267">
        <v>15</v>
      </c>
      <c r="K129" s="313"/>
    </row>
    <row r="130" spans="2:11" s="1" customFormat="1" ht="15" customHeight="1">
      <c r="B130" s="310"/>
      <c r="C130" s="291" t="s">
        <v>2663</v>
      </c>
      <c r="D130" s="291"/>
      <c r="E130" s="291"/>
      <c r="F130" s="292" t="s">
        <v>2656</v>
      </c>
      <c r="G130" s="291"/>
      <c r="H130" s="291" t="s">
        <v>2664</v>
      </c>
      <c r="I130" s="291" t="s">
        <v>2652</v>
      </c>
      <c r="J130" s="291">
        <v>15</v>
      </c>
      <c r="K130" s="313"/>
    </row>
    <row r="131" spans="2:11" s="1" customFormat="1" ht="15" customHeight="1">
      <c r="B131" s="310"/>
      <c r="C131" s="291" t="s">
        <v>2665</v>
      </c>
      <c r="D131" s="291"/>
      <c r="E131" s="291"/>
      <c r="F131" s="292" t="s">
        <v>2656</v>
      </c>
      <c r="G131" s="291"/>
      <c r="H131" s="291" t="s">
        <v>2666</v>
      </c>
      <c r="I131" s="291" t="s">
        <v>2652</v>
      </c>
      <c r="J131" s="291">
        <v>20</v>
      </c>
      <c r="K131" s="313"/>
    </row>
    <row r="132" spans="2:11" s="1" customFormat="1" ht="15" customHeight="1">
      <c r="B132" s="310"/>
      <c r="C132" s="291" t="s">
        <v>2667</v>
      </c>
      <c r="D132" s="291"/>
      <c r="E132" s="291"/>
      <c r="F132" s="292" t="s">
        <v>2656</v>
      </c>
      <c r="G132" s="291"/>
      <c r="H132" s="291" t="s">
        <v>2668</v>
      </c>
      <c r="I132" s="291" t="s">
        <v>2652</v>
      </c>
      <c r="J132" s="291">
        <v>20</v>
      </c>
      <c r="K132" s="313"/>
    </row>
    <row r="133" spans="2:11" s="1" customFormat="1" ht="15" customHeight="1">
      <c r="B133" s="310"/>
      <c r="C133" s="267" t="s">
        <v>2655</v>
      </c>
      <c r="D133" s="267"/>
      <c r="E133" s="267"/>
      <c r="F133" s="288" t="s">
        <v>2656</v>
      </c>
      <c r="G133" s="267"/>
      <c r="H133" s="267" t="s">
        <v>2690</v>
      </c>
      <c r="I133" s="267" t="s">
        <v>2652</v>
      </c>
      <c r="J133" s="267">
        <v>50</v>
      </c>
      <c r="K133" s="313"/>
    </row>
    <row r="134" spans="2:11" s="1" customFormat="1" ht="15" customHeight="1">
      <c r="B134" s="310"/>
      <c r="C134" s="267" t="s">
        <v>2669</v>
      </c>
      <c r="D134" s="267"/>
      <c r="E134" s="267"/>
      <c r="F134" s="288" t="s">
        <v>2656</v>
      </c>
      <c r="G134" s="267"/>
      <c r="H134" s="267" t="s">
        <v>2690</v>
      </c>
      <c r="I134" s="267" t="s">
        <v>2652</v>
      </c>
      <c r="J134" s="267">
        <v>50</v>
      </c>
      <c r="K134" s="313"/>
    </row>
    <row r="135" spans="2:11" s="1" customFormat="1" ht="15" customHeight="1">
      <c r="B135" s="310"/>
      <c r="C135" s="267" t="s">
        <v>2675</v>
      </c>
      <c r="D135" s="267"/>
      <c r="E135" s="267"/>
      <c r="F135" s="288" t="s">
        <v>2656</v>
      </c>
      <c r="G135" s="267"/>
      <c r="H135" s="267" t="s">
        <v>2690</v>
      </c>
      <c r="I135" s="267" t="s">
        <v>2652</v>
      </c>
      <c r="J135" s="267">
        <v>50</v>
      </c>
      <c r="K135" s="313"/>
    </row>
    <row r="136" spans="2:11" s="1" customFormat="1" ht="15" customHeight="1">
      <c r="B136" s="310"/>
      <c r="C136" s="267" t="s">
        <v>2677</v>
      </c>
      <c r="D136" s="267"/>
      <c r="E136" s="267"/>
      <c r="F136" s="288" t="s">
        <v>2656</v>
      </c>
      <c r="G136" s="267"/>
      <c r="H136" s="267" t="s">
        <v>2690</v>
      </c>
      <c r="I136" s="267" t="s">
        <v>2652</v>
      </c>
      <c r="J136" s="267">
        <v>50</v>
      </c>
      <c r="K136" s="313"/>
    </row>
    <row r="137" spans="2:11" s="1" customFormat="1" ht="15" customHeight="1">
      <c r="B137" s="310"/>
      <c r="C137" s="267" t="s">
        <v>2678</v>
      </c>
      <c r="D137" s="267"/>
      <c r="E137" s="267"/>
      <c r="F137" s="288" t="s">
        <v>2656</v>
      </c>
      <c r="G137" s="267"/>
      <c r="H137" s="267" t="s">
        <v>2703</v>
      </c>
      <c r="I137" s="267" t="s">
        <v>2652</v>
      </c>
      <c r="J137" s="267">
        <v>255</v>
      </c>
      <c r="K137" s="313"/>
    </row>
    <row r="138" spans="2:11" s="1" customFormat="1" ht="15" customHeight="1">
      <c r="B138" s="310"/>
      <c r="C138" s="267" t="s">
        <v>2680</v>
      </c>
      <c r="D138" s="267"/>
      <c r="E138" s="267"/>
      <c r="F138" s="288" t="s">
        <v>2650</v>
      </c>
      <c r="G138" s="267"/>
      <c r="H138" s="267" t="s">
        <v>2704</v>
      </c>
      <c r="I138" s="267" t="s">
        <v>2682</v>
      </c>
      <c r="J138" s="267"/>
      <c r="K138" s="313"/>
    </row>
    <row r="139" spans="2:11" s="1" customFormat="1" ht="15" customHeight="1">
      <c r="B139" s="310"/>
      <c r="C139" s="267" t="s">
        <v>2683</v>
      </c>
      <c r="D139" s="267"/>
      <c r="E139" s="267"/>
      <c r="F139" s="288" t="s">
        <v>2650</v>
      </c>
      <c r="G139" s="267"/>
      <c r="H139" s="267" t="s">
        <v>2705</v>
      </c>
      <c r="I139" s="267" t="s">
        <v>2685</v>
      </c>
      <c r="J139" s="267"/>
      <c r="K139" s="313"/>
    </row>
    <row r="140" spans="2:11" s="1" customFormat="1" ht="15" customHeight="1">
      <c r="B140" s="310"/>
      <c r="C140" s="267" t="s">
        <v>2686</v>
      </c>
      <c r="D140" s="267"/>
      <c r="E140" s="267"/>
      <c r="F140" s="288" t="s">
        <v>2650</v>
      </c>
      <c r="G140" s="267"/>
      <c r="H140" s="267" t="s">
        <v>2686</v>
      </c>
      <c r="I140" s="267" t="s">
        <v>2685</v>
      </c>
      <c r="J140" s="267"/>
      <c r="K140" s="313"/>
    </row>
    <row r="141" spans="2:11" s="1" customFormat="1" ht="15" customHeight="1">
      <c r="B141" s="310"/>
      <c r="C141" s="267" t="s">
        <v>38</v>
      </c>
      <c r="D141" s="267"/>
      <c r="E141" s="267"/>
      <c r="F141" s="288" t="s">
        <v>2650</v>
      </c>
      <c r="G141" s="267"/>
      <c r="H141" s="267" t="s">
        <v>2706</v>
      </c>
      <c r="I141" s="267" t="s">
        <v>2685</v>
      </c>
      <c r="J141" s="267"/>
      <c r="K141" s="313"/>
    </row>
    <row r="142" spans="2:11" s="1" customFormat="1" ht="15" customHeight="1">
      <c r="B142" s="310"/>
      <c r="C142" s="267" t="s">
        <v>2707</v>
      </c>
      <c r="D142" s="267"/>
      <c r="E142" s="267"/>
      <c r="F142" s="288" t="s">
        <v>2650</v>
      </c>
      <c r="G142" s="267"/>
      <c r="H142" s="267" t="s">
        <v>2708</v>
      </c>
      <c r="I142" s="267" t="s">
        <v>2685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86" t="s">
        <v>2709</v>
      </c>
      <c r="D147" s="386"/>
      <c r="E147" s="386"/>
      <c r="F147" s="386"/>
      <c r="G147" s="386"/>
      <c r="H147" s="386"/>
      <c r="I147" s="386"/>
      <c r="J147" s="386"/>
      <c r="K147" s="279"/>
    </row>
    <row r="148" spans="2:11" s="1" customFormat="1" ht="17.25" customHeight="1">
      <c r="B148" s="278"/>
      <c r="C148" s="280" t="s">
        <v>2644</v>
      </c>
      <c r="D148" s="280"/>
      <c r="E148" s="280"/>
      <c r="F148" s="280" t="s">
        <v>2645</v>
      </c>
      <c r="G148" s="281"/>
      <c r="H148" s="280" t="s">
        <v>54</v>
      </c>
      <c r="I148" s="280" t="s">
        <v>57</v>
      </c>
      <c r="J148" s="280" t="s">
        <v>2646</v>
      </c>
      <c r="K148" s="279"/>
    </row>
    <row r="149" spans="2:11" s="1" customFormat="1" ht="17.25" customHeight="1">
      <c r="B149" s="278"/>
      <c r="C149" s="282" t="s">
        <v>2647</v>
      </c>
      <c r="D149" s="282"/>
      <c r="E149" s="282"/>
      <c r="F149" s="283" t="s">
        <v>2648</v>
      </c>
      <c r="G149" s="284"/>
      <c r="H149" s="282"/>
      <c r="I149" s="282"/>
      <c r="J149" s="282" t="s">
        <v>2649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2653</v>
      </c>
      <c r="D151" s="267"/>
      <c r="E151" s="267"/>
      <c r="F151" s="318" t="s">
        <v>2650</v>
      </c>
      <c r="G151" s="267"/>
      <c r="H151" s="317" t="s">
        <v>2690</v>
      </c>
      <c r="I151" s="317" t="s">
        <v>2652</v>
      </c>
      <c r="J151" s="317">
        <v>120</v>
      </c>
      <c r="K151" s="313"/>
    </row>
    <row r="152" spans="2:11" s="1" customFormat="1" ht="15" customHeight="1">
      <c r="B152" s="290"/>
      <c r="C152" s="317" t="s">
        <v>2699</v>
      </c>
      <c r="D152" s="267"/>
      <c r="E152" s="267"/>
      <c r="F152" s="318" t="s">
        <v>2650</v>
      </c>
      <c r="G152" s="267"/>
      <c r="H152" s="317" t="s">
        <v>2710</v>
      </c>
      <c r="I152" s="317" t="s">
        <v>2652</v>
      </c>
      <c r="J152" s="317" t="s">
        <v>2701</v>
      </c>
      <c r="K152" s="313"/>
    </row>
    <row r="153" spans="2:11" s="1" customFormat="1" ht="15" customHeight="1">
      <c r="B153" s="290"/>
      <c r="C153" s="317" t="s">
        <v>2598</v>
      </c>
      <c r="D153" s="267"/>
      <c r="E153" s="267"/>
      <c r="F153" s="318" t="s">
        <v>2650</v>
      </c>
      <c r="G153" s="267"/>
      <c r="H153" s="317" t="s">
        <v>2711</v>
      </c>
      <c r="I153" s="317" t="s">
        <v>2652</v>
      </c>
      <c r="J153" s="317" t="s">
        <v>2701</v>
      </c>
      <c r="K153" s="313"/>
    </row>
    <row r="154" spans="2:11" s="1" customFormat="1" ht="15" customHeight="1">
      <c r="B154" s="290"/>
      <c r="C154" s="317" t="s">
        <v>2655</v>
      </c>
      <c r="D154" s="267"/>
      <c r="E154" s="267"/>
      <c r="F154" s="318" t="s">
        <v>2656</v>
      </c>
      <c r="G154" s="267"/>
      <c r="H154" s="317" t="s">
        <v>2690</v>
      </c>
      <c r="I154" s="317" t="s">
        <v>2652</v>
      </c>
      <c r="J154" s="317">
        <v>50</v>
      </c>
      <c r="K154" s="313"/>
    </row>
    <row r="155" spans="2:11" s="1" customFormat="1" ht="15" customHeight="1">
      <c r="B155" s="290"/>
      <c r="C155" s="317" t="s">
        <v>2658</v>
      </c>
      <c r="D155" s="267"/>
      <c r="E155" s="267"/>
      <c r="F155" s="318" t="s">
        <v>2650</v>
      </c>
      <c r="G155" s="267"/>
      <c r="H155" s="317" t="s">
        <v>2690</v>
      </c>
      <c r="I155" s="317" t="s">
        <v>2660</v>
      </c>
      <c r="J155" s="317"/>
      <c r="K155" s="313"/>
    </row>
    <row r="156" spans="2:11" s="1" customFormat="1" ht="15" customHeight="1">
      <c r="B156" s="290"/>
      <c r="C156" s="317" t="s">
        <v>2669</v>
      </c>
      <c r="D156" s="267"/>
      <c r="E156" s="267"/>
      <c r="F156" s="318" t="s">
        <v>2656</v>
      </c>
      <c r="G156" s="267"/>
      <c r="H156" s="317" t="s">
        <v>2690</v>
      </c>
      <c r="I156" s="317" t="s">
        <v>2652</v>
      </c>
      <c r="J156" s="317">
        <v>50</v>
      </c>
      <c r="K156" s="313"/>
    </row>
    <row r="157" spans="2:11" s="1" customFormat="1" ht="15" customHeight="1">
      <c r="B157" s="290"/>
      <c r="C157" s="317" t="s">
        <v>2677</v>
      </c>
      <c r="D157" s="267"/>
      <c r="E157" s="267"/>
      <c r="F157" s="318" t="s">
        <v>2656</v>
      </c>
      <c r="G157" s="267"/>
      <c r="H157" s="317" t="s">
        <v>2690</v>
      </c>
      <c r="I157" s="317" t="s">
        <v>2652</v>
      </c>
      <c r="J157" s="317">
        <v>50</v>
      </c>
      <c r="K157" s="313"/>
    </row>
    <row r="158" spans="2:11" s="1" customFormat="1" ht="15" customHeight="1">
      <c r="B158" s="290"/>
      <c r="C158" s="317" t="s">
        <v>2675</v>
      </c>
      <c r="D158" s="267"/>
      <c r="E158" s="267"/>
      <c r="F158" s="318" t="s">
        <v>2656</v>
      </c>
      <c r="G158" s="267"/>
      <c r="H158" s="317" t="s">
        <v>2690</v>
      </c>
      <c r="I158" s="317" t="s">
        <v>2652</v>
      </c>
      <c r="J158" s="317">
        <v>50</v>
      </c>
      <c r="K158" s="313"/>
    </row>
    <row r="159" spans="2:11" s="1" customFormat="1" ht="15" customHeight="1">
      <c r="B159" s="290"/>
      <c r="C159" s="317" t="s">
        <v>85</v>
      </c>
      <c r="D159" s="267"/>
      <c r="E159" s="267"/>
      <c r="F159" s="318" t="s">
        <v>2650</v>
      </c>
      <c r="G159" s="267"/>
      <c r="H159" s="317" t="s">
        <v>2712</v>
      </c>
      <c r="I159" s="317" t="s">
        <v>2652</v>
      </c>
      <c r="J159" s="317" t="s">
        <v>2713</v>
      </c>
      <c r="K159" s="313"/>
    </row>
    <row r="160" spans="2:11" s="1" customFormat="1" ht="15" customHeight="1">
      <c r="B160" s="290"/>
      <c r="C160" s="317" t="s">
        <v>2714</v>
      </c>
      <c r="D160" s="267"/>
      <c r="E160" s="267"/>
      <c r="F160" s="318" t="s">
        <v>2650</v>
      </c>
      <c r="G160" s="267"/>
      <c r="H160" s="317" t="s">
        <v>2715</v>
      </c>
      <c r="I160" s="317" t="s">
        <v>2685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87" t="s">
        <v>2716</v>
      </c>
      <c r="D165" s="387"/>
      <c r="E165" s="387"/>
      <c r="F165" s="387"/>
      <c r="G165" s="387"/>
      <c r="H165" s="387"/>
      <c r="I165" s="387"/>
      <c r="J165" s="387"/>
      <c r="K165" s="260"/>
    </row>
    <row r="166" spans="2:11" s="1" customFormat="1" ht="17.25" customHeight="1">
      <c r="B166" s="259"/>
      <c r="C166" s="280" t="s">
        <v>2644</v>
      </c>
      <c r="D166" s="280"/>
      <c r="E166" s="280"/>
      <c r="F166" s="280" t="s">
        <v>2645</v>
      </c>
      <c r="G166" s="322"/>
      <c r="H166" s="323" t="s">
        <v>54</v>
      </c>
      <c r="I166" s="323" t="s">
        <v>57</v>
      </c>
      <c r="J166" s="280" t="s">
        <v>2646</v>
      </c>
      <c r="K166" s="260"/>
    </row>
    <row r="167" spans="2:11" s="1" customFormat="1" ht="17.25" customHeight="1">
      <c r="B167" s="261"/>
      <c r="C167" s="282" t="s">
        <v>2647</v>
      </c>
      <c r="D167" s="282"/>
      <c r="E167" s="282"/>
      <c r="F167" s="283" t="s">
        <v>2648</v>
      </c>
      <c r="G167" s="324"/>
      <c r="H167" s="325"/>
      <c r="I167" s="325"/>
      <c r="J167" s="282" t="s">
        <v>2649</v>
      </c>
      <c r="K167" s="262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7" t="s">
        <v>2653</v>
      </c>
      <c r="D169" s="267"/>
      <c r="E169" s="267"/>
      <c r="F169" s="288" t="s">
        <v>2650</v>
      </c>
      <c r="G169" s="267"/>
      <c r="H169" s="267" t="s">
        <v>2690</v>
      </c>
      <c r="I169" s="267" t="s">
        <v>2652</v>
      </c>
      <c r="J169" s="267">
        <v>120</v>
      </c>
      <c r="K169" s="313"/>
    </row>
    <row r="170" spans="2:11" s="1" customFormat="1" ht="15" customHeight="1">
      <c r="B170" s="290"/>
      <c r="C170" s="267" t="s">
        <v>2699</v>
      </c>
      <c r="D170" s="267"/>
      <c r="E170" s="267"/>
      <c r="F170" s="288" t="s">
        <v>2650</v>
      </c>
      <c r="G170" s="267"/>
      <c r="H170" s="267" t="s">
        <v>2700</v>
      </c>
      <c r="I170" s="267" t="s">
        <v>2652</v>
      </c>
      <c r="J170" s="267" t="s">
        <v>2701</v>
      </c>
      <c r="K170" s="313"/>
    </row>
    <row r="171" spans="2:11" s="1" customFormat="1" ht="15" customHeight="1">
      <c r="B171" s="290"/>
      <c r="C171" s="267" t="s">
        <v>2598</v>
      </c>
      <c r="D171" s="267"/>
      <c r="E171" s="267"/>
      <c r="F171" s="288" t="s">
        <v>2650</v>
      </c>
      <c r="G171" s="267"/>
      <c r="H171" s="267" t="s">
        <v>2717</v>
      </c>
      <c r="I171" s="267" t="s">
        <v>2652</v>
      </c>
      <c r="J171" s="267" t="s">
        <v>2701</v>
      </c>
      <c r="K171" s="313"/>
    </row>
    <row r="172" spans="2:11" s="1" customFormat="1" ht="15" customHeight="1">
      <c r="B172" s="290"/>
      <c r="C172" s="267" t="s">
        <v>2655</v>
      </c>
      <c r="D172" s="267"/>
      <c r="E172" s="267"/>
      <c r="F172" s="288" t="s">
        <v>2656</v>
      </c>
      <c r="G172" s="267"/>
      <c r="H172" s="267" t="s">
        <v>2717</v>
      </c>
      <c r="I172" s="267" t="s">
        <v>2652</v>
      </c>
      <c r="J172" s="267">
        <v>50</v>
      </c>
      <c r="K172" s="313"/>
    </row>
    <row r="173" spans="2:11" s="1" customFormat="1" ht="15" customHeight="1">
      <c r="B173" s="290"/>
      <c r="C173" s="267" t="s">
        <v>2658</v>
      </c>
      <c r="D173" s="267"/>
      <c r="E173" s="267"/>
      <c r="F173" s="288" t="s">
        <v>2650</v>
      </c>
      <c r="G173" s="267"/>
      <c r="H173" s="267" t="s">
        <v>2717</v>
      </c>
      <c r="I173" s="267" t="s">
        <v>2660</v>
      </c>
      <c r="J173" s="267"/>
      <c r="K173" s="313"/>
    </row>
    <row r="174" spans="2:11" s="1" customFormat="1" ht="15" customHeight="1">
      <c r="B174" s="290"/>
      <c r="C174" s="267" t="s">
        <v>2669</v>
      </c>
      <c r="D174" s="267"/>
      <c r="E174" s="267"/>
      <c r="F174" s="288" t="s">
        <v>2656</v>
      </c>
      <c r="G174" s="267"/>
      <c r="H174" s="267" t="s">
        <v>2717</v>
      </c>
      <c r="I174" s="267" t="s">
        <v>2652</v>
      </c>
      <c r="J174" s="267">
        <v>50</v>
      </c>
      <c r="K174" s="313"/>
    </row>
    <row r="175" spans="2:11" s="1" customFormat="1" ht="15" customHeight="1">
      <c r="B175" s="290"/>
      <c r="C175" s="267" t="s">
        <v>2677</v>
      </c>
      <c r="D175" s="267"/>
      <c r="E175" s="267"/>
      <c r="F175" s="288" t="s">
        <v>2656</v>
      </c>
      <c r="G175" s="267"/>
      <c r="H175" s="267" t="s">
        <v>2717</v>
      </c>
      <c r="I175" s="267" t="s">
        <v>2652</v>
      </c>
      <c r="J175" s="267">
        <v>50</v>
      </c>
      <c r="K175" s="313"/>
    </row>
    <row r="176" spans="2:11" s="1" customFormat="1" ht="15" customHeight="1">
      <c r="B176" s="290"/>
      <c r="C176" s="267" t="s">
        <v>2675</v>
      </c>
      <c r="D176" s="267"/>
      <c r="E176" s="267"/>
      <c r="F176" s="288" t="s">
        <v>2656</v>
      </c>
      <c r="G176" s="267"/>
      <c r="H176" s="267" t="s">
        <v>2717</v>
      </c>
      <c r="I176" s="267" t="s">
        <v>2652</v>
      </c>
      <c r="J176" s="267">
        <v>50</v>
      </c>
      <c r="K176" s="313"/>
    </row>
    <row r="177" spans="2:11" s="1" customFormat="1" ht="15" customHeight="1">
      <c r="B177" s="290"/>
      <c r="C177" s="267" t="s">
        <v>131</v>
      </c>
      <c r="D177" s="267"/>
      <c r="E177" s="267"/>
      <c r="F177" s="288" t="s">
        <v>2650</v>
      </c>
      <c r="G177" s="267"/>
      <c r="H177" s="267" t="s">
        <v>2718</v>
      </c>
      <c r="I177" s="267" t="s">
        <v>2719</v>
      </c>
      <c r="J177" s="267"/>
      <c r="K177" s="313"/>
    </row>
    <row r="178" spans="2:11" s="1" customFormat="1" ht="15" customHeight="1">
      <c r="B178" s="290"/>
      <c r="C178" s="267" t="s">
        <v>57</v>
      </c>
      <c r="D178" s="267"/>
      <c r="E178" s="267"/>
      <c r="F178" s="288" t="s">
        <v>2650</v>
      </c>
      <c r="G178" s="267"/>
      <c r="H178" s="267" t="s">
        <v>2720</v>
      </c>
      <c r="I178" s="267" t="s">
        <v>2721</v>
      </c>
      <c r="J178" s="267">
        <v>1</v>
      </c>
      <c r="K178" s="313"/>
    </row>
    <row r="179" spans="2:11" s="1" customFormat="1" ht="15" customHeight="1">
      <c r="B179" s="290"/>
      <c r="C179" s="267" t="s">
        <v>53</v>
      </c>
      <c r="D179" s="267"/>
      <c r="E179" s="267"/>
      <c r="F179" s="288" t="s">
        <v>2650</v>
      </c>
      <c r="G179" s="267"/>
      <c r="H179" s="267" t="s">
        <v>2722</v>
      </c>
      <c r="I179" s="267" t="s">
        <v>2652</v>
      </c>
      <c r="J179" s="267">
        <v>20</v>
      </c>
      <c r="K179" s="313"/>
    </row>
    <row r="180" spans="2:11" s="1" customFormat="1" ht="15" customHeight="1">
      <c r="B180" s="290"/>
      <c r="C180" s="267" t="s">
        <v>54</v>
      </c>
      <c r="D180" s="267"/>
      <c r="E180" s="267"/>
      <c r="F180" s="288" t="s">
        <v>2650</v>
      </c>
      <c r="G180" s="267"/>
      <c r="H180" s="267" t="s">
        <v>2723</v>
      </c>
      <c r="I180" s="267" t="s">
        <v>2652</v>
      </c>
      <c r="J180" s="267">
        <v>255</v>
      </c>
      <c r="K180" s="313"/>
    </row>
    <row r="181" spans="2:11" s="1" customFormat="1" ht="15" customHeight="1">
      <c r="B181" s="290"/>
      <c r="C181" s="267" t="s">
        <v>132</v>
      </c>
      <c r="D181" s="267"/>
      <c r="E181" s="267"/>
      <c r="F181" s="288" t="s">
        <v>2650</v>
      </c>
      <c r="G181" s="267"/>
      <c r="H181" s="267" t="s">
        <v>2614</v>
      </c>
      <c r="I181" s="267" t="s">
        <v>2652</v>
      </c>
      <c r="J181" s="267">
        <v>10</v>
      </c>
      <c r="K181" s="313"/>
    </row>
    <row r="182" spans="2:11" s="1" customFormat="1" ht="15" customHeight="1">
      <c r="B182" s="290"/>
      <c r="C182" s="267" t="s">
        <v>133</v>
      </c>
      <c r="D182" s="267"/>
      <c r="E182" s="267"/>
      <c r="F182" s="288" t="s">
        <v>2650</v>
      </c>
      <c r="G182" s="267"/>
      <c r="H182" s="267" t="s">
        <v>2724</v>
      </c>
      <c r="I182" s="267" t="s">
        <v>2685</v>
      </c>
      <c r="J182" s="267"/>
      <c r="K182" s="313"/>
    </row>
    <row r="183" spans="2:11" s="1" customFormat="1" ht="15" customHeight="1">
      <c r="B183" s="290"/>
      <c r="C183" s="267" t="s">
        <v>2725</v>
      </c>
      <c r="D183" s="267"/>
      <c r="E183" s="267"/>
      <c r="F183" s="288" t="s">
        <v>2650</v>
      </c>
      <c r="G183" s="267"/>
      <c r="H183" s="267" t="s">
        <v>2726</v>
      </c>
      <c r="I183" s="267" t="s">
        <v>2685</v>
      </c>
      <c r="J183" s="267"/>
      <c r="K183" s="313"/>
    </row>
    <row r="184" spans="2:11" s="1" customFormat="1" ht="15" customHeight="1">
      <c r="B184" s="290"/>
      <c r="C184" s="267" t="s">
        <v>2714</v>
      </c>
      <c r="D184" s="267"/>
      <c r="E184" s="267"/>
      <c r="F184" s="288" t="s">
        <v>2650</v>
      </c>
      <c r="G184" s="267"/>
      <c r="H184" s="267" t="s">
        <v>2727</v>
      </c>
      <c r="I184" s="267" t="s">
        <v>2685</v>
      </c>
      <c r="J184" s="267"/>
      <c r="K184" s="313"/>
    </row>
    <row r="185" spans="2:11" s="1" customFormat="1" ht="15" customHeight="1">
      <c r="B185" s="290"/>
      <c r="C185" s="267" t="s">
        <v>135</v>
      </c>
      <c r="D185" s="267"/>
      <c r="E185" s="267"/>
      <c r="F185" s="288" t="s">
        <v>2656</v>
      </c>
      <c r="G185" s="267"/>
      <c r="H185" s="267" t="s">
        <v>2728</v>
      </c>
      <c r="I185" s="267" t="s">
        <v>2652</v>
      </c>
      <c r="J185" s="267">
        <v>50</v>
      </c>
      <c r="K185" s="313"/>
    </row>
    <row r="186" spans="2:11" s="1" customFormat="1" ht="15" customHeight="1">
      <c r="B186" s="290"/>
      <c r="C186" s="267" t="s">
        <v>2729</v>
      </c>
      <c r="D186" s="267"/>
      <c r="E186" s="267"/>
      <c r="F186" s="288" t="s">
        <v>2656</v>
      </c>
      <c r="G186" s="267"/>
      <c r="H186" s="267" t="s">
        <v>2730</v>
      </c>
      <c r="I186" s="267" t="s">
        <v>2731</v>
      </c>
      <c r="J186" s="267"/>
      <c r="K186" s="313"/>
    </row>
    <row r="187" spans="2:11" s="1" customFormat="1" ht="15" customHeight="1">
      <c r="B187" s="290"/>
      <c r="C187" s="267" t="s">
        <v>2732</v>
      </c>
      <c r="D187" s="267"/>
      <c r="E187" s="267"/>
      <c r="F187" s="288" t="s">
        <v>2656</v>
      </c>
      <c r="G187" s="267"/>
      <c r="H187" s="267" t="s">
        <v>2733</v>
      </c>
      <c r="I187" s="267" t="s">
        <v>2731</v>
      </c>
      <c r="J187" s="267"/>
      <c r="K187" s="313"/>
    </row>
    <row r="188" spans="2:11" s="1" customFormat="1" ht="15" customHeight="1">
      <c r="B188" s="290"/>
      <c r="C188" s="267" t="s">
        <v>2734</v>
      </c>
      <c r="D188" s="267"/>
      <c r="E188" s="267"/>
      <c r="F188" s="288" t="s">
        <v>2656</v>
      </c>
      <c r="G188" s="267"/>
      <c r="H188" s="267" t="s">
        <v>2735</v>
      </c>
      <c r="I188" s="267" t="s">
        <v>2731</v>
      </c>
      <c r="J188" s="267"/>
      <c r="K188" s="313"/>
    </row>
    <row r="189" spans="2:11" s="1" customFormat="1" ht="15" customHeight="1">
      <c r="B189" s="290"/>
      <c r="C189" s="326" t="s">
        <v>2736</v>
      </c>
      <c r="D189" s="267"/>
      <c r="E189" s="267"/>
      <c r="F189" s="288" t="s">
        <v>2656</v>
      </c>
      <c r="G189" s="267"/>
      <c r="H189" s="267" t="s">
        <v>2737</v>
      </c>
      <c r="I189" s="267" t="s">
        <v>2738</v>
      </c>
      <c r="J189" s="327" t="s">
        <v>2739</v>
      </c>
      <c r="K189" s="313"/>
    </row>
    <row r="190" spans="2:11" s="1" customFormat="1" ht="15" customHeight="1">
      <c r="B190" s="290"/>
      <c r="C190" s="326" t="s">
        <v>42</v>
      </c>
      <c r="D190" s="267"/>
      <c r="E190" s="267"/>
      <c r="F190" s="288" t="s">
        <v>2650</v>
      </c>
      <c r="G190" s="267"/>
      <c r="H190" s="264" t="s">
        <v>2740</v>
      </c>
      <c r="I190" s="267" t="s">
        <v>2741</v>
      </c>
      <c r="J190" s="267"/>
      <c r="K190" s="313"/>
    </row>
    <row r="191" spans="2:11" s="1" customFormat="1" ht="15" customHeight="1">
      <c r="B191" s="290"/>
      <c r="C191" s="326" t="s">
        <v>2742</v>
      </c>
      <c r="D191" s="267"/>
      <c r="E191" s="267"/>
      <c r="F191" s="288" t="s">
        <v>2650</v>
      </c>
      <c r="G191" s="267"/>
      <c r="H191" s="267" t="s">
        <v>2743</v>
      </c>
      <c r="I191" s="267" t="s">
        <v>2685</v>
      </c>
      <c r="J191" s="267"/>
      <c r="K191" s="313"/>
    </row>
    <row r="192" spans="2:11" s="1" customFormat="1" ht="15" customHeight="1">
      <c r="B192" s="290"/>
      <c r="C192" s="326" t="s">
        <v>2744</v>
      </c>
      <c r="D192" s="267"/>
      <c r="E192" s="267"/>
      <c r="F192" s="288" t="s">
        <v>2650</v>
      </c>
      <c r="G192" s="267"/>
      <c r="H192" s="267" t="s">
        <v>2745</v>
      </c>
      <c r="I192" s="267" t="s">
        <v>2685</v>
      </c>
      <c r="J192" s="267"/>
      <c r="K192" s="313"/>
    </row>
    <row r="193" spans="2:11" s="1" customFormat="1" ht="15" customHeight="1">
      <c r="B193" s="290"/>
      <c r="C193" s="326" t="s">
        <v>2746</v>
      </c>
      <c r="D193" s="267"/>
      <c r="E193" s="267"/>
      <c r="F193" s="288" t="s">
        <v>2656</v>
      </c>
      <c r="G193" s="267"/>
      <c r="H193" s="267" t="s">
        <v>2747</v>
      </c>
      <c r="I193" s="267" t="s">
        <v>2685</v>
      </c>
      <c r="J193" s="267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387" t="s">
        <v>2748</v>
      </c>
      <c r="D199" s="387"/>
      <c r="E199" s="387"/>
      <c r="F199" s="387"/>
      <c r="G199" s="387"/>
      <c r="H199" s="387"/>
      <c r="I199" s="387"/>
      <c r="J199" s="387"/>
      <c r="K199" s="260"/>
    </row>
    <row r="200" spans="2:11" s="1" customFormat="1" ht="25.5" customHeight="1">
      <c r="B200" s="259"/>
      <c r="C200" s="329" t="s">
        <v>2749</v>
      </c>
      <c r="D200" s="329"/>
      <c r="E200" s="329"/>
      <c r="F200" s="329" t="s">
        <v>2750</v>
      </c>
      <c r="G200" s="330"/>
      <c r="H200" s="388" t="s">
        <v>2751</v>
      </c>
      <c r="I200" s="388"/>
      <c r="J200" s="388"/>
      <c r="K200" s="260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7" t="s">
        <v>2741</v>
      </c>
      <c r="D202" s="267"/>
      <c r="E202" s="267"/>
      <c r="F202" s="288" t="s">
        <v>43</v>
      </c>
      <c r="G202" s="267"/>
      <c r="H202" s="389" t="s">
        <v>2752</v>
      </c>
      <c r="I202" s="389"/>
      <c r="J202" s="389"/>
      <c r="K202" s="313"/>
    </row>
    <row r="203" spans="2:11" s="1" customFormat="1" ht="15" customHeight="1">
      <c r="B203" s="290"/>
      <c r="C203" s="267"/>
      <c r="D203" s="267"/>
      <c r="E203" s="267"/>
      <c r="F203" s="288" t="s">
        <v>44</v>
      </c>
      <c r="G203" s="267"/>
      <c r="H203" s="389" t="s">
        <v>2753</v>
      </c>
      <c r="I203" s="389"/>
      <c r="J203" s="389"/>
      <c r="K203" s="313"/>
    </row>
    <row r="204" spans="2:11" s="1" customFormat="1" ht="15" customHeight="1">
      <c r="B204" s="290"/>
      <c r="C204" s="267"/>
      <c r="D204" s="267"/>
      <c r="E204" s="267"/>
      <c r="F204" s="288" t="s">
        <v>47</v>
      </c>
      <c r="G204" s="267"/>
      <c r="H204" s="389" t="s">
        <v>2754</v>
      </c>
      <c r="I204" s="389"/>
      <c r="J204" s="389"/>
      <c r="K204" s="313"/>
    </row>
    <row r="205" spans="2:11" s="1" customFormat="1" ht="15" customHeight="1">
      <c r="B205" s="290"/>
      <c r="C205" s="267"/>
      <c r="D205" s="267"/>
      <c r="E205" s="267"/>
      <c r="F205" s="288" t="s">
        <v>45</v>
      </c>
      <c r="G205" s="267"/>
      <c r="H205" s="389" t="s">
        <v>2755</v>
      </c>
      <c r="I205" s="389"/>
      <c r="J205" s="389"/>
      <c r="K205" s="313"/>
    </row>
    <row r="206" spans="2:11" s="1" customFormat="1" ht="15" customHeight="1">
      <c r="B206" s="290"/>
      <c r="C206" s="267"/>
      <c r="D206" s="267"/>
      <c r="E206" s="267"/>
      <c r="F206" s="288" t="s">
        <v>46</v>
      </c>
      <c r="G206" s="267"/>
      <c r="H206" s="389" t="s">
        <v>2756</v>
      </c>
      <c r="I206" s="389"/>
      <c r="J206" s="389"/>
      <c r="K206" s="313"/>
    </row>
    <row r="207" spans="2:11" s="1" customFormat="1" ht="15" customHeight="1">
      <c r="B207" s="290"/>
      <c r="C207" s="267"/>
      <c r="D207" s="267"/>
      <c r="E207" s="267"/>
      <c r="F207" s="288"/>
      <c r="G207" s="267"/>
      <c r="H207" s="267"/>
      <c r="I207" s="267"/>
      <c r="J207" s="267"/>
      <c r="K207" s="313"/>
    </row>
    <row r="208" spans="2:11" s="1" customFormat="1" ht="15" customHeight="1">
      <c r="B208" s="290"/>
      <c r="C208" s="267" t="s">
        <v>2697</v>
      </c>
      <c r="D208" s="267"/>
      <c r="E208" s="267"/>
      <c r="F208" s="288" t="s">
        <v>76</v>
      </c>
      <c r="G208" s="267"/>
      <c r="H208" s="389" t="s">
        <v>2757</v>
      </c>
      <c r="I208" s="389"/>
      <c r="J208" s="389"/>
      <c r="K208" s="313"/>
    </row>
    <row r="209" spans="2:11" s="1" customFormat="1" ht="15" customHeight="1">
      <c r="B209" s="290"/>
      <c r="C209" s="267"/>
      <c r="D209" s="267"/>
      <c r="E209" s="267"/>
      <c r="F209" s="288" t="s">
        <v>2594</v>
      </c>
      <c r="G209" s="267"/>
      <c r="H209" s="389" t="s">
        <v>2595</v>
      </c>
      <c r="I209" s="389"/>
      <c r="J209" s="389"/>
      <c r="K209" s="313"/>
    </row>
    <row r="210" spans="2:11" s="1" customFormat="1" ht="15" customHeight="1">
      <c r="B210" s="290"/>
      <c r="C210" s="267"/>
      <c r="D210" s="267"/>
      <c r="E210" s="267"/>
      <c r="F210" s="288" t="s">
        <v>2592</v>
      </c>
      <c r="G210" s="267"/>
      <c r="H210" s="389" t="s">
        <v>2758</v>
      </c>
      <c r="I210" s="389"/>
      <c r="J210" s="389"/>
      <c r="K210" s="313"/>
    </row>
    <row r="211" spans="2:11" s="1" customFormat="1" ht="15" customHeight="1">
      <c r="B211" s="331"/>
      <c r="C211" s="267"/>
      <c r="D211" s="267"/>
      <c r="E211" s="267"/>
      <c r="F211" s="288" t="s">
        <v>2596</v>
      </c>
      <c r="G211" s="326"/>
      <c r="H211" s="390" t="s">
        <v>2597</v>
      </c>
      <c r="I211" s="390"/>
      <c r="J211" s="390"/>
      <c r="K211" s="332"/>
    </row>
    <row r="212" spans="2:11" s="1" customFormat="1" ht="15" customHeight="1">
      <c r="B212" s="331"/>
      <c r="C212" s="267"/>
      <c r="D212" s="267"/>
      <c r="E212" s="267"/>
      <c r="F212" s="288" t="s">
        <v>2505</v>
      </c>
      <c r="G212" s="326"/>
      <c r="H212" s="390" t="s">
        <v>2575</v>
      </c>
      <c r="I212" s="390"/>
      <c r="J212" s="390"/>
      <c r="K212" s="332"/>
    </row>
    <row r="213" spans="2:11" s="1" customFormat="1" ht="15" customHeight="1">
      <c r="B213" s="331"/>
      <c r="C213" s="267"/>
      <c r="D213" s="267"/>
      <c r="E213" s="267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7" t="s">
        <v>2721</v>
      </c>
      <c r="D214" s="267"/>
      <c r="E214" s="267"/>
      <c r="F214" s="288">
        <v>1</v>
      </c>
      <c r="G214" s="326"/>
      <c r="H214" s="390" t="s">
        <v>2759</v>
      </c>
      <c r="I214" s="390"/>
      <c r="J214" s="390"/>
      <c r="K214" s="332"/>
    </row>
    <row r="215" spans="2:11" s="1" customFormat="1" ht="15" customHeight="1">
      <c r="B215" s="331"/>
      <c r="C215" s="267"/>
      <c r="D215" s="267"/>
      <c r="E215" s="267"/>
      <c r="F215" s="288">
        <v>2</v>
      </c>
      <c r="G215" s="326"/>
      <c r="H215" s="390" t="s">
        <v>2760</v>
      </c>
      <c r="I215" s="390"/>
      <c r="J215" s="390"/>
      <c r="K215" s="332"/>
    </row>
    <row r="216" spans="2:11" s="1" customFormat="1" ht="15" customHeight="1">
      <c r="B216" s="331"/>
      <c r="C216" s="267"/>
      <c r="D216" s="267"/>
      <c r="E216" s="267"/>
      <c r="F216" s="288">
        <v>3</v>
      </c>
      <c r="G216" s="326"/>
      <c r="H216" s="390" t="s">
        <v>2761</v>
      </c>
      <c r="I216" s="390"/>
      <c r="J216" s="390"/>
      <c r="K216" s="332"/>
    </row>
    <row r="217" spans="2:11" s="1" customFormat="1" ht="15" customHeight="1">
      <c r="B217" s="331"/>
      <c r="C217" s="267"/>
      <c r="D217" s="267"/>
      <c r="E217" s="267"/>
      <c r="F217" s="288">
        <v>4</v>
      </c>
      <c r="G217" s="326"/>
      <c r="H217" s="390" t="s">
        <v>2762</v>
      </c>
      <c r="I217" s="390"/>
      <c r="J217" s="390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Kratochvílová</dc:creator>
  <cp:keywords/>
  <dc:description/>
  <cp:lastModifiedBy>Turay Jan</cp:lastModifiedBy>
  <dcterms:created xsi:type="dcterms:W3CDTF">2021-11-01T09:52:11Z</dcterms:created>
  <dcterms:modified xsi:type="dcterms:W3CDTF">2021-12-01T10:34:43Z</dcterms:modified>
  <cp:category/>
  <cp:version/>
  <cp:contentType/>
  <cp:contentStatus/>
</cp:coreProperties>
</file>