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úsek A - Levé východní kř..." sheetId="2" r:id="rId2"/>
    <sheet name="úsek B - Jižní křídlo" sheetId="3" r:id="rId3"/>
    <sheet name="úsek C - Levé západní křídlo" sheetId="4" r:id="rId4"/>
    <sheet name="úsek D - Levé střední kří..." sheetId="5" r:id="rId5"/>
    <sheet name="úsek E - Levé zapadní kří..." sheetId="6" r:id="rId6"/>
    <sheet name="úsek F - Střední risalit" sheetId="7" r:id="rId7"/>
    <sheet name="úsek G - Pravé střední kř..." sheetId="8" r:id="rId8"/>
    <sheet name="úsek H - Pravé východní k..." sheetId="9" r:id="rId9"/>
    <sheet name="úsek J - Tělocvična" sheetId="10" r:id="rId10"/>
    <sheet name="Elektro - Elektroinstalac..." sheetId="11" r:id="rId11"/>
    <sheet name="VRN - Vedlejší a ostatní ..." sheetId="12" r:id="rId12"/>
    <sheet name="Pokyny pro vyplnění" sheetId="13" r:id="rId13"/>
  </sheets>
  <definedNames>
    <definedName name="_xlnm.Print_Area" localSheetId="0">'Rekapitulace stavby'!$D$4:$AO$36,'Rekapitulace stavby'!$C$42:$AQ$66</definedName>
    <definedName name="_xlnm.Print_Titles" localSheetId="0">'Rekapitulace stavby'!$52:$52</definedName>
    <definedName name="_xlnm._FilterDatabase" localSheetId="1" hidden="1">'úsek A - Levé východní kř...'!$C$93:$K$454</definedName>
    <definedName name="_xlnm.Print_Area" localSheetId="1">'úsek A - Levé východní kř...'!$C$4:$J$39,'úsek A - Levé východní kř...'!$C$45:$J$75,'úsek A - Levé východní kř...'!$C$81:$K$454</definedName>
    <definedName name="_xlnm.Print_Titles" localSheetId="1">'úsek A - Levé východní kř...'!$93:$93</definedName>
    <definedName name="_xlnm._FilterDatabase" localSheetId="2" hidden="1">'úsek B - Jižní křídlo'!$C$87:$K$323</definedName>
    <definedName name="_xlnm.Print_Area" localSheetId="2">'úsek B - Jižní křídlo'!$C$4:$J$39,'úsek B - Jižní křídlo'!$C$45:$J$69,'úsek B - Jižní křídlo'!$C$75:$K$323</definedName>
    <definedName name="_xlnm.Print_Titles" localSheetId="2">'úsek B - Jižní křídlo'!$87:$87</definedName>
    <definedName name="_xlnm._FilterDatabase" localSheetId="3" hidden="1">'úsek C - Levé západní křídlo'!$C$92:$K$510</definedName>
    <definedName name="_xlnm.Print_Area" localSheetId="3">'úsek C - Levé západní křídlo'!$C$4:$J$39,'úsek C - Levé západní křídlo'!$C$45:$J$74,'úsek C - Levé západní křídlo'!$C$80:$K$510</definedName>
    <definedName name="_xlnm.Print_Titles" localSheetId="3">'úsek C - Levé západní křídlo'!$92:$92</definedName>
    <definedName name="_xlnm._FilterDatabase" localSheetId="4" hidden="1">'úsek D - Levé střední kří...'!$C$91:$K$720</definedName>
    <definedName name="_xlnm.Print_Area" localSheetId="4">'úsek D - Levé střední kří...'!$C$4:$J$39,'úsek D - Levé střední kří...'!$C$45:$J$73,'úsek D - Levé střední kří...'!$C$79:$K$720</definedName>
    <definedName name="_xlnm.Print_Titles" localSheetId="4">'úsek D - Levé střední kří...'!$91:$91</definedName>
    <definedName name="_xlnm._FilterDatabase" localSheetId="5" hidden="1">'úsek E - Levé zapadní kří...'!$C$92:$K$654</definedName>
    <definedName name="_xlnm.Print_Area" localSheetId="5">'úsek E - Levé zapadní kří...'!$C$4:$J$39,'úsek E - Levé zapadní kří...'!$C$45:$J$74,'úsek E - Levé zapadní kří...'!$C$80:$K$654</definedName>
    <definedName name="_xlnm.Print_Titles" localSheetId="5">'úsek E - Levé zapadní kří...'!$92:$92</definedName>
    <definedName name="_xlnm._FilterDatabase" localSheetId="6" hidden="1">'úsek F - Střední risalit'!$C$91:$K$538</definedName>
    <definedName name="_xlnm.Print_Area" localSheetId="6">'úsek F - Střední risalit'!$C$4:$J$39,'úsek F - Střední risalit'!$C$45:$J$73,'úsek F - Střední risalit'!$C$79:$K$538</definedName>
    <definedName name="_xlnm.Print_Titles" localSheetId="6">'úsek F - Střední risalit'!$91:$91</definedName>
    <definedName name="_xlnm._FilterDatabase" localSheetId="7" hidden="1">'úsek G - Pravé střední kř...'!$C$93:$K$826</definedName>
    <definedName name="_xlnm.Print_Area" localSheetId="7">'úsek G - Pravé střední kř...'!$C$4:$J$39,'úsek G - Pravé střední kř...'!$C$45:$J$75,'úsek G - Pravé střední kř...'!$C$81:$K$826</definedName>
    <definedName name="_xlnm.Print_Titles" localSheetId="7">'úsek G - Pravé střední kř...'!$93:$93</definedName>
    <definedName name="_xlnm._FilterDatabase" localSheetId="8" hidden="1">'úsek H - Pravé východní k...'!$C$94:$K$712</definedName>
    <definedName name="_xlnm.Print_Area" localSheetId="8">'úsek H - Pravé východní k...'!$C$4:$J$39,'úsek H - Pravé východní k...'!$C$45:$J$76,'úsek H - Pravé východní k...'!$C$82:$K$712</definedName>
    <definedName name="_xlnm.Print_Titles" localSheetId="8">'úsek H - Pravé východní k...'!$94:$94</definedName>
    <definedName name="_xlnm._FilterDatabase" localSheetId="9" hidden="1">'úsek J - Tělocvična'!$C$87:$K$240</definedName>
    <definedName name="_xlnm.Print_Area" localSheetId="9">'úsek J - Tělocvična'!$C$4:$J$39,'úsek J - Tělocvična'!$C$45:$J$69,'úsek J - Tělocvična'!$C$75:$K$240</definedName>
    <definedName name="_xlnm.Print_Titles" localSheetId="9">'úsek J - Tělocvična'!$87:$87</definedName>
    <definedName name="_xlnm._FilterDatabase" localSheetId="10" hidden="1">'Elektro - Elektroinstalac...'!$C$85:$K$133</definedName>
    <definedName name="_xlnm.Print_Area" localSheetId="10">'Elektro - Elektroinstalac...'!$C$4:$J$39,'Elektro - Elektroinstalac...'!$C$45:$J$67,'Elektro - Elektroinstalac...'!$C$73:$K$133</definedName>
    <definedName name="_xlnm.Print_Titles" localSheetId="10">'Elektro - Elektroinstalac...'!$85:$85</definedName>
    <definedName name="_xlnm._FilterDatabase" localSheetId="11" hidden="1">'VRN - Vedlejší a ostatní ...'!$C$85:$K$148</definedName>
    <definedName name="_xlnm.Print_Area" localSheetId="11">'VRN - Vedlejší a ostatní ...'!$C$4:$J$39,'VRN - Vedlejší a ostatní ...'!$C$45:$J$67,'VRN - Vedlejší a ostatní ...'!$C$73:$K$148</definedName>
    <definedName name="_xlnm.Print_Titles" localSheetId="11">'VRN - Vedlejší a ostatní ...'!$85:$85</definedName>
    <definedName name="_xlnm.Print_Area" localSheetId="1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2" l="1" r="J37"/>
  <c r="J36"/>
  <c i="1" r="AY65"/>
  <c i="12" r="J35"/>
  <c i="1" r="AX65"/>
  <c i="12" r="BI146"/>
  <c r="BH146"/>
  <c r="BG146"/>
  <c r="BF146"/>
  <c r="T146"/>
  <c r="T145"/>
  <c r="R146"/>
  <c r="R145"/>
  <c r="P146"/>
  <c r="P145"/>
  <c r="BI142"/>
  <c r="BH142"/>
  <c r="BG142"/>
  <c r="BF142"/>
  <c r="T142"/>
  <c r="T141"/>
  <c r="R142"/>
  <c r="R141"/>
  <c r="P142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T133"/>
  <c r="R134"/>
  <c r="R133"/>
  <c r="P134"/>
  <c r="P133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1"/>
  <c r="BH91"/>
  <c r="BG91"/>
  <c r="BF91"/>
  <c r="T91"/>
  <c r="R91"/>
  <c r="P91"/>
  <c r="BI89"/>
  <c r="BH89"/>
  <c r="BG89"/>
  <c r="BF89"/>
  <c r="T89"/>
  <c r="R89"/>
  <c r="P89"/>
  <c r="F80"/>
  <c r="E78"/>
  <c r="F52"/>
  <c r="E50"/>
  <c r="J24"/>
  <c r="E24"/>
  <c r="J83"/>
  <c r="J23"/>
  <c r="J21"/>
  <c r="E21"/>
  <c r="J82"/>
  <c r="J20"/>
  <c r="J18"/>
  <c r="E18"/>
  <c r="F55"/>
  <c r="J17"/>
  <c r="J15"/>
  <c r="E15"/>
  <c r="F82"/>
  <c r="J14"/>
  <c r="J12"/>
  <c r="J80"/>
  <c r="E7"/>
  <c r="E76"/>
  <c i="11" r="J37"/>
  <c r="J36"/>
  <c i="1" r="AY64"/>
  <c i="11" r="J35"/>
  <c i="1" r="AX64"/>
  <c i="11"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F80"/>
  <c r="E78"/>
  <c r="F52"/>
  <c r="E50"/>
  <c r="J24"/>
  <c r="E24"/>
  <c r="J83"/>
  <c r="J23"/>
  <c r="J21"/>
  <c r="E21"/>
  <c r="J82"/>
  <c r="J20"/>
  <c r="J18"/>
  <c r="E18"/>
  <c r="F83"/>
  <c r="J17"/>
  <c r="J15"/>
  <c r="E15"/>
  <c r="F82"/>
  <c r="J14"/>
  <c r="J12"/>
  <c r="J80"/>
  <c r="E7"/>
  <c r="E48"/>
  <c i="10" r="J37"/>
  <c r="J36"/>
  <c i="1" r="AY63"/>
  <c i="10" r="J35"/>
  <c i="1" r="AX63"/>
  <c i="10" r="BI238"/>
  <c r="BH238"/>
  <c r="BG238"/>
  <c r="BF238"/>
  <c r="T238"/>
  <c r="T237"/>
  <c r="R238"/>
  <c r="R237"/>
  <c r="P238"/>
  <c r="P237"/>
  <c r="BI235"/>
  <c r="BH235"/>
  <c r="BG235"/>
  <c r="BF235"/>
  <c r="T235"/>
  <c r="R235"/>
  <c r="P235"/>
  <c r="BI233"/>
  <c r="BH233"/>
  <c r="BG233"/>
  <c r="BF233"/>
  <c r="T233"/>
  <c r="R233"/>
  <c r="P233"/>
  <c r="BI230"/>
  <c r="BH230"/>
  <c r="BG230"/>
  <c r="BF230"/>
  <c r="T230"/>
  <c r="R230"/>
  <c r="P230"/>
  <c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5"/>
  <c r="BH195"/>
  <c r="BG195"/>
  <c r="BF195"/>
  <c r="T195"/>
  <c r="R195"/>
  <c r="P195"/>
  <c r="BI191"/>
  <c r="BH191"/>
  <c r="BG191"/>
  <c r="BF191"/>
  <c r="T191"/>
  <c r="R191"/>
  <c r="P191"/>
  <c r="BI187"/>
  <c r="BH187"/>
  <c r="BG187"/>
  <c r="BF187"/>
  <c r="T187"/>
  <c r="R187"/>
  <c r="P187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1"/>
  <c r="BH171"/>
  <c r="BG171"/>
  <c r="BF171"/>
  <c r="T171"/>
  <c r="T170"/>
  <c r="R171"/>
  <c r="R170"/>
  <c r="P171"/>
  <c r="P170"/>
  <c r="BI168"/>
  <c r="BH168"/>
  <c r="BG168"/>
  <c r="BF168"/>
  <c r="T168"/>
  <c r="R168"/>
  <c r="P168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5"/>
  <c r="BH145"/>
  <c r="BG145"/>
  <c r="BF145"/>
  <c r="T145"/>
  <c r="R145"/>
  <c r="P145"/>
  <c r="BI142"/>
  <c r="BH142"/>
  <c r="BG142"/>
  <c r="BF142"/>
  <c r="T142"/>
  <c r="R142"/>
  <c r="P142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F82"/>
  <c r="E80"/>
  <c r="F52"/>
  <c r="E50"/>
  <c r="J24"/>
  <c r="E24"/>
  <c r="J55"/>
  <c r="J23"/>
  <c r="J21"/>
  <c r="E21"/>
  <c r="J84"/>
  <c r="J20"/>
  <c r="J18"/>
  <c r="E18"/>
  <c r="F85"/>
  <c r="J17"/>
  <c r="J15"/>
  <c r="E15"/>
  <c r="F84"/>
  <c r="J14"/>
  <c r="J12"/>
  <c r="J82"/>
  <c r="E7"/>
  <c r="E78"/>
  <c i="9" r="J37"/>
  <c r="J36"/>
  <c i="1" r="AY62"/>
  <c i="9" r="J35"/>
  <c i="1" r="AX62"/>
  <c i="9" r="BI710"/>
  <c r="BH710"/>
  <c r="BG710"/>
  <c r="BF710"/>
  <c r="T710"/>
  <c r="R710"/>
  <c r="P710"/>
  <c r="BI708"/>
  <c r="BH708"/>
  <c r="BG708"/>
  <c r="BF708"/>
  <c r="T708"/>
  <c r="R708"/>
  <c r="P708"/>
  <c r="BI705"/>
  <c r="BH705"/>
  <c r="BG705"/>
  <c r="BF705"/>
  <c r="T705"/>
  <c r="R705"/>
  <c r="P705"/>
  <c r="BI701"/>
  <c r="BH701"/>
  <c r="BG701"/>
  <c r="BF701"/>
  <c r="T701"/>
  <c r="R701"/>
  <c r="P701"/>
  <c r="BI698"/>
  <c r="BH698"/>
  <c r="BG698"/>
  <c r="BF698"/>
  <c r="T698"/>
  <c r="R698"/>
  <c r="P698"/>
  <c r="BI695"/>
  <c r="BH695"/>
  <c r="BG695"/>
  <c r="BF695"/>
  <c r="T695"/>
  <c r="R695"/>
  <c r="P695"/>
  <c r="BI689"/>
  <c r="BH689"/>
  <c r="BG689"/>
  <c r="BF689"/>
  <c r="T689"/>
  <c r="R689"/>
  <c r="P689"/>
  <c r="BI684"/>
  <c r="BH684"/>
  <c r="BG684"/>
  <c r="BF684"/>
  <c r="T684"/>
  <c r="R684"/>
  <c r="P684"/>
  <c r="BI680"/>
  <c r="BH680"/>
  <c r="BG680"/>
  <c r="BF680"/>
  <c r="T680"/>
  <c r="R680"/>
  <c r="P680"/>
  <c r="BI678"/>
  <c r="BH678"/>
  <c r="BG678"/>
  <c r="BF678"/>
  <c r="T678"/>
  <c r="R678"/>
  <c r="P678"/>
  <c r="BI676"/>
  <c r="BH676"/>
  <c r="BG676"/>
  <c r="BF676"/>
  <c r="T676"/>
  <c r="R676"/>
  <c r="P676"/>
  <c r="BI672"/>
  <c r="BH672"/>
  <c r="BG672"/>
  <c r="BF672"/>
  <c r="T672"/>
  <c r="R672"/>
  <c r="P672"/>
  <c r="BI670"/>
  <c r="BH670"/>
  <c r="BG670"/>
  <c r="BF670"/>
  <c r="T670"/>
  <c r="R670"/>
  <c r="P670"/>
  <c r="BI668"/>
  <c r="BH668"/>
  <c r="BG668"/>
  <c r="BF668"/>
  <c r="T668"/>
  <c r="R668"/>
  <c r="P668"/>
  <c r="BI662"/>
  <c r="BH662"/>
  <c r="BG662"/>
  <c r="BF662"/>
  <c r="T662"/>
  <c r="R662"/>
  <c r="P662"/>
  <c r="BI660"/>
  <c r="BH660"/>
  <c r="BG660"/>
  <c r="BF660"/>
  <c r="T660"/>
  <c r="R660"/>
  <c r="P660"/>
  <c r="BI658"/>
  <c r="BH658"/>
  <c r="BG658"/>
  <c r="BF658"/>
  <c r="T658"/>
  <c r="R658"/>
  <c r="P658"/>
  <c r="BI654"/>
  <c r="BH654"/>
  <c r="BG654"/>
  <c r="BF654"/>
  <c r="T654"/>
  <c r="R654"/>
  <c r="P654"/>
  <c r="BI652"/>
  <c r="BH652"/>
  <c r="BG652"/>
  <c r="BF652"/>
  <c r="T652"/>
  <c r="R652"/>
  <c r="P652"/>
  <c r="BI647"/>
  <c r="BH647"/>
  <c r="BG647"/>
  <c r="BF647"/>
  <c r="T647"/>
  <c r="R647"/>
  <c r="P647"/>
  <c r="BI641"/>
  <c r="BH641"/>
  <c r="BG641"/>
  <c r="BF641"/>
  <c r="T641"/>
  <c r="R641"/>
  <c r="P641"/>
  <c r="BI638"/>
  <c r="BH638"/>
  <c r="BG638"/>
  <c r="BF638"/>
  <c r="T638"/>
  <c r="R638"/>
  <c r="P638"/>
  <c r="BI636"/>
  <c r="BH636"/>
  <c r="BG636"/>
  <c r="BF636"/>
  <c r="T636"/>
  <c r="R636"/>
  <c r="P636"/>
  <c r="BI633"/>
  <c r="BH633"/>
  <c r="BG633"/>
  <c r="BF633"/>
  <c r="T633"/>
  <c r="R633"/>
  <c r="P633"/>
  <c r="BI628"/>
  <c r="BH628"/>
  <c r="BG628"/>
  <c r="BF628"/>
  <c r="T628"/>
  <c r="R628"/>
  <c r="P628"/>
  <c r="BI622"/>
  <c r="BH622"/>
  <c r="BG622"/>
  <c r="BF622"/>
  <c r="T622"/>
  <c r="R622"/>
  <c r="P622"/>
  <c r="BI620"/>
  <c r="BH620"/>
  <c r="BG620"/>
  <c r="BF620"/>
  <c r="T620"/>
  <c r="R620"/>
  <c r="P620"/>
  <c r="BI616"/>
  <c r="BH616"/>
  <c r="BG616"/>
  <c r="BF616"/>
  <c r="T616"/>
  <c r="R616"/>
  <c r="P616"/>
  <c r="BI613"/>
  <c r="BH613"/>
  <c r="BG613"/>
  <c r="BF613"/>
  <c r="T613"/>
  <c r="R613"/>
  <c r="P613"/>
  <c r="BI609"/>
  <c r="BH609"/>
  <c r="BG609"/>
  <c r="BF609"/>
  <c r="T609"/>
  <c r="R609"/>
  <c r="P609"/>
  <c r="BI595"/>
  <c r="BH595"/>
  <c r="BG595"/>
  <c r="BF595"/>
  <c r="T595"/>
  <c r="R595"/>
  <c r="P595"/>
  <c r="BI590"/>
  <c r="BH590"/>
  <c r="BG590"/>
  <c r="BF590"/>
  <c r="T590"/>
  <c r="R590"/>
  <c r="P590"/>
  <c r="BI584"/>
  <c r="BH584"/>
  <c r="BG584"/>
  <c r="BF584"/>
  <c r="T584"/>
  <c r="R584"/>
  <c r="P584"/>
  <c r="BI578"/>
  <c r="BH578"/>
  <c r="BG578"/>
  <c r="BF578"/>
  <c r="T578"/>
  <c r="R578"/>
  <c r="P578"/>
  <c r="BI575"/>
  <c r="BH575"/>
  <c r="BG575"/>
  <c r="BF575"/>
  <c r="T575"/>
  <c r="R575"/>
  <c r="P575"/>
  <c r="BI552"/>
  <c r="BH552"/>
  <c r="BG552"/>
  <c r="BF552"/>
  <c r="T552"/>
  <c r="R552"/>
  <c r="P552"/>
  <c r="BI547"/>
  <c r="BH547"/>
  <c r="BG547"/>
  <c r="BF547"/>
  <c r="T547"/>
  <c r="R547"/>
  <c r="P547"/>
  <c r="BI543"/>
  <c r="BH543"/>
  <c r="BG543"/>
  <c r="BF543"/>
  <c r="T543"/>
  <c r="R543"/>
  <c r="P543"/>
  <c r="BI538"/>
  <c r="BH538"/>
  <c r="BG538"/>
  <c r="BF538"/>
  <c r="T538"/>
  <c r="R538"/>
  <c r="P538"/>
  <c r="BI533"/>
  <c r="BH533"/>
  <c r="BG533"/>
  <c r="BF533"/>
  <c r="T533"/>
  <c r="R533"/>
  <c r="P533"/>
  <c r="BI523"/>
  <c r="BH523"/>
  <c r="BG523"/>
  <c r="BF523"/>
  <c r="T523"/>
  <c r="R523"/>
  <c r="P523"/>
  <c r="BI492"/>
  <c r="BH492"/>
  <c r="BG492"/>
  <c r="BF492"/>
  <c r="T492"/>
  <c r="R492"/>
  <c r="P492"/>
  <c r="BI488"/>
  <c r="BH488"/>
  <c r="BG488"/>
  <c r="BF488"/>
  <c r="T488"/>
  <c r="R488"/>
  <c r="P488"/>
  <c r="BI464"/>
  <c r="BH464"/>
  <c r="BG464"/>
  <c r="BF464"/>
  <c r="T464"/>
  <c r="R464"/>
  <c r="P464"/>
  <c r="BI461"/>
  <c r="BH461"/>
  <c r="BG461"/>
  <c r="BF461"/>
  <c r="T461"/>
  <c r="R461"/>
  <c r="P461"/>
  <c r="BI456"/>
  <c r="BH456"/>
  <c r="BG456"/>
  <c r="BF456"/>
  <c r="T456"/>
  <c r="R456"/>
  <c r="P456"/>
  <c r="BI453"/>
  <c r="BH453"/>
  <c r="BG453"/>
  <c r="BF453"/>
  <c r="T453"/>
  <c r="R453"/>
  <c r="P453"/>
  <c r="BI450"/>
  <c r="BH450"/>
  <c r="BG450"/>
  <c r="BF450"/>
  <c r="T450"/>
  <c r="R450"/>
  <c r="P450"/>
  <c r="BI446"/>
  <c r="BH446"/>
  <c r="BG446"/>
  <c r="BF446"/>
  <c r="T446"/>
  <c r="R446"/>
  <c r="P446"/>
  <c r="BI443"/>
  <c r="BH443"/>
  <c r="BG443"/>
  <c r="BF443"/>
  <c r="T443"/>
  <c r="R443"/>
  <c r="P443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1"/>
  <c r="BH421"/>
  <c r="BG421"/>
  <c r="BF421"/>
  <c r="T421"/>
  <c r="R421"/>
  <c r="P421"/>
  <c r="BI418"/>
  <c r="BH418"/>
  <c r="BG418"/>
  <c r="BF418"/>
  <c r="T418"/>
  <c r="R418"/>
  <c r="P418"/>
  <c r="BI413"/>
  <c r="BH413"/>
  <c r="BG413"/>
  <c r="BF413"/>
  <c r="T413"/>
  <c r="R413"/>
  <c r="P413"/>
  <c r="BI410"/>
  <c r="BH410"/>
  <c r="BG410"/>
  <c r="BF410"/>
  <c r="T410"/>
  <c r="R410"/>
  <c r="P410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5"/>
  <c r="BH395"/>
  <c r="BG395"/>
  <c r="BF395"/>
  <c r="T395"/>
  <c r="R395"/>
  <c r="P395"/>
  <c r="BI388"/>
  <c r="BH388"/>
  <c r="BG388"/>
  <c r="BF388"/>
  <c r="T388"/>
  <c r="R388"/>
  <c r="P388"/>
  <c r="BI381"/>
  <c r="BH381"/>
  <c r="BG381"/>
  <c r="BF381"/>
  <c r="T381"/>
  <c r="R381"/>
  <c r="P381"/>
  <c r="BI377"/>
  <c r="BH377"/>
  <c r="BG377"/>
  <c r="BF377"/>
  <c r="T377"/>
  <c r="T376"/>
  <c r="R377"/>
  <c r="R376"/>
  <c r="P377"/>
  <c r="P376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7"/>
  <c r="BH367"/>
  <c r="BG367"/>
  <c r="BF367"/>
  <c r="T367"/>
  <c r="R367"/>
  <c r="P367"/>
  <c r="BI365"/>
  <c r="BH365"/>
  <c r="BG365"/>
  <c r="BF365"/>
  <c r="T365"/>
  <c r="R365"/>
  <c r="P365"/>
  <c r="BI363"/>
  <c r="BH363"/>
  <c r="BG363"/>
  <c r="BF363"/>
  <c r="T363"/>
  <c r="R363"/>
  <c r="P363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1"/>
  <c r="BH351"/>
  <c r="BG351"/>
  <c r="BF351"/>
  <c r="T351"/>
  <c r="R351"/>
  <c r="P351"/>
  <c r="BI349"/>
  <c r="BH349"/>
  <c r="BG349"/>
  <c r="BF349"/>
  <c r="T349"/>
  <c r="R349"/>
  <c r="P349"/>
  <c r="BI346"/>
  <c r="BH346"/>
  <c r="BG346"/>
  <c r="BF346"/>
  <c r="T346"/>
  <c r="R346"/>
  <c r="P346"/>
  <c r="BI337"/>
  <c r="BH337"/>
  <c r="BG337"/>
  <c r="BF337"/>
  <c r="T337"/>
  <c r="R337"/>
  <c r="P337"/>
  <c r="BI334"/>
  <c r="BH334"/>
  <c r="BG334"/>
  <c r="BF334"/>
  <c r="T334"/>
  <c r="R334"/>
  <c r="P334"/>
  <c r="BI326"/>
  <c r="BH326"/>
  <c r="BG326"/>
  <c r="BF326"/>
  <c r="T326"/>
  <c r="R326"/>
  <c r="P326"/>
  <c r="BI318"/>
  <c r="BH318"/>
  <c r="BG318"/>
  <c r="BF318"/>
  <c r="T318"/>
  <c r="R318"/>
  <c r="P318"/>
  <c r="BI311"/>
  <c r="BH311"/>
  <c r="BG311"/>
  <c r="BF311"/>
  <c r="T311"/>
  <c r="R311"/>
  <c r="P311"/>
  <c r="BI307"/>
  <c r="BH307"/>
  <c r="BG307"/>
  <c r="BF307"/>
  <c r="T307"/>
  <c r="T306"/>
  <c r="R307"/>
  <c r="R306"/>
  <c r="P307"/>
  <c r="P306"/>
  <c r="BI304"/>
  <c r="BH304"/>
  <c r="BG304"/>
  <c r="BF304"/>
  <c r="T304"/>
  <c r="R304"/>
  <c r="P304"/>
  <c r="BI302"/>
  <c r="BH302"/>
  <c r="BG302"/>
  <c r="BF302"/>
  <c r="T302"/>
  <c r="R302"/>
  <c r="P302"/>
  <c r="BI299"/>
  <c r="BH299"/>
  <c r="BG299"/>
  <c r="BF299"/>
  <c r="T299"/>
  <c r="R299"/>
  <c r="P299"/>
  <c r="BI293"/>
  <c r="BH293"/>
  <c r="BG293"/>
  <c r="BF293"/>
  <c r="T293"/>
  <c r="R293"/>
  <c r="P293"/>
  <c r="BI288"/>
  <c r="BH288"/>
  <c r="BG288"/>
  <c r="BF288"/>
  <c r="T288"/>
  <c r="R288"/>
  <c r="P288"/>
  <c r="BI284"/>
  <c r="BH284"/>
  <c r="BG284"/>
  <c r="BF284"/>
  <c r="T284"/>
  <c r="R284"/>
  <c r="P284"/>
  <c r="BI282"/>
  <c r="BH282"/>
  <c r="BG282"/>
  <c r="BF282"/>
  <c r="T282"/>
  <c r="R282"/>
  <c r="P282"/>
  <c r="BI278"/>
  <c r="BH278"/>
  <c r="BG278"/>
  <c r="BF278"/>
  <c r="T278"/>
  <c r="R278"/>
  <c r="P278"/>
  <c r="BI275"/>
  <c r="BH275"/>
  <c r="BG275"/>
  <c r="BF275"/>
  <c r="T275"/>
  <c r="R275"/>
  <c r="P275"/>
  <c r="BI272"/>
  <c r="BH272"/>
  <c r="BG272"/>
  <c r="BF272"/>
  <c r="T272"/>
  <c r="R272"/>
  <c r="P272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3"/>
  <c r="BH233"/>
  <c r="BG233"/>
  <c r="BF233"/>
  <c r="T233"/>
  <c r="R233"/>
  <c r="P233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5"/>
  <c r="BH215"/>
  <c r="BG215"/>
  <c r="BF215"/>
  <c r="T215"/>
  <c r="R215"/>
  <c r="P215"/>
  <c r="BI188"/>
  <c r="BH188"/>
  <c r="BG188"/>
  <c r="BF188"/>
  <c r="T188"/>
  <c r="R188"/>
  <c r="P188"/>
  <c r="BI176"/>
  <c r="BH176"/>
  <c r="BG176"/>
  <c r="BF176"/>
  <c r="T176"/>
  <c r="R176"/>
  <c r="P176"/>
  <c r="BI171"/>
  <c r="BH171"/>
  <c r="BG171"/>
  <c r="BF171"/>
  <c r="T171"/>
  <c r="R171"/>
  <c r="P171"/>
  <c r="BI168"/>
  <c r="BH168"/>
  <c r="BG168"/>
  <c r="BF168"/>
  <c r="T168"/>
  <c r="R168"/>
  <c r="P168"/>
  <c r="BI163"/>
  <c r="BH163"/>
  <c r="BG163"/>
  <c r="BF163"/>
  <c r="T163"/>
  <c r="R163"/>
  <c r="P163"/>
  <c r="BI158"/>
  <c r="BH158"/>
  <c r="BG158"/>
  <c r="BF158"/>
  <c r="T158"/>
  <c r="R158"/>
  <c r="P158"/>
  <c r="BI155"/>
  <c r="BH155"/>
  <c r="BG155"/>
  <c r="BF155"/>
  <c r="T155"/>
  <c r="R155"/>
  <c r="P155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7"/>
  <c r="BH137"/>
  <c r="BG137"/>
  <c r="BF137"/>
  <c r="T137"/>
  <c r="R137"/>
  <c r="P137"/>
  <c r="BI132"/>
  <c r="BH132"/>
  <c r="BG132"/>
  <c r="BF132"/>
  <c r="T132"/>
  <c r="R132"/>
  <c r="P132"/>
  <c r="BI126"/>
  <c r="BH126"/>
  <c r="BG126"/>
  <c r="BF126"/>
  <c r="T126"/>
  <c r="R126"/>
  <c r="P126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1"/>
  <c r="BH101"/>
  <c r="BG101"/>
  <c r="BF101"/>
  <c r="T101"/>
  <c r="R101"/>
  <c r="P101"/>
  <c r="BI98"/>
  <c r="BH98"/>
  <c r="BG98"/>
  <c r="BF98"/>
  <c r="T98"/>
  <c r="R98"/>
  <c r="P98"/>
  <c r="F89"/>
  <c r="E87"/>
  <c r="F52"/>
  <c r="E50"/>
  <c r="J24"/>
  <c r="E24"/>
  <c r="J55"/>
  <c r="J23"/>
  <c r="J21"/>
  <c r="E21"/>
  <c r="J54"/>
  <c r="J20"/>
  <c r="J18"/>
  <c r="E18"/>
  <c r="F92"/>
  <c r="J17"/>
  <c r="J15"/>
  <c r="E15"/>
  <c r="F91"/>
  <c r="J14"/>
  <c r="J12"/>
  <c r="J52"/>
  <c r="E7"/>
  <c r="E48"/>
  <c i="8" r="J37"/>
  <c r="J36"/>
  <c i="1" r="AY61"/>
  <c i="8" r="J35"/>
  <c i="1" r="AX61"/>
  <c i="8" r="BI824"/>
  <c r="BH824"/>
  <c r="BG824"/>
  <c r="BF824"/>
  <c r="T824"/>
  <c r="T823"/>
  <c r="R824"/>
  <c r="R823"/>
  <c r="P824"/>
  <c r="P823"/>
  <c r="BI817"/>
  <c r="BH817"/>
  <c r="BG817"/>
  <c r="BF817"/>
  <c r="T817"/>
  <c r="R817"/>
  <c r="P817"/>
  <c r="BI814"/>
  <c r="BH814"/>
  <c r="BG814"/>
  <c r="BF814"/>
  <c r="T814"/>
  <c r="R814"/>
  <c r="P814"/>
  <c r="BI808"/>
  <c r="BH808"/>
  <c r="BG808"/>
  <c r="BF808"/>
  <c r="T808"/>
  <c r="R808"/>
  <c r="P808"/>
  <c r="BI805"/>
  <c r="BH805"/>
  <c r="BG805"/>
  <c r="BF805"/>
  <c r="T805"/>
  <c r="R805"/>
  <c r="P805"/>
  <c r="BI803"/>
  <c r="BH803"/>
  <c r="BG803"/>
  <c r="BF803"/>
  <c r="T803"/>
  <c r="R803"/>
  <c r="P803"/>
  <c r="BI801"/>
  <c r="BH801"/>
  <c r="BG801"/>
  <c r="BF801"/>
  <c r="T801"/>
  <c r="R801"/>
  <c r="P801"/>
  <c r="BI799"/>
  <c r="BH799"/>
  <c r="BG799"/>
  <c r="BF799"/>
  <c r="T799"/>
  <c r="R799"/>
  <c r="P799"/>
  <c r="BI797"/>
  <c r="BH797"/>
  <c r="BG797"/>
  <c r="BF797"/>
  <c r="T797"/>
  <c r="R797"/>
  <c r="P797"/>
  <c r="BI795"/>
  <c r="BH795"/>
  <c r="BG795"/>
  <c r="BF795"/>
  <c r="T795"/>
  <c r="R795"/>
  <c r="P795"/>
  <c r="BI792"/>
  <c r="BH792"/>
  <c r="BG792"/>
  <c r="BF792"/>
  <c r="T792"/>
  <c r="R792"/>
  <c r="P792"/>
  <c r="BI789"/>
  <c r="BH789"/>
  <c r="BG789"/>
  <c r="BF789"/>
  <c r="T789"/>
  <c r="R789"/>
  <c r="P789"/>
  <c r="BI784"/>
  <c r="BH784"/>
  <c r="BG784"/>
  <c r="BF784"/>
  <c r="T784"/>
  <c r="R784"/>
  <c r="P784"/>
  <c r="BI781"/>
  <c r="BH781"/>
  <c r="BG781"/>
  <c r="BF781"/>
  <c r="T781"/>
  <c r="R781"/>
  <c r="P781"/>
  <c r="BI779"/>
  <c r="BH779"/>
  <c r="BG779"/>
  <c r="BF779"/>
  <c r="T779"/>
  <c r="R779"/>
  <c r="P779"/>
  <c r="BI773"/>
  <c r="BH773"/>
  <c r="BG773"/>
  <c r="BF773"/>
  <c r="T773"/>
  <c r="R773"/>
  <c r="P773"/>
  <c r="BI763"/>
  <c r="BH763"/>
  <c r="BG763"/>
  <c r="BF763"/>
  <c r="T763"/>
  <c r="R763"/>
  <c r="P763"/>
  <c r="BI757"/>
  <c r="BH757"/>
  <c r="BG757"/>
  <c r="BF757"/>
  <c r="T757"/>
  <c r="R757"/>
  <c r="P757"/>
  <c r="BI752"/>
  <c r="BH752"/>
  <c r="BG752"/>
  <c r="BF752"/>
  <c r="T752"/>
  <c r="R752"/>
  <c r="P752"/>
  <c r="BI749"/>
  <c r="BH749"/>
  <c r="BG749"/>
  <c r="BF749"/>
  <c r="T749"/>
  <c r="R749"/>
  <c r="P749"/>
  <c r="BI747"/>
  <c r="BH747"/>
  <c r="BG747"/>
  <c r="BF747"/>
  <c r="T747"/>
  <c r="R747"/>
  <c r="P747"/>
  <c r="BI744"/>
  <c r="BH744"/>
  <c r="BG744"/>
  <c r="BF744"/>
  <c r="T744"/>
  <c r="R744"/>
  <c r="P744"/>
  <c r="BI740"/>
  <c r="BH740"/>
  <c r="BG740"/>
  <c r="BF740"/>
  <c r="T740"/>
  <c r="R740"/>
  <c r="P740"/>
  <c r="BI734"/>
  <c r="BH734"/>
  <c r="BG734"/>
  <c r="BF734"/>
  <c r="T734"/>
  <c r="R734"/>
  <c r="P734"/>
  <c r="BI728"/>
  <c r="BH728"/>
  <c r="BG728"/>
  <c r="BF728"/>
  <c r="T728"/>
  <c r="R728"/>
  <c r="P728"/>
  <c r="BI724"/>
  <c r="BH724"/>
  <c r="BG724"/>
  <c r="BF724"/>
  <c r="T724"/>
  <c r="R724"/>
  <c r="P724"/>
  <c r="BI718"/>
  <c r="BH718"/>
  <c r="BG718"/>
  <c r="BF718"/>
  <c r="T718"/>
  <c r="R718"/>
  <c r="P718"/>
  <c r="BI712"/>
  <c r="BH712"/>
  <c r="BG712"/>
  <c r="BF712"/>
  <c r="T712"/>
  <c r="R712"/>
  <c r="P712"/>
  <c r="BI706"/>
  <c r="BH706"/>
  <c r="BG706"/>
  <c r="BF706"/>
  <c r="T706"/>
  <c r="R706"/>
  <c r="P706"/>
  <c r="BI687"/>
  <c r="BH687"/>
  <c r="BG687"/>
  <c r="BF687"/>
  <c r="T687"/>
  <c r="R687"/>
  <c r="P687"/>
  <c r="BI683"/>
  <c r="BH683"/>
  <c r="BG683"/>
  <c r="BF683"/>
  <c r="T683"/>
  <c r="R683"/>
  <c r="P683"/>
  <c r="BI678"/>
  <c r="BH678"/>
  <c r="BG678"/>
  <c r="BF678"/>
  <c r="T678"/>
  <c r="R678"/>
  <c r="P678"/>
  <c r="BI673"/>
  <c r="BH673"/>
  <c r="BG673"/>
  <c r="BF673"/>
  <c r="T673"/>
  <c r="R673"/>
  <c r="P673"/>
  <c r="BI648"/>
  <c r="BH648"/>
  <c r="BG648"/>
  <c r="BF648"/>
  <c r="T648"/>
  <c r="R648"/>
  <c r="P648"/>
  <c r="BI643"/>
  <c r="BH643"/>
  <c r="BG643"/>
  <c r="BF643"/>
  <c r="T643"/>
  <c r="R643"/>
  <c r="P643"/>
  <c r="BI639"/>
  <c r="BH639"/>
  <c r="BG639"/>
  <c r="BF639"/>
  <c r="T639"/>
  <c r="R639"/>
  <c r="P639"/>
  <c r="BI637"/>
  <c r="BH637"/>
  <c r="BG637"/>
  <c r="BF637"/>
  <c r="T637"/>
  <c r="R637"/>
  <c r="P637"/>
  <c r="BI629"/>
  <c r="BH629"/>
  <c r="BG629"/>
  <c r="BF629"/>
  <c r="T629"/>
  <c r="R629"/>
  <c r="P629"/>
  <c r="BI599"/>
  <c r="BH599"/>
  <c r="BG599"/>
  <c r="BF599"/>
  <c r="T599"/>
  <c r="R599"/>
  <c r="P599"/>
  <c r="BI595"/>
  <c r="BH595"/>
  <c r="BG595"/>
  <c r="BF595"/>
  <c r="T595"/>
  <c r="R595"/>
  <c r="P595"/>
  <c r="BI570"/>
  <c r="BH570"/>
  <c r="BG570"/>
  <c r="BF570"/>
  <c r="T570"/>
  <c r="R570"/>
  <c r="P570"/>
  <c r="BI567"/>
  <c r="BH567"/>
  <c r="BG567"/>
  <c r="BF567"/>
  <c r="T567"/>
  <c r="R567"/>
  <c r="P567"/>
  <c r="BI560"/>
  <c r="BH560"/>
  <c r="BG560"/>
  <c r="BF560"/>
  <c r="T560"/>
  <c r="R560"/>
  <c r="P560"/>
  <c r="BI556"/>
  <c r="BH556"/>
  <c r="BG556"/>
  <c r="BF556"/>
  <c r="T556"/>
  <c r="R556"/>
  <c r="P556"/>
  <c r="BI553"/>
  <c r="BH553"/>
  <c r="BG553"/>
  <c r="BF553"/>
  <c r="T553"/>
  <c r="R553"/>
  <c r="P553"/>
  <c r="BI546"/>
  <c r="BH546"/>
  <c r="BG546"/>
  <c r="BF546"/>
  <c r="T546"/>
  <c r="R546"/>
  <c r="P546"/>
  <c r="BI541"/>
  <c r="BH541"/>
  <c r="BG541"/>
  <c r="BF541"/>
  <c r="T541"/>
  <c r="R541"/>
  <c r="P541"/>
  <c r="BI538"/>
  <c r="BH538"/>
  <c r="BG538"/>
  <c r="BF538"/>
  <c r="T538"/>
  <c r="R538"/>
  <c r="P538"/>
  <c r="BI534"/>
  <c r="BH534"/>
  <c r="BG534"/>
  <c r="BF534"/>
  <c r="T534"/>
  <c r="R534"/>
  <c r="P534"/>
  <c r="BI531"/>
  <c r="BH531"/>
  <c r="BG531"/>
  <c r="BF531"/>
  <c r="T531"/>
  <c r="R531"/>
  <c r="P531"/>
  <c r="BI528"/>
  <c r="BH528"/>
  <c r="BG528"/>
  <c r="BF528"/>
  <c r="T528"/>
  <c r="R528"/>
  <c r="P528"/>
  <c r="BI521"/>
  <c r="BH521"/>
  <c r="BG521"/>
  <c r="BF521"/>
  <c r="T521"/>
  <c r="R521"/>
  <c r="P521"/>
  <c r="BI518"/>
  <c r="BH518"/>
  <c r="BG518"/>
  <c r="BF518"/>
  <c r="T518"/>
  <c r="R518"/>
  <c r="P518"/>
  <c r="BI516"/>
  <c r="BH516"/>
  <c r="BG516"/>
  <c r="BF516"/>
  <c r="T516"/>
  <c r="R516"/>
  <c r="P516"/>
  <c r="BI508"/>
  <c r="BH508"/>
  <c r="BG508"/>
  <c r="BF508"/>
  <c r="T508"/>
  <c r="R508"/>
  <c r="P508"/>
  <c r="BI500"/>
  <c r="BH500"/>
  <c r="BG500"/>
  <c r="BF500"/>
  <c r="T500"/>
  <c r="R500"/>
  <c r="P500"/>
  <c r="BI491"/>
  <c r="BH491"/>
  <c r="BG491"/>
  <c r="BF491"/>
  <c r="T491"/>
  <c r="R491"/>
  <c r="P491"/>
  <c r="BI484"/>
  <c r="BH484"/>
  <c r="BG484"/>
  <c r="BF484"/>
  <c r="T484"/>
  <c r="R484"/>
  <c r="P484"/>
  <c r="BI482"/>
  <c r="BH482"/>
  <c r="BG482"/>
  <c r="BF482"/>
  <c r="T482"/>
  <c r="R482"/>
  <c r="P482"/>
  <c r="BI478"/>
  <c r="BH478"/>
  <c r="BG478"/>
  <c r="BF478"/>
  <c r="T478"/>
  <c r="R478"/>
  <c r="P478"/>
  <c r="BI475"/>
  <c r="BH475"/>
  <c r="BG475"/>
  <c r="BF475"/>
  <c r="T475"/>
  <c r="R475"/>
  <c r="P475"/>
  <c r="BI469"/>
  <c r="BH469"/>
  <c r="BG469"/>
  <c r="BF469"/>
  <c r="T469"/>
  <c r="R469"/>
  <c r="P469"/>
  <c r="BI465"/>
  <c r="BH465"/>
  <c r="BG465"/>
  <c r="BF465"/>
  <c r="T465"/>
  <c r="R465"/>
  <c r="P465"/>
  <c r="BI461"/>
  <c r="BH461"/>
  <c r="BG461"/>
  <c r="BF461"/>
  <c r="T461"/>
  <c r="R461"/>
  <c r="P461"/>
  <c r="BI458"/>
  <c r="BH458"/>
  <c r="BG458"/>
  <c r="BF458"/>
  <c r="T458"/>
  <c r="R458"/>
  <c r="P458"/>
  <c r="BI456"/>
  <c r="BH456"/>
  <c r="BG456"/>
  <c r="BF456"/>
  <c r="T456"/>
  <c r="R456"/>
  <c r="P456"/>
  <c r="BI454"/>
  <c r="BH454"/>
  <c r="BG454"/>
  <c r="BF454"/>
  <c r="T454"/>
  <c r="R454"/>
  <c r="P454"/>
  <c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5"/>
  <c r="BH425"/>
  <c r="BG425"/>
  <c r="BF425"/>
  <c r="T425"/>
  <c r="R425"/>
  <c r="P425"/>
  <c r="BI422"/>
  <c r="BH422"/>
  <c r="BG422"/>
  <c r="BF422"/>
  <c r="T422"/>
  <c r="R422"/>
  <c r="P422"/>
  <c r="BI418"/>
  <c r="BH418"/>
  <c r="BG418"/>
  <c r="BF418"/>
  <c r="T418"/>
  <c r="R418"/>
  <c r="P418"/>
  <c r="BI414"/>
  <c r="BH414"/>
  <c r="BG414"/>
  <c r="BF414"/>
  <c r="T414"/>
  <c r="R414"/>
  <c r="P414"/>
  <c r="BI411"/>
  <c r="BH411"/>
  <c r="BG411"/>
  <c r="BF411"/>
  <c r="T411"/>
  <c r="R411"/>
  <c r="P411"/>
  <c r="BI406"/>
  <c r="BH406"/>
  <c r="BG406"/>
  <c r="BF406"/>
  <c r="T406"/>
  <c r="R406"/>
  <c r="P406"/>
  <c r="BI401"/>
  <c r="BH401"/>
  <c r="BG401"/>
  <c r="BF401"/>
  <c r="T401"/>
  <c r="R401"/>
  <c r="P401"/>
  <c r="BI396"/>
  <c r="BH396"/>
  <c r="BG396"/>
  <c r="BF396"/>
  <c r="T396"/>
  <c r="R396"/>
  <c r="P396"/>
  <c r="BI391"/>
  <c r="BH391"/>
  <c r="BG391"/>
  <c r="BF391"/>
  <c r="T391"/>
  <c r="R391"/>
  <c r="P391"/>
  <c r="BI389"/>
  <c r="BH389"/>
  <c r="BG389"/>
  <c r="BF389"/>
  <c r="T389"/>
  <c r="R389"/>
  <c r="P389"/>
  <c r="BI387"/>
  <c r="BH387"/>
  <c r="BG387"/>
  <c r="BF387"/>
  <c r="T387"/>
  <c r="R387"/>
  <c r="P387"/>
  <c r="BI385"/>
  <c r="BH385"/>
  <c r="BG385"/>
  <c r="BF385"/>
  <c r="T385"/>
  <c r="R385"/>
  <c r="P385"/>
  <c r="BI383"/>
  <c r="BH383"/>
  <c r="BG383"/>
  <c r="BF383"/>
  <c r="T383"/>
  <c r="R383"/>
  <c r="P383"/>
  <c r="BI379"/>
  <c r="BH379"/>
  <c r="BG379"/>
  <c r="BF379"/>
  <c r="T379"/>
  <c r="R379"/>
  <c r="P379"/>
  <c r="BI372"/>
  <c r="BH372"/>
  <c r="BG372"/>
  <c r="BF372"/>
  <c r="T372"/>
  <c r="R372"/>
  <c r="P372"/>
  <c r="BI364"/>
  <c r="BH364"/>
  <c r="BG364"/>
  <c r="BF364"/>
  <c r="T364"/>
  <c r="R364"/>
  <c r="P364"/>
  <c r="BI361"/>
  <c r="BH361"/>
  <c r="BG361"/>
  <c r="BF361"/>
  <c r="T361"/>
  <c r="T360"/>
  <c r="R361"/>
  <c r="R360"/>
  <c r="P361"/>
  <c r="P360"/>
  <c r="BI358"/>
  <c r="BH358"/>
  <c r="BG358"/>
  <c r="BF358"/>
  <c r="T358"/>
  <c r="T357"/>
  <c r="R358"/>
  <c r="R357"/>
  <c r="P358"/>
  <c r="P357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2"/>
  <c r="BH342"/>
  <c r="BG342"/>
  <c r="BF342"/>
  <c r="T342"/>
  <c r="R342"/>
  <c r="P342"/>
  <c r="BI337"/>
  <c r="BH337"/>
  <c r="BG337"/>
  <c r="BF337"/>
  <c r="T337"/>
  <c r="R337"/>
  <c r="P337"/>
  <c r="BI334"/>
  <c r="BH334"/>
  <c r="BG334"/>
  <c r="BF334"/>
  <c r="T334"/>
  <c r="R334"/>
  <c r="P334"/>
  <c r="BI332"/>
  <c r="BH332"/>
  <c r="BG332"/>
  <c r="BF332"/>
  <c r="T332"/>
  <c r="R332"/>
  <c r="P332"/>
  <c r="BI329"/>
  <c r="BH329"/>
  <c r="BG329"/>
  <c r="BF329"/>
  <c r="T329"/>
  <c r="R329"/>
  <c r="P329"/>
  <c r="BI322"/>
  <c r="BH322"/>
  <c r="BG322"/>
  <c r="BF322"/>
  <c r="T322"/>
  <c r="R322"/>
  <c r="P322"/>
  <c r="BI315"/>
  <c r="BH315"/>
  <c r="BG315"/>
  <c r="BF315"/>
  <c r="T315"/>
  <c r="R315"/>
  <c r="P315"/>
  <c r="BI306"/>
  <c r="BH306"/>
  <c r="BG306"/>
  <c r="BF306"/>
  <c r="T306"/>
  <c r="R306"/>
  <c r="P306"/>
  <c r="BI297"/>
  <c r="BH297"/>
  <c r="BG297"/>
  <c r="BF297"/>
  <c r="T297"/>
  <c r="R297"/>
  <c r="P297"/>
  <c r="BI289"/>
  <c r="BH289"/>
  <c r="BG289"/>
  <c r="BF289"/>
  <c r="T289"/>
  <c r="R289"/>
  <c r="P289"/>
  <c r="BI285"/>
  <c r="BH285"/>
  <c r="BG285"/>
  <c r="BF285"/>
  <c r="T285"/>
  <c r="T284"/>
  <c r="R285"/>
  <c r="R284"/>
  <c r="P285"/>
  <c r="P284"/>
  <c r="BI282"/>
  <c r="BH282"/>
  <c r="BG282"/>
  <c r="BF282"/>
  <c r="T282"/>
  <c r="R282"/>
  <c r="P282"/>
  <c r="BI279"/>
  <c r="BH279"/>
  <c r="BG279"/>
  <c r="BF279"/>
  <c r="T279"/>
  <c r="R279"/>
  <c r="P279"/>
  <c r="BI274"/>
  <c r="BH274"/>
  <c r="BG274"/>
  <c r="BF274"/>
  <c r="T274"/>
  <c r="R274"/>
  <c r="P274"/>
  <c r="BI271"/>
  <c r="BH271"/>
  <c r="BG271"/>
  <c r="BF271"/>
  <c r="T271"/>
  <c r="R271"/>
  <c r="P271"/>
  <c r="BI264"/>
  <c r="BH264"/>
  <c r="BG264"/>
  <c r="BF264"/>
  <c r="T264"/>
  <c r="R264"/>
  <c r="P264"/>
  <c r="BI258"/>
  <c r="BH258"/>
  <c r="BG258"/>
  <c r="BF258"/>
  <c r="T258"/>
  <c r="R258"/>
  <c r="P258"/>
  <c r="BI252"/>
  <c r="BH252"/>
  <c r="BG252"/>
  <c r="BF252"/>
  <c r="T252"/>
  <c r="R252"/>
  <c r="P252"/>
  <c r="BI247"/>
  <c r="BH247"/>
  <c r="BG247"/>
  <c r="BF247"/>
  <c r="T247"/>
  <c r="R247"/>
  <c r="P247"/>
  <c r="BI244"/>
  <c r="BH244"/>
  <c r="BG244"/>
  <c r="BF244"/>
  <c r="T244"/>
  <c r="R244"/>
  <c r="P244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0"/>
  <c r="BH210"/>
  <c r="BG210"/>
  <c r="BF210"/>
  <c r="T210"/>
  <c r="R210"/>
  <c r="P210"/>
  <c r="BI203"/>
  <c r="BH203"/>
  <c r="BG203"/>
  <c r="BF203"/>
  <c r="T203"/>
  <c r="R203"/>
  <c r="P203"/>
  <c r="BI170"/>
  <c r="BH170"/>
  <c r="BG170"/>
  <c r="BF170"/>
  <c r="T170"/>
  <c r="R170"/>
  <c r="P170"/>
  <c r="BI157"/>
  <c r="BH157"/>
  <c r="BG157"/>
  <c r="BF157"/>
  <c r="T157"/>
  <c r="R157"/>
  <c r="P157"/>
  <c r="BI150"/>
  <c r="BH150"/>
  <c r="BG150"/>
  <c r="BF150"/>
  <c r="T150"/>
  <c r="R150"/>
  <c r="P150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5"/>
  <c r="BH135"/>
  <c r="BG135"/>
  <c r="BF135"/>
  <c r="T135"/>
  <c r="R135"/>
  <c r="P135"/>
  <c r="BI132"/>
  <c r="BH132"/>
  <c r="BG132"/>
  <c r="BF132"/>
  <c r="T132"/>
  <c r="R132"/>
  <c r="P132"/>
  <c r="BI127"/>
  <c r="BH127"/>
  <c r="BG127"/>
  <c r="BF127"/>
  <c r="T127"/>
  <c r="R127"/>
  <c r="P127"/>
  <c r="BI124"/>
  <c r="BH124"/>
  <c r="BG124"/>
  <c r="BF124"/>
  <c r="T124"/>
  <c r="R124"/>
  <c r="P124"/>
  <c r="BI117"/>
  <c r="BH117"/>
  <c r="BG117"/>
  <c r="BF117"/>
  <c r="T117"/>
  <c r="R117"/>
  <c r="P117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1"/>
  <c r="BH101"/>
  <c r="BG101"/>
  <c r="BF101"/>
  <c r="T101"/>
  <c r="R101"/>
  <c r="P101"/>
  <c r="BI97"/>
  <c r="BH97"/>
  <c r="BG97"/>
  <c r="BF97"/>
  <c r="T97"/>
  <c r="R97"/>
  <c r="P97"/>
  <c r="F88"/>
  <c r="E86"/>
  <c r="F52"/>
  <c r="E50"/>
  <c r="J24"/>
  <c r="E24"/>
  <c r="J91"/>
  <c r="J23"/>
  <c r="J21"/>
  <c r="E21"/>
  <c r="J90"/>
  <c r="J20"/>
  <c r="J18"/>
  <c r="E18"/>
  <c r="F55"/>
  <c r="J17"/>
  <c r="J15"/>
  <c r="E15"/>
  <c r="F90"/>
  <c r="J14"/>
  <c r="J12"/>
  <c r="J52"/>
  <c r="E7"/>
  <c r="E84"/>
  <c i="7" r="J37"/>
  <c r="J36"/>
  <c i="1" r="AY60"/>
  <c i="7" r="J35"/>
  <c i="1" r="AX60"/>
  <c i="7" r="BI536"/>
  <c r="BH536"/>
  <c r="BG536"/>
  <c r="BF536"/>
  <c r="T536"/>
  <c r="T535"/>
  <c r="R536"/>
  <c r="R535"/>
  <c r="P536"/>
  <c r="P535"/>
  <c r="BI529"/>
  <c r="BH529"/>
  <c r="BG529"/>
  <c r="BF529"/>
  <c r="T529"/>
  <c r="R529"/>
  <c r="P529"/>
  <c r="BI523"/>
  <c r="BH523"/>
  <c r="BG523"/>
  <c r="BF523"/>
  <c r="T523"/>
  <c r="R523"/>
  <c r="P523"/>
  <c r="BI520"/>
  <c r="BH520"/>
  <c r="BG520"/>
  <c r="BF520"/>
  <c r="T520"/>
  <c r="R520"/>
  <c r="P520"/>
  <c r="BI516"/>
  <c r="BH516"/>
  <c r="BG516"/>
  <c r="BF516"/>
  <c r="T516"/>
  <c r="R516"/>
  <c r="P516"/>
  <c r="BI513"/>
  <c r="BH513"/>
  <c r="BG513"/>
  <c r="BF513"/>
  <c r="T513"/>
  <c r="R513"/>
  <c r="P513"/>
  <c r="BI511"/>
  <c r="BH511"/>
  <c r="BG511"/>
  <c r="BF511"/>
  <c r="T511"/>
  <c r="R511"/>
  <c r="P511"/>
  <c r="BI509"/>
  <c r="BH509"/>
  <c r="BG509"/>
  <c r="BF509"/>
  <c r="T509"/>
  <c r="R509"/>
  <c r="P509"/>
  <c r="BI505"/>
  <c r="BH505"/>
  <c r="BG505"/>
  <c r="BF505"/>
  <c r="T505"/>
  <c r="R505"/>
  <c r="P505"/>
  <c r="BI502"/>
  <c r="BH502"/>
  <c r="BG502"/>
  <c r="BF502"/>
  <c r="T502"/>
  <c r="R502"/>
  <c r="P502"/>
  <c r="BI500"/>
  <c r="BH500"/>
  <c r="BG500"/>
  <c r="BF500"/>
  <c r="T500"/>
  <c r="R500"/>
  <c r="P500"/>
  <c r="BI498"/>
  <c r="BH498"/>
  <c r="BG498"/>
  <c r="BF498"/>
  <c r="T498"/>
  <c r="R498"/>
  <c r="P498"/>
  <c r="BI496"/>
  <c r="BH496"/>
  <c r="BG496"/>
  <c r="BF496"/>
  <c r="T496"/>
  <c r="R496"/>
  <c r="P496"/>
  <c r="BI494"/>
  <c r="BH494"/>
  <c r="BG494"/>
  <c r="BF494"/>
  <c r="T494"/>
  <c r="R494"/>
  <c r="P494"/>
  <c r="BI492"/>
  <c r="BH492"/>
  <c r="BG492"/>
  <c r="BF492"/>
  <c r="T492"/>
  <c r="R492"/>
  <c r="P492"/>
  <c r="BI488"/>
  <c r="BH488"/>
  <c r="BG488"/>
  <c r="BF488"/>
  <c r="T488"/>
  <c r="R488"/>
  <c r="P488"/>
  <c r="BI485"/>
  <c r="BH485"/>
  <c r="BG485"/>
  <c r="BF485"/>
  <c r="T485"/>
  <c r="R485"/>
  <c r="P485"/>
  <c r="BI483"/>
  <c r="BH483"/>
  <c r="BG483"/>
  <c r="BF483"/>
  <c r="T483"/>
  <c r="R483"/>
  <c r="P483"/>
  <c r="BI480"/>
  <c r="BH480"/>
  <c r="BG480"/>
  <c r="BF480"/>
  <c r="T480"/>
  <c r="R480"/>
  <c r="P480"/>
  <c r="BI476"/>
  <c r="BH476"/>
  <c r="BG476"/>
  <c r="BF476"/>
  <c r="T476"/>
  <c r="R476"/>
  <c r="P476"/>
  <c r="BI473"/>
  <c r="BH473"/>
  <c r="BG473"/>
  <c r="BF473"/>
  <c r="T473"/>
  <c r="R473"/>
  <c r="P473"/>
  <c r="BI468"/>
  <c r="BH468"/>
  <c r="BG468"/>
  <c r="BF468"/>
  <c r="T468"/>
  <c r="R468"/>
  <c r="P468"/>
  <c r="BI462"/>
  <c r="BH462"/>
  <c r="BG462"/>
  <c r="BF462"/>
  <c r="T462"/>
  <c r="R462"/>
  <c r="P462"/>
  <c r="BI455"/>
  <c r="BH455"/>
  <c r="BG455"/>
  <c r="BF455"/>
  <c r="T455"/>
  <c r="R455"/>
  <c r="P455"/>
  <c r="BI449"/>
  <c r="BH449"/>
  <c r="BG449"/>
  <c r="BF449"/>
  <c r="T449"/>
  <c r="R449"/>
  <c r="P449"/>
  <c r="BI445"/>
  <c r="BH445"/>
  <c r="BG445"/>
  <c r="BF445"/>
  <c r="T445"/>
  <c r="R445"/>
  <c r="P445"/>
  <c r="BI442"/>
  <c r="BH442"/>
  <c r="BG442"/>
  <c r="BF442"/>
  <c r="T442"/>
  <c r="R442"/>
  <c r="P442"/>
  <c r="BI436"/>
  <c r="BH436"/>
  <c r="BG436"/>
  <c r="BF436"/>
  <c r="T436"/>
  <c r="R436"/>
  <c r="P436"/>
  <c r="BI425"/>
  <c r="BH425"/>
  <c r="BG425"/>
  <c r="BF425"/>
  <c r="T425"/>
  <c r="R425"/>
  <c r="P425"/>
  <c r="BI416"/>
  <c r="BH416"/>
  <c r="BG416"/>
  <c r="BF416"/>
  <c r="T416"/>
  <c r="R416"/>
  <c r="P416"/>
  <c r="BI413"/>
  <c r="BH413"/>
  <c r="BG413"/>
  <c r="BF413"/>
  <c r="T413"/>
  <c r="R413"/>
  <c r="P413"/>
  <c r="BI405"/>
  <c r="BH405"/>
  <c r="BG405"/>
  <c r="BF405"/>
  <c r="T405"/>
  <c r="R405"/>
  <c r="P405"/>
  <c r="BI397"/>
  <c r="BH397"/>
  <c r="BG397"/>
  <c r="BF397"/>
  <c r="T397"/>
  <c r="R397"/>
  <c r="P397"/>
  <c r="BI385"/>
  <c r="BH385"/>
  <c r="BG385"/>
  <c r="BF385"/>
  <c r="T385"/>
  <c r="R385"/>
  <c r="P385"/>
  <c r="BI376"/>
  <c r="BH376"/>
  <c r="BG376"/>
  <c r="BF376"/>
  <c r="T376"/>
  <c r="R376"/>
  <c r="P376"/>
  <c r="BI373"/>
  <c r="BH373"/>
  <c r="BG373"/>
  <c r="BF373"/>
  <c r="T373"/>
  <c r="R373"/>
  <c r="P373"/>
  <c r="BI370"/>
  <c r="BH370"/>
  <c r="BG370"/>
  <c r="BF370"/>
  <c r="T370"/>
  <c r="R370"/>
  <c r="P370"/>
  <c r="BI367"/>
  <c r="BH367"/>
  <c r="BG367"/>
  <c r="BF367"/>
  <c r="T367"/>
  <c r="R367"/>
  <c r="P367"/>
  <c r="BI361"/>
  <c r="BH361"/>
  <c r="BG361"/>
  <c r="BF361"/>
  <c r="T361"/>
  <c r="R361"/>
  <c r="P361"/>
  <c r="BI356"/>
  <c r="BH356"/>
  <c r="BG356"/>
  <c r="BF356"/>
  <c r="T356"/>
  <c r="R356"/>
  <c r="P356"/>
  <c r="BI354"/>
  <c r="BH354"/>
  <c r="BG354"/>
  <c r="BF354"/>
  <c r="T354"/>
  <c r="R354"/>
  <c r="P354"/>
  <c r="BI350"/>
  <c r="BH350"/>
  <c r="BG350"/>
  <c r="BF350"/>
  <c r="T350"/>
  <c r="R350"/>
  <c r="P350"/>
  <c r="BI343"/>
  <c r="BH343"/>
  <c r="BG343"/>
  <c r="BF343"/>
  <c r="T343"/>
  <c r="R343"/>
  <c r="P343"/>
  <c r="BI327"/>
  <c r="BH327"/>
  <c r="BG327"/>
  <c r="BF327"/>
  <c r="T327"/>
  <c r="R327"/>
  <c r="P327"/>
  <c r="BI320"/>
  <c r="BH320"/>
  <c r="BG320"/>
  <c r="BF320"/>
  <c r="T320"/>
  <c r="R320"/>
  <c r="P320"/>
  <c r="BI318"/>
  <c r="BH318"/>
  <c r="BG318"/>
  <c r="BF318"/>
  <c r="T318"/>
  <c r="R318"/>
  <c r="P318"/>
  <c r="BI313"/>
  <c r="BH313"/>
  <c r="BG313"/>
  <c r="BF313"/>
  <c r="T313"/>
  <c r="R313"/>
  <c r="P313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298"/>
  <c r="BH298"/>
  <c r="BG298"/>
  <c r="BF298"/>
  <c r="T298"/>
  <c r="R298"/>
  <c r="P298"/>
  <c r="BI294"/>
  <c r="BH294"/>
  <c r="BG294"/>
  <c r="BF294"/>
  <c r="T294"/>
  <c r="R294"/>
  <c r="P294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76"/>
  <c r="BH276"/>
  <c r="BG276"/>
  <c r="BF276"/>
  <c r="T276"/>
  <c r="R276"/>
  <c r="P276"/>
  <c r="BI267"/>
  <c r="BH267"/>
  <c r="BG267"/>
  <c r="BF267"/>
  <c r="T267"/>
  <c r="R267"/>
  <c r="P267"/>
  <c r="BI264"/>
  <c r="BH264"/>
  <c r="BG264"/>
  <c r="BF264"/>
  <c r="T264"/>
  <c r="T263"/>
  <c r="R264"/>
  <c r="R263"/>
  <c r="P264"/>
  <c r="P263"/>
  <c r="BI259"/>
  <c r="BH259"/>
  <c r="BG259"/>
  <c r="BF259"/>
  <c r="T259"/>
  <c r="R259"/>
  <c r="P259"/>
  <c r="BI255"/>
  <c r="BH255"/>
  <c r="BG255"/>
  <c r="BF255"/>
  <c r="T255"/>
  <c r="R255"/>
  <c r="P255"/>
  <c r="BI251"/>
  <c r="BH251"/>
  <c r="BG251"/>
  <c r="BF251"/>
  <c r="T251"/>
  <c r="R251"/>
  <c r="P251"/>
  <c r="BI248"/>
  <c r="BH248"/>
  <c r="BG248"/>
  <c r="BF248"/>
  <c r="T248"/>
  <c r="R248"/>
  <c r="P248"/>
  <c r="BI246"/>
  <c r="BH246"/>
  <c r="BG246"/>
  <c r="BF246"/>
  <c r="T246"/>
  <c r="R246"/>
  <c r="P246"/>
  <c r="BI240"/>
  <c r="BH240"/>
  <c r="BG240"/>
  <c r="BF240"/>
  <c r="T240"/>
  <c r="R240"/>
  <c r="P240"/>
  <c r="BI235"/>
  <c r="BH235"/>
  <c r="BG235"/>
  <c r="BF235"/>
  <c r="T235"/>
  <c r="R235"/>
  <c r="P235"/>
  <c r="BI227"/>
  <c r="BH227"/>
  <c r="BG227"/>
  <c r="BF227"/>
  <c r="T227"/>
  <c r="R227"/>
  <c r="P227"/>
  <c r="BI219"/>
  <c r="BH219"/>
  <c r="BG219"/>
  <c r="BF219"/>
  <c r="T219"/>
  <c r="R219"/>
  <c r="P219"/>
  <c r="BI212"/>
  <c r="BH212"/>
  <c r="BG212"/>
  <c r="BF212"/>
  <c r="T212"/>
  <c r="R212"/>
  <c r="P212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2"/>
  <c r="BH172"/>
  <c r="BG172"/>
  <c r="BF172"/>
  <c r="T172"/>
  <c r="R172"/>
  <c r="P172"/>
  <c r="BI169"/>
  <c r="BH169"/>
  <c r="BG169"/>
  <c r="BF169"/>
  <c r="T169"/>
  <c r="R169"/>
  <c r="P169"/>
  <c r="BI164"/>
  <c r="BH164"/>
  <c r="BG164"/>
  <c r="BF164"/>
  <c r="T164"/>
  <c r="R164"/>
  <c r="P164"/>
  <c r="BI158"/>
  <c r="BH158"/>
  <c r="BG158"/>
  <c r="BF158"/>
  <c r="T158"/>
  <c r="R158"/>
  <c r="P158"/>
  <c r="BI131"/>
  <c r="BH131"/>
  <c r="BG131"/>
  <c r="BF131"/>
  <c r="T131"/>
  <c r="R131"/>
  <c r="P131"/>
  <c r="BI122"/>
  <c r="BH122"/>
  <c r="BG122"/>
  <c r="BF122"/>
  <c r="T122"/>
  <c r="R122"/>
  <c r="P122"/>
  <c r="BI117"/>
  <c r="BH117"/>
  <c r="BG117"/>
  <c r="BF117"/>
  <c r="T117"/>
  <c r="R117"/>
  <c r="P117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F86"/>
  <c r="E84"/>
  <c r="F52"/>
  <c r="E50"/>
  <c r="J24"/>
  <c r="E24"/>
  <c r="J89"/>
  <c r="J23"/>
  <c r="J21"/>
  <c r="E21"/>
  <c r="J88"/>
  <c r="J20"/>
  <c r="J18"/>
  <c r="E18"/>
  <c r="F89"/>
  <c r="J17"/>
  <c r="J15"/>
  <c r="E15"/>
  <c r="F54"/>
  <c r="J14"/>
  <c r="J12"/>
  <c r="J86"/>
  <c r="E7"/>
  <c r="E82"/>
  <c i="6" r="J37"/>
  <c r="J36"/>
  <c i="1" r="AY59"/>
  <c i="6" r="J35"/>
  <c i="1" r="AX59"/>
  <c i="6" r="BI652"/>
  <c r="BH652"/>
  <c r="BG652"/>
  <c r="BF652"/>
  <c r="T652"/>
  <c r="R652"/>
  <c r="P652"/>
  <c r="BI649"/>
  <c r="BH649"/>
  <c r="BG649"/>
  <c r="BF649"/>
  <c r="T649"/>
  <c r="R649"/>
  <c r="P649"/>
  <c r="BI645"/>
  <c r="BH645"/>
  <c r="BG645"/>
  <c r="BF645"/>
  <c r="T645"/>
  <c r="R645"/>
  <c r="P645"/>
  <c r="BI642"/>
  <c r="BH642"/>
  <c r="BG642"/>
  <c r="BF642"/>
  <c r="T642"/>
  <c r="R642"/>
  <c r="P642"/>
  <c r="BI640"/>
  <c r="BH640"/>
  <c r="BG640"/>
  <c r="BF640"/>
  <c r="T640"/>
  <c r="R640"/>
  <c r="P640"/>
  <c r="BI638"/>
  <c r="BH638"/>
  <c r="BG638"/>
  <c r="BF638"/>
  <c r="T638"/>
  <c r="R638"/>
  <c r="P638"/>
  <c r="BI631"/>
  <c r="BH631"/>
  <c r="BG631"/>
  <c r="BF631"/>
  <c r="T631"/>
  <c r="R631"/>
  <c r="P631"/>
  <c r="BI628"/>
  <c r="BH628"/>
  <c r="BG628"/>
  <c r="BF628"/>
  <c r="T628"/>
  <c r="R628"/>
  <c r="P628"/>
  <c r="BI622"/>
  <c r="BH622"/>
  <c r="BG622"/>
  <c r="BF622"/>
  <c r="T622"/>
  <c r="R622"/>
  <c r="P622"/>
  <c r="BI618"/>
  <c r="BH618"/>
  <c r="BG618"/>
  <c r="BF618"/>
  <c r="T618"/>
  <c r="R618"/>
  <c r="P618"/>
  <c r="BI615"/>
  <c r="BH615"/>
  <c r="BG615"/>
  <c r="BF615"/>
  <c r="T615"/>
  <c r="R615"/>
  <c r="P615"/>
  <c r="BI613"/>
  <c r="BH613"/>
  <c r="BG613"/>
  <c r="BF613"/>
  <c r="T613"/>
  <c r="R613"/>
  <c r="P613"/>
  <c r="BI611"/>
  <c r="BH611"/>
  <c r="BG611"/>
  <c r="BF611"/>
  <c r="T611"/>
  <c r="R611"/>
  <c r="P611"/>
  <c r="BI609"/>
  <c r="BH609"/>
  <c r="BG609"/>
  <c r="BF609"/>
  <c r="T609"/>
  <c r="R609"/>
  <c r="P609"/>
  <c r="BI606"/>
  <c r="BH606"/>
  <c r="BG606"/>
  <c r="BF606"/>
  <c r="T606"/>
  <c r="R606"/>
  <c r="P606"/>
  <c r="BI603"/>
  <c r="BH603"/>
  <c r="BG603"/>
  <c r="BF603"/>
  <c r="T603"/>
  <c r="R603"/>
  <c r="P603"/>
  <c r="BI600"/>
  <c r="BH600"/>
  <c r="BG600"/>
  <c r="BF600"/>
  <c r="T600"/>
  <c r="R600"/>
  <c r="P600"/>
  <c r="BI597"/>
  <c r="BH597"/>
  <c r="BG597"/>
  <c r="BF597"/>
  <c r="T597"/>
  <c r="R597"/>
  <c r="P597"/>
  <c r="BI592"/>
  <c r="BH592"/>
  <c r="BG592"/>
  <c r="BF592"/>
  <c r="T592"/>
  <c r="R592"/>
  <c r="P592"/>
  <c r="BI588"/>
  <c r="BH588"/>
  <c r="BG588"/>
  <c r="BF588"/>
  <c r="T588"/>
  <c r="R588"/>
  <c r="P588"/>
  <c r="BI585"/>
  <c r="BH585"/>
  <c r="BG585"/>
  <c r="BF585"/>
  <c r="T585"/>
  <c r="R585"/>
  <c r="P585"/>
  <c r="BI583"/>
  <c r="BH583"/>
  <c r="BG583"/>
  <c r="BF583"/>
  <c r="T583"/>
  <c r="R583"/>
  <c r="P583"/>
  <c r="BI580"/>
  <c r="BH580"/>
  <c r="BG580"/>
  <c r="BF580"/>
  <c r="T580"/>
  <c r="R580"/>
  <c r="P580"/>
  <c r="BI575"/>
  <c r="BH575"/>
  <c r="BG575"/>
  <c r="BF575"/>
  <c r="T575"/>
  <c r="R575"/>
  <c r="P575"/>
  <c r="BI568"/>
  <c r="BH568"/>
  <c r="BG568"/>
  <c r="BF568"/>
  <c r="T568"/>
  <c r="R568"/>
  <c r="P568"/>
  <c r="BI563"/>
  <c r="BH563"/>
  <c r="BG563"/>
  <c r="BF563"/>
  <c r="T563"/>
  <c r="R563"/>
  <c r="P563"/>
  <c r="BI561"/>
  <c r="BH561"/>
  <c r="BG561"/>
  <c r="BF561"/>
  <c r="T561"/>
  <c r="R561"/>
  <c r="P561"/>
  <c r="BI558"/>
  <c r="BH558"/>
  <c r="BG558"/>
  <c r="BF558"/>
  <c r="T558"/>
  <c r="R558"/>
  <c r="P558"/>
  <c r="BI554"/>
  <c r="BH554"/>
  <c r="BG554"/>
  <c r="BF554"/>
  <c r="T554"/>
  <c r="R554"/>
  <c r="P554"/>
  <c r="BI552"/>
  <c r="BH552"/>
  <c r="BG552"/>
  <c r="BF552"/>
  <c r="T552"/>
  <c r="R552"/>
  <c r="P552"/>
  <c r="BI547"/>
  <c r="BH547"/>
  <c r="BG547"/>
  <c r="BF547"/>
  <c r="T547"/>
  <c r="R547"/>
  <c r="P547"/>
  <c r="BI543"/>
  <c r="BH543"/>
  <c r="BG543"/>
  <c r="BF543"/>
  <c r="T543"/>
  <c r="R543"/>
  <c r="P543"/>
  <c r="BI539"/>
  <c r="BH539"/>
  <c r="BG539"/>
  <c r="BF539"/>
  <c r="T539"/>
  <c r="R539"/>
  <c r="P539"/>
  <c r="BI534"/>
  <c r="BH534"/>
  <c r="BG534"/>
  <c r="BF534"/>
  <c r="T534"/>
  <c r="R534"/>
  <c r="P534"/>
  <c r="BI528"/>
  <c r="BH528"/>
  <c r="BG528"/>
  <c r="BF528"/>
  <c r="T528"/>
  <c r="R528"/>
  <c r="P528"/>
  <c r="BI516"/>
  <c r="BH516"/>
  <c r="BG516"/>
  <c r="BF516"/>
  <c r="T516"/>
  <c r="R516"/>
  <c r="P516"/>
  <c r="BI501"/>
  <c r="BH501"/>
  <c r="BG501"/>
  <c r="BF501"/>
  <c r="T501"/>
  <c r="R501"/>
  <c r="P501"/>
  <c r="BI499"/>
  <c r="BH499"/>
  <c r="BG499"/>
  <c r="BF499"/>
  <c r="T499"/>
  <c r="R499"/>
  <c r="P499"/>
  <c r="BI491"/>
  <c r="BH491"/>
  <c r="BG491"/>
  <c r="BF491"/>
  <c r="T491"/>
  <c r="R491"/>
  <c r="P491"/>
  <c r="BI476"/>
  <c r="BH476"/>
  <c r="BG476"/>
  <c r="BF476"/>
  <c r="T476"/>
  <c r="R476"/>
  <c r="P476"/>
  <c r="BI472"/>
  <c r="BH472"/>
  <c r="BG472"/>
  <c r="BF472"/>
  <c r="T472"/>
  <c r="R472"/>
  <c r="P472"/>
  <c r="BI457"/>
  <c r="BH457"/>
  <c r="BG457"/>
  <c r="BF457"/>
  <c r="T457"/>
  <c r="R457"/>
  <c r="P457"/>
  <c r="BI454"/>
  <c r="BH454"/>
  <c r="BG454"/>
  <c r="BF454"/>
  <c r="T454"/>
  <c r="R454"/>
  <c r="P454"/>
  <c r="BI449"/>
  <c r="BH449"/>
  <c r="BG449"/>
  <c r="BF449"/>
  <c r="T449"/>
  <c r="R449"/>
  <c r="P449"/>
  <c r="BI447"/>
  <c r="BH447"/>
  <c r="BG447"/>
  <c r="BF447"/>
  <c r="T447"/>
  <c r="R447"/>
  <c r="P447"/>
  <c r="BI442"/>
  <c r="BH442"/>
  <c r="BG442"/>
  <c r="BF442"/>
  <c r="T442"/>
  <c r="R442"/>
  <c r="P442"/>
  <c r="BI439"/>
  <c r="BH439"/>
  <c r="BG439"/>
  <c r="BF439"/>
  <c r="T439"/>
  <c r="R439"/>
  <c r="P439"/>
  <c r="BI436"/>
  <c r="BH436"/>
  <c r="BG436"/>
  <c r="BF436"/>
  <c r="T436"/>
  <c r="R436"/>
  <c r="P436"/>
  <c r="BI434"/>
  <c r="BH434"/>
  <c r="BG434"/>
  <c r="BF434"/>
  <c r="T434"/>
  <c r="R434"/>
  <c r="P434"/>
  <c r="BI424"/>
  <c r="BH424"/>
  <c r="BG424"/>
  <c r="BF424"/>
  <c r="T424"/>
  <c r="R424"/>
  <c r="P424"/>
  <c r="BI415"/>
  <c r="BH415"/>
  <c r="BG415"/>
  <c r="BF415"/>
  <c r="T415"/>
  <c r="R415"/>
  <c r="P415"/>
  <c r="BI405"/>
  <c r="BH405"/>
  <c r="BG405"/>
  <c r="BF405"/>
  <c r="T405"/>
  <c r="R405"/>
  <c r="P405"/>
  <c r="BI397"/>
  <c r="BH397"/>
  <c r="BG397"/>
  <c r="BF397"/>
  <c r="T397"/>
  <c r="R397"/>
  <c r="P397"/>
  <c r="BI395"/>
  <c r="BH395"/>
  <c r="BG395"/>
  <c r="BF395"/>
  <c r="T395"/>
  <c r="R395"/>
  <c r="P395"/>
  <c r="BI389"/>
  <c r="BH389"/>
  <c r="BG389"/>
  <c r="BF389"/>
  <c r="T389"/>
  <c r="R389"/>
  <c r="P389"/>
  <c r="BI385"/>
  <c r="BH385"/>
  <c r="BG385"/>
  <c r="BF385"/>
  <c r="T385"/>
  <c r="R385"/>
  <c r="P385"/>
  <c r="BI382"/>
  <c r="BH382"/>
  <c r="BG382"/>
  <c r="BF382"/>
  <c r="T382"/>
  <c r="R382"/>
  <c r="P382"/>
  <c r="BI380"/>
  <c r="BH380"/>
  <c r="BG380"/>
  <c r="BF380"/>
  <c r="T380"/>
  <c r="R380"/>
  <c r="P380"/>
  <c r="BI374"/>
  <c r="BH374"/>
  <c r="BG374"/>
  <c r="BF374"/>
  <c r="T374"/>
  <c r="R374"/>
  <c r="P374"/>
  <c r="BI369"/>
  <c r="BH369"/>
  <c r="BG369"/>
  <c r="BF369"/>
  <c r="T369"/>
  <c r="R369"/>
  <c r="P369"/>
  <c r="BI364"/>
  <c r="BH364"/>
  <c r="BG364"/>
  <c r="BF364"/>
  <c r="T364"/>
  <c r="R364"/>
  <c r="P364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5"/>
  <c r="BH335"/>
  <c r="BG335"/>
  <c r="BF335"/>
  <c r="T335"/>
  <c r="R335"/>
  <c r="P335"/>
  <c r="BI332"/>
  <c r="BH332"/>
  <c r="BG332"/>
  <c r="BF332"/>
  <c r="T332"/>
  <c r="R332"/>
  <c r="P332"/>
  <c r="BI328"/>
  <c r="BH328"/>
  <c r="BG328"/>
  <c r="BF328"/>
  <c r="T328"/>
  <c r="R328"/>
  <c r="P328"/>
  <c r="BI324"/>
  <c r="BH324"/>
  <c r="BG324"/>
  <c r="BF324"/>
  <c r="T324"/>
  <c r="R324"/>
  <c r="P324"/>
  <c r="BI321"/>
  <c r="BH321"/>
  <c r="BG321"/>
  <c r="BF321"/>
  <c r="T321"/>
  <c r="R321"/>
  <c r="P321"/>
  <c r="BI317"/>
  <c r="BH317"/>
  <c r="BG317"/>
  <c r="BF317"/>
  <c r="T317"/>
  <c r="R317"/>
  <c r="P317"/>
  <c r="BI313"/>
  <c r="BH313"/>
  <c r="BG313"/>
  <c r="BF313"/>
  <c r="T313"/>
  <c r="R313"/>
  <c r="P313"/>
  <c r="BI309"/>
  <c r="BH309"/>
  <c r="BG309"/>
  <c r="BF309"/>
  <c r="T309"/>
  <c r="R309"/>
  <c r="P309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6"/>
  <c r="BH296"/>
  <c r="BG296"/>
  <c r="BF296"/>
  <c r="T296"/>
  <c r="R296"/>
  <c r="P296"/>
  <c r="BI292"/>
  <c r="BH292"/>
  <c r="BG292"/>
  <c r="BF292"/>
  <c r="T292"/>
  <c r="R292"/>
  <c r="P292"/>
  <c r="BI289"/>
  <c r="BH289"/>
  <c r="BG289"/>
  <c r="BF289"/>
  <c r="T289"/>
  <c r="T288"/>
  <c r="R289"/>
  <c r="R288"/>
  <c r="P289"/>
  <c r="P288"/>
  <c r="BI284"/>
  <c r="BH284"/>
  <c r="BG284"/>
  <c r="BF284"/>
  <c r="T284"/>
  <c r="R284"/>
  <c r="P284"/>
  <c r="BI280"/>
  <c r="BH280"/>
  <c r="BG280"/>
  <c r="BF280"/>
  <c r="T280"/>
  <c r="R280"/>
  <c r="P280"/>
  <c r="BI276"/>
  <c r="BH276"/>
  <c r="BG276"/>
  <c r="BF276"/>
  <c r="T276"/>
  <c r="R276"/>
  <c r="P276"/>
  <c r="BI273"/>
  <c r="BH273"/>
  <c r="BG273"/>
  <c r="BF273"/>
  <c r="T273"/>
  <c r="R273"/>
  <c r="P273"/>
  <c r="BI271"/>
  <c r="BH271"/>
  <c r="BG271"/>
  <c r="BF271"/>
  <c r="T271"/>
  <c r="R271"/>
  <c r="P271"/>
  <c r="BI265"/>
  <c r="BH265"/>
  <c r="BG265"/>
  <c r="BF265"/>
  <c r="T265"/>
  <c r="R265"/>
  <c r="P265"/>
  <c r="BI258"/>
  <c r="BH258"/>
  <c r="BG258"/>
  <c r="BF258"/>
  <c r="T258"/>
  <c r="R258"/>
  <c r="P258"/>
  <c r="BI251"/>
  <c r="BH251"/>
  <c r="BG251"/>
  <c r="BF251"/>
  <c r="T251"/>
  <c r="R251"/>
  <c r="P251"/>
  <c r="BI245"/>
  <c r="BH245"/>
  <c r="BG245"/>
  <c r="BF245"/>
  <c r="T245"/>
  <c r="R245"/>
  <c r="P245"/>
  <c r="BI240"/>
  <c r="BH240"/>
  <c r="BG240"/>
  <c r="BF240"/>
  <c r="T240"/>
  <c r="R240"/>
  <c r="P240"/>
  <c r="BI237"/>
  <c r="BH237"/>
  <c r="BG237"/>
  <c r="BF237"/>
  <c r="T237"/>
  <c r="R237"/>
  <c r="P237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7"/>
  <c r="BH227"/>
  <c r="BG227"/>
  <c r="BF227"/>
  <c r="T227"/>
  <c r="R227"/>
  <c r="P227"/>
  <c r="BI221"/>
  <c r="BH221"/>
  <c r="BG221"/>
  <c r="BF221"/>
  <c r="T221"/>
  <c r="R221"/>
  <c r="P221"/>
  <c r="BI216"/>
  <c r="BH216"/>
  <c r="BG216"/>
  <c r="BF216"/>
  <c r="T216"/>
  <c r="R216"/>
  <c r="P216"/>
  <c r="BI212"/>
  <c r="BH212"/>
  <c r="BG212"/>
  <c r="BF212"/>
  <c r="T212"/>
  <c r="R212"/>
  <c r="P212"/>
  <c r="BI209"/>
  <c r="BH209"/>
  <c r="BG209"/>
  <c r="BF209"/>
  <c r="T209"/>
  <c r="R209"/>
  <c r="P209"/>
  <c r="BI204"/>
  <c r="BH204"/>
  <c r="BG204"/>
  <c r="BF204"/>
  <c r="T204"/>
  <c r="R204"/>
  <c r="P204"/>
  <c r="BI198"/>
  <c r="BH198"/>
  <c r="BG198"/>
  <c r="BF198"/>
  <c r="T198"/>
  <c r="R198"/>
  <c r="P198"/>
  <c r="BI193"/>
  <c r="BH193"/>
  <c r="BG193"/>
  <c r="BF193"/>
  <c r="T193"/>
  <c r="R193"/>
  <c r="P193"/>
  <c r="BI188"/>
  <c r="BH188"/>
  <c r="BG188"/>
  <c r="BF188"/>
  <c r="T188"/>
  <c r="R188"/>
  <c r="P188"/>
  <c r="BI184"/>
  <c r="BH184"/>
  <c r="BG184"/>
  <c r="BF184"/>
  <c r="T184"/>
  <c r="R184"/>
  <c r="P184"/>
  <c r="BI181"/>
  <c r="BH181"/>
  <c r="BG181"/>
  <c r="BF181"/>
  <c r="T181"/>
  <c r="R181"/>
  <c r="P181"/>
  <c r="BI176"/>
  <c r="BH176"/>
  <c r="BG176"/>
  <c r="BF176"/>
  <c r="T176"/>
  <c r="R176"/>
  <c r="P176"/>
  <c r="BI172"/>
  <c r="BH172"/>
  <c r="BG172"/>
  <c r="BF172"/>
  <c r="T172"/>
  <c r="R172"/>
  <c r="P172"/>
  <c r="BI167"/>
  <c r="BH167"/>
  <c r="BG167"/>
  <c r="BF167"/>
  <c r="T167"/>
  <c r="R167"/>
  <c r="P167"/>
  <c r="BI161"/>
  <c r="BH161"/>
  <c r="BG161"/>
  <c r="BF161"/>
  <c r="T161"/>
  <c r="R161"/>
  <c r="P161"/>
  <c r="BI138"/>
  <c r="BH138"/>
  <c r="BG138"/>
  <c r="BF138"/>
  <c r="T138"/>
  <c r="R138"/>
  <c r="P138"/>
  <c r="BI128"/>
  <c r="BH128"/>
  <c r="BG128"/>
  <c r="BF128"/>
  <c r="T128"/>
  <c r="R128"/>
  <c r="P128"/>
  <c r="BI122"/>
  <c r="BH122"/>
  <c r="BG122"/>
  <c r="BF122"/>
  <c r="T122"/>
  <c r="R122"/>
  <c r="P122"/>
  <c r="BI119"/>
  <c r="BH119"/>
  <c r="BG119"/>
  <c r="BF119"/>
  <c r="T119"/>
  <c r="R119"/>
  <c r="P119"/>
  <c r="BI114"/>
  <c r="BH114"/>
  <c r="BG114"/>
  <c r="BF114"/>
  <c r="T114"/>
  <c r="R114"/>
  <c r="P114"/>
  <c r="BI110"/>
  <c r="BH110"/>
  <c r="BG110"/>
  <c r="BF110"/>
  <c r="T110"/>
  <c r="R110"/>
  <c r="P110"/>
  <c r="BI103"/>
  <c r="BH103"/>
  <c r="BG103"/>
  <c r="BF103"/>
  <c r="T103"/>
  <c r="R103"/>
  <c r="P103"/>
  <c r="BI101"/>
  <c r="BH101"/>
  <c r="BG101"/>
  <c r="BF101"/>
  <c r="T101"/>
  <c r="R101"/>
  <c r="P101"/>
  <c r="BI96"/>
  <c r="BH96"/>
  <c r="BG96"/>
  <c r="BF96"/>
  <c r="T96"/>
  <c r="R96"/>
  <c r="P96"/>
  <c r="F87"/>
  <c r="E85"/>
  <c r="F52"/>
  <c r="E50"/>
  <c r="J24"/>
  <c r="E24"/>
  <c r="J90"/>
  <c r="J23"/>
  <c r="J21"/>
  <c r="E21"/>
  <c r="J89"/>
  <c r="J20"/>
  <c r="J18"/>
  <c r="E18"/>
  <c r="F90"/>
  <c r="J17"/>
  <c r="J15"/>
  <c r="E15"/>
  <c r="F89"/>
  <c r="J14"/>
  <c r="J12"/>
  <c r="J87"/>
  <c r="E7"/>
  <c r="E83"/>
  <c i="5" r="J37"/>
  <c r="J36"/>
  <c i="1" r="AY58"/>
  <c i="5" r="J35"/>
  <c i="1" r="AX58"/>
  <c i="5" r="BI715"/>
  <c r="BH715"/>
  <c r="BG715"/>
  <c r="BF715"/>
  <c r="T715"/>
  <c r="R715"/>
  <c r="P715"/>
  <c r="BI712"/>
  <c r="BH712"/>
  <c r="BG712"/>
  <c r="BF712"/>
  <c r="T712"/>
  <c r="R712"/>
  <c r="P712"/>
  <c r="BI706"/>
  <c r="BH706"/>
  <c r="BG706"/>
  <c r="BF706"/>
  <c r="T706"/>
  <c r="R706"/>
  <c r="P706"/>
  <c r="BI702"/>
  <c r="BH702"/>
  <c r="BG702"/>
  <c r="BF702"/>
  <c r="T702"/>
  <c r="R702"/>
  <c r="P702"/>
  <c r="BI700"/>
  <c r="BH700"/>
  <c r="BG700"/>
  <c r="BF700"/>
  <c r="T700"/>
  <c r="R700"/>
  <c r="P700"/>
  <c r="BI696"/>
  <c r="BH696"/>
  <c r="BG696"/>
  <c r="BF696"/>
  <c r="T696"/>
  <c r="R696"/>
  <c r="P696"/>
  <c r="BI693"/>
  <c r="BH693"/>
  <c r="BG693"/>
  <c r="BF693"/>
  <c r="T693"/>
  <c r="R693"/>
  <c r="P693"/>
  <c r="BI691"/>
  <c r="BH691"/>
  <c r="BG691"/>
  <c r="BF691"/>
  <c r="T691"/>
  <c r="R691"/>
  <c r="P691"/>
  <c r="BI689"/>
  <c r="BH689"/>
  <c r="BG689"/>
  <c r="BF689"/>
  <c r="T689"/>
  <c r="R689"/>
  <c r="P689"/>
  <c r="BI687"/>
  <c r="BH687"/>
  <c r="BG687"/>
  <c r="BF687"/>
  <c r="T687"/>
  <c r="R687"/>
  <c r="P687"/>
  <c r="BI684"/>
  <c r="BH684"/>
  <c r="BG684"/>
  <c r="BF684"/>
  <c r="T684"/>
  <c r="R684"/>
  <c r="P684"/>
  <c r="BI678"/>
  <c r="BH678"/>
  <c r="BG678"/>
  <c r="BF678"/>
  <c r="T678"/>
  <c r="R678"/>
  <c r="P678"/>
  <c r="BI675"/>
  <c r="BH675"/>
  <c r="BG675"/>
  <c r="BF675"/>
  <c r="T675"/>
  <c r="R675"/>
  <c r="P675"/>
  <c r="BI671"/>
  <c r="BH671"/>
  <c r="BG671"/>
  <c r="BF671"/>
  <c r="T671"/>
  <c r="R671"/>
  <c r="P671"/>
  <c r="BI668"/>
  <c r="BH668"/>
  <c r="BG668"/>
  <c r="BF668"/>
  <c r="T668"/>
  <c r="R668"/>
  <c r="P668"/>
  <c r="BI666"/>
  <c r="BH666"/>
  <c r="BG666"/>
  <c r="BF666"/>
  <c r="T666"/>
  <c r="R666"/>
  <c r="P666"/>
  <c r="BI661"/>
  <c r="BH661"/>
  <c r="BG661"/>
  <c r="BF661"/>
  <c r="T661"/>
  <c r="R661"/>
  <c r="P661"/>
  <c r="BI650"/>
  <c r="BH650"/>
  <c r="BG650"/>
  <c r="BF650"/>
  <c r="T650"/>
  <c r="R650"/>
  <c r="P650"/>
  <c r="BI645"/>
  <c r="BH645"/>
  <c r="BG645"/>
  <c r="BF645"/>
  <c r="T645"/>
  <c r="R645"/>
  <c r="P645"/>
  <c r="BI640"/>
  <c r="BH640"/>
  <c r="BG640"/>
  <c r="BF640"/>
  <c r="T640"/>
  <c r="R640"/>
  <c r="P640"/>
  <c r="BI638"/>
  <c r="BH638"/>
  <c r="BG638"/>
  <c r="BF638"/>
  <c r="T638"/>
  <c r="R638"/>
  <c r="P638"/>
  <c r="BI635"/>
  <c r="BH635"/>
  <c r="BG635"/>
  <c r="BF635"/>
  <c r="T635"/>
  <c r="R635"/>
  <c r="P635"/>
  <c r="BI630"/>
  <c r="BH630"/>
  <c r="BG630"/>
  <c r="BF630"/>
  <c r="T630"/>
  <c r="R630"/>
  <c r="P630"/>
  <c r="BI624"/>
  <c r="BH624"/>
  <c r="BG624"/>
  <c r="BF624"/>
  <c r="T624"/>
  <c r="R624"/>
  <c r="P624"/>
  <c r="BI621"/>
  <c r="BH621"/>
  <c r="BG621"/>
  <c r="BF621"/>
  <c r="T621"/>
  <c r="R621"/>
  <c r="P621"/>
  <c r="BI617"/>
  <c r="BH617"/>
  <c r="BG617"/>
  <c r="BF617"/>
  <c r="T617"/>
  <c r="R617"/>
  <c r="P617"/>
  <c r="BI614"/>
  <c r="BH614"/>
  <c r="BG614"/>
  <c r="BF614"/>
  <c r="T614"/>
  <c r="R614"/>
  <c r="P614"/>
  <c r="BI608"/>
  <c r="BH608"/>
  <c r="BG608"/>
  <c r="BF608"/>
  <c r="T608"/>
  <c r="R608"/>
  <c r="P608"/>
  <c r="BI603"/>
  <c r="BH603"/>
  <c r="BG603"/>
  <c r="BF603"/>
  <c r="T603"/>
  <c r="R603"/>
  <c r="P603"/>
  <c r="BI586"/>
  <c r="BH586"/>
  <c r="BG586"/>
  <c r="BF586"/>
  <c r="T586"/>
  <c r="R586"/>
  <c r="P586"/>
  <c r="BI581"/>
  <c r="BH581"/>
  <c r="BG581"/>
  <c r="BF581"/>
  <c r="T581"/>
  <c r="R581"/>
  <c r="P581"/>
  <c r="BI576"/>
  <c r="BH576"/>
  <c r="BG576"/>
  <c r="BF576"/>
  <c r="T576"/>
  <c r="R576"/>
  <c r="P576"/>
  <c r="BI571"/>
  <c r="BH571"/>
  <c r="BG571"/>
  <c r="BF571"/>
  <c r="T571"/>
  <c r="R571"/>
  <c r="P571"/>
  <c r="BI552"/>
  <c r="BH552"/>
  <c r="BG552"/>
  <c r="BF552"/>
  <c r="T552"/>
  <c r="R552"/>
  <c r="P552"/>
  <c r="BI544"/>
  <c r="BH544"/>
  <c r="BG544"/>
  <c r="BF544"/>
  <c r="T544"/>
  <c r="R544"/>
  <c r="P544"/>
  <c r="BI521"/>
  <c r="BH521"/>
  <c r="BG521"/>
  <c r="BF521"/>
  <c r="T521"/>
  <c r="R521"/>
  <c r="P521"/>
  <c r="BI517"/>
  <c r="BH517"/>
  <c r="BG517"/>
  <c r="BF517"/>
  <c r="T517"/>
  <c r="R517"/>
  <c r="P517"/>
  <c r="BI492"/>
  <c r="BH492"/>
  <c r="BG492"/>
  <c r="BF492"/>
  <c r="T492"/>
  <c r="R492"/>
  <c r="P492"/>
  <c r="BI488"/>
  <c r="BH488"/>
  <c r="BG488"/>
  <c r="BF488"/>
  <c r="T488"/>
  <c r="R488"/>
  <c r="P488"/>
  <c r="BI485"/>
  <c r="BH485"/>
  <c r="BG485"/>
  <c r="BF485"/>
  <c r="T485"/>
  <c r="R485"/>
  <c r="P485"/>
  <c r="BI482"/>
  <c r="BH482"/>
  <c r="BG482"/>
  <c r="BF482"/>
  <c r="T482"/>
  <c r="R482"/>
  <c r="P482"/>
  <c r="BI477"/>
  <c r="BH477"/>
  <c r="BG477"/>
  <c r="BF477"/>
  <c r="T477"/>
  <c r="R477"/>
  <c r="P477"/>
  <c r="BI470"/>
  <c r="BH470"/>
  <c r="BG470"/>
  <c r="BF470"/>
  <c r="T470"/>
  <c r="R470"/>
  <c r="P470"/>
  <c r="BI465"/>
  <c r="BH465"/>
  <c r="BG465"/>
  <c r="BF465"/>
  <c r="T465"/>
  <c r="R465"/>
  <c r="P465"/>
  <c r="BI459"/>
  <c r="BH459"/>
  <c r="BG459"/>
  <c r="BF459"/>
  <c r="T459"/>
  <c r="R459"/>
  <c r="P459"/>
  <c r="BI457"/>
  <c r="BH457"/>
  <c r="BG457"/>
  <c r="BF457"/>
  <c r="T457"/>
  <c r="R457"/>
  <c r="P457"/>
  <c r="BI453"/>
  <c r="BH453"/>
  <c r="BG453"/>
  <c r="BF453"/>
  <c r="T453"/>
  <c r="R453"/>
  <c r="P453"/>
  <c r="BI449"/>
  <c r="BH449"/>
  <c r="BG449"/>
  <c r="BF449"/>
  <c r="T449"/>
  <c r="R449"/>
  <c r="P449"/>
  <c r="BI444"/>
  <c r="BH444"/>
  <c r="BG444"/>
  <c r="BF444"/>
  <c r="T444"/>
  <c r="R444"/>
  <c r="P444"/>
  <c r="BI441"/>
  <c r="BH441"/>
  <c r="BG441"/>
  <c r="BF441"/>
  <c r="T441"/>
  <c r="R441"/>
  <c r="P441"/>
  <c r="BI438"/>
  <c r="BH438"/>
  <c r="BG438"/>
  <c r="BF438"/>
  <c r="T438"/>
  <c r="R438"/>
  <c r="P438"/>
  <c r="BI433"/>
  <c r="BH433"/>
  <c r="BG433"/>
  <c r="BF433"/>
  <c r="T433"/>
  <c r="R433"/>
  <c r="P433"/>
  <c r="BI431"/>
  <c r="BH431"/>
  <c r="BG431"/>
  <c r="BF431"/>
  <c r="T431"/>
  <c r="R431"/>
  <c r="P431"/>
  <c r="BI429"/>
  <c r="BH429"/>
  <c r="BG429"/>
  <c r="BF429"/>
  <c r="T429"/>
  <c r="R429"/>
  <c r="P429"/>
  <c r="BI427"/>
  <c r="BH427"/>
  <c r="BG427"/>
  <c r="BF427"/>
  <c r="T427"/>
  <c r="R427"/>
  <c r="P427"/>
  <c r="BI425"/>
  <c r="BH425"/>
  <c r="BG425"/>
  <c r="BF425"/>
  <c r="T425"/>
  <c r="R425"/>
  <c r="P425"/>
  <c r="BI423"/>
  <c r="BH423"/>
  <c r="BG423"/>
  <c r="BF423"/>
  <c r="T423"/>
  <c r="R423"/>
  <c r="P423"/>
  <c r="BI421"/>
  <c r="BH421"/>
  <c r="BG421"/>
  <c r="BF421"/>
  <c r="T421"/>
  <c r="R421"/>
  <c r="P421"/>
  <c r="BI419"/>
  <c r="BH419"/>
  <c r="BG419"/>
  <c r="BF419"/>
  <c r="T419"/>
  <c r="R419"/>
  <c r="P419"/>
  <c r="BI416"/>
  <c r="BH416"/>
  <c r="BG416"/>
  <c r="BF416"/>
  <c r="T416"/>
  <c r="R416"/>
  <c r="P416"/>
  <c r="BI412"/>
  <c r="BH412"/>
  <c r="BG412"/>
  <c r="BF412"/>
  <c r="T412"/>
  <c r="R412"/>
  <c r="P412"/>
  <c r="BI408"/>
  <c r="BH408"/>
  <c r="BG408"/>
  <c r="BF408"/>
  <c r="T408"/>
  <c r="R408"/>
  <c r="P408"/>
  <c r="BI405"/>
  <c r="BH405"/>
  <c r="BG405"/>
  <c r="BF405"/>
  <c r="T405"/>
  <c r="R405"/>
  <c r="P405"/>
  <c r="BI402"/>
  <c r="BH402"/>
  <c r="BG402"/>
  <c r="BF402"/>
  <c r="T402"/>
  <c r="R402"/>
  <c r="P402"/>
  <c r="BI398"/>
  <c r="BH398"/>
  <c r="BG398"/>
  <c r="BF398"/>
  <c r="T398"/>
  <c r="R398"/>
  <c r="P398"/>
  <c r="BI395"/>
  <c r="BH395"/>
  <c r="BG395"/>
  <c r="BF395"/>
  <c r="T395"/>
  <c r="R395"/>
  <c r="P395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1"/>
  <c r="BH381"/>
  <c r="BG381"/>
  <c r="BF381"/>
  <c r="T381"/>
  <c r="R381"/>
  <c r="P381"/>
  <c r="BI375"/>
  <c r="BH375"/>
  <c r="BG375"/>
  <c r="BF375"/>
  <c r="T375"/>
  <c r="R375"/>
  <c r="P375"/>
  <c r="BI371"/>
  <c r="BH371"/>
  <c r="BG371"/>
  <c r="BF371"/>
  <c r="T371"/>
  <c r="R371"/>
  <c r="P371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5"/>
  <c r="BH355"/>
  <c r="BG355"/>
  <c r="BF355"/>
  <c r="T355"/>
  <c r="R355"/>
  <c r="P355"/>
  <c r="BI352"/>
  <c r="BH352"/>
  <c r="BG352"/>
  <c r="BF352"/>
  <c r="T352"/>
  <c r="R352"/>
  <c r="P352"/>
  <c r="BI346"/>
  <c r="BH346"/>
  <c r="BG346"/>
  <c r="BF346"/>
  <c r="T346"/>
  <c r="R346"/>
  <c r="P346"/>
  <c r="BI342"/>
  <c r="BH342"/>
  <c r="BG342"/>
  <c r="BF342"/>
  <c r="T342"/>
  <c r="R342"/>
  <c r="P342"/>
  <c r="BI339"/>
  <c r="BH339"/>
  <c r="BG339"/>
  <c r="BF339"/>
  <c r="T339"/>
  <c r="R339"/>
  <c r="P339"/>
  <c r="BI337"/>
  <c r="BH337"/>
  <c r="BG337"/>
  <c r="BF337"/>
  <c r="T337"/>
  <c r="R337"/>
  <c r="P337"/>
  <c r="BI334"/>
  <c r="BH334"/>
  <c r="BG334"/>
  <c r="BF334"/>
  <c r="T334"/>
  <c r="R334"/>
  <c r="P334"/>
  <c r="BI331"/>
  <c r="BH331"/>
  <c r="BG331"/>
  <c r="BF331"/>
  <c r="T331"/>
  <c r="R331"/>
  <c r="P331"/>
  <c r="BI323"/>
  <c r="BH323"/>
  <c r="BG323"/>
  <c r="BF323"/>
  <c r="T323"/>
  <c r="R323"/>
  <c r="P323"/>
  <c r="BI317"/>
  <c r="BH317"/>
  <c r="BG317"/>
  <c r="BF317"/>
  <c r="T317"/>
  <c r="R317"/>
  <c r="P317"/>
  <c r="BI314"/>
  <c r="BH314"/>
  <c r="BG314"/>
  <c r="BF314"/>
  <c r="T314"/>
  <c r="R314"/>
  <c r="P314"/>
  <c r="BI310"/>
  <c r="BH310"/>
  <c r="BG310"/>
  <c r="BF310"/>
  <c r="T310"/>
  <c r="R310"/>
  <c r="P310"/>
  <c r="BI302"/>
  <c r="BH302"/>
  <c r="BG302"/>
  <c r="BF302"/>
  <c r="T302"/>
  <c r="R302"/>
  <c r="P302"/>
  <c r="BI294"/>
  <c r="BH294"/>
  <c r="BG294"/>
  <c r="BF294"/>
  <c r="T294"/>
  <c r="R294"/>
  <c r="P294"/>
  <c r="BI287"/>
  <c r="BH287"/>
  <c r="BG287"/>
  <c r="BF287"/>
  <c r="T287"/>
  <c r="R287"/>
  <c r="P287"/>
  <c r="BI282"/>
  <c r="BH282"/>
  <c r="BG282"/>
  <c r="BF282"/>
  <c r="T282"/>
  <c r="R282"/>
  <c r="P282"/>
  <c r="BI279"/>
  <c r="BH279"/>
  <c r="BG279"/>
  <c r="BF279"/>
  <c r="T279"/>
  <c r="R279"/>
  <c r="P279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66"/>
  <c r="BH266"/>
  <c r="BG266"/>
  <c r="BF266"/>
  <c r="T266"/>
  <c r="R266"/>
  <c r="P266"/>
  <c r="BI261"/>
  <c r="BH261"/>
  <c r="BG261"/>
  <c r="BF261"/>
  <c r="T261"/>
  <c r="R261"/>
  <c r="P261"/>
  <c r="BI257"/>
  <c r="BH257"/>
  <c r="BG257"/>
  <c r="BF257"/>
  <c r="T257"/>
  <c r="R257"/>
  <c r="P257"/>
  <c r="BI254"/>
  <c r="BH254"/>
  <c r="BG254"/>
  <c r="BF254"/>
  <c r="T254"/>
  <c r="R254"/>
  <c r="P254"/>
  <c r="BI249"/>
  <c r="BH249"/>
  <c r="BG249"/>
  <c r="BF249"/>
  <c r="T249"/>
  <c r="R249"/>
  <c r="P249"/>
  <c r="BI246"/>
  <c r="BH246"/>
  <c r="BG246"/>
  <c r="BF246"/>
  <c r="T246"/>
  <c r="R246"/>
  <c r="P246"/>
  <c r="BI244"/>
  <c r="BH244"/>
  <c r="BG244"/>
  <c r="BF244"/>
  <c r="T244"/>
  <c r="R244"/>
  <c r="P244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3"/>
  <c r="BH213"/>
  <c r="BG213"/>
  <c r="BF213"/>
  <c r="T213"/>
  <c r="R213"/>
  <c r="P213"/>
  <c r="BI208"/>
  <c r="BH208"/>
  <c r="BG208"/>
  <c r="BF208"/>
  <c r="T208"/>
  <c r="R208"/>
  <c r="P208"/>
  <c r="BI202"/>
  <c r="BH202"/>
  <c r="BG202"/>
  <c r="BF202"/>
  <c r="T202"/>
  <c r="R202"/>
  <c r="P202"/>
  <c r="BI171"/>
  <c r="BH171"/>
  <c r="BG171"/>
  <c r="BF171"/>
  <c r="T171"/>
  <c r="R171"/>
  <c r="P171"/>
  <c r="BI160"/>
  <c r="BH160"/>
  <c r="BG160"/>
  <c r="BF160"/>
  <c r="T160"/>
  <c r="R160"/>
  <c r="P160"/>
  <c r="BI154"/>
  <c r="BH154"/>
  <c r="BG154"/>
  <c r="BF154"/>
  <c r="T154"/>
  <c r="R154"/>
  <c r="P154"/>
  <c r="BI148"/>
  <c r="BH148"/>
  <c r="BG148"/>
  <c r="BF148"/>
  <c r="T148"/>
  <c r="R148"/>
  <c r="P148"/>
  <c r="BI145"/>
  <c r="BH145"/>
  <c r="BG145"/>
  <c r="BF145"/>
  <c r="T145"/>
  <c r="R145"/>
  <c r="P145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3"/>
  <c r="BH103"/>
  <c r="BG103"/>
  <c r="BF103"/>
  <c r="T103"/>
  <c r="T94"/>
  <c r="R103"/>
  <c r="R94"/>
  <c r="P103"/>
  <c r="P94"/>
  <c r="BI95"/>
  <c r="BH95"/>
  <c r="BG95"/>
  <c r="BF95"/>
  <c r="T95"/>
  <c r="R95"/>
  <c r="P95"/>
  <c r="F86"/>
  <c r="E84"/>
  <c r="F52"/>
  <c r="E50"/>
  <c r="J24"/>
  <c r="E24"/>
  <c r="J89"/>
  <c r="J23"/>
  <c r="J21"/>
  <c r="E21"/>
  <c r="J54"/>
  <c r="J20"/>
  <c r="J18"/>
  <c r="E18"/>
  <c r="F89"/>
  <c r="J17"/>
  <c r="J15"/>
  <c r="E15"/>
  <c r="F88"/>
  <c r="J14"/>
  <c r="J12"/>
  <c r="J86"/>
  <c r="E7"/>
  <c r="E48"/>
  <c i="4" r="J37"/>
  <c r="J36"/>
  <c i="1" r="AY57"/>
  <c i="4" r="J35"/>
  <c i="1" r="AX57"/>
  <c i="4" r="BI509"/>
  <c r="BH509"/>
  <c r="BG509"/>
  <c r="BF509"/>
  <c r="T509"/>
  <c r="R509"/>
  <c r="P509"/>
  <c r="BI506"/>
  <c r="BH506"/>
  <c r="BG506"/>
  <c r="BF506"/>
  <c r="T506"/>
  <c r="R506"/>
  <c r="P506"/>
  <c r="BI503"/>
  <c r="BH503"/>
  <c r="BG503"/>
  <c r="BF503"/>
  <c r="T503"/>
  <c r="R503"/>
  <c r="P503"/>
  <c r="BI501"/>
  <c r="BH501"/>
  <c r="BG501"/>
  <c r="BF501"/>
  <c r="T501"/>
  <c r="R501"/>
  <c r="P501"/>
  <c r="BI497"/>
  <c r="BH497"/>
  <c r="BG497"/>
  <c r="BF497"/>
  <c r="T497"/>
  <c r="R497"/>
  <c r="P497"/>
  <c r="BI494"/>
  <c r="BH494"/>
  <c r="BG494"/>
  <c r="BF494"/>
  <c r="T494"/>
  <c r="R494"/>
  <c r="P494"/>
  <c r="BI491"/>
  <c r="BH491"/>
  <c r="BG491"/>
  <c r="BF491"/>
  <c r="T491"/>
  <c r="R491"/>
  <c r="P491"/>
  <c r="BI488"/>
  <c r="BH488"/>
  <c r="BG488"/>
  <c r="BF488"/>
  <c r="T488"/>
  <c r="R488"/>
  <c r="P488"/>
  <c r="BI485"/>
  <c r="BH485"/>
  <c r="BG485"/>
  <c r="BF485"/>
  <c r="T485"/>
  <c r="R485"/>
  <c r="P485"/>
  <c r="BI483"/>
  <c r="BH483"/>
  <c r="BG483"/>
  <c r="BF483"/>
  <c r="T483"/>
  <c r="R483"/>
  <c r="P483"/>
  <c r="BI480"/>
  <c r="BH480"/>
  <c r="BG480"/>
  <c r="BF480"/>
  <c r="T480"/>
  <c r="R480"/>
  <c r="P480"/>
  <c r="BI477"/>
  <c r="BH477"/>
  <c r="BG477"/>
  <c r="BF477"/>
  <c r="T477"/>
  <c r="R477"/>
  <c r="P477"/>
  <c r="BI474"/>
  <c r="BH474"/>
  <c r="BG474"/>
  <c r="BF474"/>
  <c r="T474"/>
  <c r="R474"/>
  <c r="P474"/>
  <c r="BI471"/>
  <c r="BH471"/>
  <c r="BG471"/>
  <c r="BF471"/>
  <c r="T471"/>
  <c r="R471"/>
  <c r="P471"/>
  <c r="BI466"/>
  <c r="BH466"/>
  <c r="BG466"/>
  <c r="BF466"/>
  <c r="T466"/>
  <c r="R466"/>
  <c r="P466"/>
  <c r="BI463"/>
  <c r="BH463"/>
  <c r="BG463"/>
  <c r="BF463"/>
  <c r="T463"/>
  <c r="R463"/>
  <c r="P463"/>
  <c r="BI457"/>
  <c r="BH457"/>
  <c r="BG457"/>
  <c r="BF457"/>
  <c r="T457"/>
  <c r="R457"/>
  <c r="P457"/>
  <c r="BI451"/>
  <c r="BH451"/>
  <c r="BG451"/>
  <c r="BF451"/>
  <c r="T451"/>
  <c r="R451"/>
  <c r="P451"/>
  <c r="BI440"/>
  <c r="BH440"/>
  <c r="BG440"/>
  <c r="BF440"/>
  <c r="T440"/>
  <c r="R440"/>
  <c r="P440"/>
  <c r="BI435"/>
  <c r="BH435"/>
  <c r="BG435"/>
  <c r="BF435"/>
  <c r="T435"/>
  <c r="R435"/>
  <c r="P435"/>
  <c r="BI429"/>
  <c r="BH429"/>
  <c r="BG429"/>
  <c r="BF429"/>
  <c r="T429"/>
  <c r="R429"/>
  <c r="P429"/>
  <c r="BI423"/>
  <c r="BH423"/>
  <c r="BG423"/>
  <c r="BF423"/>
  <c r="T423"/>
  <c r="R423"/>
  <c r="P423"/>
  <c r="BI408"/>
  <c r="BH408"/>
  <c r="BG408"/>
  <c r="BF408"/>
  <c r="T408"/>
  <c r="R408"/>
  <c r="P408"/>
  <c r="BI402"/>
  <c r="BH402"/>
  <c r="BG402"/>
  <c r="BF402"/>
  <c r="T402"/>
  <c r="R402"/>
  <c r="P402"/>
  <c r="BI386"/>
  <c r="BH386"/>
  <c r="BG386"/>
  <c r="BF386"/>
  <c r="T386"/>
  <c r="R386"/>
  <c r="P386"/>
  <c r="BI382"/>
  <c r="BH382"/>
  <c r="BG382"/>
  <c r="BF382"/>
  <c r="T382"/>
  <c r="R382"/>
  <c r="P382"/>
  <c r="BI367"/>
  <c r="BH367"/>
  <c r="BG367"/>
  <c r="BF367"/>
  <c r="T367"/>
  <c r="R367"/>
  <c r="P367"/>
  <c r="BI364"/>
  <c r="BH364"/>
  <c r="BG364"/>
  <c r="BF364"/>
  <c r="T364"/>
  <c r="R364"/>
  <c r="P364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4"/>
  <c r="BH344"/>
  <c r="BG344"/>
  <c r="BF344"/>
  <c r="T344"/>
  <c r="R344"/>
  <c r="P344"/>
  <c r="BI341"/>
  <c r="BH341"/>
  <c r="BG341"/>
  <c r="BF341"/>
  <c r="T341"/>
  <c r="R341"/>
  <c r="P341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28"/>
  <c r="BH328"/>
  <c r="BG328"/>
  <c r="BF328"/>
  <c r="T328"/>
  <c r="R328"/>
  <c r="P328"/>
  <c r="BI323"/>
  <c r="BH323"/>
  <c r="BG323"/>
  <c r="BF323"/>
  <c r="T323"/>
  <c r="R323"/>
  <c r="P323"/>
  <c r="BI319"/>
  <c r="BH319"/>
  <c r="BG319"/>
  <c r="BF319"/>
  <c r="T319"/>
  <c r="T318"/>
  <c r="R319"/>
  <c r="R318"/>
  <c r="P319"/>
  <c r="P318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301"/>
  <c r="BH301"/>
  <c r="BG301"/>
  <c r="BF301"/>
  <c r="T301"/>
  <c r="R301"/>
  <c r="P301"/>
  <c r="BI298"/>
  <c r="BH298"/>
  <c r="BG298"/>
  <c r="BF298"/>
  <c r="T298"/>
  <c r="R298"/>
  <c r="P298"/>
  <c r="BI295"/>
  <c r="BH295"/>
  <c r="BG295"/>
  <c r="BF295"/>
  <c r="T295"/>
  <c r="R295"/>
  <c r="P295"/>
  <c r="BI292"/>
  <c r="BH292"/>
  <c r="BG292"/>
  <c r="BF292"/>
  <c r="T292"/>
  <c r="R292"/>
  <c r="P292"/>
  <c r="BI289"/>
  <c r="BH289"/>
  <c r="BG289"/>
  <c r="BF289"/>
  <c r="T289"/>
  <c r="R289"/>
  <c r="P289"/>
  <c r="BI286"/>
  <c r="BH286"/>
  <c r="BG286"/>
  <c r="BF286"/>
  <c r="T286"/>
  <c r="R286"/>
  <c r="P286"/>
  <c r="BI281"/>
  <c r="BH281"/>
  <c r="BG281"/>
  <c r="BF281"/>
  <c r="T281"/>
  <c r="R281"/>
  <c r="P281"/>
  <c r="BI278"/>
  <c r="BH278"/>
  <c r="BG278"/>
  <c r="BF278"/>
  <c r="T278"/>
  <c r="R278"/>
  <c r="P278"/>
  <c r="BI275"/>
  <c r="BH275"/>
  <c r="BG275"/>
  <c r="BF275"/>
  <c r="T275"/>
  <c r="R275"/>
  <c r="P275"/>
  <c r="BI268"/>
  <c r="BH268"/>
  <c r="BG268"/>
  <c r="BF268"/>
  <c r="T268"/>
  <c r="R268"/>
  <c r="P268"/>
  <c r="BI261"/>
  <c r="BH261"/>
  <c r="BG261"/>
  <c r="BF261"/>
  <c r="T261"/>
  <c r="R261"/>
  <c r="P261"/>
  <c r="BI254"/>
  <c r="BH254"/>
  <c r="BG254"/>
  <c r="BF254"/>
  <c r="T254"/>
  <c r="R254"/>
  <c r="P254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3"/>
  <c r="BH193"/>
  <c r="BG193"/>
  <c r="BF193"/>
  <c r="T193"/>
  <c r="R193"/>
  <c r="P193"/>
  <c r="BI190"/>
  <c r="BH190"/>
  <c r="BG190"/>
  <c r="BF190"/>
  <c r="T190"/>
  <c r="R190"/>
  <c r="P190"/>
  <c r="BI173"/>
  <c r="BH173"/>
  <c r="BG173"/>
  <c r="BF173"/>
  <c r="T173"/>
  <c r="R173"/>
  <c r="P173"/>
  <c r="BI168"/>
  <c r="BH168"/>
  <c r="BG168"/>
  <c r="BF168"/>
  <c r="T168"/>
  <c r="R168"/>
  <c r="P168"/>
  <c r="BI165"/>
  <c r="BH165"/>
  <c r="BG165"/>
  <c r="BF165"/>
  <c r="T165"/>
  <c r="R165"/>
  <c r="P165"/>
  <c r="BI155"/>
  <c r="BH155"/>
  <c r="BG155"/>
  <c r="BF155"/>
  <c r="T155"/>
  <c r="R155"/>
  <c r="P155"/>
  <c r="BI148"/>
  <c r="BH148"/>
  <c r="BG148"/>
  <c r="BF148"/>
  <c r="T148"/>
  <c r="R148"/>
  <c r="P148"/>
  <c r="BI145"/>
  <c r="BH145"/>
  <c r="BG145"/>
  <c r="BF145"/>
  <c r="T145"/>
  <c r="R145"/>
  <c r="P145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1"/>
  <c r="BH111"/>
  <c r="BG111"/>
  <c r="BF111"/>
  <c r="T111"/>
  <c r="R111"/>
  <c r="P111"/>
  <c r="BI103"/>
  <c r="BH103"/>
  <c r="BG103"/>
  <c r="BF103"/>
  <c r="T103"/>
  <c r="R103"/>
  <c r="P103"/>
  <c r="BI99"/>
  <c r="BH99"/>
  <c r="BG99"/>
  <c r="BF99"/>
  <c r="T99"/>
  <c r="R99"/>
  <c r="P99"/>
  <c r="BI96"/>
  <c r="BH96"/>
  <c r="BG96"/>
  <c r="BF96"/>
  <c r="T96"/>
  <c r="R96"/>
  <c r="P96"/>
  <c r="F87"/>
  <c r="E85"/>
  <c r="F52"/>
  <c r="E50"/>
  <c r="J24"/>
  <c r="E24"/>
  <c r="J90"/>
  <c r="J23"/>
  <c r="J21"/>
  <c r="E21"/>
  <c r="J54"/>
  <c r="J20"/>
  <c r="J18"/>
  <c r="E18"/>
  <c r="F90"/>
  <c r="J17"/>
  <c r="J15"/>
  <c r="E15"/>
  <c r="F89"/>
  <c r="J14"/>
  <c r="J12"/>
  <c r="J87"/>
  <c r="E7"/>
  <c r="E83"/>
  <c i="3" r="J37"/>
  <c r="J36"/>
  <c i="1" r="AY56"/>
  <c i="3" r="J35"/>
  <c i="1" r="AX56"/>
  <c i="3" r="BI322"/>
  <c r="BH322"/>
  <c r="BG322"/>
  <c r="BF322"/>
  <c r="T322"/>
  <c r="R322"/>
  <c r="P322"/>
  <c r="BI320"/>
  <c r="BH320"/>
  <c r="BG320"/>
  <c r="BF320"/>
  <c r="T320"/>
  <c r="R320"/>
  <c r="P320"/>
  <c r="BI312"/>
  <c r="BH312"/>
  <c r="BG312"/>
  <c r="BF312"/>
  <c r="T312"/>
  <c r="R312"/>
  <c r="P312"/>
  <c r="BI310"/>
  <c r="BH310"/>
  <c r="BG310"/>
  <c r="BF310"/>
  <c r="T310"/>
  <c r="R310"/>
  <c r="P310"/>
  <c r="BI305"/>
  <c r="BH305"/>
  <c r="BG305"/>
  <c r="BF305"/>
  <c r="T305"/>
  <c r="R305"/>
  <c r="P305"/>
  <c r="BI302"/>
  <c r="BH302"/>
  <c r="BG302"/>
  <c r="BF302"/>
  <c r="T302"/>
  <c r="R302"/>
  <c r="P302"/>
  <c r="BI299"/>
  <c r="BH299"/>
  <c r="BG299"/>
  <c r="BF299"/>
  <c r="T299"/>
  <c r="R299"/>
  <c r="P299"/>
  <c r="BI293"/>
  <c r="BH293"/>
  <c r="BG293"/>
  <c r="BF293"/>
  <c r="T293"/>
  <c r="R293"/>
  <c r="P293"/>
  <c r="BI288"/>
  <c r="BH288"/>
  <c r="BG288"/>
  <c r="BF288"/>
  <c r="T288"/>
  <c r="R288"/>
  <c r="P288"/>
  <c r="BI284"/>
  <c r="BH284"/>
  <c r="BG284"/>
  <c r="BF284"/>
  <c r="T284"/>
  <c r="R284"/>
  <c r="P284"/>
  <c r="BI281"/>
  <c r="BH281"/>
  <c r="BG281"/>
  <c r="BF281"/>
  <c r="T281"/>
  <c r="R281"/>
  <c r="P281"/>
  <c r="BI276"/>
  <c r="BH276"/>
  <c r="BG276"/>
  <c r="BF276"/>
  <c r="T276"/>
  <c r="R276"/>
  <c r="P276"/>
  <c r="BI273"/>
  <c r="BH273"/>
  <c r="BG273"/>
  <c r="BF273"/>
  <c r="T273"/>
  <c r="R273"/>
  <c r="P273"/>
  <c r="BI271"/>
  <c r="BH271"/>
  <c r="BG271"/>
  <c r="BF271"/>
  <c r="T271"/>
  <c r="R271"/>
  <c r="P271"/>
  <c r="BI267"/>
  <c r="BH267"/>
  <c r="BG267"/>
  <c r="BF267"/>
  <c r="T267"/>
  <c r="R267"/>
  <c r="P267"/>
  <c r="BI263"/>
  <c r="BH263"/>
  <c r="BG263"/>
  <c r="BF263"/>
  <c r="T263"/>
  <c r="R263"/>
  <c r="P263"/>
  <c r="BI258"/>
  <c r="BH258"/>
  <c r="BG258"/>
  <c r="BF258"/>
  <c r="T258"/>
  <c r="R258"/>
  <c r="P258"/>
  <c r="BI255"/>
  <c r="BH255"/>
  <c r="BG255"/>
  <c r="BF255"/>
  <c r="T255"/>
  <c r="R255"/>
  <c r="P255"/>
  <c r="BI252"/>
  <c r="BH252"/>
  <c r="BG252"/>
  <c r="BF252"/>
  <c r="T252"/>
  <c r="R252"/>
  <c r="P252"/>
  <c r="BI245"/>
  <c r="BH245"/>
  <c r="BG245"/>
  <c r="BF245"/>
  <c r="T245"/>
  <c r="R245"/>
  <c r="P245"/>
  <c r="BI238"/>
  <c r="BH238"/>
  <c r="BG238"/>
  <c r="BF238"/>
  <c r="T238"/>
  <c r="R238"/>
  <c r="P238"/>
  <c r="BI232"/>
  <c r="BH232"/>
  <c r="BG232"/>
  <c r="BF232"/>
  <c r="T232"/>
  <c r="R232"/>
  <c r="P232"/>
  <c r="BI227"/>
  <c r="BH227"/>
  <c r="BG227"/>
  <c r="BF227"/>
  <c r="T227"/>
  <c r="R227"/>
  <c r="P22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6"/>
  <c r="BH196"/>
  <c r="BG196"/>
  <c r="BF196"/>
  <c r="T196"/>
  <c r="R196"/>
  <c r="P196"/>
  <c r="BI191"/>
  <c r="BH191"/>
  <c r="BG191"/>
  <c r="BF191"/>
  <c r="T191"/>
  <c r="R191"/>
  <c r="P191"/>
  <c r="BI186"/>
  <c r="BH186"/>
  <c r="BG186"/>
  <c r="BF186"/>
  <c r="T186"/>
  <c r="R186"/>
  <c r="P186"/>
  <c r="BI182"/>
  <c r="BH182"/>
  <c r="BG182"/>
  <c r="BF182"/>
  <c r="T182"/>
  <c r="T181"/>
  <c r="R182"/>
  <c r="R181"/>
  <c r="P182"/>
  <c r="P181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2"/>
  <c r="BH152"/>
  <c r="BG152"/>
  <c r="BF152"/>
  <c r="T152"/>
  <c r="R152"/>
  <c r="P152"/>
  <c r="BI133"/>
  <c r="BH133"/>
  <c r="BG133"/>
  <c r="BF133"/>
  <c r="T133"/>
  <c r="R133"/>
  <c r="P133"/>
  <c r="BI128"/>
  <c r="BH128"/>
  <c r="BG128"/>
  <c r="BF128"/>
  <c r="T128"/>
  <c r="R128"/>
  <c r="P128"/>
  <c r="BI125"/>
  <c r="BH125"/>
  <c r="BG125"/>
  <c r="BF125"/>
  <c r="T125"/>
  <c r="R125"/>
  <c r="P125"/>
  <c r="BI121"/>
  <c r="BH121"/>
  <c r="BG121"/>
  <c r="BF121"/>
  <c r="T121"/>
  <c r="R121"/>
  <c r="P121"/>
  <c r="BI114"/>
  <c r="BH114"/>
  <c r="BG114"/>
  <c r="BF114"/>
  <c r="T114"/>
  <c r="R114"/>
  <c r="P114"/>
  <c r="BI111"/>
  <c r="BH111"/>
  <c r="BG111"/>
  <c r="BF111"/>
  <c r="T111"/>
  <c r="R111"/>
  <c r="P111"/>
  <c r="BI106"/>
  <c r="BH106"/>
  <c r="BG106"/>
  <c r="BF106"/>
  <c r="T106"/>
  <c r="R106"/>
  <c r="P106"/>
  <c r="BI103"/>
  <c r="BH103"/>
  <c r="BG103"/>
  <c r="BF103"/>
  <c r="T103"/>
  <c r="R103"/>
  <c r="P103"/>
  <c r="BI99"/>
  <c r="BH99"/>
  <c r="BG99"/>
  <c r="BF99"/>
  <c r="T99"/>
  <c r="R99"/>
  <c r="P99"/>
  <c r="BI95"/>
  <c r="BH95"/>
  <c r="BG95"/>
  <c r="BF95"/>
  <c r="T95"/>
  <c r="R95"/>
  <c r="P95"/>
  <c r="BI91"/>
  <c r="BH91"/>
  <c r="BG91"/>
  <c r="BF91"/>
  <c r="T91"/>
  <c r="R91"/>
  <c r="P91"/>
  <c r="F82"/>
  <c r="E80"/>
  <c r="F52"/>
  <c r="E50"/>
  <c r="J24"/>
  <c r="E24"/>
  <c r="J85"/>
  <c r="J23"/>
  <c r="J21"/>
  <c r="E21"/>
  <c r="J84"/>
  <c r="J20"/>
  <c r="J18"/>
  <c r="E18"/>
  <c r="F85"/>
  <c r="J17"/>
  <c r="J15"/>
  <c r="E15"/>
  <c r="F54"/>
  <c r="J14"/>
  <c r="J12"/>
  <c r="J82"/>
  <c r="E7"/>
  <c r="E48"/>
  <c i="2" r="J37"/>
  <c r="J36"/>
  <c i="1" r="AY55"/>
  <c i="2" r="J35"/>
  <c i="1" r="AX55"/>
  <c i="2" r="BI452"/>
  <c r="BH452"/>
  <c r="BG452"/>
  <c r="BF452"/>
  <c r="T452"/>
  <c r="R452"/>
  <c r="P452"/>
  <c r="BI449"/>
  <c r="BH449"/>
  <c r="BG449"/>
  <c r="BF449"/>
  <c r="T449"/>
  <c r="R449"/>
  <c r="P449"/>
  <c r="BI447"/>
  <c r="BH447"/>
  <c r="BG447"/>
  <c r="BF447"/>
  <c r="T447"/>
  <c r="R447"/>
  <c r="P447"/>
  <c r="BI444"/>
  <c r="BH444"/>
  <c r="BG444"/>
  <c r="BF444"/>
  <c r="T444"/>
  <c r="R444"/>
  <c r="P444"/>
  <c r="BI440"/>
  <c r="BH440"/>
  <c r="BG440"/>
  <c r="BF440"/>
  <c r="T440"/>
  <c r="R440"/>
  <c r="P440"/>
  <c r="BI437"/>
  <c r="BH437"/>
  <c r="BG437"/>
  <c r="BF437"/>
  <c r="T437"/>
  <c r="R437"/>
  <c r="P437"/>
  <c r="BI435"/>
  <c r="BH435"/>
  <c r="BG435"/>
  <c r="BF435"/>
  <c r="T435"/>
  <c r="R435"/>
  <c r="P435"/>
  <c r="BI433"/>
  <c r="BH433"/>
  <c r="BG433"/>
  <c r="BF433"/>
  <c r="T433"/>
  <c r="R433"/>
  <c r="P433"/>
  <c r="BI427"/>
  <c r="BH427"/>
  <c r="BG427"/>
  <c r="BF427"/>
  <c r="T427"/>
  <c r="T426"/>
  <c r="R427"/>
  <c r="R426"/>
  <c r="P427"/>
  <c r="P426"/>
  <c r="BI423"/>
  <c r="BH423"/>
  <c r="BG423"/>
  <c r="BF423"/>
  <c r="T423"/>
  <c r="R423"/>
  <c r="P423"/>
  <c r="BI420"/>
  <c r="BH420"/>
  <c r="BG420"/>
  <c r="BF420"/>
  <c r="T420"/>
  <c r="R420"/>
  <c r="P420"/>
  <c r="BI418"/>
  <c r="BH418"/>
  <c r="BG418"/>
  <c r="BF418"/>
  <c r="T418"/>
  <c r="R418"/>
  <c r="P418"/>
  <c r="BI415"/>
  <c r="BH415"/>
  <c r="BG415"/>
  <c r="BF415"/>
  <c r="T415"/>
  <c r="R415"/>
  <c r="P415"/>
  <c r="BI411"/>
  <c r="BH411"/>
  <c r="BG411"/>
  <c r="BF411"/>
  <c r="T411"/>
  <c r="R411"/>
  <c r="P411"/>
  <c r="BI406"/>
  <c r="BH406"/>
  <c r="BG406"/>
  <c r="BF406"/>
  <c r="T406"/>
  <c r="R406"/>
  <c r="P406"/>
  <c r="BI401"/>
  <c r="BH401"/>
  <c r="BG401"/>
  <c r="BF401"/>
  <c r="T401"/>
  <c r="R401"/>
  <c r="P401"/>
  <c r="BI399"/>
  <c r="BH399"/>
  <c r="BG399"/>
  <c r="BF399"/>
  <c r="T399"/>
  <c r="R399"/>
  <c r="P399"/>
  <c r="BI395"/>
  <c r="BH395"/>
  <c r="BG395"/>
  <c r="BF395"/>
  <c r="T395"/>
  <c r="R395"/>
  <c r="P395"/>
  <c r="BI392"/>
  <c r="BH392"/>
  <c r="BG392"/>
  <c r="BF392"/>
  <c r="T392"/>
  <c r="R392"/>
  <c r="P392"/>
  <c r="BI387"/>
  <c r="BH387"/>
  <c r="BG387"/>
  <c r="BF387"/>
  <c r="T387"/>
  <c r="R387"/>
  <c r="P387"/>
  <c r="BI383"/>
  <c r="BH383"/>
  <c r="BG383"/>
  <c r="BF383"/>
  <c r="T383"/>
  <c r="R383"/>
  <c r="P383"/>
  <c r="BI380"/>
  <c r="BH380"/>
  <c r="BG380"/>
  <c r="BF380"/>
  <c r="T380"/>
  <c r="R380"/>
  <c r="P380"/>
  <c r="BI374"/>
  <c r="BH374"/>
  <c r="BG374"/>
  <c r="BF374"/>
  <c r="T374"/>
  <c r="R374"/>
  <c r="P374"/>
  <c r="BI369"/>
  <c r="BH369"/>
  <c r="BG369"/>
  <c r="BF369"/>
  <c r="T369"/>
  <c r="R369"/>
  <c r="P369"/>
  <c r="BI365"/>
  <c r="BH365"/>
  <c r="BG365"/>
  <c r="BF365"/>
  <c r="T365"/>
  <c r="R365"/>
  <c r="P365"/>
  <c r="BI362"/>
  <c r="BH362"/>
  <c r="BG362"/>
  <c r="BF362"/>
  <c r="T362"/>
  <c r="R362"/>
  <c r="P362"/>
  <c r="BI359"/>
  <c r="BH359"/>
  <c r="BG359"/>
  <c r="BF359"/>
  <c r="T359"/>
  <c r="R359"/>
  <c r="P359"/>
  <c r="BI355"/>
  <c r="BH355"/>
  <c r="BG355"/>
  <c r="BF355"/>
  <c r="T355"/>
  <c r="R355"/>
  <c r="P355"/>
  <c r="BI351"/>
  <c r="BH351"/>
  <c r="BG351"/>
  <c r="BF351"/>
  <c r="T351"/>
  <c r="R351"/>
  <c r="P351"/>
  <c r="BI348"/>
  <c r="BH348"/>
  <c r="BG348"/>
  <c r="BF348"/>
  <c r="T348"/>
  <c r="R348"/>
  <c r="P348"/>
  <c r="BI346"/>
  <c r="BH346"/>
  <c r="BG346"/>
  <c r="BF346"/>
  <c r="T346"/>
  <c r="R346"/>
  <c r="P346"/>
  <c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4"/>
  <c r="BH334"/>
  <c r="BG334"/>
  <c r="BF334"/>
  <c r="T334"/>
  <c r="R334"/>
  <c r="P334"/>
  <c r="BI331"/>
  <c r="BH331"/>
  <c r="BG331"/>
  <c r="BF331"/>
  <c r="T331"/>
  <c r="R331"/>
  <c r="P331"/>
  <c r="BI328"/>
  <c r="BH328"/>
  <c r="BG328"/>
  <c r="BF328"/>
  <c r="T328"/>
  <c r="T327"/>
  <c r="R328"/>
  <c r="R327"/>
  <c r="P328"/>
  <c r="P327"/>
  <c r="BI325"/>
  <c r="BH325"/>
  <c r="BG325"/>
  <c r="BF325"/>
  <c r="T325"/>
  <c r="T324"/>
  <c r="R325"/>
  <c r="R324"/>
  <c r="P325"/>
  <c r="P324"/>
  <c r="BI321"/>
  <c r="BH321"/>
  <c r="BG321"/>
  <c r="BF321"/>
  <c r="T321"/>
  <c r="R321"/>
  <c r="P321"/>
  <c r="BI319"/>
  <c r="BH319"/>
  <c r="BG319"/>
  <c r="BF319"/>
  <c r="T319"/>
  <c r="R319"/>
  <c r="P319"/>
  <c r="BI317"/>
  <c r="BH317"/>
  <c r="BG317"/>
  <c r="BF317"/>
  <c r="T317"/>
  <c r="R317"/>
  <c r="P317"/>
  <c r="BI315"/>
  <c r="BH315"/>
  <c r="BG315"/>
  <c r="BF315"/>
  <c r="T315"/>
  <c r="R315"/>
  <c r="P315"/>
  <c r="BI312"/>
  <c r="BH312"/>
  <c r="BG312"/>
  <c r="BF312"/>
  <c r="T312"/>
  <c r="R312"/>
  <c r="P312"/>
  <c r="BI309"/>
  <c r="BH309"/>
  <c r="BG309"/>
  <c r="BF309"/>
  <c r="T309"/>
  <c r="R309"/>
  <c r="P309"/>
  <c r="BI305"/>
  <c r="BH305"/>
  <c r="BG305"/>
  <c r="BF305"/>
  <c r="T305"/>
  <c r="R305"/>
  <c r="P305"/>
  <c r="BI302"/>
  <c r="BH302"/>
  <c r="BG302"/>
  <c r="BF302"/>
  <c r="T302"/>
  <c r="R302"/>
  <c r="P302"/>
  <c r="BI300"/>
  <c r="BH300"/>
  <c r="BG300"/>
  <c r="BF300"/>
  <c r="T300"/>
  <c r="R300"/>
  <c r="P300"/>
  <c r="BI297"/>
  <c r="BH297"/>
  <c r="BG297"/>
  <c r="BF297"/>
  <c r="T297"/>
  <c r="R297"/>
  <c r="P297"/>
  <c r="BI291"/>
  <c r="BH291"/>
  <c r="BG291"/>
  <c r="BF291"/>
  <c r="T291"/>
  <c r="R291"/>
  <c r="P291"/>
  <c r="BI288"/>
  <c r="BH288"/>
  <c r="BG288"/>
  <c r="BF288"/>
  <c r="T288"/>
  <c r="R288"/>
  <c r="P288"/>
  <c r="BI285"/>
  <c r="BH285"/>
  <c r="BG285"/>
  <c r="BF285"/>
  <c r="T285"/>
  <c r="R285"/>
  <c r="P285"/>
  <c r="BI281"/>
  <c r="BH281"/>
  <c r="BG281"/>
  <c r="BF281"/>
  <c r="T281"/>
  <c r="R281"/>
  <c r="P281"/>
  <c r="BI278"/>
  <c r="BH278"/>
  <c r="BG278"/>
  <c r="BF278"/>
  <c r="T278"/>
  <c r="R278"/>
  <c r="P278"/>
  <c r="BI275"/>
  <c r="BH275"/>
  <c r="BG275"/>
  <c r="BF275"/>
  <c r="T275"/>
  <c r="R275"/>
  <c r="P275"/>
  <c r="BI271"/>
  <c r="BH271"/>
  <c r="BG271"/>
  <c r="BF271"/>
  <c r="T271"/>
  <c r="R271"/>
  <c r="P271"/>
  <c r="BI264"/>
  <c r="BH264"/>
  <c r="BG264"/>
  <c r="BF264"/>
  <c r="T264"/>
  <c r="R264"/>
  <c r="P264"/>
  <c r="BI257"/>
  <c r="BH257"/>
  <c r="BG257"/>
  <c r="BF257"/>
  <c r="T257"/>
  <c r="R257"/>
  <c r="P257"/>
  <c r="BI251"/>
  <c r="BH251"/>
  <c r="BG251"/>
  <c r="BF251"/>
  <c r="T251"/>
  <c r="R251"/>
  <c r="P251"/>
  <c r="BI247"/>
  <c r="BH247"/>
  <c r="BG247"/>
  <c r="BF247"/>
  <c r="T247"/>
  <c r="R247"/>
  <c r="P247"/>
  <c r="BI242"/>
  <c r="BH242"/>
  <c r="BG242"/>
  <c r="BF242"/>
  <c r="T242"/>
  <c r="R242"/>
  <c r="P242"/>
  <c r="BI239"/>
  <c r="BH239"/>
  <c r="BG239"/>
  <c r="BF239"/>
  <c r="T239"/>
  <c r="R239"/>
  <c r="P239"/>
  <c r="BI237"/>
  <c r="BH237"/>
  <c r="BG237"/>
  <c r="BF237"/>
  <c r="T237"/>
  <c r="R237"/>
  <c r="P237"/>
  <c r="BI234"/>
  <c r="BH234"/>
  <c r="BG234"/>
  <c r="BF234"/>
  <c r="T234"/>
  <c r="R234"/>
  <c r="P234"/>
  <c r="BI232"/>
  <c r="BH232"/>
  <c r="BG232"/>
  <c r="BF232"/>
  <c r="T232"/>
  <c r="R232"/>
  <c r="P232"/>
  <c r="BI226"/>
  <c r="BH226"/>
  <c r="BG226"/>
  <c r="BF226"/>
  <c r="T226"/>
  <c r="R226"/>
  <c r="P226"/>
  <c r="BI221"/>
  <c r="BH221"/>
  <c r="BG221"/>
  <c r="BF221"/>
  <c r="T221"/>
  <c r="R221"/>
  <c r="P221"/>
  <c r="BI218"/>
  <c r="BH218"/>
  <c r="BG218"/>
  <c r="BF218"/>
  <c r="T218"/>
  <c r="R218"/>
  <c r="P218"/>
  <c r="BI212"/>
  <c r="BH212"/>
  <c r="BG212"/>
  <c r="BF212"/>
  <c r="T212"/>
  <c r="R212"/>
  <c r="P212"/>
  <c r="BI209"/>
  <c r="BH209"/>
  <c r="BG209"/>
  <c r="BF209"/>
  <c r="T209"/>
  <c r="R209"/>
  <c r="P209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68"/>
  <c r="BH168"/>
  <c r="BG168"/>
  <c r="BF168"/>
  <c r="T168"/>
  <c r="R168"/>
  <c r="P168"/>
  <c r="BI153"/>
  <c r="BH153"/>
  <c r="BG153"/>
  <c r="BF153"/>
  <c r="T153"/>
  <c r="R153"/>
  <c r="P153"/>
  <c r="BI144"/>
  <c r="BH144"/>
  <c r="BG144"/>
  <c r="BF144"/>
  <c r="T144"/>
  <c r="R144"/>
  <c r="P144"/>
  <c r="BI138"/>
  <c r="BH138"/>
  <c r="BG138"/>
  <c r="BF138"/>
  <c r="T138"/>
  <c r="R138"/>
  <c r="P138"/>
  <c r="BI135"/>
  <c r="BH135"/>
  <c r="BG135"/>
  <c r="BF135"/>
  <c r="T135"/>
  <c r="R135"/>
  <c r="P135"/>
  <c r="BI131"/>
  <c r="BH131"/>
  <c r="BG131"/>
  <c r="BF131"/>
  <c r="T131"/>
  <c r="R131"/>
  <c r="P131"/>
  <c r="BI124"/>
  <c r="BH124"/>
  <c r="BG124"/>
  <c r="BF124"/>
  <c r="T124"/>
  <c r="R124"/>
  <c r="P124"/>
  <c r="BI121"/>
  <c r="BH121"/>
  <c r="BG121"/>
  <c r="BF121"/>
  <c r="T121"/>
  <c r="R121"/>
  <c r="P121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97"/>
  <c r="BH97"/>
  <c r="BG97"/>
  <c r="BF97"/>
  <c r="T97"/>
  <c r="T96"/>
  <c r="R97"/>
  <c r="R96"/>
  <c r="P97"/>
  <c r="P96"/>
  <c r="F88"/>
  <c r="E86"/>
  <c r="F52"/>
  <c r="E50"/>
  <c r="J24"/>
  <c r="E24"/>
  <c r="J91"/>
  <c r="J23"/>
  <c r="J21"/>
  <c r="E21"/>
  <c r="J54"/>
  <c r="J20"/>
  <c r="J18"/>
  <c r="E18"/>
  <c r="F55"/>
  <c r="J17"/>
  <c r="J15"/>
  <c r="E15"/>
  <c r="F90"/>
  <c r="J14"/>
  <c r="J12"/>
  <c r="J52"/>
  <c r="E7"/>
  <c r="E48"/>
  <c i="1" r="L50"/>
  <c r="AM50"/>
  <c r="AM49"/>
  <c r="L49"/>
  <c r="AM47"/>
  <c r="L47"/>
  <c r="L45"/>
  <c r="L44"/>
  <c i="12" r="J142"/>
  <c r="J131"/>
  <c r="J118"/>
  <c r="BK102"/>
  <c i="10" r="J224"/>
  <c r="BK187"/>
  <c r="J145"/>
  <c r="J106"/>
  <c i="9" r="J708"/>
  <c r="BK698"/>
  <c r="BK662"/>
  <c r="BK636"/>
  <c r="J616"/>
  <c r="J575"/>
  <c r="J492"/>
  <c r="BK446"/>
  <c r="J432"/>
  <c r="J410"/>
  <c r="J377"/>
  <c r="BK358"/>
  <c r="BK307"/>
  <c r="BK275"/>
  <c r="J250"/>
  <c r="J221"/>
  <c r="BK158"/>
  <c r="BK147"/>
  <c r="J114"/>
  <c i="8" r="BK803"/>
  <c r="J792"/>
  <c r="J747"/>
  <c r="BK712"/>
  <c r="BK643"/>
  <c r="J599"/>
  <c r="BK560"/>
  <c r="J508"/>
  <c r="J469"/>
  <c r="J438"/>
  <c r="BK411"/>
  <c r="BK383"/>
  <c r="BK347"/>
  <c r="BK329"/>
  <c r="J289"/>
  <c r="J279"/>
  <c r="J258"/>
  <c r="BK210"/>
  <c r="BK135"/>
  <c r="J117"/>
  <c i="7" r="J536"/>
  <c r="J516"/>
  <c r="J492"/>
  <c r="J473"/>
  <c r="BK442"/>
  <c r="J397"/>
  <c r="J354"/>
  <c r="J318"/>
  <c r="BK307"/>
  <c r="J267"/>
  <c r="BK207"/>
  <c r="J195"/>
  <c r="BK180"/>
  <c r="J107"/>
  <c i="6" r="J603"/>
  <c r="BK472"/>
  <c r="BK382"/>
  <c r="J352"/>
  <c r="BK328"/>
  <c r="BK301"/>
  <c r="BK271"/>
  <c r="J237"/>
  <c r="BK216"/>
  <c r="J188"/>
  <c r="BK122"/>
  <c i="5" r="BK687"/>
  <c r="BK668"/>
  <c r="J638"/>
  <c r="J621"/>
  <c r="BK603"/>
  <c r="BK552"/>
  <c r="BK488"/>
  <c r="J457"/>
  <c r="BK438"/>
  <c r="BK425"/>
  <c r="J412"/>
  <c r="BK392"/>
  <c r="BK375"/>
  <c r="J358"/>
  <c r="J337"/>
  <c r="BK317"/>
  <c r="BK261"/>
  <c r="J246"/>
  <c r="J219"/>
  <c r="J148"/>
  <c r="BK133"/>
  <c r="BK116"/>
  <c i="4" r="BK485"/>
  <c r="BK474"/>
  <c r="J451"/>
  <c r="BK386"/>
  <c r="J361"/>
  <c r="J344"/>
  <c r="J328"/>
  <c r="J310"/>
  <c r="J292"/>
  <c r="J275"/>
  <c r="J248"/>
  <c r="J235"/>
  <c r="BK222"/>
  <c r="BK209"/>
  <c r="BK190"/>
  <c r="BK148"/>
  <c r="BK119"/>
  <c i="3" r="BK322"/>
  <c r="J305"/>
  <c i="12" r="J134"/>
  <c r="J121"/>
  <c r="J95"/>
  <c i="7" r="J305"/>
  <c r="J286"/>
  <c r="BK259"/>
  <c r="J227"/>
  <c r="J183"/>
  <c r="J169"/>
  <c r="BK95"/>
  <c i="6" r="J618"/>
  <c i="3" r="BK281"/>
  <c r="J267"/>
  <c r="J238"/>
  <c r="BK219"/>
  <c r="BK201"/>
  <c r="BK182"/>
  <c r="BK170"/>
  <c r="BK125"/>
  <c r="J103"/>
  <c i="2" r="BK444"/>
  <c r="BK423"/>
  <c r="J401"/>
  <c r="J383"/>
  <c r="BK365"/>
  <c r="J348"/>
  <c r="BK340"/>
  <c r="J319"/>
  <c r="BK309"/>
  <c r="BK285"/>
  <c r="J271"/>
  <c r="J242"/>
  <c r="J232"/>
  <c r="BK212"/>
  <c r="BK194"/>
  <c r="BK177"/>
  <c r="BK121"/>
  <c r="BK104"/>
  <c i="1" r="AS54"/>
  <c i="11" r="J117"/>
  <c r="J107"/>
  <c r="BK94"/>
  <c i="10" r="J235"/>
  <c r="BK221"/>
  <c r="J208"/>
  <c r="J178"/>
  <c r="J168"/>
  <c r="BK163"/>
  <c r="J149"/>
  <c r="J129"/>
  <c r="BK113"/>
  <c i="9" r="BK710"/>
  <c r="J695"/>
  <c r="BK676"/>
  <c r="J660"/>
  <c r="BK641"/>
  <c r="BK628"/>
  <c r="BK613"/>
  <c r="J578"/>
  <c r="J538"/>
  <c r="J456"/>
  <c r="J440"/>
  <c r="BK418"/>
  <c r="J401"/>
  <c r="J381"/>
  <c r="J363"/>
  <c r="BK349"/>
  <c r="BK318"/>
  <c r="BK299"/>
  <c r="J278"/>
  <c r="BK253"/>
  <c r="J233"/>
  <c r="BK215"/>
  <c r="BK168"/>
  <c r="J158"/>
  <c r="J141"/>
  <c r="J117"/>
  <c r="J101"/>
  <c i="8" r="BK792"/>
  <c r="J779"/>
  <c r="J752"/>
  <c r="BK734"/>
  <c r="J712"/>
  <c r="J673"/>
  <c r="BK553"/>
  <c r="BK531"/>
  <c r="BK508"/>
  <c r="BK478"/>
  <c r="BK458"/>
  <c r="BK450"/>
  <c r="BK440"/>
  <c r="J425"/>
  <c r="BK406"/>
  <c r="BK387"/>
  <c r="J364"/>
  <c r="J355"/>
  <c r="J349"/>
  <c r="BK332"/>
  <c r="J274"/>
  <c r="BK240"/>
  <c r="BK221"/>
  <c r="J150"/>
  <c r="J132"/>
  <c r="J97"/>
  <c i="7" r="BK520"/>
  <c r="J511"/>
  <c r="J500"/>
  <c r="J485"/>
  <c r="J462"/>
  <c r="BK436"/>
  <c r="J370"/>
  <c r="BK313"/>
  <c r="BK290"/>
  <c r="J246"/>
  <c r="J202"/>
  <c r="BK131"/>
  <c r="J109"/>
  <c i="6" r="J631"/>
  <c r="J613"/>
  <c r="BK592"/>
  <c r="J580"/>
  <c r="J558"/>
  <c r="BK543"/>
  <c r="J516"/>
  <c r="BK476"/>
  <c r="J442"/>
  <c r="J424"/>
  <c r="BK395"/>
  <c r="J380"/>
  <c r="BK364"/>
  <c r="BK352"/>
  <c r="J340"/>
  <c r="J328"/>
  <c r="J309"/>
  <c r="BK296"/>
  <c r="BK276"/>
  <c r="J251"/>
  <c r="J232"/>
  <c r="J209"/>
  <c r="BK181"/>
  <c r="J128"/>
  <c r="BK110"/>
  <c i="5" r="BK715"/>
  <c r="BK702"/>
  <c r="J691"/>
  <c r="J678"/>
  <c r="J666"/>
  <c r="BK638"/>
  <c r="BK621"/>
  <c r="J586"/>
  <c r="J552"/>
  <c r="J482"/>
  <c r="BK457"/>
  <c r="BK441"/>
  <c r="BK427"/>
  <c r="J419"/>
  <c r="J405"/>
  <c r="J375"/>
  <c r="J362"/>
  <c r="J346"/>
  <c r="J317"/>
  <c r="BK287"/>
  <c r="BK272"/>
  <c r="J244"/>
  <c r="J228"/>
  <c r="BK213"/>
  <c r="BK137"/>
  <c r="BK112"/>
  <c i="4" r="J506"/>
  <c r="J483"/>
  <c r="BK451"/>
  <c r="BK423"/>
  <c r="J353"/>
  <c r="J334"/>
  <c r="BK307"/>
  <c r="BK289"/>
  <c r="BK275"/>
  <c r="J227"/>
  <c r="BK200"/>
  <c r="J145"/>
  <c r="BK132"/>
  <c i="3" r="BK320"/>
  <c r="J293"/>
  <c r="J252"/>
  <c r="J224"/>
  <c r="BK206"/>
  <c r="BK164"/>
  <c r="BK128"/>
  <c i="2" r="BK449"/>
  <c r="BK435"/>
  <c r="J418"/>
  <c r="J395"/>
  <c r="J362"/>
  <c r="J342"/>
  <c r="J309"/>
  <c r="J275"/>
  <c r="BK239"/>
  <c r="BK205"/>
  <c r="BK174"/>
  <c r="J131"/>
  <c i="12" r="J108"/>
  <c r="J91"/>
  <c i="11" r="BK125"/>
  <c r="J119"/>
  <c r="BK110"/>
  <c r="BK100"/>
  <c r="BK92"/>
  <c i="10" r="J230"/>
  <c r="J210"/>
  <c r="J199"/>
  <c r="J187"/>
  <c r="J171"/>
  <c r="BK161"/>
  <c r="BK142"/>
  <c r="BK123"/>
  <c r="J113"/>
  <c r="BK97"/>
  <c i="9" r="BK695"/>
  <c r="J678"/>
  <c r="J668"/>
  <c r="BK652"/>
  <c r="J620"/>
  <c r="BK578"/>
  <c r="BK538"/>
  <c r="BK461"/>
  <c r="BK438"/>
  <c r="J428"/>
  <c r="J413"/>
  <c r="J403"/>
  <c r="BK377"/>
  <c r="BK367"/>
  <c r="BK355"/>
  <c r="J326"/>
  <c r="BK302"/>
  <c r="BK282"/>
  <c r="BK267"/>
  <c r="BK250"/>
  <c r="BK233"/>
  <c r="BK176"/>
  <c r="J147"/>
  <c r="BK120"/>
  <c r="J108"/>
  <c r="BK98"/>
  <c i="8" r="J814"/>
  <c r="J803"/>
  <c r="J789"/>
  <c r="BK752"/>
  <c r="BK740"/>
  <c r="J683"/>
  <c r="J637"/>
  <c r="J595"/>
  <c r="J553"/>
  <c r="BK538"/>
  <c r="BK518"/>
  <c r="J484"/>
  <c r="BK454"/>
  <c r="J444"/>
  <c r="BK432"/>
  <c r="BK418"/>
  <c r="J391"/>
  <c r="J383"/>
  <c r="J353"/>
  <c r="BK342"/>
  <c r="J315"/>
  <c r="BK279"/>
  <c r="BK247"/>
  <c r="J228"/>
  <c r="J218"/>
  <c r="J139"/>
  <c r="BK109"/>
  <c i="7" r="J513"/>
  <c r="J496"/>
  <c r="BK480"/>
  <c r="BK462"/>
  <c r="J436"/>
  <c r="BK397"/>
  <c r="BK370"/>
  <c r="BK343"/>
  <c r="BK305"/>
  <c r="BK286"/>
  <c r="BK246"/>
  <c r="BK205"/>
  <c r="BK191"/>
  <c r="BK117"/>
  <c i="6" r="J652"/>
  <c r="J645"/>
  <c r="J615"/>
  <c r="J606"/>
  <c r="J592"/>
  <c r="BK583"/>
  <c r="BK563"/>
  <c r="BK554"/>
  <c r="J528"/>
  <c r="J476"/>
  <c r="BK442"/>
  <c r="BK424"/>
  <c r="J397"/>
  <c r="BK380"/>
  <c r="BK356"/>
  <c r="BK342"/>
  <c r="J321"/>
  <c r="BK303"/>
  <c r="J276"/>
  <c r="J235"/>
  <c r="BK198"/>
  <c r="J184"/>
  <c r="J167"/>
  <c r="BK119"/>
  <c i="5" r="J706"/>
  <c r="J693"/>
  <c r="J661"/>
  <c r="J624"/>
  <c r="BK521"/>
  <c r="BK485"/>
  <c r="J444"/>
  <c r="BK402"/>
  <c r="J371"/>
  <c r="J355"/>
  <c r="BK334"/>
  <c r="BK277"/>
  <c r="BK257"/>
  <c r="J237"/>
  <c r="J208"/>
  <c r="J145"/>
  <c r="BK124"/>
  <c r="J95"/>
  <c i="4" r="J503"/>
  <c r="J491"/>
  <c r="J477"/>
  <c r="J463"/>
  <c r="J429"/>
  <c r="J382"/>
  <c r="J355"/>
  <c r="BK344"/>
  <c r="BK328"/>
  <c r="J307"/>
  <c r="BK292"/>
  <c r="BK242"/>
  <c r="J232"/>
  <c r="J209"/>
  <c r="J193"/>
  <c r="J155"/>
  <c r="BK138"/>
  <c r="BK125"/>
  <c r="BK103"/>
  <c i="3" r="J302"/>
  <c r="BK284"/>
  <c r="J263"/>
  <c r="BK238"/>
  <c r="J216"/>
  <c r="BK204"/>
  <c r="J182"/>
  <c r="BK172"/>
  <c r="J158"/>
  <c r="BK111"/>
  <c i="2" r="BK452"/>
  <c r="BK447"/>
  <c r="BK433"/>
  <c r="BK399"/>
  <c r="J387"/>
  <c r="J365"/>
  <c r="J340"/>
  <c r="J325"/>
  <c r="BK312"/>
  <c r="BK297"/>
  <c r="J278"/>
  <c r="J251"/>
  <c r="J221"/>
  <c r="BK209"/>
  <c r="BK191"/>
  <c r="J153"/>
  <c r="BK131"/>
  <c r="J116"/>
  <c r="BK97"/>
  <c i="12" r="J139"/>
  <c r="BK134"/>
  <c r="J114"/>
  <c i="11" r="F36"/>
  <c i="9" r="BK595"/>
  <c r="BK533"/>
  <c r="J461"/>
  <c r="J438"/>
  <c r="J421"/>
  <c r="BK399"/>
  <c r="J367"/>
  <c r="J334"/>
  <c r="J288"/>
  <c r="J264"/>
  <c r="J236"/>
  <c r="BK188"/>
  <c r="BK155"/>
  <c r="BK141"/>
  <c i="8" r="BK814"/>
  <c r="J801"/>
  <c r="BK784"/>
  <c r="J734"/>
  <c r="BK687"/>
  <c r="J639"/>
  <c r="BK595"/>
  <c r="J534"/>
  <c r="J482"/>
  <c r="J458"/>
  <c r="J440"/>
  <c r="BK430"/>
  <c r="BK396"/>
  <c r="BK361"/>
  <c r="BK337"/>
  <c r="J297"/>
  <c r="J285"/>
  <c r="BK271"/>
  <c r="BK215"/>
  <c r="J157"/>
  <c r="BK124"/>
  <c r="BK101"/>
  <c i="7" r="J520"/>
  <c r="J509"/>
  <c r="BK488"/>
  <c r="J445"/>
  <c r="BK416"/>
  <c r="BK385"/>
  <c r="J313"/>
  <c r="BK288"/>
  <c r="J264"/>
  <c r="J197"/>
  <c r="BK186"/>
  <c r="BK169"/>
  <c r="J105"/>
  <c i="6" r="J547"/>
  <c r="J449"/>
  <c r="J354"/>
  <c r="BK340"/>
  <c r="BK324"/>
  <c r="BK289"/>
  <c r="J265"/>
  <c r="BK240"/>
  <c r="BK227"/>
  <c r="BK204"/>
  <c r="J176"/>
  <c r="J114"/>
  <c i="5" r="BK684"/>
  <c r="BK650"/>
  <c r="BK630"/>
  <c r="J614"/>
  <c r="BK576"/>
  <c r="BK517"/>
  <c r="J477"/>
  <c r="BK453"/>
  <c r="J431"/>
  <c r="BK419"/>
  <c r="J402"/>
  <c r="BK388"/>
  <c r="BK360"/>
  <c r="J342"/>
  <c r="BK331"/>
  <c r="BK282"/>
  <c r="BK254"/>
  <c r="BK244"/>
  <c r="J213"/>
  <c r="BK154"/>
  <c r="J127"/>
  <c i="4" r="BK497"/>
  <c r="BK483"/>
  <c r="BK471"/>
  <c r="J435"/>
  <c r="BK382"/>
  <c r="BK353"/>
  <c r="BK338"/>
  <c r="J316"/>
  <c r="J301"/>
  <c r="J281"/>
  <c r="BK254"/>
  <c r="J239"/>
  <c r="BK227"/>
  <c r="BK216"/>
  <c r="J200"/>
  <c r="J173"/>
  <c r="BK135"/>
  <c r="J122"/>
  <c r="BK96"/>
  <c i="3" r="BK310"/>
  <c i="12" r="BK139"/>
  <c r="BK128"/>
  <c r="BK112"/>
  <c i="7" r="BK354"/>
  <c r="BK298"/>
  <c r="BK267"/>
  <c r="J251"/>
  <c r="BK197"/>
  <c r="J180"/>
  <c r="BK122"/>
  <c r="BK98"/>
  <c i="6" r="BK628"/>
  <c i="3" r="J284"/>
  <c r="J271"/>
  <c r="J255"/>
  <c r="J222"/>
  <c r="J204"/>
  <c r="J186"/>
  <c r="J172"/>
  <c r="BK158"/>
  <c r="J121"/>
  <c r="J99"/>
  <c i="2" r="J437"/>
  <c r="J415"/>
  <c r="J380"/>
  <c r="BK362"/>
  <c r="BK351"/>
  <c r="BK338"/>
  <c r="BK325"/>
  <c r="J312"/>
  <c r="BK300"/>
  <c r="BK278"/>
  <c r="BK251"/>
  <c r="J234"/>
  <c r="J218"/>
  <c r="BK197"/>
  <c r="J180"/>
  <c r="BK135"/>
  <c r="J112"/>
  <c r="J97"/>
  <c i="12" r="J112"/>
  <c r="BK108"/>
  <c r="BK95"/>
  <c i="11" r="J132"/>
  <c r="J125"/>
  <c r="BK119"/>
  <c r="J110"/>
  <c r="BK98"/>
  <c r="J92"/>
  <c i="10" r="BK233"/>
  <c r="J228"/>
  <c r="J213"/>
  <c r="BK202"/>
  <c r="J159"/>
  <c r="BK118"/>
  <c r="J108"/>
  <c r="J91"/>
  <c i="9" r="J698"/>
  <c r="BK678"/>
  <c r="BK670"/>
  <c r="BK647"/>
  <c r="J633"/>
  <c r="BK616"/>
  <c r="J590"/>
  <c r="J552"/>
  <c r="BK523"/>
  <c r="J450"/>
  <c r="BK432"/>
  <c r="BK403"/>
  <c r="BK395"/>
  <c r="J371"/>
  <c r="J355"/>
  <c r="BK346"/>
  <c r="J304"/>
  <c r="J284"/>
  <c r="J270"/>
  <c r="BK242"/>
  <c r="BK227"/>
  <c r="J176"/>
  <c r="J155"/>
  <c r="J126"/>
  <c r="BK108"/>
  <c i="8" r="BK799"/>
  <c r="BK789"/>
  <c r="J757"/>
  <c r="J728"/>
  <c r="J706"/>
  <c r="BK556"/>
  <c r="J538"/>
  <c r="J528"/>
  <c r="BK516"/>
  <c r="BK482"/>
  <c r="J452"/>
  <c r="BK444"/>
  <c r="J432"/>
  <c r="BK414"/>
  <c r="J389"/>
  <c r="J379"/>
  <c r="BK358"/>
  <c r="J347"/>
  <c r="J322"/>
  <c r="J264"/>
  <c r="J247"/>
  <c r="BK228"/>
  <c r="J170"/>
  <c r="BK139"/>
  <c r="J124"/>
  <c i="7" r="BK536"/>
  <c r="BK509"/>
  <c r="BK496"/>
  <c r="J480"/>
  <c r="BK445"/>
  <c r="J376"/>
  <c r="J361"/>
  <c r="J311"/>
  <c r="J259"/>
  <c r="BK227"/>
  <c r="BK172"/>
  <c r="J117"/>
  <c i="6" r="J638"/>
  <c r="BK615"/>
  <c r="BK597"/>
  <c r="J583"/>
  <c r="J575"/>
  <c r="J554"/>
  <c r="BK539"/>
  <c r="BK501"/>
  <c r="J457"/>
  <c r="J439"/>
  <c r="J415"/>
  <c r="BK389"/>
  <c r="J374"/>
  <c r="J358"/>
  <c r="J350"/>
  <c r="BK344"/>
  <c r="J335"/>
  <c r="J313"/>
  <c r="J301"/>
  <c r="BK280"/>
  <c r="BK258"/>
  <c r="BK235"/>
  <c r="J212"/>
  <c r="BK184"/>
  <c r="BK167"/>
  <c r="BK114"/>
  <c r="J101"/>
  <c i="5" r="BK712"/>
  <c r="BK696"/>
  <c r="J687"/>
  <c r="BK675"/>
  <c r="BK661"/>
  <c r="BK608"/>
  <c r="J576"/>
  <c r="J521"/>
  <c r="J470"/>
  <c r="J453"/>
  <c r="BK431"/>
  <c r="J421"/>
  <c r="J408"/>
  <c r="J392"/>
  <c r="BK371"/>
  <c r="J360"/>
  <c r="BK337"/>
  <c r="J310"/>
  <c r="J279"/>
  <c r="BK266"/>
  <c r="J249"/>
  <c r="J234"/>
  <c r="J222"/>
  <c r="BK171"/>
  <c r="BK130"/>
  <c r="J103"/>
  <c i="4" r="BK488"/>
  <c r="BK480"/>
  <c r="J440"/>
  <c r="BK361"/>
  <c r="BK347"/>
  <c r="BK316"/>
  <c r="J295"/>
  <c r="J278"/>
  <c r="BK248"/>
  <c r="J212"/>
  <c r="BK165"/>
  <c r="J111"/>
  <c i="3" r="J310"/>
  <c r="BK288"/>
  <c r="BK232"/>
  <c r="BK216"/>
  <c r="BK167"/>
  <c r="J133"/>
  <c r="BK103"/>
  <c i="2" r="J440"/>
  <c r="J420"/>
  <c r="BK401"/>
  <c r="J374"/>
  <c r="BK334"/>
  <c r="BK317"/>
  <c r="J297"/>
  <c r="J247"/>
  <c r="J226"/>
  <c r="BK183"/>
  <c r="BK138"/>
  <c i="12" r="J116"/>
  <c r="BK98"/>
  <c i="11" r="BK132"/>
  <c r="BK123"/>
  <c r="J114"/>
  <c r="BK105"/>
  <c r="J96"/>
  <c r="J90"/>
  <c i="10" r="J221"/>
  <c r="BK208"/>
  <c r="J191"/>
  <c r="J175"/>
  <c r="BK159"/>
  <c r="BK149"/>
  <c r="BK129"/>
  <c r="J118"/>
  <c r="BK106"/>
  <c r="J94"/>
  <c i="9" r="BK689"/>
  <c r="BK672"/>
  <c r="BK658"/>
  <c r="BK622"/>
  <c r="BK590"/>
  <c r="BK543"/>
  <c r="J488"/>
  <c r="BK453"/>
  <c r="J436"/>
  <c r="BK421"/>
  <c r="BK407"/>
  <c r="BK388"/>
  <c r="BK369"/>
  <c r="BK361"/>
  <c r="J346"/>
  <c r="J311"/>
  <c r="BK293"/>
  <c r="J272"/>
  <c r="J256"/>
  <c r="J239"/>
  <c r="J227"/>
  <c r="J168"/>
  <c r="J137"/>
  <c r="J111"/>
  <c r="BK101"/>
  <c i="8" r="J817"/>
  <c r="BK801"/>
  <c r="BK781"/>
  <c r="BK763"/>
  <c r="J744"/>
  <c r="J687"/>
  <c r="BK639"/>
  <c r="J567"/>
  <c r="J541"/>
  <c r="J521"/>
  <c r="J491"/>
  <c r="BK469"/>
  <c r="J448"/>
  <c r="BK438"/>
  <c r="BK425"/>
  <c r="J414"/>
  <c r="BK389"/>
  <c r="J372"/>
  <c r="BK349"/>
  <c r="BK322"/>
  <c r="J271"/>
  <c r="J244"/>
  <c r="BK234"/>
  <c r="BK218"/>
  <c r="BK150"/>
  <c r="BK127"/>
  <c r="BK97"/>
  <c i="7" r="BK500"/>
  <c r="J488"/>
  <c r="BK473"/>
  <c r="J449"/>
  <c r="J416"/>
  <c r="BK376"/>
  <c r="J327"/>
  <c r="J307"/>
  <c r="BK251"/>
  <c r="J212"/>
  <c r="BK200"/>
  <c r="J131"/>
  <c r="BK105"/>
  <c i="6" r="BK649"/>
  <c r="BK642"/>
  <c r="J622"/>
  <c r="BK609"/>
  <c r="J597"/>
  <c r="BK580"/>
  <c r="BK561"/>
  <c r="J539"/>
  <c r="J501"/>
  <c r="BK454"/>
  <c r="BK439"/>
  <c r="BK415"/>
  <c r="J389"/>
  <c r="BK374"/>
  <c r="J348"/>
  <c r="BK332"/>
  <c r="BK313"/>
  <c r="J280"/>
  <c r="BK237"/>
  <c r="J216"/>
  <c r="J181"/>
  <c r="J161"/>
  <c r="BK101"/>
  <c i="5" r="J702"/>
  <c r="BK671"/>
  <c r="BK635"/>
  <c r="BK544"/>
  <c r="BK465"/>
  <c r="J427"/>
  <c r="BK398"/>
  <c r="BK366"/>
  <c r="BK352"/>
  <c r="BK323"/>
  <c r="BK294"/>
  <c r="J274"/>
  <c r="J240"/>
  <c r="BK222"/>
  <c r="BK148"/>
  <c r="BK108"/>
  <c i="4" r="J509"/>
  <c r="J497"/>
  <c r="BK440"/>
  <c r="J402"/>
  <c r="J364"/>
  <c r="J351"/>
  <c r="BK336"/>
  <c r="BK323"/>
  <c r="BK301"/>
  <c r="J289"/>
  <c r="J254"/>
  <c r="J222"/>
  <c r="J206"/>
  <c r="J190"/>
  <c r="BK141"/>
  <c r="J128"/>
  <c r="BK116"/>
  <c r="J99"/>
  <c i="3" r="BK293"/>
  <c r="J281"/>
  <c r="BK258"/>
  <c r="J232"/>
  <c r="BK209"/>
  <c r="J201"/>
  <c r="J179"/>
  <c r="J167"/>
  <c r="J114"/>
  <c r="BK91"/>
  <c i="2" r="J444"/>
  <c r="BK427"/>
  <c r="J411"/>
  <c r="BK383"/>
  <c r="J369"/>
  <c r="BK346"/>
  <c r="J334"/>
  <c r="J317"/>
  <c r="J300"/>
  <c r="J285"/>
  <c r="BK264"/>
  <c r="J237"/>
  <c r="J212"/>
  <c r="J194"/>
  <c r="J174"/>
  <c r="J135"/>
  <c r="J104"/>
  <c i="12" r="J146"/>
  <c r="J128"/>
  <c r="J110"/>
  <c i="10" r="J238"/>
  <c r="BK199"/>
  <c r="J182"/>
  <c r="J123"/>
  <c r="J97"/>
  <c i="9" r="BK705"/>
  <c r="J689"/>
  <c r="J652"/>
  <c r="BK633"/>
  <c r="J584"/>
  <c r="J523"/>
  <c r="BK450"/>
  <c r="BK434"/>
  <c r="BK413"/>
  <c r="BK381"/>
  <c r="J361"/>
  <c r="BK311"/>
  <c r="BK284"/>
  <c r="J261"/>
  <c r="J242"/>
  <c r="J215"/>
  <c r="J150"/>
  <c r="J120"/>
  <c i="8" r="J808"/>
  <c r="BK797"/>
  <c r="BK757"/>
  <c r="BK744"/>
  <c r="BK718"/>
  <c r="BK648"/>
  <c r="J629"/>
  <c r="BK567"/>
  <c r="BK484"/>
  <c r="J465"/>
  <c r="BK452"/>
  <c r="BK434"/>
  <c r="BK401"/>
  <c r="BK364"/>
  <c r="BK334"/>
  <c r="BK289"/>
  <c r="BK282"/>
  <c r="BK237"/>
  <c r="BK170"/>
  <c r="J127"/>
  <c r="J109"/>
  <c i="7" r="BK523"/>
  <c r="J502"/>
  <c r="BK485"/>
  <c r="BK455"/>
  <c r="BK405"/>
  <c r="J367"/>
  <c r="J350"/>
  <c r="BK311"/>
  <c r="BK303"/>
  <c r="BK212"/>
  <c r="J200"/>
  <c r="BK183"/>
  <c r="BK109"/>
  <c r="J98"/>
  <c i="6" r="BK552"/>
  <c r="BK457"/>
  <c r="J364"/>
  <c r="J344"/>
  <c r="J317"/>
  <c r="BK292"/>
  <c r="BK273"/>
  <c r="J245"/>
  <c r="BK221"/>
  <c r="BK209"/>
  <c r="BK138"/>
  <c r="J103"/>
  <c i="5" r="BK666"/>
  <c r="J635"/>
  <c r="BK617"/>
  <c r="BK586"/>
  <c r="J544"/>
  <c r="BK482"/>
  <c r="BK459"/>
  <c r="J441"/>
  <c r="J429"/>
  <c r="BK416"/>
  <c r="J395"/>
  <c r="J381"/>
  <c r="J366"/>
  <c r="BK346"/>
  <c r="J334"/>
  <c r="BK314"/>
  <c r="BK279"/>
  <c r="BK234"/>
  <c r="BK228"/>
  <c r="J160"/>
  <c r="J140"/>
  <c r="J124"/>
  <c i="4" r="BK491"/>
  <c r="J480"/>
  <c r="J466"/>
  <c r="J423"/>
  <c r="BK402"/>
  <c r="J358"/>
  <c r="J341"/>
  <c r="J323"/>
  <c r="J304"/>
  <c r="J286"/>
  <c r="BK261"/>
  <c r="J242"/>
  <c r="J229"/>
  <c r="J219"/>
  <c r="BK206"/>
  <c r="BK193"/>
  <c r="BK155"/>
  <c r="J125"/>
  <c r="J116"/>
  <c i="3" r="J320"/>
  <c r="J299"/>
  <c i="12" r="J137"/>
  <c r="BK125"/>
  <c r="BK106"/>
  <c i="7" r="BK327"/>
  <c r="J290"/>
  <c r="BK276"/>
  <c r="BK240"/>
  <c r="J191"/>
  <c r="J164"/>
  <c i="6" r="BK638"/>
  <c r="J609"/>
  <c i="3" r="J276"/>
  <c r="BK263"/>
  <c r="BK245"/>
  <c r="J213"/>
  <c r="BK196"/>
  <c r="J174"/>
  <c r="BK133"/>
  <c r="BK114"/>
  <c r="J95"/>
  <c i="2" r="J435"/>
  <c r="BK411"/>
  <c r="J399"/>
  <c r="BK369"/>
  <c r="BK355"/>
  <c r="BK342"/>
  <c r="BK328"/>
  <c r="BK315"/>
  <c r="J291"/>
  <c r="BK275"/>
  <c r="J239"/>
  <c r="BK221"/>
  <c r="J205"/>
  <c r="J191"/>
  <c r="BK168"/>
  <c r="BK116"/>
  <c r="BK101"/>
  <c i="12" r="BK118"/>
  <c r="J106"/>
  <c r="BK91"/>
  <c i="11" r="BK128"/>
  <c r="BK121"/>
  <c r="BK112"/>
  <c r="J103"/>
  <c r="BK96"/>
  <c i="10" r="BK238"/>
  <c r="BK216"/>
  <c r="BK205"/>
  <c r="BK175"/>
  <c r="BK165"/>
  <c r="BK155"/>
  <c r="J142"/>
  <c r="BK126"/>
  <c r="J115"/>
  <c r="J100"/>
  <c i="9" r="BK708"/>
  <c r="BK684"/>
  <c r="J672"/>
  <c r="J658"/>
  <c r="BK638"/>
  <c r="J622"/>
  <c r="BK584"/>
  <c r="J533"/>
  <c r="J453"/>
  <c r="BK436"/>
  <c r="J407"/>
  <c r="J388"/>
  <c r="J365"/>
  <c r="J351"/>
  <c r="BK326"/>
  <c r="J302"/>
  <c r="J282"/>
  <c r="J267"/>
  <c r="BK239"/>
  <c r="BK221"/>
  <c r="J171"/>
  <c r="J144"/>
  <c r="BK137"/>
  <c r="BK114"/>
  <c i="8" r="J795"/>
  <c r="J784"/>
  <c r="J773"/>
  <c r="BK724"/>
  <c r="BK683"/>
  <c r="J643"/>
  <c r="BK546"/>
  <c r="BK534"/>
  <c r="BK491"/>
  <c r="J461"/>
  <c r="J454"/>
  <c r="BK446"/>
  <c r="J436"/>
  <c r="J418"/>
  <c r="BK391"/>
  <c r="BK372"/>
  <c r="J351"/>
  <c r="J334"/>
  <c r="BK306"/>
  <c r="BK252"/>
  <c r="BK231"/>
  <c r="BK203"/>
  <c r="J142"/>
  <c r="J112"/>
  <c i="7" r="BK529"/>
  <c r="BK516"/>
  <c r="BK502"/>
  <c r="BK494"/>
  <c r="J468"/>
  <c r="J413"/>
  <c r="BK373"/>
  <c r="BK350"/>
  <c r="BK294"/>
  <c r="BK255"/>
  <c r="J240"/>
  <c r="BK188"/>
  <c r="J122"/>
  <c r="J95"/>
  <c i="6" r="J628"/>
  <c r="BK611"/>
  <c r="J588"/>
  <c r="J561"/>
  <c r="BK547"/>
  <c r="BK528"/>
  <c r="BK491"/>
  <c r="J447"/>
  <c r="J434"/>
  <c r="J405"/>
  <c r="J385"/>
  <c r="BK369"/>
  <c r="J356"/>
  <c r="BK348"/>
  <c r="J342"/>
  <c r="J332"/>
  <c r="J303"/>
  <c r="BK284"/>
  <c r="J271"/>
  <c r="J240"/>
  <c r="J227"/>
  <c r="J198"/>
  <c r="J172"/>
  <c r="J122"/>
  <c r="BK103"/>
  <c i="5" r="J715"/>
  <c r="J700"/>
  <c r="J689"/>
  <c r="J671"/>
  <c r="BK645"/>
  <c r="BK614"/>
  <c r="BK581"/>
  <c r="J492"/>
  <c r="J465"/>
  <c r="BK449"/>
  <c r="BK433"/>
  <c r="J423"/>
  <c r="BK412"/>
  <c r="BK395"/>
  <c r="J368"/>
  <c r="BK358"/>
  <c r="J323"/>
  <c r="J302"/>
  <c r="J277"/>
  <c r="J257"/>
  <c r="BK237"/>
  <c r="BK231"/>
  <c r="BK219"/>
  <c r="J154"/>
  <c r="BK127"/>
  <c r="J108"/>
  <c i="4" r="BK503"/>
  <c r="J485"/>
  <c r="BK457"/>
  <c r="J367"/>
  <c r="J349"/>
  <c r="J319"/>
  <c r="BK304"/>
  <c r="BK278"/>
  <c r="BK245"/>
  <c r="J203"/>
  <c r="J168"/>
  <c r="J138"/>
  <c i="3" r="J322"/>
  <c r="BK302"/>
  <c r="BK271"/>
  <c r="J227"/>
  <c r="J177"/>
  <c r="J152"/>
  <c r="J111"/>
  <c i="2" r="J447"/>
  <c r="J423"/>
  <c r="J406"/>
  <c r="J355"/>
  <c r="BK331"/>
  <c r="J302"/>
  <c r="J288"/>
  <c r="BK242"/>
  <c r="BK187"/>
  <c r="BK153"/>
  <c r="J108"/>
  <c i="12" r="J102"/>
  <c r="J89"/>
  <c i="11" r="J128"/>
  <c r="BK117"/>
  <c r="BK107"/>
  <c r="J94"/>
  <c i="10" r="J233"/>
  <c r="BK213"/>
  <c r="J202"/>
  <c r="BK178"/>
  <c r="J163"/>
  <c r="J152"/>
  <c r="J132"/>
  <c r="BK121"/>
  <c r="J110"/>
  <c i="9" r="J701"/>
  <c r="J680"/>
  <c r="J670"/>
  <c r="BK654"/>
  <c r="J638"/>
  <c r="J595"/>
  <c r="J547"/>
  <c r="J464"/>
  <c r="BK443"/>
  <c r="J434"/>
  <c r="J418"/>
  <c r="BK405"/>
  <c r="J395"/>
  <c r="BK371"/>
  <c r="BK363"/>
  <c r="J349"/>
  <c r="J318"/>
  <c r="J299"/>
  <c r="BK278"/>
  <c r="BK261"/>
  <c r="J245"/>
  <c r="J230"/>
  <c r="BK171"/>
  <c r="BK132"/>
  <c r="BK117"/>
  <c r="J105"/>
  <c i="8" r="J824"/>
  <c r="J805"/>
  <c r="J797"/>
  <c r="BK773"/>
  <c r="BK747"/>
  <c r="BK706"/>
  <c r="J648"/>
  <c r="BK599"/>
  <c r="J556"/>
  <c r="J531"/>
  <c r="J516"/>
  <c r="BK475"/>
  <c r="J450"/>
  <c r="BK442"/>
  <c r="J430"/>
  <c r="J411"/>
  <c r="J387"/>
  <c r="J358"/>
  <c r="BK351"/>
  <c r="J329"/>
  <c r="J282"/>
  <c r="J252"/>
  <c r="J237"/>
  <c r="J221"/>
  <c r="J210"/>
  <c r="J144"/>
  <c r="J135"/>
  <c r="BK106"/>
  <c i="7" r="BK511"/>
  <c r="BK492"/>
  <c r="BK476"/>
  <c r="J455"/>
  <c r="J425"/>
  <c r="J385"/>
  <c r="BK361"/>
  <c r="BK318"/>
  <c r="J294"/>
  <c r="BK219"/>
  <c r="BK202"/>
  <c r="BK164"/>
  <c r="BK107"/>
  <c r="J102"/>
  <c i="6" r="BK645"/>
  <c r="J640"/>
  <c r="BK613"/>
  <c r="BK603"/>
  <c r="J585"/>
  <c r="J568"/>
  <c r="BK558"/>
  <c r="J534"/>
  <c r="J491"/>
  <c r="BK449"/>
  <c r="BK434"/>
  <c r="J395"/>
  <c r="BK358"/>
  <c r="J346"/>
  <c r="J324"/>
  <c r="BK305"/>
  <c r="J292"/>
  <c r="BK251"/>
  <c r="J221"/>
  <c r="BK188"/>
  <c r="BK172"/>
  <c r="J138"/>
  <c r="BK96"/>
  <c i="5" r="BK700"/>
  <c r="BK689"/>
  <c r="J650"/>
  <c r="J581"/>
  <c r="BK492"/>
  <c r="J449"/>
  <c r="BK421"/>
  <c r="BK390"/>
  <c r="J364"/>
  <c r="BK342"/>
  <c r="J314"/>
  <c r="BK302"/>
  <c r="BK246"/>
  <c r="J202"/>
  <c r="BK160"/>
  <c r="J133"/>
  <c r="BK103"/>
  <c i="4" r="BK506"/>
  <c r="J494"/>
  <c r="J474"/>
  <c r="J457"/>
  <c r="J408"/>
  <c r="BK367"/>
  <c r="J347"/>
  <c r="BK334"/>
  <c r="J313"/>
  <c r="J298"/>
  <c r="BK286"/>
  <c r="BK235"/>
  <c r="BK219"/>
  <c r="BK203"/>
  <c r="J148"/>
  <c r="J135"/>
  <c r="BK122"/>
  <c r="BK111"/>
  <c i="3" r="J312"/>
  <c r="J288"/>
  <c r="BK276"/>
  <c r="BK252"/>
  <c r="BK222"/>
  <c r="J206"/>
  <c r="J191"/>
  <c r="BK174"/>
  <c r="J161"/>
  <c r="BK121"/>
  <c r="BK95"/>
  <c i="2" r="J449"/>
  <c r="BK440"/>
  <c r="BK420"/>
  <c r="BK395"/>
  <c r="BK380"/>
  <c r="J359"/>
  <c r="J338"/>
  <c r="BK319"/>
  <c r="BK305"/>
  <c r="BK288"/>
  <c r="J281"/>
  <c r="J257"/>
  <c r="BK232"/>
  <c r="J201"/>
  <c r="J187"/>
  <c r="J168"/>
  <c r="J138"/>
  <c r="J121"/>
  <c r="J101"/>
  <c i="12" r="BK146"/>
  <c r="BK137"/>
  <c r="BK121"/>
  <c r="BK89"/>
  <c i="10" r="BK228"/>
  <c r="J195"/>
  <c r="BK168"/>
  <c r="BK110"/>
  <c i="9" r="J710"/>
  <c r="J705"/>
  <c r="BK668"/>
  <c r="J647"/>
  <c r="J628"/>
  <c r="J609"/>
  <c r="BK547"/>
  <c r="BK488"/>
  <c r="J443"/>
  <c r="BK430"/>
  <c r="J405"/>
  <c r="J369"/>
  <c r="BK337"/>
  <c r="J293"/>
  <c r="BK270"/>
  <c r="BK256"/>
  <c r="J224"/>
  <c r="J163"/>
  <c r="BK144"/>
  <c i="8" r="BK817"/>
  <c r="BK805"/>
  <c r="BK795"/>
  <c r="BK749"/>
  <c r="J724"/>
  <c r="BK678"/>
  <c r="BK637"/>
  <c r="J570"/>
  <c r="J518"/>
  <c r="J475"/>
  <c r="J456"/>
  <c r="BK436"/>
  <c r="J406"/>
  <c r="BK379"/>
  <c r="J342"/>
  <c r="J306"/>
  <c r="BK285"/>
  <c r="BK274"/>
  <c r="BK244"/>
  <c r="J203"/>
  <c r="BK132"/>
  <c r="BK112"/>
  <c i="7" r="J529"/>
  <c r="BK513"/>
  <c r="BK498"/>
  <c r="J476"/>
  <c r="BK425"/>
  <c r="J356"/>
  <c r="J320"/>
  <c r="BK309"/>
  <c r="J276"/>
  <c r="BK235"/>
  <c r="J205"/>
  <c r="J188"/>
  <c r="BK158"/>
  <c i="6" r="BK618"/>
  <c r="J499"/>
  <c r="BK447"/>
  <c r="BK360"/>
  <c r="BK335"/>
  <c r="BK309"/>
  <c r="J284"/>
  <c r="J258"/>
  <c r="BK230"/>
  <c r="BK212"/>
  <c r="J193"/>
  <c r="BK128"/>
  <c i="5" r="BK691"/>
  <c r="J675"/>
  <c r="J640"/>
  <c r="BK624"/>
  <c r="J608"/>
  <c r="BK571"/>
  <c r="J485"/>
  <c r="BK470"/>
  <c r="BK444"/>
  <c r="J433"/>
  <c r="BK423"/>
  <c r="BK405"/>
  <c r="J390"/>
  <c r="BK368"/>
  <c r="BK355"/>
  <c r="J339"/>
  <c r="J294"/>
  <c r="J272"/>
  <c r="BK249"/>
  <c r="J231"/>
  <c r="BK208"/>
  <c r="BK145"/>
  <c r="J130"/>
  <c i="4" r="BK494"/>
  <c r="BK477"/>
  <c r="BK463"/>
  <c r="BK408"/>
  <c r="BK364"/>
  <c r="BK351"/>
  <c r="J336"/>
  <c r="BK313"/>
  <c r="BK298"/>
  <c r="BK268"/>
  <c r="J245"/>
  <c r="BK232"/>
  <c r="J224"/>
  <c r="BK212"/>
  <c r="BK197"/>
  <c r="J165"/>
  <c r="BK128"/>
  <c r="BK99"/>
  <c i="3" r="BK312"/>
  <c i="12" r="BK142"/>
  <c r="BK131"/>
  <c r="BK116"/>
  <c i="7" r="BK367"/>
  <c r="BK320"/>
  <c r="J288"/>
  <c r="J255"/>
  <c r="J235"/>
  <c r="J186"/>
  <c r="J172"/>
  <c r="BK102"/>
  <c i="6" r="BK631"/>
  <c r="BK606"/>
  <c i="3" r="BK273"/>
  <c r="J258"/>
  <c r="BK227"/>
  <c r="J209"/>
  <c r="BK191"/>
  <c r="BK179"/>
  <c r="J164"/>
  <c r="J128"/>
  <c r="BK106"/>
  <c r="J91"/>
  <c i="2" r="J433"/>
  <c r="BK406"/>
  <c r="BK387"/>
  <c r="BK359"/>
  <c r="J346"/>
  <c r="J331"/>
  <c r="BK321"/>
  <c r="BK302"/>
  <c r="BK281"/>
  <c r="BK257"/>
  <c r="BK237"/>
  <c r="BK226"/>
  <c r="J209"/>
  <c r="J183"/>
  <c r="J144"/>
  <c r="BK108"/>
  <c i="12" r="J125"/>
  <c r="BK110"/>
  <c r="J98"/>
  <c i="11" r="J130"/>
  <c r="J123"/>
  <c r="BK114"/>
  <c r="J105"/>
  <c r="J100"/>
  <c r="BK90"/>
  <c i="10" r="BK230"/>
  <c r="BK224"/>
  <c r="BK210"/>
  <c r="BK191"/>
  <c r="BK171"/>
  <c r="J161"/>
  <c r="BK152"/>
  <c r="BK132"/>
  <c r="J121"/>
  <c r="BK108"/>
  <c r="BK94"/>
  <c i="9" r="BK701"/>
  <c r="BK680"/>
  <c r="J662"/>
  <c r="J654"/>
  <c r="J636"/>
  <c r="BK620"/>
  <c r="BK609"/>
  <c r="BK575"/>
  <c r="J543"/>
  <c r="BK464"/>
  <c r="J446"/>
  <c r="BK428"/>
  <c r="J399"/>
  <c r="J373"/>
  <c r="J358"/>
  <c r="J337"/>
  <c r="J307"/>
  <c r="BK288"/>
  <c r="BK272"/>
  <c r="BK245"/>
  <c r="BK230"/>
  <c r="J188"/>
  <c r="BK163"/>
  <c r="J132"/>
  <c r="BK111"/>
  <c r="J98"/>
  <c i="8" r="J781"/>
  <c r="J763"/>
  <c r="J740"/>
  <c r="J718"/>
  <c r="J678"/>
  <c r="BK570"/>
  <c r="BK541"/>
  <c r="BK521"/>
  <c r="BK500"/>
  <c r="BK465"/>
  <c r="BK456"/>
  <c r="BK448"/>
  <c r="J442"/>
  <c r="J422"/>
  <c r="J401"/>
  <c r="J385"/>
  <c r="J361"/>
  <c r="BK353"/>
  <c r="J337"/>
  <c r="BK315"/>
  <c r="BK258"/>
  <c r="J234"/>
  <c r="J215"/>
  <c r="BK144"/>
  <c r="J106"/>
  <c i="7" r="J523"/>
  <c r="J505"/>
  <c r="J498"/>
  <c r="J483"/>
  <c r="BK449"/>
  <c r="J405"/>
  <c r="J343"/>
  <c r="J303"/>
  <c r="BK264"/>
  <c r="BK248"/>
  <c r="J219"/>
  <c r="J158"/>
  <c r="BK111"/>
  <c i="6" r="BK640"/>
  <c r="BK622"/>
  <c r="J600"/>
  <c r="BK585"/>
  <c r="BK568"/>
  <c r="J552"/>
  <c r="BK534"/>
  <c r="BK499"/>
  <c r="J454"/>
  <c r="J436"/>
  <c r="BK397"/>
  <c r="J382"/>
  <c r="J360"/>
  <c r="BK354"/>
  <c r="BK346"/>
  <c r="J338"/>
  <c r="BK321"/>
  <c r="J305"/>
  <c r="J289"/>
  <c r="J273"/>
  <c r="BK245"/>
  <c r="J230"/>
  <c r="J204"/>
  <c r="BK176"/>
  <c r="BK161"/>
  <c r="J119"/>
  <c r="J96"/>
  <c i="5" r="BK706"/>
  <c r="BK693"/>
  <c r="J684"/>
  <c r="J668"/>
  <c r="BK640"/>
  <c r="J630"/>
  <c r="J603"/>
  <c r="J571"/>
  <c r="J488"/>
  <c r="J459"/>
  <c r="J438"/>
  <c r="J425"/>
  <c r="J416"/>
  <c r="J398"/>
  <c r="J388"/>
  <c r="BK364"/>
  <c r="J352"/>
  <c r="J331"/>
  <c r="J282"/>
  <c r="BK274"/>
  <c r="J261"/>
  <c r="BK240"/>
  <c r="BK225"/>
  <c r="BK202"/>
  <c r="BK140"/>
  <c r="J116"/>
  <c r="BK95"/>
  <c i="4" r="J501"/>
  <c r="J471"/>
  <c r="BK429"/>
  <c r="BK355"/>
  <c r="BK341"/>
  <c r="BK310"/>
  <c r="BK281"/>
  <c r="J268"/>
  <c r="BK224"/>
  <c r="BK173"/>
  <c r="J141"/>
  <c r="J103"/>
  <c i="3" r="BK305"/>
  <c r="J273"/>
  <c r="J245"/>
  <c r="J219"/>
  <c r="BK186"/>
  <c r="BK161"/>
  <c r="J125"/>
  <c r="BK99"/>
  <c i="2" r="J427"/>
  <c r="BK415"/>
  <c r="BK392"/>
  <c r="BK348"/>
  <c r="J321"/>
  <c r="J305"/>
  <c r="J264"/>
  <c r="BK234"/>
  <c r="BK201"/>
  <c r="J177"/>
  <c r="J124"/>
  <c i="12" r="BK114"/>
  <c i="11" r="BK130"/>
  <c r="J121"/>
  <c r="J112"/>
  <c r="BK103"/>
  <c r="J98"/>
  <c i="10" r="BK235"/>
  <c r="J216"/>
  <c r="J205"/>
  <c r="BK195"/>
  <c r="BK182"/>
  <c r="J165"/>
  <c r="J155"/>
  <c r="BK145"/>
  <c r="J126"/>
  <c r="BK115"/>
  <c r="BK100"/>
  <c r="BK91"/>
  <c i="9" r="J684"/>
  <c r="J676"/>
  <c r="BK660"/>
  <c r="J641"/>
  <c r="J613"/>
  <c r="BK552"/>
  <c r="BK492"/>
  <c r="BK456"/>
  <c r="BK440"/>
  <c r="J430"/>
  <c r="BK410"/>
  <c r="BK401"/>
  <c r="BK373"/>
  <c r="BK365"/>
  <c r="BK351"/>
  <c r="BK334"/>
  <c r="BK304"/>
  <c r="J275"/>
  <c r="BK264"/>
  <c r="J253"/>
  <c r="BK236"/>
  <c r="BK224"/>
  <c r="BK150"/>
  <c r="BK126"/>
  <c r="BK105"/>
  <c i="8" r="BK824"/>
  <c r="BK808"/>
  <c r="J799"/>
  <c r="BK779"/>
  <c r="J749"/>
  <c r="BK728"/>
  <c r="BK673"/>
  <c r="BK629"/>
  <c r="J560"/>
  <c r="J546"/>
  <c r="BK528"/>
  <c r="J500"/>
  <c r="J478"/>
  <c r="BK461"/>
  <c r="J446"/>
  <c r="J434"/>
  <c r="BK422"/>
  <c r="J396"/>
  <c r="BK385"/>
  <c r="BK355"/>
  <c r="J332"/>
  <c r="BK297"/>
  <c r="BK264"/>
  <c r="J240"/>
  <c r="J231"/>
  <c r="BK157"/>
  <c r="BK142"/>
  <c r="BK117"/>
  <c r="J101"/>
  <c i="7" r="BK505"/>
  <c r="J494"/>
  <c r="BK483"/>
  <c r="BK468"/>
  <c r="J442"/>
  <c r="BK413"/>
  <c r="J373"/>
  <c r="BK356"/>
  <c r="J309"/>
  <c r="J298"/>
  <c r="J248"/>
  <c r="J207"/>
  <c r="BK195"/>
  <c r="J111"/>
  <c i="6" r="BK652"/>
  <c r="J649"/>
  <c r="J642"/>
  <c r="J611"/>
  <c r="BK600"/>
  <c r="BK588"/>
  <c r="BK575"/>
  <c r="J563"/>
  <c r="J543"/>
  <c r="BK516"/>
  <c r="J472"/>
  <c r="BK436"/>
  <c r="BK405"/>
  <c r="BK385"/>
  <c r="J369"/>
  <c r="BK350"/>
  <c r="BK338"/>
  <c r="BK317"/>
  <c r="J296"/>
  <c r="BK265"/>
  <c r="BK232"/>
  <c r="BK193"/>
  <c r="J110"/>
  <c i="5" r="J712"/>
  <c r="J696"/>
  <c r="BK678"/>
  <c r="J645"/>
  <c r="J617"/>
  <c r="J517"/>
  <c r="BK477"/>
  <c r="BK429"/>
  <c r="BK408"/>
  <c r="BK381"/>
  <c r="BK362"/>
  <c r="BK339"/>
  <c r="BK310"/>
  <c r="J287"/>
  <c r="J266"/>
  <c r="J254"/>
  <c r="J225"/>
  <c r="J171"/>
  <c r="J137"/>
  <c r="J112"/>
  <c i="4" r="BK509"/>
  <c r="BK501"/>
  <c r="J488"/>
  <c r="BK466"/>
  <c r="BK435"/>
  <c r="J386"/>
  <c r="BK358"/>
  <c r="BK349"/>
  <c r="J338"/>
  <c r="BK319"/>
  <c r="BK295"/>
  <c r="J261"/>
  <c r="BK239"/>
  <c r="BK229"/>
  <c r="J216"/>
  <c r="J197"/>
  <c r="BK168"/>
  <c r="BK145"/>
  <c r="J132"/>
  <c r="J119"/>
  <c r="J96"/>
  <c i="3" r="BK299"/>
  <c r="BK267"/>
  <c r="BK255"/>
  <c r="BK224"/>
  <c r="BK213"/>
  <c r="J196"/>
  <c r="BK177"/>
  <c r="J170"/>
  <c r="BK152"/>
  <c r="J106"/>
  <c i="2" r="J452"/>
  <c r="BK437"/>
  <c r="BK418"/>
  <c r="J392"/>
  <c r="BK374"/>
  <c r="J351"/>
  <c r="J328"/>
  <c r="J315"/>
  <c r="BK291"/>
  <c r="BK271"/>
  <c r="BK247"/>
  <c r="BK218"/>
  <c r="J197"/>
  <c r="BK180"/>
  <c r="BK144"/>
  <c r="BK124"/>
  <c r="BK112"/>
  <c i="5" l="1" r="P705"/>
  <c r="T705"/>
  <c r="R705"/>
  <c i="2" r="BK120"/>
  <c r="J120"/>
  <c r="J63"/>
  <c r="T120"/>
  <c r="R204"/>
  <c r="BK246"/>
  <c r="R246"/>
  <c r="R308"/>
  <c r="T330"/>
  <c r="P432"/>
  <c r="BK443"/>
  <c r="J443"/>
  <c r="J74"/>
  <c r="R443"/>
  <c i="3" r="BK110"/>
  <c r="J110"/>
  <c r="J62"/>
  <c r="T110"/>
  <c r="R169"/>
  <c r="P185"/>
  <c r="BK226"/>
  <c r="J226"/>
  <c r="J68"/>
  <c r="T226"/>
  <c i="4" r="BK95"/>
  <c r="BK102"/>
  <c r="J102"/>
  <c r="J62"/>
  <c r="T102"/>
  <c r="T137"/>
  <c r="R215"/>
  <c r="BK238"/>
  <c r="R238"/>
  <c r="BK300"/>
  <c r="J300"/>
  <c r="J68"/>
  <c r="R300"/>
  <c r="R322"/>
  <c r="P482"/>
  <c r="T482"/>
  <c r="R493"/>
  <c r="T500"/>
  <c i="5" r="R107"/>
  <c r="R144"/>
  <c r="P243"/>
  <c r="BK286"/>
  <c r="R286"/>
  <c r="BK345"/>
  <c r="J345"/>
  <c r="J68"/>
  <c r="R345"/>
  <c r="R374"/>
  <c r="R674"/>
  <c r="P699"/>
  <c r="T699"/>
  <c i="6" r="BK95"/>
  <c r="BK118"/>
  <c r="J118"/>
  <c r="J62"/>
  <c r="BK192"/>
  <c r="J192"/>
  <c r="J63"/>
  <c r="BK234"/>
  <c r="J234"/>
  <c r="J64"/>
  <c r="BK244"/>
  <c r="BK279"/>
  <c r="J279"/>
  <c r="J67"/>
  <c r="T291"/>
  <c r="T591"/>
  <c r="T621"/>
  <c r="R637"/>
  <c r="R648"/>
  <c i="7" r="BK94"/>
  <c r="J94"/>
  <c r="J61"/>
  <c r="T94"/>
  <c r="T185"/>
  <c r="P204"/>
  <c r="R204"/>
  <c r="P211"/>
  <c r="T211"/>
  <c r="P254"/>
  <c r="R254"/>
  <c r="R266"/>
  <c r="P491"/>
  <c r="BK508"/>
  <c r="J508"/>
  <c r="J70"/>
  <c r="BK519"/>
  <c r="J519"/>
  <c r="J71"/>
  <c r="R519"/>
  <c i="8" r="BK96"/>
  <c r="BK131"/>
  <c r="J131"/>
  <c r="J63"/>
  <c r="R131"/>
  <c r="P243"/>
  <c r="BK363"/>
  <c r="J363"/>
  <c r="J71"/>
  <c r="R363"/>
  <c r="P783"/>
  <c r="BK807"/>
  <c r="J807"/>
  <c r="J73"/>
  <c r="P807"/>
  <c i="9" r="P97"/>
  <c r="T97"/>
  <c r="P104"/>
  <c r="T104"/>
  <c r="R146"/>
  <c r="T281"/>
  <c r="BK380"/>
  <c r="J380"/>
  <c r="J70"/>
  <c r="R380"/>
  <c r="P657"/>
  <c r="BK675"/>
  <c r="J675"/>
  <c r="J72"/>
  <c r="BK683"/>
  <c r="J683"/>
  <c r="J73"/>
  <c r="T683"/>
  <c r="R694"/>
  <c r="P704"/>
  <c i="10" r="P90"/>
  <c r="T90"/>
  <c r="P105"/>
  <c r="R105"/>
  <c r="BK158"/>
  <c r="J158"/>
  <c r="J63"/>
  <c r="R158"/>
  <c r="BK174"/>
  <c r="J174"/>
  <c r="J66"/>
  <c r="R174"/>
  <c r="BK212"/>
  <c r="J212"/>
  <c r="J67"/>
  <c r="T212"/>
  <c i="11" r="R89"/>
  <c r="P102"/>
  <c r="R102"/>
  <c r="P109"/>
  <c r="BK116"/>
  <c r="J116"/>
  <c r="J65"/>
  <c r="R116"/>
  <c r="P127"/>
  <c i="2" r="P100"/>
  <c r="P120"/>
  <c r="BK204"/>
  <c r="J204"/>
  <c r="J64"/>
  <c r="T204"/>
  <c r="R236"/>
  <c r="T246"/>
  <c r="T308"/>
  <c r="R330"/>
  <c r="R432"/>
  <c r="P443"/>
  <c i="3" r="BK90"/>
  <c r="J90"/>
  <c r="J61"/>
  <c r="R90"/>
  <c r="R110"/>
  <c r="P169"/>
  <c r="R185"/>
  <c r="BK208"/>
  <c r="J208"/>
  <c r="J67"/>
  <c r="T208"/>
  <c r="R226"/>
  <c i="4" r="P95"/>
  <c r="T95"/>
  <c r="BK137"/>
  <c r="J137"/>
  <c r="J63"/>
  <c r="R137"/>
  <c r="P215"/>
  <c r="BK231"/>
  <c r="J231"/>
  <c r="J65"/>
  <c r="R231"/>
  <c r="T238"/>
  <c r="P300"/>
  <c r="T300"/>
  <c r="T322"/>
  <c r="BK493"/>
  <c r="J493"/>
  <c r="J72"/>
  <c r="T493"/>
  <c r="R500"/>
  <c i="5" r="BK107"/>
  <c r="J107"/>
  <c r="J62"/>
  <c r="BK144"/>
  <c r="J144"/>
  <c r="J63"/>
  <c r="T144"/>
  <c r="T243"/>
  <c r="P276"/>
  <c r="R276"/>
  <c r="T276"/>
  <c r="P286"/>
  <c r="T286"/>
  <c r="P345"/>
  <c r="T345"/>
  <c r="T374"/>
  <c r="T674"/>
  <c r="R699"/>
  <c i="6" r="R95"/>
  <c r="P118"/>
  <c r="P192"/>
  <c r="R234"/>
  <c r="P244"/>
  <c r="P279"/>
  <c r="R291"/>
  <c r="R591"/>
  <c r="R621"/>
  <c r="T637"/>
  <c r="P648"/>
  <c i="7" r="P94"/>
  <c r="BK185"/>
  <c r="J185"/>
  <c r="J62"/>
  <c r="R185"/>
  <c r="BK204"/>
  <c r="J204"/>
  <c r="J63"/>
  <c r="T204"/>
  <c r="BK266"/>
  <c r="J266"/>
  <c r="J68"/>
  <c r="P266"/>
  <c r="BK491"/>
  <c r="J491"/>
  <c r="J69"/>
  <c r="T491"/>
  <c r="R508"/>
  <c r="P519"/>
  <c i="8" r="P96"/>
  <c r="T96"/>
  <c r="P105"/>
  <c r="T105"/>
  <c r="P131"/>
  <c r="BK243"/>
  <c r="J243"/>
  <c r="J64"/>
  <c r="T243"/>
  <c r="P288"/>
  <c r="T288"/>
  <c r="P336"/>
  <c r="R336"/>
  <c r="P363"/>
  <c r="BK783"/>
  <c r="J783"/>
  <c r="J72"/>
  <c r="T783"/>
  <c r="T807"/>
  <c i="9" r="BK97"/>
  <c r="J97"/>
  <c r="J61"/>
  <c r="R97"/>
  <c r="BK146"/>
  <c r="J146"/>
  <c r="J63"/>
  <c r="P146"/>
  <c r="BK281"/>
  <c r="J281"/>
  <c r="J64"/>
  <c r="P281"/>
  <c r="P310"/>
  <c r="R310"/>
  <c r="BK354"/>
  <c r="J354"/>
  <c r="J68"/>
  <c r="R354"/>
  <c r="P380"/>
  <c r="BK657"/>
  <c r="J657"/>
  <c r="J71"/>
  <c r="R657"/>
  <c r="P675"/>
  <c r="T675"/>
  <c r="P683"/>
  <c r="BK694"/>
  <c r="J694"/>
  <c r="J74"/>
  <c r="BK704"/>
  <c r="J704"/>
  <c r="J75"/>
  <c r="T704"/>
  <c i="10" r="BK90"/>
  <c r="J90"/>
  <c r="J61"/>
  <c r="R90"/>
  <c r="R89"/>
  <c r="BK105"/>
  <c r="J105"/>
  <c r="J62"/>
  <c r="T105"/>
  <c r="P158"/>
  <c r="T158"/>
  <c r="P174"/>
  <c r="T174"/>
  <c r="T173"/>
  <c r="P212"/>
  <c r="R212"/>
  <c i="11" r="P89"/>
  <c r="BK102"/>
  <c r="J102"/>
  <c r="J63"/>
  <c r="BK109"/>
  <c r="J109"/>
  <c r="J64"/>
  <c r="R109"/>
  <c r="T116"/>
  <c r="R127"/>
  <c i="2" r="BK100"/>
  <c r="J100"/>
  <c r="J62"/>
  <c r="R100"/>
  <c r="T100"/>
  <c r="R120"/>
  <c r="P204"/>
  <c r="BK236"/>
  <c r="J236"/>
  <c r="J65"/>
  <c r="P236"/>
  <c r="T236"/>
  <c r="P246"/>
  <c r="BK308"/>
  <c r="J308"/>
  <c r="J68"/>
  <c r="P308"/>
  <c r="BK330"/>
  <c r="J330"/>
  <c r="J71"/>
  <c r="P330"/>
  <c r="BK432"/>
  <c r="J432"/>
  <c r="J73"/>
  <c r="T432"/>
  <c r="T443"/>
  <c i="6" r="T95"/>
  <c r="T118"/>
  <c r="T192"/>
  <c r="T234"/>
  <c r="R244"/>
  <c r="T279"/>
  <c r="P291"/>
  <c r="P591"/>
  <c r="P621"/>
  <c r="P637"/>
  <c r="T648"/>
  <c i="12" r="T88"/>
  <c i="3" r="P90"/>
  <c r="T90"/>
  <c r="P110"/>
  <c r="BK169"/>
  <c r="J169"/>
  <c r="J63"/>
  <c r="T169"/>
  <c r="BK185"/>
  <c r="J185"/>
  <c r="J66"/>
  <c r="T185"/>
  <c r="T184"/>
  <c r="P208"/>
  <c r="R208"/>
  <c r="P226"/>
  <c i="4" r="R95"/>
  <c r="P102"/>
  <c r="R102"/>
  <c r="P137"/>
  <c r="BK215"/>
  <c r="J215"/>
  <c r="J64"/>
  <c r="T215"/>
  <c r="P231"/>
  <c r="T231"/>
  <c r="P238"/>
  <c r="BK322"/>
  <c r="J322"/>
  <c r="J70"/>
  <c r="P322"/>
  <c r="BK482"/>
  <c r="J482"/>
  <c r="J71"/>
  <c r="R482"/>
  <c r="P493"/>
  <c r="BK500"/>
  <c r="J500"/>
  <c r="J73"/>
  <c r="P500"/>
  <c i="5" r="P107"/>
  <c r="T107"/>
  <c r="T93"/>
  <c r="P144"/>
  <c r="BK243"/>
  <c r="J243"/>
  <c r="J64"/>
  <c r="R243"/>
  <c r="BK276"/>
  <c r="J276"/>
  <c r="J65"/>
  <c r="BK374"/>
  <c r="J374"/>
  <c r="J69"/>
  <c r="P374"/>
  <c r="BK674"/>
  <c r="J674"/>
  <c r="J70"/>
  <c r="P674"/>
  <c r="BK699"/>
  <c r="J699"/>
  <c r="J71"/>
  <c i="6" r="P95"/>
  <c r="R118"/>
  <c r="R192"/>
  <c r="P234"/>
  <c r="T244"/>
  <c r="T243"/>
  <c r="R279"/>
  <c r="BK291"/>
  <c r="J291"/>
  <c r="J69"/>
  <c r="BK591"/>
  <c r="J591"/>
  <c r="J70"/>
  <c r="BK621"/>
  <c r="J621"/>
  <c r="J71"/>
  <c r="BK637"/>
  <c r="J637"/>
  <c r="J72"/>
  <c r="BK648"/>
  <c r="J648"/>
  <c r="J73"/>
  <c i="7" r="R94"/>
  <c r="R93"/>
  <c r="P185"/>
  <c r="BK211"/>
  <c r="J211"/>
  <c r="J65"/>
  <c r="R211"/>
  <c r="BK254"/>
  <c r="J254"/>
  <c r="J66"/>
  <c r="T254"/>
  <c r="T266"/>
  <c r="R491"/>
  <c r="P508"/>
  <c r="T508"/>
  <c r="T519"/>
  <c i="8" r="R96"/>
  <c r="BK105"/>
  <c r="J105"/>
  <c r="J62"/>
  <c r="R105"/>
  <c r="T131"/>
  <c r="R243"/>
  <c r="BK288"/>
  <c r="J288"/>
  <c r="J67"/>
  <c r="R288"/>
  <c r="BK336"/>
  <c r="J336"/>
  <c r="J68"/>
  <c r="T336"/>
  <c r="T363"/>
  <c r="R783"/>
  <c r="R807"/>
  <c i="9" r="BK104"/>
  <c r="J104"/>
  <c r="J62"/>
  <c r="R104"/>
  <c r="T146"/>
  <c r="R281"/>
  <c r="BK310"/>
  <c r="J310"/>
  <c r="J67"/>
  <c r="T310"/>
  <c r="P354"/>
  <c r="T354"/>
  <c r="T380"/>
  <c r="T657"/>
  <c r="R675"/>
  <c r="R683"/>
  <c r="P694"/>
  <c r="T694"/>
  <c r="R704"/>
  <c i="10" r="BE221"/>
  <c i="11" r="BK89"/>
  <c r="J89"/>
  <c r="J62"/>
  <c r="T89"/>
  <c r="T102"/>
  <c r="T109"/>
  <c r="P116"/>
  <c r="BK127"/>
  <c r="J127"/>
  <c r="J66"/>
  <c r="T127"/>
  <c i="12" r="BK88"/>
  <c r="J88"/>
  <c r="J61"/>
  <c r="P88"/>
  <c r="R88"/>
  <c r="BK94"/>
  <c r="J94"/>
  <c r="J62"/>
  <c r="P94"/>
  <c r="R94"/>
  <c r="T94"/>
  <c r="BK136"/>
  <c r="J136"/>
  <c r="J64"/>
  <c r="P136"/>
  <c r="R136"/>
  <c r="T136"/>
  <c i="2" r="F54"/>
  <c r="E84"/>
  <c r="J90"/>
  <c r="BE101"/>
  <c r="BE108"/>
  <c r="BE121"/>
  <c r="BE124"/>
  <c r="BE138"/>
  <c r="BE177"/>
  <c r="BE187"/>
  <c r="BE201"/>
  <c r="BE234"/>
  <c r="BE242"/>
  <c r="BE251"/>
  <c r="BE264"/>
  <c r="BE278"/>
  <c r="BE281"/>
  <c r="BE302"/>
  <c r="BE309"/>
  <c r="BE331"/>
  <c r="BE334"/>
  <c r="BE355"/>
  <c r="BE362"/>
  <c r="BE365"/>
  <c r="BE383"/>
  <c r="BE387"/>
  <c r="BE392"/>
  <c r="BE415"/>
  <c r="BE435"/>
  <c r="BE437"/>
  <c r="BE447"/>
  <c r="BE449"/>
  <c r="BE452"/>
  <c r="BK96"/>
  <c r="J96"/>
  <c r="J61"/>
  <c r="BK324"/>
  <c r="J324"/>
  <c r="J69"/>
  <c r="BK327"/>
  <c r="J327"/>
  <c r="J70"/>
  <c i="3" r="J54"/>
  <c r="E78"/>
  <c r="BE111"/>
  <c r="BE114"/>
  <c r="BE125"/>
  <c r="BE133"/>
  <c r="BE158"/>
  <c r="BE164"/>
  <c r="BE170"/>
  <c r="BE186"/>
  <c r="BE191"/>
  <c r="BE204"/>
  <c r="BE206"/>
  <c r="BE209"/>
  <c r="BE213"/>
  <c r="BE219"/>
  <c r="BE224"/>
  <c r="BE227"/>
  <c r="BE245"/>
  <c r="BE252"/>
  <c r="BE255"/>
  <c r="BE258"/>
  <c r="BE273"/>
  <c r="BE299"/>
  <c r="BE310"/>
  <c r="BE312"/>
  <c i="4" r="J52"/>
  <c r="J55"/>
  <c r="J89"/>
  <c r="BE96"/>
  <c r="BE103"/>
  <c r="BE119"/>
  <c r="BE128"/>
  <c r="BE132"/>
  <c r="BE138"/>
  <c r="BE141"/>
  <c r="BE145"/>
  <c r="BE148"/>
  <c r="BE165"/>
  <c r="BE193"/>
  <c r="BE200"/>
  <c r="BE216"/>
  <c r="BE239"/>
  <c r="BE254"/>
  <c r="BE268"/>
  <c r="BE278"/>
  <c r="BE281"/>
  <c r="BE295"/>
  <c r="BE304"/>
  <c r="BE310"/>
  <c r="BE319"/>
  <c r="BE328"/>
  <c r="BE341"/>
  <c r="BE347"/>
  <c r="BE353"/>
  <c r="BE355"/>
  <c r="BE423"/>
  <c r="BE429"/>
  <c r="BE435"/>
  <c r="BE451"/>
  <c r="BE457"/>
  <c r="BE463"/>
  <c r="BE471"/>
  <c r="BE485"/>
  <c r="BE503"/>
  <c r="BE506"/>
  <c r="BE509"/>
  <c r="BK318"/>
  <c r="J318"/>
  <c r="J69"/>
  <c i="5" r="F54"/>
  <c r="F55"/>
  <c r="BE95"/>
  <c r="BE127"/>
  <c r="BE130"/>
  <c r="BE140"/>
  <c r="BE213"/>
  <c r="BE240"/>
  <c r="BE244"/>
  <c r="BE261"/>
  <c r="BE282"/>
  <c r="BE302"/>
  <c r="BE314"/>
  <c r="BE317"/>
  <c r="BE337"/>
  <c r="BE360"/>
  <c r="BE364"/>
  <c r="BE375"/>
  <c r="BE388"/>
  <c r="BE392"/>
  <c r="BE395"/>
  <c r="BE405"/>
  <c r="BE416"/>
  <c r="BE419"/>
  <c r="BE453"/>
  <c r="BE488"/>
  <c r="BE640"/>
  <c r="BE666"/>
  <c r="BE700"/>
  <c r="BE702"/>
  <c r="BE706"/>
  <c i="6" r="E48"/>
  <c r="J54"/>
  <c r="BE128"/>
  <c r="BE209"/>
  <c r="BE240"/>
  <c r="BE245"/>
  <c r="BE280"/>
  <c r="BE289"/>
  <c r="BE301"/>
  <c r="BE309"/>
  <c r="BE313"/>
  <c r="BE321"/>
  <c r="BE328"/>
  <c r="BE335"/>
  <c r="BE340"/>
  <c r="BE344"/>
  <c r="BE348"/>
  <c r="BE364"/>
  <c r="BE380"/>
  <c r="BE385"/>
  <c r="BE397"/>
  <c r="BE405"/>
  <c r="BE424"/>
  <c r="BE434"/>
  <c r="BE436"/>
  <c r="BE439"/>
  <c r="BE442"/>
  <c r="BE457"/>
  <c r="BE491"/>
  <c r="BE501"/>
  <c r="BE539"/>
  <c r="BE543"/>
  <c r="BE558"/>
  <c r="BE568"/>
  <c r="BE580"/>
  <c r="BE588"/>
  <c r="BE600"/>
  <c r="BE631"/>
  <c r="BE638"/>
  <c r="BE642"/>
  <c r="BE645"/>
  <c r="BE649"/>
  <c r="BE652"/>
  <c r="BK288"/>
  <c r="J288"/>
  <c r="J68"/>
  <c i="7" r="E48"/>
  <c r="F55"/>
  <c r="BE95"/>
  <c r="BE158"/>
  <c r="BE169"/>
  <c r="BE172"/>
  <c r="BE227"/>
  <c r="BE235"/>
  <c r="BE259"/>
  <c r="BE264"/>
  <c r="BE267"/>
  <c r="BE288"/>
  <c r="BE303"/>
  <c r="BE311"/>
  <c r="BE350"/>
  <c r="BE367"/>
  <c r="BE373"/>
  <c r="BE376"/>
  <c r="BE385"/>
  <c r="BE397"/>
  <c r="BE425"/>
  <c r="BE449"/>
  <c r="BE455"/>
  <c r="BE473"/>
  <c r="BE485"/>
  <c r="BE500"/>
  <c r="BE502"/>
  <c r="BE509"/>
  <c r="BK263"/>
  <c r="J263"/>
  <c r="J67"/>
  <c i="8" r="F54"/>
  <c r="J55"/>
  <c r="BE106"/>
  <c r="BE109"/>
  <c r="BE135"/>
  <c r="BE142"/>
  <c r="BE170"/>
  <c r="BE203"/>
  <c r="BE210"/>
  <c r="BE215"/>
  <c r="BE221"/>
  <c r="BE231"/>
  <c r="BE264"/>
  <c r="BE271"/>
  <c r="BE282"/>
  <c r="BE315"/>
  <c r="BE329"/>
  <c r="BE334"/>
  <c r="BE347"/>
  <c r="BE349"/>
  <c r="BE353"/>
  <c r="BE358"/>
  <c r="BE364"/>
  <c r="BE379"/>
  <c r="BE383"/>
  <c r="BE385"/>
  <c r="BE391"/>
  <c r="BE406"/>
  <c r="BE411"/>
  <c r="BE430"/>
  <c r="BE432"/>
  <c r="BE436"/>
  <c r="BE440"/>
  <c r="BE442"/>
  <c r="BE446"/>
  <c r="BE458"/>
  <c r="BE465"/>
  <c r="BE469"/>
  <c r="BE475"/>
  <c r="BE482"/>
  <c r="BE484"/>
  <c r="BE508"/>
  <c r="BE516"/>
  <c r="BE518"/>
  <c r="BE528"/>
  <c r="BE531"/>
  <c r="BE546"/>
  <c r="BE553"/>
  <c r="BE570"/>
  <c r="BE595"/>
  <c r="BE599"/>
  <c r="BE637"/>
  <c r="BE648"/>
  <c r="BE687"/>
  <c r="BE724"/>
  <c r="BE744"/>
  <c r="BE747"/>
  <c r="BE757"/>
  <c r="BE784"/>
  <c r="BE792"/>
  <c r="BE795"/>
  <c r="BE799"/>
  <c r="BE805"/>
  <c r="BE808"/>
  <c r="BE814"/>
  <c r="BE817"/>
  <c r="BE824"/>
  <c r="BK823"/>
  <c r="J823"/>
  <c r="J74"/>
  <c i="9" r="F54"/>
  <c r="F55"/>
  <c r="J92"/>
  <c r="BE105"/>
  <c r="BE117"/>
  <c r="BE120"/>
  <c r="BE137"/>
  <c r="BE144"/>
  <c r="BE147"/>
  <c r="BE221"/>
  <c r="BE224"/>
  <c r="BE230"/>
  <c r="BE233"/>
  <c r="BE236"/>
  <c r="BE245"/>
  <c r="BE256"/>
  <c r="BE261"/>
  <c r="BE275"/>
  <c r="BE288"/>
  <c r="BE307"/>
  <c r="BE311"/>
  <c r="BE318"/>
  <c r="BE337"/>
  <c r="BE346"/>
  <c r="BE355"/>
  <c r="BE358"/>
  <c r="BE367"/>
  <c r="BE369"/>
  <c r="BE371"/>
  <c r="BE381"/>
  <c r="BE403"/>
  <c r="BE405"/>
  <c r="BE410"/>
  <c r="BE413"/>
  <c r="BE432"/>
  <c r="BE436"/>
  <c r="BE440"/>
  <c r="BE450"/>
  <c r="BE453"/>
  <c r="BE464"/>
  <c r="BE488"/>
  <c r="BE538"/>
  <c r="BE547"/>
  <c r="BE590"/>
  <c r="BE616"/>
  <c r="BE622"/>
  <c r="BE628"/>
  <c r="BE638"/>
  <c r="BE647"/>
  <c r="BE652"/>
  <c r="BE662"/>
  <c r="BE668"/>
  <c r="BE670"/>
  <c r="BE672"/>
  <c r="BE680"/>
  <c r="BE689"/>
  <c i="10" r="E48"/>
  <c r="F54"/>
  <c r="F55"/>
  <c r="BE91"/>
  <c r="BE94"/>
  <c r="BE108"/>
  <c r="BE110"/>
  <c r="BE115"/>
  <c r="BE121"/>
  <c r="BE123"/>
  <c r="BE129"/>
  <c r="BE161"/>
  <c r="BE163"/>
  <c r="BE165"/>
  <c r="BE168"/>
  <c r="BE178"/>
  <c r="BE182"/>
  <c r="BE187"/>
  <c r="BE195"/>
  <c r="BE199"/>
  <c r="BE202"/>
  <c r="BE208"/>
  <c r="BE213"/>
  <c r="BE224"/>
  <c r="BE228"/>
  <c r="BE233"/>
  <c r="BK170"/>
  <c r="J170"/>
  <c r="J64"/>
  <c i="11" r="F54"/>
  <c r="J55"/>
  <c r="E76"/>
  <c r="BE90"/>
  <c r="BE98"/>
  <c r="BE100"/>
  <c r="BE103"/>
  <c r="BE105"/>
  <c r="BE107"/>
  <c r="BE110"/>
  <c r="BE114"/>
  <c r="BE121"/>
  <c r="BE123"/>
  <c r="BE128"/>
  <c r="BE130"/>
  <c r="BE132"/>
  <c i="12" r="F54"/>
  <c r="J55"/>
  <c r="F83"/>
  <c r="BE91"/>
  <c i="2" r="J55"/>
  <c r="J88"/>
  <c r="F91"/>
  <c r="BE97"/>
  <c r="BE116"/>
  <c r="BE135"/>
  <c r="BE144"/>
  <c r="BE168"/>
  <c r="BE183"/>
  <c r="BE197"/>
  <c r="BE218"/>
  <c r="BE221"/>
  <c r="BE257"/>
  <c r="BE271"/>
  <c r="BE285"/>
  <c r="BE288"/>
  <c r="BE291"/>
  <c r="BE305"/>
  <c r="BE315"/>
  <c r="BE325"/>
  <c r="BE328"/>
  <c r="BE351"/>
  <c r="BE395"/>
  <c r="BE399"/>
  <c r="BE411"/>
  <c r="BE420"/>
  <c r="BE423"/>
  <c r="BE433"/>
  <c r="BE444"/>
  <c i="3" r="F55"/>
  <c r="F84"/>
  <c r="BE91"/>
  <c r="BE95"/>
  <c r="BE167"/>
  <c r="BE174"/>
  <c r="BE179"/>
  <c r="BE182"/>
  <c r="BE196"/>
  <c r="BE222"/>
  <c r="BE267"/>
  <c r="BE281"/>
  <c r="BE293"/>
  <c r="BK181"/>
  <c r="J181"/>
  <c r="J64"/>
  <c i="4" r="F54"/>
  <c r="F55"/>
  <c r="BE116"/>
  <c r="BE125"/>
  <c r="BE197"/>
  <c r="BE209"/>
  <c r="BE229"/>
  <c r="BE235"/>
  <c r="BE275"/>
  <c r="BE292"/>
  <c r="BE301"/>
  <c r="BE323"/>
  <c r="BE336"/>
  <c r="BE344"/>
  <c r="BE351"/>
  <c r="BE364"/>
  <c r="BE386"/>
  <c r="BE402"/>
  <c r="BE474"/>
  <c r="BE477"/>
  <c r="BE480"/>
  <c r="BE483"/>
  <c r="BE491"/>
  <c r="BE497"/>
  <c r="BE501"/>
  <c i="5" r="J52"/>
  <c r="E82"/>
  <c r="J88"/>
  <c r="BE103"/>
  <c r="BE124"/>
  <c r="BE133"/>
  <c r="BE160"/>
  <c r="BE208"/>
  <c r="BE219"/>
  <c r="BE222"/>
  <c r="BE228"/>
  <c r="BE234"/>
  <c r="BE237"/>
  <c r="BE246"/>
  <c r="BE257"/>
  <c r="BE272"/>
  <c r="BE274"/>
  <c r="BE277"/>
  <c r="BE279"/>
  <c r="BE294"/>
  <c r="BE334"/>
  <c r="BE339"/>
  <c r="BE342"/>
  <c r="BE346"/>
  <c r="BE355"/>
  <c r="BE362"/>
  <c r="BE368"/>
  <c r="BE371"/>
  <c r="BE402"/>
  <c r="BE408"/>
  <c r="BE421"/>
  <c r="BE423"/>
  <c r="BE425"/>
  <c r="BE429"/>
  <c r="BE433"/>
  <c r="BE438"/>
  <c r="BE444"/>
  <c r="BE449"/>
  <c r="BE457"/>
  <c r="BE459"/>
  <c r="BE465"/>
  <c r="BE470"/>
  <c r="BE477"/>
  <c r="BE517"/>
  <c r="BE576"/>
  <c r="BE586"/>
  <c r="BE603"/>
  <c r="BE617"/>
  <c r="BE635"/>
  <c r="BE638"/>
  <c r="BE650"/>
  <c r="BE661"/>
  <c r="BE668"/>
  <c r="BE675"/>
  <c r="BE678"/>
  <c r="BE687"/>
  <c r="BE691"/>
  <c r="BE696"/>
  <c r="BE712"/>
  <c r="BE715"/>
  <c r="BK94"/>
  <c r="BK93"/>
  <c i="6" r="J52"/>
  <c r="F55"/>
  <c r="BE96"/>
  <c r="BE101"/>
  <c r="BE103"/>
  <c r="BE114"/>
  <c r="BE122"/>
  <c r="BE138"/>
  <c r="BE161"/>
  <c r="BE167"/>
  <c r="BE176"/>
  <c r="BE181"/>
  <c r="BE184"/>
  <c r="BE188"/>
  <c r="BE193"/>
  <c r="BE198"/>
  <c r="BE204"/>
  <c r="BE227"/>
  <c r="BE230"/>
  <c r="BE271"/>
  <c r="BE273"/>
  <c r="BE292"/>
  <c r="BE296"/>
  <c r="BE303"/>
  <c r="BE317"/>
  <c r="BE324"/>
  <c r="BE332"/>
  <c r="BE338"/>
  <c r="BE342"/>
  <c r="BE346"/>
  <c r="BE350"/>
  <c r="BE352"/>
  <c r="BE354"/>
  <c r="BE356"/>
  <c r="BE360"/>
  <c r="BE369"/>
  <c r="BE374"/>
  <c r="BE382"/>
  <c r="BE389"/>
  <c r="BE395"/>
  <c r="BE415"/>
  <c r="BE447"/>
  <c r="BE449"/>
  <c r="BE472"/>
  <c r="BE476"/>
  <c r="BE499"/>
  <c r="BE516"/>
  <c r="BE528"/>
  <c r="BE534"/>
  <c r="BE547"/>
  <c r="BE552"/>
  <c r="BE554"/>
  <c r="BE561"/>
  <c r="BE563"/>
  <c r="BE575"/>
  <c r="BE583"/>
  <c r="BE585"/>
  <c r="BE592"/>
  <c r="BE597"/>
  <c r="BE603"/>
  <c r="BE606"/>
  <c i="7" r="J52"/>
  <c r="J55"/>
  <c r="BE98"/>
  <c r="BE105"/>
  <c r="BE164"/>
  <c r="BE180"/>
  <c r="BE183"/>
  <c r="BE191"/>
  <c r="BE195"/>
  <c r="BE276"/>
  <c r="BE286"/>
  <c r="BE298"/>
  <c r="BE305"/>
  <c r="BE307"/>
  <c r="BE318"/>
  <c r="BE320"/>
  <c r="BE354"/>
  <c r="BE361"/>
  <c r="BE416"/>
  <c r="BE442"/>
  <c r="BE462"/>
  <c r="BE468"/>
  <c r="BE480"/>
  <c r="BE483"/>
  <c r="BE494"/>
  <c r="BK535"/>
  <c r="J535"/>
  <c r="J72"/>
  <c i="8" r="E48"/>
  <c r="J54"/>
  <c r="J88"/>
  <c r="F91"/>
  <c r="BE97"/>
  <c r="BE101"/>
  <c r="BE112"/>
  <c r="BE124"/>
  <c r="BE132"/>
  <c r="BE157"/>
  <c r="BE237"/>
  <c r="BE240"/>
  <c r="BE244"/>
  <c r="BE258"/>
  <c r="BE274"/>
  <c r="BE279"/>
  <c r="BE297"/>
  <c r="BE306"/>
  <c r="BE337"/>
  <c r="BE342"/>
  <c r="BE351"/>
  <c r="BE355"/>
  <c r="BE361"/>
  <c r="BE389"/>
  <c r="BE396"/>
  <c r="BE401"/>
  <c r="BE414"/>
  <c r="BE422"/>
  <c r="BE425"/>
  <c r="BE434"/>
  <c r="BE438"/>
  <c r="BE444"/>
  <c r="BE452"/>
  <c r="BE454"/>
  <c r="BE456"/>
  <c r="BE461"/>
  <c r="BE534"/>
  <c r="BE538"/>
  <c r="BE541"/>
  <c r="BE560"/>
  <c r="BE567"/>
  <c r="BE639"/>
  <c r="BE678"/>
  <c r="BE712"/>
  <c r="BE718"/>
  <c r="BE728"/>
  <c r="BE749"/>
  <c r="BE752"/>
  <c r="BE773"/>
  <c r="BE779"/>
  <c r="BE797"/>
  <c r="BK357"/>
  <c r="J357"/>
  <c r="J69"/>
  <c r="BK360"/>
  <c r="J360"/>
  <c r="J70"/>
  <c i="9" r="E85"/>
  <c r="J89"/>
  <c r="J91"/>
  <c r="BE98"/>
  <c r="BE101"/>
  <c r="BE108"/>
  <c r="BE114"/>
  <c r="BE126"/>
  <c r="BE141"/>
  <c r="BE150"/>
  <c r="BE155"/>
  <c r="BE158"/>
  <c r="BE163"/>
  <c r="BE188"/>
  <c r="BE215"/>
  <c r="BE239"/>
  <c r="BE264"/>
  <c r="BE270"/>
  <c r="BE282"/>
  <c r="BE284"/>
  <c r="BE293"/>
  <c r="BE299"/>
  <c r="BE302"/>
  <c r="BE304"/>
  <c r="BE334"/>
  <c r="BE351"/>
  <c r="BE361"/>
  <c r="BE377"/>
  <c r="BE399"/>
  <c r="BE401"/>
  <c r="BE407"/>
  <c r="BE421"/>
  <c r="BE430"/>
  <c r="BE434"/>
  <c r="BE438"/>
  <c r="BE446"/>
  <c r="BE461"/>
  <c r="BE492"/>
  <c r="BE523"/>
  <c r="BE533"/>
  <c r="BE552"/>
  <c r="BE575"/>
  <c r="BE578"/>
  <c r="BE584"/>
  <c r="BE595"/>
  <c r="BE609"/>
  <c r="BE620"/>
  <c r="BE633"/>
  <c r="BE636"/>
  <c r="BE641"/>
  <c r="BE660"/>
  <c r="BE684"/>
  <c r="BE695"/>
  <c r="BE698"/>
  <c r="BE701"/>
  <c r="BE708"/>
  <c r="BE710"/>
  <c r="BK306"/>
  <c r="J306"/>
  <c r="J65"/>
  <c r="BK376"/>
  <c r="J376"/>
  <c r="J69"/>
  <c i="10" r="J54"/>
  <c r="J85"/>
  <c r="BE97"/>
  <c r="BE100"/>
  <c r="BE106"/>
  <c r="BE113"/>
  <c r="BE118"/>
  <c r="BE126"/>
  <c r="BE132"/>
  <c r="BE145"/>
  <c r="BE149"/>
  <c r="BE152"/>
  <c r="BE155"/>
  <c r="BE159"/>
  <c r="BE171"/>
  <c r="BE175"/>
  <c r="BE191"/>
  <c r="BE205"/>
  <c r="BE210"/>
  <c r="BE216"/>
  <c r="BE230"/>
  <c r="BE235"/>
  <c r="BE238"/>
  <c r="BK237"/>
  <c r="J237"/>
  <c r="J68"/>
  <c i="11" r="J52"/>
  <c r="J54"/>
  <c r="F55"/>
  <c r="BE92"/>
  <c r="BE94"/>
  <c r="BE96"/>
  <c r="BE112"/>
  <c r="BE117"/>
  <c r="BE119"/>
  <c r="BE125"/>
  <c i="12" r="J52"/>
  <c r="J54"/>
  <c r="BE89"/>
  <c r="BE114"/>
  <c r="BE118"/>
  <c r="BE121"/>
  <c i="2" r="BE104"/>
  <c r="BE112"/>
  <c r="BE131"/>
  <c r="BE153"/>
  <c r="BE174"/>
  <c r="BE180"/>
  <c r="BE191"/>
  <c r="BE194"/>
  <c r="BE205"/>
  <c r="BE209"/>
  <c r="BE212"/>
  <c r="BE226"/>
  <c r="BE232"/>
  <c r="BE237"/>
  <c r="BE239"/>
  <c r="BE247"/>
  <c r="BE275"/>
  <c r="BE297"/>
  <c r="BE300"/>
  <c r="BE312"/>
  <c r="BE317"/>
  <c r="BE319"/>
  <c r="BE321"/>
  <c r="BE338"/>
  <c r="BE340"/>
  <c r="BE342"/>
  <c r="BE346"/>
  <c r="BE348"/>
  <c r="BE359"/>
  <c r="BE369"/>
  <c r="BE374"/>
  <c r="BE380"/>
  <c r="BE401"/>
  <c r="BE406"/>
  <c r="BE418"/>
  <c r="BE427"/>
  <c r="BE440"/>
  <c r="BK426"/>
  <c r="J426"/>
  <c r="J72"/>
  <c i="3" r="J52"/>
  <c r="J55"/>
  <c r="BE99"/>
  <c r="BE103"/>
  <c r="BE106"/>
  <c r="BE121"/>
  <c r="BE128"/>
  <c r="BE152"/>
  <c r="BE161"/>
  <c r="BE172"/>
  <c r="BE177"/>
  <c r="BE201"/>
  <c r="BE216"/>
  <c r="BE232"/>
  <c r="BE238"/>
  <c r="BE263"/>
  <c r="BE271"/>
  <c r="BE276"/>
  <c r="BE284"/>
  <c r="BE288"/>
  <c i="6" r="BE609"/>
  <c r="BE618"/>
  <c r="BE640"/>
  <c i="7" r="J54"/>
  <c r="F88"/>
  <c r="BE107"/>
  <c r="BE109"/>
  <c r="BE131"/>
  <c r="BE186"/>
  <c r="BE197"/>
  <c r="BE200"/>
  <c r="BE205"/>
  <c r="BE207"/>
  <c r="BE309"/>
  <c r="BE313"/>
  <c r="BE356"/>
  <c i="12" r="E48"/>
  <c r="BE112"/>
  <c r="BE125"/>
  <c r="BE128"/>
  <c r="BE131"/>
  <c r="BE134"/>
  <c r="BE137"/>
  <c r="BE139"/>
  <c i="3" r="BE302"/>
  <c r="BE305"/>
  <c r="BE320"/>
  <c r="BE322"/>
  <c i="4" r="E48"/>
  <c r="BE99"/>
  <c r="BE111"/>
  <c r="BE122"/>
  <c r="BE135"/>
  <c r="BE155"/>
  <c r="BE168"/>
  <c r="BE173"/>
  <c r="BE190"/>
  <c r="BE203"/>
  <c r="BE206"/>
  <c r="BE212"/>
  <c r="BE219"/>
  <c r="BE222"/>
  <c r="BE224"/>
  <c r="BE227"/>
  <c r="BE232"/>
  <c r="BE242"/>
  <c r="BE245"/>
  <c r="BE248"/>
  <c r="BE261"/>
  <c r="BE286"/>
  <c r="BE289"/>
  <c r="BE298"/>
  <c r="BE307"/>
  <c r="BE313"/>
  <c r="BE316"/>
  <c r="BE334"/>
  <c r="BE338"/>
  <c r="BE349"/>
  <c r="BE358"/>
  <c r="BE361"/>
  <c r="BE367"/>
  <c r="BE382"/>
  <c r="BE408"/>
  <c r="BE440"/>
  <c r="BE466"/>
  <c r="BE488"/>
  <c r="BE494"/>
  <c i="5" r="J55"/>
  <c r="BE108"/>
  <c r="BE112"/>
  <c r="BE116"/>
  <c r="BE137"/>
  <c r="BE145"/>
  <c r="BE148"/>
  <c r="BE154"/>
  <c r="BE171"/>
  <c r="BE202"/>
  <c r="BE225"/>
  <c r="BE231"/>
  <c r="BE249"/>
  <c r="BE254"/>
  <c r="BE266"/>
  <c r="BE287"/>
  <c r="BE310"/>
  <c r="BE323"/>
  <c r="BE331"/>
  <c r="BE352"/>
  <c r="BE358"/>
  <c r="BE366"/>
  <c r="BE381"/>
  <c r="BE390"/>
  <c r="BE398"/>
  <c r="BE412"/>
  <c r="BE427"/>
  <c r="BE431"/>
  <c r="BE441"/>
  <c r="BE482"/>
  <c r="BE485"/>
  <c r="BE492"/>
  <c r="BE521"/>
  <c r="BE544"/>
  <c r="BE552"/>
  <c r="BE571"/>
  <c r="BE581"/>
  <c r="BE608"/>
  <c r="BE614"/>
  <c r="BE621"/>
  <c r="BE624"/>
  <c r="BE630"/>
  <c r="BE645"/>
  <c r="BE671"/>
  <c r="BE684"/>
  <c r="BE689"/>
  <c r="BE693"/>
  <c r="BK705"/>
  <c r="J705"/>
  <c r="J72"/>
  <c i="6" r="F54"/>
  <c r="J55"/>
  <c r="BE110"/>
  <c r="BE119"/>
  <c r="BE172"/>
  <c r="BE212"/>
  <c r="BE216"/>
  <c r="BE221"/>
  <c r="BE232"/>
  <c r="BE235"/>
  <c r="BE237"/>
  <c r="BE251"/>
  <c r="BE258"/>
  <c r="BE265"/>
  <c r="BE276"/>
  <c r="BE284"/>
  <c r="BE305"/>
  <c r="BE358"/>
  <c r="BE454"/>
  <c r="BE611"/>
  <c r="BE613"/>
  <c r="BE615"/>
  <c r="BE622"/>
  <c r="BE628"/>
  <c i="7" r="BE102"/>
  <c r="BE111"/>
  <c r="BE117"/>
  <c r="BE122"/>
  <c r="BE188"/>
  <c r="BE202"/>
  <c r="BE212"/>
  <c r="BE219"/>
  <c r="BE240"/>
  <c r="BE246"/>
  <c r="BE248"/>
  <c r="BE251"/>
  <c r="BE255"/>
  <c r="BE290"/>
  <c r="BE294"/>
  <c r="BE327"/>
  <c r="BE343"/>
  <c r="BE370"/>
  <c r="BE405"/>
  <c r="BE413"/>
  <c r="BE436"/>
  <c r="BE445"/>
  <c r="BE476"/>
  <c r="BE488"/>
  <c r="BE492"/>
  <c r="BE496"/>
  <c r="BE498"/>
  <c r="BE505"/>
  <c r="BE511"/>
  <c r="BE513"/>
  <c r="BE516"/>
  <c r="BE520"/>
  <c r="BE523"/>
  <c r="BE529"/>
  <c r="BE536"/>
  <c i="8" r="BE117"/>
  <c r="BE127"/>
  <c r="BE139"/>
  <c r="BE144"/>
  <c r="BE150"/>
  <c r="BE218"/>
  <c r="BE228"/>
  <c r="BE234"/>
  <c r="BE247"/>
  <c r="BE252"/>
  <c r="BE285"/>
  <c r="BE289"/>
  <c r="BE322"/>
  <c r="BE332"/>
  <c r="BE372"/>
  <c r="BE387"/>
  <c r="BE418"/>
  <c r="BE448"/>
  <c r="BE450"/>
  <c r="BE478"/>
  <c r="BE491"/>
  <c r="BE500"/>
  <c r="BE521"/>
  <c r="BE556"/>
  <c r="BE629"/>
  <c r="BE643"/>
  <c r="BE673"/>
  <c r="BE683"/>
  <c r="BE706"/>
  <c r="BE734"/>
  <c r="BE740"/>
  <c r="BE763"/>
  <c r="BE781"/>
  <c r="BE789"/>
  <c r="BE801"/>
  <c r="BE803"/>
  <c r="BK284"/>
  <c r="J284"/>
  <c r="J65"/>
  <c i="9" r="BE111"/>
  <c r="BE132"/>
  <c r="BE168"/>
  <c r="BE171"/>
  <c r="BE176"/>
  <c r="BE227"/>
  <c r="BE242"/>
  <c r="BE250"/>
  <c r="BE253"/>
  <c r="BE267"/>
  <c r="BE272"/>
  <c r="BE278"/>
  <c r="BE326"/>
  <c r="BE349"/>
  <c r="BE363"/>
  <c r="BE365"/>
  <c r="BE373"/>
  <c r="BE388"/>
  <c r="BE395"/>
  <c r="BE418"/>
  <c r="BE428"/>
  <c r="BE443"/>
  <c r="BE456"/>
  <c r="BE543"/>
  <c r="BE613"/>
  <c r="BE654"/>
  <c r="BE658"/>
  <c r="BE676"/>
  <c r="BE678"/>
  <c r="BE705"/>
  <c i="10" r="J52"/>
  <c r="BE142"/>
  <c i="1" r="BC64"/>
  <c i="12" r="BE95"/>
  <c r="BE98"/>
  <c r="BE102"/>
  <c r="BE106"/>
  <c r="BE108"/>
  <c r="BE110"/>
  <c r="BE116"/>
  <c r="BE142"/>
  <c r="BE146"/>
  <c r="BK133"/>
  <c r="J133"/>
  <c r="J63"/>
  <c r="BK141"/>
  <c r="J141"/>
  <c r="J65"/>
  <c r="BK145"/>
  <c r="J145"/>
  <c r="J66"/>
  <c i="4" r="F37"/>
  <c i="1" r="BD57"/>
  <c i="11" r="F34"/>
  <c i="1" r="BA64"/>
  <c i="4" r="F35"/>
  <c i="1" r="BB57"/>
  <c i="9" r="F34"/>
  <c i="1" r="BA62"/>
  <c i="2" r="F36"/>
  <c i="1" r="BC55"/>
  <c i="9" r="J34"/>
  <c i="1" r="AW62"/>
  <c i="2" r="F35"/>
  <c i="1" r="BB55"/>
  <c i="10" r="F37"/>
  <c i="1" r="BD63"/>
  <c i="12" r="F37"/>
  <c i="1" r="BD65"/>
  <c i="4" r="F36"/>
  <c i="1" r="BC57"/>
  <c i="3" r="F36"/>
  <c i="1" r="BC56"/>
  <c i="6" r="F35"/>
  <c i="1" r="BB59"/>
  <c i="9" r="F37"/>
  <c i="1" r="BD62"/>
  <c i="12" r="F34"/>
  <c i="1" r="BA65"/>
  <c i="6" r="F37"/>
  <c i="1" r="BD59"/>
  <c i="7" r="F34"/>
  <c i="1" r="BA60"/>
  <c i="2" r="F37"/>
  <c i="1" r="BD55"/>
  <c i="5" r="F37"/>
  <c i="1" r="BD58"/>
  <c i="8" r="F37"/>
  <c i="1" r="BD61"/>
  <c i="7" r="F36"/>
  <c i="1" r="BC60"/>
  <c i="12" r="F35"/>
  <c i="1" r="BB65"/>
  <c i="3" r="F35"/>
  <c i="1" r="BB56"/>
  <c i="4" r="F34"/>
  <c i="1" r="BA57"/>
  <c i="12" r="J34"/>
  <c i="1" r="AW65"/>
  <c i="6" r="F34"/>
  <c i="1" r="BA59"/>
  <c i="2" r="J34"/>
  <c i="1" r="AW55"/>
  <c i="5" r="F34"/>
  <c i="1" r="BA58"/>
  <c i="8" r="F35"/>
  <c i="1" r="BB61"/>
  <c i="2" r="F34"/>
  <c i="1" r="BA55"/>
  <c i="10" r="F34"/>
  <c i="1" r="BA63"/>
  <c i="7" r="F35"/>
  <c i="1" r="BB60"/>
  <c i="3" r="F37"/>
  <c i="1" r="BD56"/>
  <c i="5" r="F36"/>
  <c i="1" r="BC58"/>
  <c i="6" r="J34"/>
  <c i="1" r="AW59"/>
  <c i="12" r="F36"/>
  <c i="1" r="BC65"/>
  <c i="3" r="J34"/>
  <c i="1" r="AW56"/>
  <c i="8" r="J34"/>
  <c i="1" r="AW61"/>
  <c i="11" r="F37"/>
  <c i="1" r="BD64"/>
  <c i="5" r="J34"/>
  <c i="1" r="AW58"/>
  <c i="8" r="F36"/>
  <c i="1" r="BC61"/>
  <c i="9" r="F36"/>
  <c i="1" r="BC62"/>
  <c i="8" r="F34"/>
  <c i="1" r="BA61"/>
  <c i="4" r="J34"/>
  <c i="1" r="AW57"/>
  <c i="7" r="J34"/>
  <c i="1" r="AW60"/>
  <c i="10" r="F35"/>
  <c i="1" r="BB63"/>
  <c i="5" r="F35"/>
  <c i="1" r="BB58"/>
  <c i="3" r="F34"/>
  <c i="1" r="BA56"/>
  <c i="9" r="F35"/>
  <c i="1" r="BB62"/>
  <c i="11" r="F35"/>
  <c i="1" r="BB64"/>
  <c i="7" r="F37"/>
  <c i="1" r="BD60"/>
  <c i="10" r="F36"/>
  <c i="1" r="BC63"/>
  <c i="10" r="J34"/>
  <c i="1" r="AW63"/>
  <c i="11" r="J34"/>
  <c i="1" r="AW64"/>
  <c i="6" r="F36"/>
  <c i="1" r="BC59"/>
  <c i="5" l="1" r="P93"/>
  <c i="2" r="T95"/>
  <c r="R95"/>
  <c r="P95"/>
  <c i="5" r="R93"/>
  <c i="12" r="R87"/>
  <c r="R86"/>
  <c r="P87"/>
  <c r="P86"/>
  <c i="1" r="AU65"/>
  <c i="11" r="T88"/>
  <c r="T87"/>
  <c r="T86"/>
  <c i="7" r="R210"/>
  <c i="4" r="R94"/>
  <c i="10" r="P173"/>
  <c i="5" r="P285"/>
  <c r="P92"/>
  <c i="1" r="AU58"/>
  <c i="4" r="T237"/>
  <c i="11" r="R88"/>
  <c r="R87"/>
  <c r="R86"/>
  <c i="9" r="T96"/>
  <c i="7" r="P210"/>
  <c r="T93"/>
  <c i="6" r="BK243"/>
  <c r="J243"/>
  <c r="J65"/>
  <c r="BK94"/>
  <c r="J94"/>
  <c r="J60"/>
  <c i="2" r="BK245"/>
  <c r="J245"/>
  <c r="J66"/>
  <c i="9" r="T309"/>
  <c i="4" r="P237"/>
  <c i="6" r="T94"/>
  <c r="T93"/>
  <c i="2" r="P245"/>
  <c r="P94"/>
  <c i="1" r="AU55"/>
  <c i="8" r="P287"/>
  <c r="T95"/>
  <c r="P95"/>
  <c r="P94"/>
  <c i="1" r="AU61"/>
  <c i="7" r="P93"/>
  <c r="P92"/>
  <c i="1" r="AU60"/>
  <c i="6" r="R94"/>
  <c i="10" r="T89"/>
  <c r="T88"/>
  <c r="P89"/>
  <c r="P88"/>
  <c i="1" r="AU63"/>
  <c i="9" r="P96"/>
  <c i="5" r="R285"/>
  <c r="R92"/>
  <c i="4" r="R237"/>
  <c r="BK94"/>
  <c r="J94"/>
  <c r="J60"/>
  <c i="2" r="R245"/>
  <c r="R94"/>
  <c i="8" r="R287"/>
  <c i="7" r="R92"/>
  <c i="6" r="P94"/>
  <c i="3" r="T89"/>
  <c r="T88"/>
  <c r="P89"/>
  <c i="6" r="R243"/>
  <c i="11" r="P88"/>
  <c r="P87"/>
  <c r="P86"/>
  <c i="1" r="AU64"/>
  <c i="9" r="R309"/>
  <c i="4" r="T94"/>
  <c r="T93"/>
  <c r="P94"/>
  <c r="P93"/>
  <c i="1" r="AU57"/>
  <c i="10" r="R173"/>
  <c r="R88"/>
  <c i="4" r="BK237"/>
  <c r="J237"/>
  <c r="J66"/>
  <c i="3" r="P184"/>
  <c i="8" r="R95"/>
  <c r="R94"/>
  <c i="12" r="T87"/>
  <c r="T86"/>
  <c i="9" r="P309"/>
  <c r="R96"/>
  <c r="R95"/>
  <c i="8" r="T287"/>
  <c i="6" r="P243"/>
  <c i="5" r="T285"/>
  <c r="T92"/>
  <c i="3" r="R184"/>
  <c r="R89"/>
  <c r="R88"/>
  <c i="2" r="T245"/>
  <c r="T94"/>
  <c i="8" r="BK95"/>
  <c r="J95"/>
  <c r="J60"/>
  <c i="7" r="T210"/>
  <c i="5" r="BK285"/>
  <c r="J285"/>
  <c r="J66"/>
  <c i="2" r="J246"/>
  <c r="J67"/>
  <c i="4" r="J95"/>
  <c r="J61"/>
  <c r="J238"/>
  <c r="J67"/>
  <c i="5" r="J93"/>
  <c r="J60"/>
  <c r="J286"/>
  <c r="J67"/>
  <c i="6" r="J95"/>
  <c r="J61"/>
  <c r="J244"/>
  <c r="J66"/>
  <c i="7" r="BK210"/>
  <c r="J210"/>
  <c r="J64"/>
  <c i="8" r="J96"/>
  <c r="J61"/>
  <c i="10" r="BK89"/>
  <c r="BK88"/>
  <c r="J88"/>
  <c r="BK173"/>
  <c r="J173"/>
  <c r="J65"/>
  <c i="2" r="BK95"/>
  <c r="J95"/>
  <c r="J60"/>
  <c i="3" r="BK89"/>
  <c r="J89"/>
  <c r="J60"/>
  <c r="BK184"/>
  <c r="J184"/>
  <c r="J65"/>
  <c i="5" r="J94"/>
  <c r="J61"/>
  <c i="7" r="BK93"/>
  <c r="J93"/>
  <c r="J60"/>
  <c i="8" r="BK287"/>
  <c r="J287"/>
  <c r="J66"/>
  <c i="9" r="BK96"/>
  <c r="BK309"/>
  <c r="J309"/>
  <c r="J66"/>
  <c i="11" r="BK88"/>
  <c r="J88"/>
  <c r="J61"/>
  <c i="12" r="BK87"/>
  <c r="J87"/>
  <c r="J60"/>
  <c i="4" r="F33"/>
  <c i="1" r="AZ57"/>
  <c i="9" r="J33"/>
  <c i="1" r="AV62"/>
  <c r="AT62"/>
  <c i="12" r="F33"/>
  <c i="1" r="AZ65"/>
  <c i="3" r="F33"/>
  <c i="1" r="AZ56"/>
  <c i="7" r="J33"/>
  <c i="1" r="AV60"/>
  <c r="AT60"/>
  <c i="8" r="F33"/>
  <c i="1" r="AZ61"/>
  <c i="7" r="F33"/>
  <c i="1" r="AZ60"/>
  <c i="12" r="J33"/>
  <c i="1" r="AV65"/>
  <c r="AT65"/>
  <c r="BB54"/>
  <c r="W31"/>
  <c i="9" r="F33"/>
  <c i="1" r="AZ62"/>
  <c i="6" r="J33"/>
  <c i="1" r="AV59"/>
  <c r="AT59"/>
  <c i="10" r="F33"/>
  <c i="1" r="AZ63"/>
  <c r="BC54"/>
  <c r="W32"/>
  <c i="3" r="J33"/>
  <c i="1" r="AV56"/>
  <c r="AT56"/>
  <c i="8" r="J33"/>
  <c i="1" r="AV61"/>
  <c r="AT61"/>
  <c i="11" r="F33"/>
  <c i="1" r="AZ64"/>
  <c i="6" r="F33"/>
  <c i="1" r="AZ59"/>
  <c i="10" r="J33"/>
  <c i="1" r="AV63"/>
  <c r="AT63"/>
  <c i="11" r="J33"/>
  <c i="1" r="AV64"/>
  <c r="AT64"/>
  <c r="BA54"/>
  <c r="W30"/>
  <c r="BD54"/>
  <c r="W33"/>
  <c i="2" r="F33"/>
  <c i="1" r="AZ55"/>
  <c i="4" r="J33"/>
  <c i="1" r="AV57"/>
  <c r="AT57"/>
  <c i="5" r="J33"/>
  <c i="1" r="AV58"/>
  <c r="AT58"/>
  <c i="10" r="J30"/>
  <c i="1" r="AG63"/>
  <c i="2" r="J33"/>
  <c i="1" r="AV55"/>
  <c r="AT55"/>
  <c i="5" r="F33"/>
  <c i="1" r="AZ58"/>
  <c i="6" l="1" r="P93"/>
  <c i="1" r="AU59"/>
  <c i="8" r="T94"/>
  <c i="4" r="R93"/>
  <c i="9" r="BK95"/>
  <c r="J95"/>
  <c i="3" r="P88"/>
  <c i="1" r="AU56"/>
  <c i="7" r="T92"/>
  <c i="9" r="P95"/>
  <c i="1" r="AU62"/>
  <c i="6" r="R93"/>
  <c i="9" r="T95"/>
  <c i="10" r="J39"/>
  <c i="5" r="BK92"/>
  <c r="J92"/>
  <c i="3" r="BK88"/>
  <c r="J88"/>
  <c r="J59"/>
  <c i="9" r="J96"/>
  <c r="J60"/>
  <c i="10" r="J59"/>
  <c r="J89"/>
  <c r="J60"/>
  <c i="11" r="BK87"/>
  <c r="BK86"/>
  <c r="J86"/>
  <c i="4" r="BK93"/>
  <c r="J93"/>
  <c r="J59"/>
  <c i="7" r="BK92"/>
  <c r="J92"/>
  <c r="J59"/>
  <c i="8" r="BK94"/>
  <c r="J94"/>
  <c i="2" r="BK94"/>
  <c r="J94"/>
  <c i="6" r="BK93"/>
  <c r="J93"/>
  <c i="12" r="BK86"/>
  <c r="J86"/>
  <c r="J59"/>
  <c i="1" r="AN63"/>
  <c r="AZ54"/>
  <c r="W29"/>
  <c i="6" r="J30"/>
  <c i="1" r="AG59"/>
  <c r="AN59"/>
  <c r="AX54"/>
  <c i="9" r="J30"/>
  <c i="1" r="AG62"/>
  <c r="AN62"/>
  <c r="AY54"/>
  <c r="AW54"/>
  <c r="AK30"/>
  <c i="2" r="J30"/>
  <c i="1" r="AG55"/>
  <c r="AN55"/>
  <c i="5" r="J30"/>
  <c i="1" r="AG58"/>
  <c r="AN58"/>
  <c i="8" r="J30"/>
  <c i="1" r="AG61"/>
  <c r="AN61"/>
  <c i="11" r="J30"/>
  <c i="1" r="AG64"/>
  <c r="AN64"/>
  <c i="2" l="1" r="J39"/>
  <c r="J59"/>
  <c i="5" r="J39"/>
  <c r="J59"/>
  <c i="6" r="J59"/>
  <c i="9" r="J39"/>
  <c r="J59"/>
  <c i="11" r="J39"/>
  <c r="J59"/>
  <c i="8" r="J59"/>
  <c i="11" r="J87"/>
  <c r="J60"/>
  <c i="6" r="J39"/>
  <c i="8" r="J39"/>
  <c i="3" r="J30"/>
  <c i="1" r="AG56"/>
  <c r="AN56"/>
  <c i="12" r="J30"/>
  <c i="1" r="AG65"/>
  <c r="AN65"/>
  <c r="AU54"/>
  <c r="AV54"/>
  <c r="AK29"/>
  <c i="7" r="J30"/>
  <c i="1" r="AG60"/>
  <c r="AN60"/>
  <c i="4" r="J30"/>
  <c i="1" r="AG57"/>
  <c r="AN57"/>
  <c i="4" l="1" r="J39"/>
  <c i="7" r="J39"/>
  <c i="12" r="J39"/>
  <c i="3" r="J39"/>
  <c i="1" r="AG54"/>
  <c r="AT54"/>
  <c l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<sst xmlns="http://schemas.openxmlformats.org/spreadsheetml/2006/main">
  <si>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</si>
  <si>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</si>
  <si>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</si>
  <si>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</si>
  <si>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</si>
  <si>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{a9c2665b-4278-44e4-9def-b245e474bbf4}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</si>
  <si>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</si>
  <si>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</si>
  <si>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</si>
  <si>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</si>
  <si>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</si>
  <si>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</si>
  <si>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</si>
  <si>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</si>
  <si>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APS-455/20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</si>
  <si>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</si>
  <si>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</si>
  <si>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Zateplení stropů budovy úřadu vlády ČR - Strakova akademie</t>
  </si>
  <si>
    <t>KSO:</t>
  </si>
  <si>
    <t>801 61</t>
  </si>
  <si>
    <t>CC-CZ:</t>
  </si>
  <si>
    <t/>
  </si>
  <si>
    <t>Místo:</t>
  </si>
  <si>
    <t>nábř. Eduarda Beneše 128/4,Praha 1</t>
  </si>
  <si>
    <t>Datum:</t>
  </si>
  <si>
    <t>20. 7. 2020</t>
  </si>
  <si>
    <t>CZ-CPV:</t>
  </si>
  <si>
    <t>45213000-3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</si>
  <si>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</si>
  <si>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</si>
  <si>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</si>
  <si>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</si>
  <si>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</si>
  <si>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</si>
  <si>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</si>
  <si>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</si>
  <si>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</si>
  <si>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</si>
  <si>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</si>
  <si>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</si>
  <si>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</si>
  <si>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</si>
  <si>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</si>
  <si>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</si>
  <si>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</si>
  <si>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</si>
  <si>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</si>
  <si>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</si>
  <si>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</si>
  <si>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</si>
  <si>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</si>
  <si>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</si>
  <si>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</si>
  <si>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</si>
  <si>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</si>
  <si>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</si>
  <si>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</si>
  <si>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</si>
  <si>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</si>
  <si>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</si>
  <si>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</si>
  <si>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</si>
  <si>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</si>
  <si>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</si>
  <si>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</si>
  <si>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</si>
  <si>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</si>
  <si>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</si>
  <si>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</si>
  <si>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</si>
  <si>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</si>
  <si>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</si>
  <si>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</si>
  <si>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</si>
  <si>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</si>
  <si>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</si>
  <si>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</si>
  <si>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</si>
  <si>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úsek A</t>
  </si>
  <si>
    <t>Levé východní křídlo</t>
  </si>
  <si>
    <t>STA</t>
  </si>
  <si>
    <t>1</t>
  </si>
  <si>
    <t>{505dd6af-3cad-4daa-b1d4-2d579f9c0b0a}</t>
  </si>
  <si>
    <t>2</t>
  </si>
  <si>
    <t>úsek B</t>
  </si>
  <si>
    <t>Jižní křídlo</t>
  </si>
  <si>
    <t>{d9628b29-ec2d-4975-9fee-69008cf4e2e4}</t>
  </si>
  <si>
    <t>úsek C</t>
  </si>
  <si>
    <t>Levé západní křídlo</t>
  </si>
  <si>
    <t>{474f6a42-8951-4ad6-8e9b-693e28de84a5}</t>
  </si>
  <si>
    <t>úsek D</t>
  </si>
  <si>
    <t>Levé střední křídlo, risalit III a risalit IV</t>
  </si>
  <si>
    <t>{e6b90e7c-8d24-4a83-a6a4-ffdd95559b6a}</t>
  </si>
  <si>
    <t>úsek E</t>
  </si>
  <si>
    <t>Levé zapadní křídlo a střední křídlo</t>
  </si>
  <si>
    <t>{b90ea10a-ed7b-4fbe-a486-ec08d40ea301}</t>
  </si>
  <si>
    <t>úsek F</t>
  </si>
  <si>
    <t>Střední risalit</t>
  </si>
  <si>
    <t>{008322d2-500c-4f25-a24b-a90f9018609b}</t>
  </si>
  <si>
    <t>úsek G</t>
  </si>
  <si>
    <t>Pravé střední křídlo, pravé západní křídlo a risalit I</t>
  </si>
  <si>
    <t>{1d9cf397-f7ea-4230-85dc-ae1afe8b0f90}</t>
  </si>
  <si>
    <t>úsek H</t>
  </si>
  <si>
    <t>Pravé východní křídlo a risalit II</t>
  </si>
  <si>
    <t>{648ed267-2d18-4559-893c-3599471bb60d}</t>
  </si>
  <si>
    <t>úsek J</t>
  </si>
  <si>
    <t>Tělocvična</t>
  </si>
  <si>
    <t>{1527b544-b9b9-4041-9568-b7b9be4ec0a8}</t>
  </si>
  <si>
    <t>Elektro</t>
  </si>
  <si>
    <t>Elektroinstalace staveništního rozvodu</t>
  </si>
  <si>
    <t>{f5a27944-73a5-4918-afbb-6a0b46aa967c}</t>
  </si>
  <si>
    <t>VRN</t>
  </si>
  <si>
    <t>Vedlejší a ostatní rozpočtové náklady</t>
  </si>
  <si>
    <t>{1b2c0c9a-c4d1-41b9-9274-09435c4b2e94}</t>
  </si>
  <si>
    <t>KRYCÍ LIST SOUPISU PRACÍ</t>
  </si>
  <si>
    <t>Objekt:</t>
  </si>
  <si>
    <t>úsek A - Levé východní křídlo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</si>
  <si>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</si>
  <si>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</si>
  <si>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</si>
  <si>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</si>
  <si>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</si>
  <si>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</si>
  <si>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</si>
  <si>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</si>
  <si>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</si>
  <si>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</si>
  <si>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</si>
  <si>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</si>
  <si>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</si>
  <si>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</si>
  <si>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</si>
  <si>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</si>
  <si>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</si>
  <si>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</si>
  <si>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</si>
  <si>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</si>
  <si>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</si>
  <si>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</si>
  <si>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</si>
  <si>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</si>
  <si>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</si>
  <si>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</si>
  <si>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</si>
  <si>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</si>
  <si>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</si>
  <si>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</si>
  <si>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</si>
  <si>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</si>
  <si>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</si>
  <si>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</si>
  <si>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</si>
  <si>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</si>
  <si>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</si>
  <si>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</si>
  <si>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310237241</t>
  </si>
  <si>
    <t>Zazdívka otvorů pl do 0,25 m2 ve zdivu nadzákladovém cihlami pálenými tl do 300 mm</t>
  </si>
  <si>
    <t>kus</t>
  </si>
  <si>
    <t>CS ÚRS 2020 01</t>
  </si>
  <si>
    <t>4</t>
  </si>
  <si>
    <t>630064092</t>
  </si>
  <si>
    <t>PP</t>
  </si>
  <si>
    <t>Zazdívka otvorů ve zdivu nadzákladovém cihlami pálenými plochy přes 0,09 m2 do 0,25 m2, ve zdi tl. do 300 mm</t>
  </si>
  <si>
    <t>VV</t>
  </si>
  <si>
    <t>"pozn.51 otvory 30x40 cm"3</t>
  </si>
  <si>
    <t>6</t>
  </si>
  <si>
    <t>Úpravy povrchů, podlahy a osazování výplní</t>
  </si>
  <si>
    <t>612325202</t>
  </si>
  <si>
    <t>Vápenocementová hrubá omítka malých ploch do 0,25 m2 na stěnách</t>
  </si>
  <si>
    <t>-90969023</t>
  </si>
  <si>
    <t>Vápenocementová omítka jednotlivých malých ploch hrubá na stěnách, plochy jednotlivě přes 0,09 do 0,25 m2</t>
  </si>
  <si>
    <t>631312141</t>
  </si>
  <si>
    <t>Doplnění rýh v dosavadních mazaninách betonem prostým</t>
  </si>
  <si>
    <t>m3</t>
  </si>
  <si>
    <t>2133082013</t>
  </si>
  <si>
    <t>Doplnění dosavadních mazanin prostým betonem s dodáním hmot, bez potěru, plochy jednotlivě rýh v dosavadních mazaninách</t>
  </si>
  <si>
    <t>"skladba S3"0,8*0,45*0,05</t>
  </si>
  <si>
    <t>Součet</t>
  </si>
  <si>
    <t>632451431</t>
  </si>
  <si>
    <t>Doplnění cementového potěru hlazeného pl do 1 m2 tl do 30 mm</t>
  </si>
  <si>
    <t>m2</t>
  </si>
  <si>
    <t>1132942942</t>
  </si>
  <si>
    <t>Doplnění cementového potěru na mazaninách a betonových podkladech (s dodáním hmot), hlazeného dřevěným nebo ocelovým hladítkem, plochy jednotlivě do 1 m2 a tl. přes 20 do 30 mm</t>
  </si>
  <si>
    <t>"skladba S5"</t>
  </si>
  <si>
    <t>"m.č.2.03 a 2.04"0,35*0,35*61</t>
  </si>
  <si>
    <t>5</t>
  </si>
  <si>
    <t>635111419R</t>
  </si>
  <si>
    <t>Doplnění násypů pod podlahy, mazaniny a dlažby původním zásypem pl do 1 m2</t>
  </si>
  <si>
    <t>-1163312665</t>
  </si>
  <si>
    <t>Doplnění násypu pod dlažby, podlahy a mazaniny původním násypem (bez dodání hmot), s udusáním a urovnáním povrchu násypu plochy jednotlivě do 1 m2</t>
  </si>
  <si>
    <t>"m.č.2.03 a 2.04"0,35*0,35*0,1*61</t>
  </si>
  <si>
    <t>635311420R</t>
  </si>
  <si>
    <t>Doplnění násypů pod podlahy, mazaniny a dlažby se zhutněním původním zásypem plochy do 2 m2</t>
  </si>
  <si>
    <t>697580650</t>
  </si>
  <si>
    <t>Doplnění násypu pod dlažby, podlahy a mazaniny původním zásypem, se zhutněním a urovnáním povrchu násypu plochy jednotlivě do 2 m2</t>
  </si>
  <si>
    <t>"skladba S3 "0,8*0,45*0,05</t>
  </si>
  <si>
    <t>9</t>
  </si>
  <si>
    <t>Ostatní konstrukce a práce, bourání</t>
  </si>
  <si>
    <t>7</t>
  </si>
  <si>
    <t>952901132R</t>
  </si>
  <si>
    <t>Čištění budov konstrukcí sklobetonového světlíku od malty a prachu s následným umytím vodou</t>
  </si>
  <si>
    <t>622335324</t>
  </si>
  <si>
    <t>Čištění budov při provádění oprav a udržovacích prací konstrukcí sklobetonového světlíku od malty a prachu s následným umytím vodou</t>
  </si>
  <si>
    <t>"m.č.2.02"3*2,74</t>
  </si>
  <si>
    <t>8</t>
  </si>
  <si>
    <t>952901511R</t>
  </si>
  <si>
    <t>Závěrečný úklid - vyčištění budov nebo objektů před předáním do užívání</t>
  </si>
  <si>
    <t>-1256906639</t>
  </si>
  <si>
    <t>Závěrečný úklid - vyčištění budov nebo objektů před předáním do užívání jakékoliv výšky podlaží</t>
  </si>
  <si>
    <t>"m.č.1.06"7,61*14,14</t>
  </si>
  <si>
    <t>"m.č.2.04"86,22</t>
  </si>
  <si>
    <t>"m.č.2.03"79,22</t>
  </si>
  <si>
    <t>"m.č.2.02"30</t>
  </si>
  <si>
    <t>952902021</t>
  </si>
  <si>
    <t>Čištění budov zametení hladkých podlah</t>
  </si>
  <si>
    <t>-1133054275</t>
  </si>
  <si>
    <t>Čištění budov při provádění oprav a udržovacích prací podlah hladkých zametením</t>
  </si>
  <si>
    <t>"průběžný úklid doprava zaměstnanců a staveniště přes místnosti a prostory užívané investorem"</t>
  </si>
  <si>
    <t>"1 x týdně"45*4</t>
  </si>
  <si>
    <t>10</t>
  </si>
  <si>
    <t>952902031</t>
  </si>
  <si>
    <t>Čištění budov omytí hladkých podlah</t>
  </si>
  <si>
    <t>1278447989</t>
  </si>
  <si>
    <t>Čištění budov při provádění oprav a udržovacích prací podlah hladkých omytím</t>
  </si>
  <si>
    <t>"závěrečný úklid doprava zaměstnanců a staveniště přes místnosti a prostory užívané investorem"45</t>
  </si>
  <si>
    <t>11</t>
  </si>
  <si>
    <t>952902131</t>
  </si>
  <si>
    <t>Čištění budov omytí drsných podlah</t>
  </si>
  <si>
    <t>1294474547</t>
  </si>
  <si>
    <t>Čištění budov při provádění oprav a udržovacích prací podlah drsných nebo chodníků omytím</t>
  </si>
  <si>
    <t>"skladba Sb1"</t>
  </si>
  <si>
    <t>"m.č.1.06"103,24</t>
  </si>
  <si>
    <t>"m.č.2,02"18,76</t>
  </si>
  <si>
    <t>12</t>
  </si>
  <si>
    <t>952902601</t>
  </si>
  <si>
    <t>Čištění budov vysátí prachu z trámů</t>
  </si>
  <si>
    <t>-571637146</t>
  </si>
  <si>
    <t>Čištění budov při provádění oprav a udržovacích prací vysátím prachu z trámů, nosníků apod.</t>
  </si>
  <si>
    <t>"m.č.1.06 vazné trámy u podlahy 260x210 mm"(0,21+0,26)*2*45,8</t>
  </si>
  <si>
    <t>"m.č.1.06 částečně zapuštěna pozednice"32,8*0,2</t>
  </si>
  <si>
    <t>"m.č.1.06 vzpěry u pozednice do v.0,5m nad podlahu"(0,15*2+0,17)*0,3*2</t>
  </si>
  <si>
    <t>"m.č.2.02 kleštiny 2x150x80"(0,15+0,08)*2*2*4,9</t>
  </si>
  <si>
    <t>"m.č.2.02 vaznice 190x150"(0,19+0,15*2)*4,9</t>
  </si>
  <si>
    <t>"m.č.2.02 sloupky,vzpěry, kleštiny,pozednice do v.0,5 nad podlahou "5</t>
  </si>
  <si>
    <t>13</t>
  </si>
  <si>
    <t>952902611</t>
  </si>
  <si>
    <t>Čištění budov vysátí prachu z ostatních ploch</t>
  </si>
  <si>
    <t>-1487315533</t>
  </si>
  <si>
    <t>Čištění budov při provádění oprav a udržovacích prací vysátím prachu z ostatních ploch</t>
  </si>
  <si>
    <t>"skladba Sb1 m.č.1.06 půdovky"103,24</t>
  </si>
  <si>
    <t>Mezisoučet</t>
  </si>
  <si>
    <t>"obvodové zdivo nad podlahou"</t>
  </si>
  <si>
    <t>"m.č.1,06"(10,57+0,08-0,55-0,571)*0,5</t>
  </si>
  <si>
    <t>"m.č.1.06 obvododvé zdivo pod a nad pozednicí"32,8*0,35</t>
  </si>
  <si>
    <t>"zlom zdiva pro zateplení m.č.2.02"4,46*0,55</t>
  </si>
  <si>
    <t>" zdivo pilířky větrání kanalizace nad podlahou"</t>
  </si>
  <si>
    <t>"m.č.1.06"(0,34*2+0,55)*0,5+(0,69*0,26)+(0,69+0,26)*0,37+(0,571+0,35)*0,5</t>
  </si>
  <si>
    <t>"stěny světlíku pro skladbu S10"7,1</t>
  </si>
  <si>
    <t>14</t>
  </si>
  <si>
    <t>952904101R</t>
  </si>
  <si>
    <t xml:space="preserve">Mechanické očištění podlah  ručně</t>
  </si>
  <si>
    <t>610677433</t>
  </si>
  <si>
    <t>Čištění budov při provádění oprav a udržovacích prací mechanické očištění podlah ručně (odsekáním nesoudržných částí a obroušením)</t>
  </si>
  <si>
    <t>"předpoklad 5%"</t>
  </si>
  <si>
    <t>"skladba Sb1 m.č.1.06"103,24*0,05</t>
  </si>
  <si>
    <t>"skladba SB1 m.č.2,02"18,76*0,05</t>
  </si>
  <si>
    <t>953962112</t>
  </si>
  <si>
    <t>Kotvy chemickým tmelem M 10 hl 80 mm do zdiva z plných cihel s vyvrtáním otvoru</t>
  </si>
  <si>
    <t>-1787888803</t>
  </si>
  <si>
    <t>Kotvy chemické s vyvrtáním otvoru do zdiva z plných cihel tmel, hloubka 80 mm, velikost M 10</t>
  </si>
  <si>
    <t>"pro T109"2</t>
  </si>
  <si>
    <t>16</t>
  </si>
  <si>
    <t>953991111</t>
  </si>
  <si>
    <t>Dodání a osazení hmoždinek profilu 6 až 8 mm do zdiva z cihel</t>
  </si>
  <si>
    <t>736774710</t>
  </si>
  <si>
    <t>Dodání a osazení hmoždinek včetně vyvrtání otvorů (s dodáním hmot) ve stěnách do zdiva z cihel nebo měkkého kamene, vnější profil hmoždinky 6 až 8 mm</t>
  </si>
  <si>
    <t>"pro Z3 m.č.2,02"17</t>
  </si>
  <si>
    <t>17</t>
  </si>
  <si>
    <t>961044111</t>
  </si>
  <si>
    <t>Bourání základů z betonu prostého</t>
  </si>
  <si>
    <t>1141054464</t>
  </si>
  <si>
    <t>Bourání základů z betonu prostého</t>
  </si>
  <si>
    <t>"m.č.1.06 dle PD"0,087</t>
  </si>
  <si>
    <t>18</t>
  </si>
  <si>
    <t>965045111</t>
  </si>
  <si>
    <t>Bourání potěrů cementových nebo pískocementových tl do 50 mm pl do 1 m2</t>
  </si>
  <si>
    <t>2019505181</t>
  </si>
  <si>
    <t>Bourání potěrů tl. do 50 mm cementových nebo pískocementových, plochy do 1 m2</t>
  </si>
  <si>
    <t>19</t>
  </si>
  <si>
    <t>965082922</t>
  </si>
  <si>
    <t>Odstranění násypů pod podlahami tl do 100 mm pl do 2 m2</t>
  </si>
  <si>
    <t>-385355262</t>
  </si>
  <si>
    <t>Odstranění násypu pod podlahami nebo ochranného násypu na střechách tl. do 100 mm, plochy do 2 m2</t>
  </si>
  <si>
    <t>"skladba S5 ponechaný násyp pro zpětné použití"</t>
  </si>
  <si>
    <t>20</t>
  </si>
  <si>
    <t>970031113R</t>
  </si>
  <si>
    <t>Vybourání a demontáž vnitřního větracího potrubí z Cu plechu do DN 150</t>
  </si>
  <si>
    <t>m</t>
  </si>
  <si>
    <t>-1967353390</t>
  </si>
  <si>
    <t>"m.č.1.06"4,6</t>
  </si>
  <si>
    <t>977311111</t>
  </si>
  <si>
    <t>Řezání stávajících betonových mazanin nevyztužených hl do 50 mm</t>
  </si>
  <si>
    <t>-233935823</t>
  </si>
  <si>
    <t>Řezání stávajících betonových mazanin bez vyztužení hloubky do 50 mm</t>
  </si>
  <si>
    <t>"pro montážní otvory"0,35*4*61</t>
  </si>
  <si>
    <t>22</t>
  </si>
  <si>
    <t>985131311</t>
  </si>
  <si>
    <t>Ruční dočištění ploch stěn, rubu kleneb a podlah ocelových kartáči</t>
  </si>
  <si>
    <t>-1141908455</t>
  </si>
  <si>
    <t>Očištění ploch stěn, rubu kleneb a podlah ruční dočištění ocelovými kartáči</t>
  </si>
  <si>
    <t>"skladba S3" (0,8+0,45)*2*0,1</t>
  </si>
  <si>
    <t>23</t>
  </si>
  <si>
    <t>985139112</t>
  </si>
  <si>
    <t>Příplatek k očištění ploch za plochu do 10 m2 jednotlivě</t>
  </si>
  <si>
    <t>-615452140</t>
  </si>
  <si>
    <t>Očištění ploch Příplatek k cenám za plochu do 10 m2 jednotlivě</t>
  </si>
  <si>
    <t>"skladba S3 "(0,8+0,45)*2*0,1</t>
  </si>
  <si>
    <t>997</t>
  </si>
  <si>
    <t>Přesun sutě</t>
  </si>
  <si>
    <t>24</t>
  </si>
  <si>
    <t>997013155</t>
  </si>
  <si>
    <t>Vnitrostaveništní doprava suti a vybouraných hmot pro budovy v do 18 m s omezením mechanizace</t>
  </si>
  <si>
    <t>t</t>
  </si>
  <si>
    <t>-646537796</t>
  </si>
  <si>
    <t>Vnitrostaveništní doprava suti a vybouraných hmot vodorovně do 50 m svisle s omezením mechanizace pro budovy a haly výšky přes 15 do 18 m</t>
  </si>
  <si>
    <t>"oknem z úseku G"</t>
  </si>
  <si>
    <t>"doprava suti z místnosti 2.03 a 2.02"0,336</t>
  </si>
  <si>
    <t>25</t>
  </si>
  <si>
    <t>997013157</t>
  </si>
  <si>
    <t>Vnitrostaveništní doprava suti a vybouraných hmot pro budovy v do 24 m s omezením mechanizace</t>
  </si>
  <si>
    <t>-1778854877</t>
  </si>
  <si>
    <t>Vnitrostaveništní doprava suti a vybouraných hmot vodorovně do 50 m svisle s omezením mechanizace pro budovy a haly výšky přes 21 do 24 m</t>
  </si>
  <si>
    <t>"doprava z místnosti 1.06 a 2.04"0,822</t>
  </si>
  <si>
    <t>26</t>
  </si>
  <si>
    <t>997013211</t>
  </si>
  <si>
    <t>Vnitrostaveništní doprava suti a vybouraných hmot pro budovy v do 6 m ručně</t>
  </si>
  <si>
    <t>-271491463</t>
  </si>
  <si>
    <t>Vnitrostaveništní doprava suti a vybouraných hmot vodorovně do 50 m svisle ručně pro budovy a haly výšky do 6 m</t>
  </si>
  <si>
    <t>"doprava materiálu k vrátku"</t>
  </si>
  <si>
    <t>" z místnosti 1.06 a 2.04"0,822</t>
  </si>
  <si>
    <t>"z místnosti 2.03 a 2.02"0,336</t>
  </si>
  <si>
    <t>27</t>
  </si>
  <si>
    <t>997013219</t>
  </si>
  <si>
    <t>Příplatek k vnitrostaveništní dopravě suti a vybouraných hmot za zvětšenou dopravu suti ZKD 10 m</t>
  </si>
  <si>
    <t>1781074455</t>
  </si>
  <si>
    <t>Vnitrostaveništní doprava suti a vybouraných hmot vodorovně do 50 m Příplatek k cenám -3111 až -3217 za zvětšenou vodorovnou dopravu přes vymezenou dopravní vzdálenost za každých dalších i započatých 10 m</t>
  </si>
  <si>
    <t>"doprava suti z místnosti 2.03 a 2.02 do úseku G"0,336*15</t>
  </si>
  <si>
    <t>28</t>
  </si>
  <si>
    <t>997013501</t>
  </si>
  <si>
    <t>Odvoz suti a vybouraných hmot na skládku nebo meziskládku do 1 km se složením</t>
  </si>
  <si>
    <t>-1698698572</t>
  </si>
  <si>
    <t>Odvoz suti a vybouraných hmot na skládku nebo meziskládku se složením, na vzdálenost do 1 km</t>
  </si>
  <si>
    <t>"celková hmotnost"1,158</t>
  </si>
  <si>
    <t>-"železo,plechy"0,039</t>
  </si>
  <si>
    <t>29</t>
  </si>
  <si>
    <t>997013509</t>
  </si>
  <si>
    <t>Příplatek k odvozu suti a vybouraných hmot na skládku ZKD 1 km přes 1 km</t>
  </si>
  <si>
    <t>-1250718108</t>
  </si>
  <si>
    <t>Odvoz suti a vybouraných hmot na skládku nebo meziskládku se složením, na vzdálenost Příplatek k ceně za každý další i započatý 1 km přes 1 km</t>
  </si>
  <si>
    <t>1,119*19 'Přepočtené koeficientem množství</t>
  </si>
  <si>
    <t>30</t>
  </si>
  <si>
    <t>997013811</t>
  </si>
  <si>
    <t>Poplatek za uložení na skládce (skládkovné) stavebního odpadu dřevěného kód odpadu 17 02 01</t>
  </si>
  <si>
    <t>83016997</t>
  </si>
  <si>
    <t>Poplatek za uložení stavebního odpadu na skládce (skládkovné) dřevěného zatříděného do Katalogu odpadů pod kódem 17 02 01</t>
  </si>
  <si>
    <t>31</t>
  </si>
  <si>
    <t>997013869</t>
  </si>
  <si>
    <t>Poplatek za uložení stavebního odpadu na recyklační skládce (skládkovné) ze směsí betonu, cihel a keramických výrobků kód odpadu 17 01 07</t>
  </si>
  <si>
    <t>-2108775201</t>
  </si>
  <si>
    <t>Poplatek za uložení stavebního odpadu na recyklační skládce (skládkovné) ze směsí nebo oddělených frakcí betonu, cihel a keramických výrobků zatříděného do Katalogu odpadů pod kódem 17 01 07</t>
  </si>
  <si>
    <t>998</t>
  </si>
  <si>
    <t>Přesun hmot</t>
  </si>
  <si>
    <t>32</t>
  </si>
  <si>
    <t>998017003</t>
  </si>
  <si>
    <t>Přesun hmot s omezením mechanizace pro budovy v do 24 m</t>
  </si>
  <si>
    <t>125870661</t>
  </si>
  <si>
    <t>Přesun hmot pro budovy občanské výstavby, bydlení, výrobu a služby s omezením mechanizace vodorovná dopravní vzdálenost do 100 m pro budovy s jakoukoliv nosnou konstrukcí výšky přes 12 do 24 m</t>
  </si>
  <si>
    <t>33</t>
  </si>
  <si>
    <t>998018001</t>
  </si>
  <si>
    <t>Přesun hmot ruční pro budovy v do 6 m</t>
  </si>
  <si>
    <t>-1503792884</t>
  </si>
  <si>
    <t>Přesun hmot pro budovy občanské výstavby, bydlení, výrobu a služby ruční - bez užití mechanizace vodorovná dopravní vzdálenost do 100 m pro budovy s jakoukoliv nosnou konstrukcí výšky do 6 m</t>
  </si>
  <si>
    <t>"doprava materiálu od vrátků"1,000</t>
  </si>
  <si>
    <t>34</t>
  </si>
  <si>
    <t>998018011</t>
  </si>
  <si>
    <t>Příplatek k ručnímu přesunu hmot pro budovy zděné za zvětšený přesun ZKD 100 m</t>
  </si>
  <si>
    <t>1024324737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</si>
  <si>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</si>
  <si>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"doprava materiálu z úseku G"0,5</t>
  </si>
  <si>
    <t>PSV</t>
  </si>
  <si>
    <t>Práce a dodávky PSV</t>
  </si>
  <si>
    <t>713</t>
  </si>
  <si>
    <t>Izolace tepelné</t>
  </si>
  <si>
    <t>35</t>
  </si>
  <si>
    <t>713114422</t>
  </si>
  <si>
    <t>Tepelná foukaná izolace minerální vlákna nižší objemová hmotnost vodorovná do dutiny tl do 200 mm</t>
  </si>
  <si>
    <t>-892494410</t>
  </si>
  <si>
    <t>Tepelná foukaná izolace vodorovných konstrukcí z minerálních vláken nižší objemové hmotnosti do dutiny, tloušťky vrstvy přes 150 do 200 mm (84 kg/m3)</t>
  </si>
  <si>
    <t>"m.č.2.03 a 2.04"(79,22+86,22)*0,185</t>
  </si>
  <si>
    <t>36</t>
  </si>
  <si>
    <t>713121121</t>
  </si>
  <si>
    <t>Montáž izolace tepelné podlah volně kladenými rohožemi, pásy, dílci, deskami 2 vrstvy</t>
  </si>
  <si>
    <t>90165775</t>
  </si>
  <si>
    <t>Montáž tepelné izolace podlah rohožemi, pásy, deskami, dílci, bloky (izolační materiál ve specifikaci) kladenými volně dvouvrstvá</t>
  </si>
  <si>
    <t>"skladba S1"</t>
  </si>
  <si>
    <t>"m.č.2.02"19,16</t>
  </si>
  <si>
    <t>37</t>
  </si>
  <si>
    <t>M</t>
  </si>
  <si>
    <t>63140400R</t>
  </si>
  <si>
    <t>tuhá těžká deska z kamenné vlny (minerální plsti) plochých střech vrchní vrstva λ=0,038-0,039, napětí v tlaku při 10% deformaci min. σ10= 70 kPa, tl 60mm</t>
  </si>
  <si>
    <t>813492446</t>
  </si>
  <si>
    <t>122,4*1,02 'Přepočtené koeficientem množství</t>
  </si>
  <si>
    <t>38</t>
  </si>
  <si>
    <t>63140394R</t>
  </si>
  <si>
    <t>tuhá těžká deska z kamenné vlny (minerální plsti) plochých střech spodní vrstva λ=0,037, napětí v tlaku při 10% deformaci min. σ10= 25 kPa, tl 100mm</t>
  </si>
  <si>
    <t>-447027769</t>
  </si>
  <si>
    <t>39</t>
  </si>
  <si>
    <t>713131130R</t>
  </si>
  <si>
    <t>Montáž izolace tepelné stěn vložením do konstrukce z rohoží, pásů, dílců, desek uvnitř objektu</t>
  </si>
  <si>
    <t>1681022980</t>
  </si>
  <si>
    <t>"skladba S10"7,95+8,65</t>
  </si>
  <si>
    <t>40</t>
  </si>
  <si>
    <t>63151392R</t>
  </si>
  <si>
    <t xml:space="preserve">izolační deska vyrobená ze skelné plsti  pro izolace vnějších stěn předvěšených fasádních systémů   λD = 0,035 (W·m-1·K-1),1200 x 625 x60 mm</t>
  </si>
  <si>
    <t>-2101325052</t>
  </si>
  <si>
    <t>16,6*1,05 'Přepočtené koeficientem množství</t>
  </si>
  <si>
    <t>41</t>
  </si>
  <si>
    <t>713131151</t>
  </si>
  <si>
    <t>Montáž izolace tepelné stěn a základů volně vloženými rohožemi, pásy, dílci, deskami 1 vrstva</t>
  </si>
  <si>
    <t>1790797887</t>
  </si>
  <si>
    <t>Montáž tepelné izolace stěn rohožemi, pásy, deskami, dílci, bloky (izolační materiál ve specifikaci) vložením jednovrstvě</t>
  </si>
  <si>
    <t>"m.č.2.02 dle detailu G"4,5*0,45</t>
  </si>
  <si>
    <t>42</t>
  </si>
  <si>
    <t>987279219</t>
  </si>
  <si>
    <t>2,025*1,05 'Přepočtené koeficientem množství</t>
  </si>
  <si>
    <t>43</t>
  </si>
  <si>
    <t>713131181R</t>
  </si>
  <si>
    <t>Montáž izolace tepelné stěn připevněné sponkami separační textilie</t>
  </si>
  <si>
    <t>-67046480</t>
  </si>
  <si>
    <t>Montáž tepelné izolace stěn rohožemi, pásy, deskami, dílci, bloky (izolační materiál ve specifikaci) připevněné sponkami separační textilie</t>
  </si>
  <si>
    <t>"skladba S10"8,7</t>
  </si>
  <si>
    <t>44</t>
  </si>
  <si>
    <t>69366195R</t>
  </si>
  <si>
    <t>netkaná textilie sklovláknitá seprarční 120 g/m2 š. 200cm (pevnost v tahu podélně 8 kN/m,pevnost v tahu příčně 3,5 kN/m)</t>
  </si>
  <si>
    <t>-1269762516</t>
  </si>
  <si>
    <t>8,7*1,05 'Přepočtené koeficientem množství</t>
  </si>
  <si>
    <t>45</t>
  </si>
  <si>
    <t>713411151R</t>
  </si>
  <si>
    <t xml:space="preserve">Montáž izolace pro zajištění dilatační funkce potrubí v zazdívce  geotextiliíí staženými  páskou 1x</t>
  </si>
  <si>
    <t>-280999522</t>
  </si>
  <si>
    <t>Montáž izolace zazděného potrubí a ohybů geotextilií připevněnými samolepící páskou potrubí jednovrstvá</t>
  </si>
  <si>
    <t>"nové odvětrávací potrubí DN 100"</t>
  </si>
  <si>
    <t>"H6"(2*PI*0,05)*0,15*1</t>
  </si>
  <si>
    <t>"H7"(2*PI*0,05)*0,15*2</t>
  </si>
  <si>
    <t>46</t>
  </si>
  <si>
    <t>69311081</t>
  </si>
  <si>
    <t>geotextilie netkaná separační, ochranná, filtrační, drenážní PES 300g/m2</t>
  </si>
  <si>
    <t>1960607399</t>
  </si>
  <si>
    <t>0,141*1,05 'Přepočtené koeficientem množství</t>
  </si>
  <si>
    <t>47</t>
  </si>
  <si>
    <t>998713103</t>
  </si>
  <si>
    <t>Přesun hmot tonážní pro izolace tepelné v objektech v do 24 m</t>
  </si>
  <si>
    <t>383508259</t>
  </si>
  <si>
    <t>Přesun hmot pro izolace tepelné stanovený z hmotnosti přesunovaného materiálu vodorovná dopravní vzdálenost do 50 m v objektech výšky přes 12 m do 24 m</t>
  </si>
  <si>
    <t>48</t>
  </si>
  <si>
    <t>998713181</t>
  </si>
  <si>
    <t>Příplatek k přesunu hmot tonážní 713 prováděný bez použití mechanizace</t>
  </si>
  <si>
    <t>-216248851</t>
  </si>
  <si>
    <t>Přesun hmot pro izolace tepelné stanovený z hmotnosti přesunovaného materiálu Příplatek k cenám za přesun prováděný bez použití mechanizace pro jakoukoliv výšku objektu</t>
  </si>
  <si>
    <t>"doprava od vrátků"5,119</t>
  </si>
  <si>
    <t>49</t>
  </si>
  <si>
    <t>998713192</t>
  </si>
  <si>
    <t>Příplatek k přesunu hmot tonážní 713 za zvětšený přesun do 100 m</t>
  </si>
  <si>
    <t>-1211016645</t>
  </si>
  <si>
    <t>Přesun hmot pro izolace tepelné stanovený z hmotnosti přesunovaného materiálu Příplatek k cenám za zvětšený přesun přes vymezenou největší dopravní vzdálenost do 100 m</t>
  </si>
  <si>
    <t>"doprava materiálu z úseku G 70% z celkové hmotnosti"5,119*0,7</t>
  </si>
  <si>
    <t>721</t>
  </si>
  <si>
    <t>Zdravotechnika - vnitřní kanalizace</t>
  </si>
  <si>
    <t>50</t>
  </si>
  <si>
    <t>721150916R</t>
  </si>
  <si>
    <t>Odřezání ocelové trubky do DN 50</t>
  </si>
  <si>
    <t>1508156362</t>
  </si>
  <si>
    <t>Opravy vnitřního potrubí z ocelových trubek odřeřezání ocelové trubky přes 25 do DN 50</t>
  </si>
  <si>
    <t>"pozn.1 m.č.1,06"2</t>
  </si>
  <si>
    <t>51</t>
  </si>
  <si>
    <t>721150-H1R</t>
  </si>
  <si>
    <t>Zazátkování vývodu stávajícího potrubí zátkou z PP DN 30-100 mm -kompletní provedení dle tabulky TZB prvků ozn.H1</t>
  </si>
  <si>
    <t>-1860496652</t>
  </si>
  <si>
    <t>"m.č.1.06"2</t>
  </si>
  <si>
    <t>52</t>
  </si>
  <si>
    <t>72117-H6R</t>
  </si>
  <si>
    <t xml:space="preserve">Potrubí kanalizační z PP  pro připojení odvětrání kanalizace DN 100, včetně tvarovek,přechodek, instalačních objímek pro kotvení- kompletní provedení dle tabulky TZB ozn.H6</t>
  </si>
  <si>
    <t>-514748530</t>
  </si>
  <si>
    <t>Potrubí kanalizační z PP pro připojení odvětrání kanalizace DN 100, včetně tvarovek,přechodek, instalačních objímek pro kotvení- kompletní provedení dle tabulky TZB ozn.H6</t>
  </si>
  <si>
    <t>53</t>
  </si>
  <si>
    <t>72117-H7R</t>
  </si>
  <si>
    <t xml:space="preserve">Potrubí kanalizační z PP  pro připojení odvětrání kanalizace DN 100, včetně tvarovek,přechodek, instalačních objímek pro kotvení- kompletní provedení dle tabulky TZB ozn.H7</t>
  </si>
  <si>
    <t>2087834603</t>
  </si>
  <si>
    <t>Potrubí kanalizační z PP pro připojení odvětrání kanalizace DN 100, včetně tvarovek,přechodek, instalačních objímek pro kotvení- kompletní provedení dle tabulky TZB ozn.H7</t>
  </si>
  <si>
    <t>54</t>
  </si>
  <si>
    <t>998721103</t>
  </si>
  <si>
    <t>Přesun hmot tonážní pro vnitřní kanalizace v objektech v do 24 m</t>
  </si>
  <si>
    <t>550497104</t>
  </si>
  <si>
    <t>Přesun hmot pro vnitřní kanalizace stanovený z hmotnosti přesunovaného materiálu vodorovná dopravní vzdálenost do 50 m v objektech výšky přes 12 do 24 m</t>
  </si>
  <si>
    <t>55</t>
  </si>
  <si>
    <t>998721181</t>
  </si>
  <si>
    <t>Příplatek k přesunu hmot tonážní 721 prováděný bez použití mechanizace</t>
  </si>
  <si>
    <t>584430503</t>
  </si>
  <si>
    <t>Přesun hmot pro vnitřní kanalizace stanovený z hmotnosti přesunovaného materiálu Příplatek k ceně za přesun prováděný bez použití mechanizace pro jakoukoliv výšku objektu</t>
  </si>
  <si>
    <t>"doprava od vrátků"0,037</t>
  </si>
  <si>
    <t>742</t>
  </si>
  <si>
    <t>Elektroinstalace - slaboproud</t>
  </si>
  <si>
    <t>56</t>
  </si>
  <si>
    <t>742112001R</t>
  </si>
  <si>
    <t>Stočení a trvalé vyvěšení na konstrukci krovu stávajících volných kabelů na podlaze dle poznámky 12</t>
  </si>
  <si>
    <t>-384198380</t>
  </si>
  <si>
    <t>751</t>
  </si>
  <si>
    <t>Vzduchotechnika</t>
  </si>
  <si>
    <t>57</t>
  </si>
  <si>
    <t>751134911R</t>
  </si>
  <si>
    <t>Dmtž a rozebrání motoru s větracím potrubím nefunkčního VZT (30 kg) včetně likvidace</t>
  </si>
  <si>
    <t>-1247042103</t>
  </si>
  <si>
    <t>762</t>
  </si>
  <si>
    <t>Konstrukce tesařské</t>
  </si>
  <si>
    <t>58</t>
  </si>
  <si>
    <t>762085112</t>
  </si>
  <si>
    <t>Montáž svorníků nebo šroubů délky do 300 mm</t>
  </si>
  <si>
    <t>1786026253</t>
  </si>
  <si>
    <t>Práce společné pro tesařské konstrukce montáž ocelových spojovacích prostředků (materiál ve specifikaci) svorníků, šroubů délky přes 150 do 300 mm</t>
  </si>
  <si>
    <t>59</t>
  </si>
  <si>
    <t>31197003</t>
  </si>
  <si>
    <t>tyč závitová Pz 4,6 M10</t>
  </si>
  <si>
    <t>-1005077426</t>
  </si>
  <si>
    <t>"pro T109"0,2*2</t>
  </si>
  <si>
    <t>0,4*1,08 'Přepočtené koeficientem množství</t>
  </si>
  <si>
    <t>60</t>
  </si>
  <si>
    <t>31111005</t>
  </si>
  <si>
    <t>matice přesná šestihranná Pz DIN 934-8 M10</t>
  </si>
  <si>
    <t>100 kus</t>
  </si>
  <si>
    <t>-2016222430</t>
  </si>
  <si>
    <t>61</t>
  </si>
  <si>
    <t>31120005</t>
  </si>
  <si>
    <t>podložka DIN 125-A ZB D 10mm</t>
  </si>
  <si>
    <t>-1691874576</t>
  </si>
  <si>
    <t>62</t>
  </si>
  <si>
    <t>762141811R</t>
  </si>
  <si>
    <t>Demontáž bednění větracích žlabů z prken včetně podpěr</t>
  </si>
  <si>
    <t>-1735752365</t>
  </si>
  <si>
    <t>Demontáž bednění a laťování obednění větracích žlabů, včetně podpěr z prken</t>
  </si>
  <si>
    <t>"větracího žlabu D2"(0,2+0,288)*2*2,8</t>
  </si>
  <si>
    <t>63</t>
  </si>
  <si>
    <t>76221-T100R</t>
  </si>
  <si>
    <t>Repase stávaj.schodiště přímočarého z prken bez podstupnice se zábradlím - kompletní provedení dle tabulky tesařských výrobků ozn.T100</t>
  </si>
  <si>
    <t>-1636175962</t>
  </si>
  <si>
    <t>64</t>
  </si>
  <si>
    <t>762211811R</t>
  </si>
  <si>
    <t>Demontáž schodiště přímočarého nebo křivočarého š do 1,0 m bez podstupnic</t>
  </si>
  <si>
    <t>-883354487</t>
  </si>
  <si>
    <t>Demontáž schodiště bez zábradlí přímočarých nebo křivočarých z prken nebo fošen bez podstupnic, šířky do 1,00 m</t>
  </si>
  <si>
    <t>"pozn.3 m.č.1.06"0,69*2</t>
  </si>
  <si>
    <t>65</t>
  </si>
  <si>
    <t>762343101R</t>
  </si>
  <si>
    <t>Montáž roštu pro tepelnou izolaci včetně kotvícího a spojovacího materiálu</t>
  </si>
  <si>
    <t>-815189047</t>
  </si>
  <si>
    <t>"skladba S10"</t>
  </si>
  <si>
    <t>"vodorovně i svisle"30</t>
  </si>
  <si>
    <t>66</t>
  </si>
  <si>
    <t>60514106</t>
  </si>
  <si>
    <t>řezivo jehličnaté lať pevnostní třída S10-13 průřez 40x60mm</t>
  </si>
  <si>
    <t>-1540581985</t>
  </si>
  <si>
    <t>30*0,06*0,04</t>
  </si>
  <si>
    <t>0,072*1,08 'Přepočtené koeficientem množství</t>
  </si>
  <si>
    <t>67</t>
  </si>
  <si>
    <t>76252-T19R</t>
  </si>
  <si>
    <t xml:space="preserve">Osazení, výroba a dodávka roznášecí plošina pro opření žebříku 140x140 cm z prken hrubých tl.32 mm - kompletní provedení  dle PD ozn.T19</t>
  </si>
  <si>
    <t>1096902616</t>
  </si>
  <si>
    <t>Osazení, výroba a dodávka roznášecí plošina pro opření žebříku 140x140 cm z prken hrubých tl.32 mm - kompletní provedení dle PD ozn.T19</t>
  </si>
  <si>
    <t>68</t>
  </si>
  <si>
    <t>762521104</t>
  </si>
  <si>
    <t>Položení podlahy z hrubých prken na sraz</t>
  </si>
  <si>
    <t>-1625507538</t>
  </si>
  <si>
    <t>Položení podlah nehoblovaných na sraz z prken hrubých</t>
  </si>
  <si>
    <t>"T109"4,65*0,72</t>
  </si>
  <si>
    <t>69</t>
  </si>
  <si>
    <t>60511120</t>
  </si>
  <si>
    <t>řezivo stavební prkna prismovaná středová tl 25(32)mm dl 2-5m</t>
  </si>
  <si>
    <t>-1854572285</t>
  </si>
  <si>
    <t>"prkna tl.32 mm"3,348*0,032</t>
  </si>
  <si>
    <t>0,107*1,08 'Přepočtené koeficientem množství</t>
  </si>
  <si>
    <t>70</t>
  </si>
  <si>
    <t>762524911R</t>
  </si>
  <si>
    <t>Montáž podkladních profilů pod podlahy z hraněného řeziva průřezové plochy do 120 cm2</t>
  </si>
  <si>
    <t>573746733</t>
  </si>
  <si>
    <t>"hranoly 120x100"</t>
  </si>
  <si>
    <t>"T109"4,65*2</t>
  </si>
  <si>
    <t>71</t>
  </si>
  <si>
    <t>60512125</t>
  </si>
  <si>
    <t>hranol stavební řezivo průřezu do 120cm2 do dl 6m</t>
  </si>
  <si>
    <t>1097276722</t>
  </si>
  <si>
    <t>"hranoly 100x120"</t>
  </si>
  <si>
    <t>9,3*0,12*0,1</t>
  </si>
  <si>
    <t>0,112*1,08 'Přepočtené koeficientem množství</t>
  </si>
  <si>
    <t>72</t>
  </si>
  <si>
    <t>762595001</t>
  </si>
  <si>
    <t>Spojovací prostředky pro položení dřevěných podlah a zakrytí kanálů</t>
  </si>
  <si>
    <t>-669392158</t>
  </si>
  <si>
    <t>Spojovací prostředky podlah a podkladových konstrukcí hřebíky, vruty</t>
  </si>
  <si>
    <t>73</t>
  </si>
  <si>
    <t>762751110</t>
  </si>
  <si>
    <t>Montáž prostorové vázané kce na hladko z hraněného řeziva průřezové plochy do 120 cm2</t>
  </si>
  <si>
    <t>-209690306</t>
  </si>
  <si>
    <t>Montáž prostorových konstrukcí vázaných na hladko (bez zářezů) z řeziva hraněného nebo polohraněného, průřezové plochy do 120 cm2</t>
  </si>
  <si>
    <t>"hranol 80x100"</t>
  </si>
  <si>
    <t>"T109"0,725+0,46+0,07*2</t>
  </si>
  <si>
    <t>74</t>
  </si>
  <si>
    <t>-575162003</t>
  </si>
  <si>
    <t>"hranol 80x100"1,325*0,08*0,1</t>
  </si>
  <si>
    <t>0,011*1,08 'Přepočtené koeficientem množství</t>
  </si>
  <si>
    <t>75</t>
  </si>
  <si>
    <t>762751210</t>
  </si>
  <si>
    <t>Montáž prostorové vázané kce na hladko s ocelovými spojkami z hraněného řeziva plochy do 120 cm2</t>
  </si>
  <si>
    <t>1803842572</t>
  </si>
  <si>
    <t>Montáž prostorových konstrukcí vázaných na hladko (bez zářezů) z řeziva hraněného nebo polohraněného, s použitím ocelových spojek (spojky ve specifikaci), průřezové plochy do 120 cm2</t>
  </si>
  <si>
    <t>"T61"10,32</t>
  </si>
  <si>
    <t>76</t>
  </si>
  <si>
    <t>36053144</t>
  </si>
  <si>
    <t>"T61"10,32*0,16*0,032</t>
  </si>
  <si>
    <t>0,053*1,08 'Přepočtené koeficientem množství</t>
  </si>
  <si>
    <t>77</t>
  </si>
  <si>
    <t>548251-Z3R</t>
  </si>
  <si>
    <t xml:space="preserve">kování tesařské úhelník 90°  80x80x80x3,0mm ozn.Z3</t>
  </si>
  <si>
    <t>-1808748708</t>
  </si>
  <si>
    <t>78</t>
  </si>
  <si>
    <t>762795000</t>
  </si>
  <si>
    <t>Spojovací prostředky pro montáž prostorových vázaných kcí</t>
  </si>
  <si>
    <t>1006657679</t>
  </si>
  <si>
    <t>Spojovací prostředky prostorových vázaných konstrukcí hřebíky, svory, fixační prkna</t>
  </si>
  <si>
    <t>"hranol 80x100"0,011</t>
  </si>
  <si>
    <t>"prkno"0,056</t>
  </si>
  <si>
    <t>79</t>
  </si>
  <si>
    <t>762811921</t>
  </si>
  <si>
    <t>Vyřezání části záklopu nebo podbíjení stropu z prken tl do 32 mm plochy jednotlivě do 0,25 m2</t>
  </si>
  <si>
    <t>-1544598277</t>
  </si>
  <si>
    <t>Záklop stropů vyřezání částí záklopu nebo podbíjení z prken tl. do 32 mm, plochy jednotlivě do 0,25 m2</t>
  </si>
  <si>
    <t>"m.č.2.03 a 2.04"(0,2*4)*61</t>
  </si>
  <si>
    <t>80</t>
  </si>
  <si>
    <t>762812961</t>
  </si>
  <si>
    <t>Zabednění části záklopu stropu z desek tvrdých plochy jednotlivě do 0,25 m2</t>
  </si>
  <si>
    <t>-1585962797</t>
  </si>
  <si>
    <t>Záklop stropů zabednění částí záklopu z desek (materiál ve specifikaci) tvrdých (cementotřískových, cementových, dřevoštěpkových apod), otvoru plochy jednotlivě do 0,25 m2</t>
  </si>
  <si>
    <t>"m.č.2.03 a 2.04"(0,2*0,2)*61</t>
  </si>
  <si>
    <t>81</t>
  </si>
  <si>
    <t>60726281</t>
  </si>
  <si>
    <t>deska dřevoštěpková OSB 3 P+D broušená tl 12mm</t>
  </si>
  <si>
    <t>-1403523212</t>
  </si>
  <si>
    <t>2,44*1,08 'Přepočtené koeficientem množství</t>
  </si>
  <si>
    <t>82</t>
  </si>
  <si>
    <t>998762103</t>
  </si>
  <si>
    <t>Přesun hmot tonážní pro kce tesařské v objektech v do 24 m</t>
  </si>
  <si>
    <t>1712204136</t>
  </si>
  <si>
    <t>Přesun hmot pro konstrukce tesařské stanovený z hmotnosti přesunovaného materiálu vodorovná dopravní vzdálenost do 50 m v objektech výšky přes 12 do 24 m</t>
  </si>
  <si>
    <t>83</t>
  </si>
  <si>
    <t>998762181</t>
  </si>
  <si>
    <t>Příplatek k přesunu hmot tonážní 762 prováděný bez použití mechanizace</t>
  </si>
  <si>
    <t>-1322327597</t>
  </si>
  <si>
    <t>Přesun hmot pro konstrukce tesařské stanovený z hmotnosti přesunovaného materiálu Příplatek k cenám za přesun prováděný bez použití mechanizace pro jakoukoliv výšku objektu</t>
  </si>
  <si>
    <t>"doprava od vrátků"0,329</t>
  </si>
  <si>
    <t>84</t>
  </si>
  <si>
    <t>998762194</t>
  </si>
  <si>
    <t>Příplatek k přesunu hmot tonážní 762 za zvětšený přesun do 1000 m</t>
  </si>
  <si>
    <t>-1022893987</t>
  </si>
  <si>
    <t>Přesun hmot pro konstrukce tesařské stanovený z hmotnosti přesunovaného materiálu Příplatek k cenám za zvětšený přesun přes vymezenou největší dopravní vzdálenost do 1000 m</t>
  </si>
  <si>
    <t>"doprava materiálu z úseku G 60% z celkové hmotnosti"0,329*0,6</t>
  </si>
  <si>
    <t>764</t>
  </si>
  <si>
    <t>Konstrukce klempířské</t>
  </si>
  <si>
    <t>85</t>
  </si>
  <si>
    <t>764004841R</t>
  </si>
  <si>
    <t>Demontáž větracího žlabu do suti</t>
  </si>
  <si>
    <t>1593048179</t>
  </si>
  <si>
    <t>Demontáž klempířských konstrukcí větracího žlabu do suti</t>
  </si>
  <si>
    <t>"dle PD"</t>
  </si>
  <si>
    <t>"m.č.1.06"3,2</t>
  </si>
  <si>
    <t>767</t>
  </si>
  <si>
    <t>Konstrukce zámečnické</t>
  </si>
  <si>
    <t>86</t>
  </si>
  <si>
    <t>767995-Z5R</t>
  </si>
  <si>
    <t>Montáž,výroba a dodávka ocelový rám zasklení nad stávajícími sklobet.světlíky- kompletní provedení včetně spoj. a kotvícího materiálu, povrch.úpravy nátěrem dle tabulky zámečnických prvků ozn.Z5</t>
  </si>
  <si>
    <t>kg</t>
  </si>
  <si>
    <t>-1001642061</t>
  </si>
  <si>
    <t>87</t>
  </si>
  <si>
    <t>998767103</t>
  </si>
  <si>
    <t>Přesun hmot tonážní pro zámečnické konstrukce v objektech v do 24 m</t>
  </si>
  <si>
    <t>-1911488479</t>
  </si>
  <si>
    <t>Přesun hmot pro zámečnické konstrukce stanovený z hmotnosti přesunovaného materiálu vodorovná dopravní vzdálenost do 50 m v objektech výšky přes 12 do 24 m</t>
  </si>
  <si>
    <t>88</t>
  </si>
  <si>
    <t>998767181</t>
  </si>
  <si>
    <t>Příplatek k přesunu hmot tonážní 767 prováděný bez použití mechanizace</t>
  </si>
  <si>
    <t>-1001343782</t>
  </si>
  <si>
    <t>Přesun hmot pro zámečnické konstrukce stanovený z hmotnosti přesunovaného materiálu Příplatek k cenám za přesun prováděný bez použití mechanizace pro jakoukoliv výšku objektu</t>
  </si>
  <si>
    <t xml:space="preserve">"doprava  z úseku G"0,371</t>
  </si>
  <si>
    <t>89</t>
  </si>
  <si>
    <t>998767193</t>
  </si>
  <si>
    <t>Příplatek k přesunu hmot tonážní 767 za zvětšený přesun do 500 m</t>
  </si>
  <si>
    <t>-641522399</t>
  </si>
  <si>
    <t>Přesun hmot pro zámečnické konstrukce stanovený z hmotnosti přesunovaného materiálu Příplatek k cenám za zvětšený přesun přes vymezenou největší dopravní vzdálenost do 500 m</t>
  </si>
  <si>
    <t>787</t>
  </si>
  <si>
    <t>Dokončovací práce - zasklívání</t>
  </si>
  <si>
    <t>90</t>
  </si>
  <si>
    <t>787616-P5R</t>
  </si>
  <si>
    <t>Zasklívání oken se zatmelením do ocel.kce na pásky z mikroten.gumopryže dvojsklem izolačním plněné argonem tl 2x4 mm rámeček tl.18 mm- kompletní provedení dle výpisu zámečnických prvků ozn.Z5</t>
  </si>
  <si>
    <t>-1614936617</t>
  </si>
  <si>
    <t>1,436*0,829*6</t>
  </si>
  <si>
    <t>91</t>
  </si>
  <si>
    <t>998787103</t>
  </si>
  <si>
    <t>Přesun hmot tonážní pro zasklívání v objektech v do 24 m</t>
  </si>
  <si>
    <t>-1878887667</t>
  </si>
  <si>
    <t>Přesun hmot pro zasklívání stanovený z hmotnosti přesunovaného materiálu vodorovná dopravní vzdálenost do 50 m v objektech výšky přes 12 do 24 m</t>
  </si>
  <si>
    <t>92</t>
  </si>
  <si>
    <t>998787181</t>
  </si>
  <si>
    <t>Příplatek k přesunu hmot tonážní 787 prováděný bez použití mechanizace</t>
  </si>
  <si>
    <t>-1543525557</t>
  </si>
  <si>
    <t>Přesun hmot pro zasklívání stanovený z hmotnosti přesunovaného materiálu Příplatek k cenám za přesun prováděný bez použití mechanizace pro jakoukoliv výšku objektu</t>
  </si>
  <si>
    <t>"doprava z úseku G"0,179</t>
  </si>
  <si>
    <t>93</t>
  </si>
  <si>
    <t>998787193</t>
  </si>
  <si>
    <t>Příplatek k přesunu hmot tonážní 787 za zvětšený přesun do 500 m</t>
  </si>
  <si>
    <t>-101696112</t>
  </si>
  <si>
    <t>Přesun hmot pro zasklívání stanovený z hmotnosti přesunovaného materiálu Příplatek k cenám za zvětšený přesun přes vymezenou největší dopravní vzdálenost do 500 m</t>
  </si>
  <si>
    <t>úsek B - Jižní křídlo</t>
  </si>
  <si>
    <t>579774166</t>
  </si>
  <si>
    <t>"skladba S2"5*0,04</t>
  </si>
  <si>
    <t>636211520R</t>
  </si>
  <si>
    <t xml:space="preserve">Doplnění dlažby z očištěných půdovek pl do 1 m2 </t>
  </si>
  <si>
    <t>-393411771</t>
  </si>
  <si>
    <t xml:space="preserve">Doplnění dlažby z očištěných půdovek kladených do vápenocementové malty se zalitím spár cementovou maltou, plochy jednotlivě do 1 m2 </t>
  </si>
  <si>
    <t>"skladba S2 "1*1</t>
  </si>
  <si>
    <t>59631101</t>
  </si>
  <si>
    <t>dlažba ruční cihelná 180x180x30mm</t>
  </si>
  <si>
    <t>-462574299</t>
  </si>
  <si>
    <t>"spotřeba 31 ks/m2"</t>
  </si>
  <si>
    <t>"doplnění cca 40%"31*0,4</t>
  </si>
  <si>
    <t>636211521R</t>
  </si>
  <si>
    <t xml:space="preserve">Doplnění dlažby z očištěných půdovek pl do 4 m2 </t>
  </si>
  <si>
    <t>-583870475</t>
  </si>
  <si>
    <t xml:space="preserve">Doplnění dlažby z očištěných půdovek kladených do vápenocementové malty se zalitím spár cementovou maltou, plochy jednotlivě do 4 m2 </t>
  </si>
  <si>
    <t>"skladba S2 "2*1*2</t>
  </si>
  <si>
    <t>138426201</t>
  </si>
  <si>
    <t>"doplnění cca 40%"62*0,4*2</t>
  </si>
  <si>
    <t>1148005879</t>
  </si>
  <si>
    <t>12,07*10,29</t>
  </si>
  <si>
    <t>-954053980</t>
  </si>
  <si>
    <t>"m.č.1.15"110,73</t>
  </si>
  <si>
    <t>"výstupní plocha schodiště z kamene"1,23*0,32+0,74*0,32</t>
  </si>
  <si>
    <t>952902221</t>
  </si>
  <si>
    <t>Čištění budov zametení schodišť</t>
  </si>
  <si>
    <t>1742525953</t>
  </si>
  <si>
    <t>Čištění budov při provádění oprav a udržovacích prací schodišť zametením</t>
  </si>
  <si>
    <t>"průběžný úklid trasa dopravy materiálu,vybouraných hmot,zaměstnanců"</t>
  </si>
  <si>
    <t>"každý den po dobu stavebních prací cca 10 dní"55*10</t>
  </si>
  <si>
    <t>952902231</t>
  </si>
  <si>
    <t>Čištění budov omytí schodišť</t>
  </si>
  <si>
    <t>2147208775</t>
  </si>
  <si>
    <t>Čištění budov při provádění oprav a udržovacích prací schodišť omytím</t>
  </si>
  <si>
    <t>"závěrečný úklid trasa dopravy materiálu,vybouraných hmot,zaměstnanců"55</t>
  </si>
  <si>
    <t>-436325802</t>
  </si>
  <si>
    <t>"m.č.1.15 vazné trámy nad podlahou 260x210 mm"(0,21+0,26)*2*48,8</t>
  </si>
  <si>
    <t>"dolní pozednice m.č.1.15"0,2*33</t>
  </si>
  <si>
    <t>-573979064</t>
  </si>
  <si>
    <t>"m.č.1.15"(2,37+11,3+9,73+11+11,4+7,3)*0,5</t>
  </si>
  <si>
    <t>"schodiště zídka"(3,13+0,15*2+0,17*2+0,32*2+3,85+1,37)*0,5</t>
  </si>
  <si>
    <t>"hrana odskok podlah"(1,72+0,32)*0,5+1,8*0,44+(0,45+1,45)*0,45</t>
  </si>
  <si>
    <t>"komínové zdivo nad podlahou"</t>
  </si>
  <si>
    <t>(0,64+0,77)*2*0,5+(0,69+0,49)*2*0,5+"rozbořená část"(0,53*2+0,49)*0,32</t>
  </si>
  <si>
    <t>"podkladní bloky pod vaznými trámi"</t>
  </si>
  <si>
    <t>(0,6*0,46)*2*0,5+(0,4+0,65)*2*0,5+(0,45+0,5*2+1,09)*0,5+(0,83+0,32*2)*0,5</t>
  </si>
  <si>
    <t>-1049360837</t>
  </si>
  <si>
    <t>"m.č.1.15"110,73*0,05</t>
  </si>
  <si>
    <t>1627728315</t>
  </si>
  <si>
    <t>"pro Z3"2</t>
  </si>
  <si>
    <t>965081102R</t>
  </si>
  <si>
    <t>Rozebráníí dlažby z dlaždic půdních pl přes 1 m2</t>
  </si>
  <si>
    <t>2087960941</t>
  </si>
  <si>
    <t>Rozebrání podlah z dlaždic bez podkladního lože nebo mazaniny, s jakoukoliv výplní spár půdních, plochy přes 1 m2</t>
  </si>
  <si>
    <t>"skladba S2"2*1*2+1*1*1</t>
  </si>
  <si>
    <t>969054451R</t>
  </si>
  <si>
    <t>Očištění rozebrané dlažby z půdních dlaždic</t>
  </si>
  <si>
    <t>-1490110310</t>
  </si>
  <si>
    <t xml:space="preserve">Očištění rozebrané dlažby od spojovacího materiálu s odklizením a uložením očištěných hmot a spojovacího materiálu na vzdálenost do 10 m půdních dlaždic </t>
  </si>
  <si>
    <t>976076102R</t>
  </si>
  <si>
    <t xml:space="preserve">Odřezání ocelové pásoviny 10x50 mm u podlahy </t>
  </si>
  <si>
    <t>-1018958224</t>
  </si>
  <si>
    <t>997013213</t>
  </si>
  <si>
    <t>Vnitrostaveništní doprava suti a vybouraných hmot pro budovy v do 12 m ručně</t>
  </si>
  <si>
    <t>1859703230</t>
  </si>
  <si>
    <t>Vnitrostaveništní doprava suti a vybouraných hmot vodorovně do 50 m svisle ručně pro budovy a haly výšky přes 9 do 12 m</t>
  </si>
  <si>
    <t>1883224554</t>
  </si>
  <si>
    <t>619863001</t>
  </si>
  <si>
    <t>0,852*19 'Přepočtené koeficientem množství</t>
  </si>
  <si>
    <t>997013631</t>
  </si>
  <si>
    <t>Poplatek za uložení na skládce (skládkovné) stavebního odpadu směsného kód odpadu 17 09 04</t>
  </si>
  <si>
    <t>581372026</t>
  </si>
  <si>
    <t>Poplatek za uložení stavebního odpadu na skládce (skládkovné) směsného stavebního a demoličního zatříděného do Katalogu odpadů pod kódem 17 09 04</t>
  </si>
  <si>
    <t>1685441998</t>
  </si>
  <si>
    <t>998018002</t>
  </si>
  <si>
    <t>Přesun hmot ruční pro budovy v do 12 m</t>
  </si>
  <si>
    <t>-2048936603</t>
  </si>
  <si>
    <t>Přesun hmot pro budovy občanské výstavby, bydlení, výrobu a služby ruční - bez užití mechanizace vodorovná dopravní vzdálenost do 100 m pro budovy s jakoukoliv nosnou konstrukcí výšky přes 6 do 12 m</t>
  </si>
  <si>
    <t>-795269018</t>
  </si>
  <si>
    <t>"m.č.1.15"87,73</t>
  </si>
  <si>
    <t>1427164270</t>
  </si>
  <si>
    <t>87,73*1,02 'Přepočtené koeficientem množství</t>
  </si>
  <si>
    <t>-1554057895</t>
  </si>
  <si>
    <t>713463141R</t>
  </si>
  <si>
    <t>Montáž a dodávka izolace tepelné na potrubí ze syntetického kaučuku bez Al fólie (U = 0,036 W/mK při 0°C) slepenými 1x tl izolace do 10 mm průměr potrubí do DN 160</t>
  </si>
  <si>
    <t>1752889790</t>
  </si>
  <si>
    <t>"skladba S7"0,25</t>
  </si>
  <si>
    <t>998713102</t>
  </si>
  <si>
    <t>Přesun hmot tonážní pro izolace tepelné v objektech v do 12 m</t>
  </si>
  <si>
    <t>349947312</t>
  </si>
  <si>
    <t>Přesun hmot pro izolace tepelné stanovený z hmotnosti přesunovaného materiálu vodorovná dopravní vzdálenost do 50 m v objektech výšky přes 6 m do 12 m</t>
  </si>
  <si>
    <t>-1722136805</t>
  </si>
  <si>
    <t>-1287886827</t>
  </si>
  <si>
    <t>"pozn.1 "2</t>
  </si>
  <si>
    <t>721150919R</t>
  </si>
  <si>
    <t>Odřezání ocelové trubky do DN 100</t>
  </si>
  <si>
    <t>-99698118</t>
  </si>
  <si>
    <t>Opravy vnitřního potrubí z ocelových trubek odřeřezání ocelové trubky přes 50 do DN 100</t>
  </si>
  <si>
    <t>"pozn.1"2</t>
  </si>
  <si>
    <t>721150920R</t>
  </si>
  <si>
    <t>Odřezání ocelové trubky do DN 150</t>
  </si>
  <si>
    <t>-985384323</t>
  </si>
  <si>
    <t>Opravy vnitřního potrubí z ocelových trubek odřeřezání ocelové trubky přes 100 do DN 150</t>
  </si>
  <si>
    <t>"pozn.1"1</t>
  </si>
  <si>
    <t>1050429212</t>
  </si>
  <si>
    <t>998721102</t>
  </si>
  <si>
    <t>Přesun hmot tonážní pro vnitřní kanalizace v objektech v do 12 m</t>
  </si>
  <si>
    <t>-1147954758</t>
  </si>
  <si>
    <t>Přesun hmot pro vnitřní kanalizace stanovený z hmotnosti přesunovaného materiálu vodorovná dopravní vzdálenost do 50 m v objektech výšky přes 6 do 12 m</t>
  </si>
  <si>
    <t>553842695</t>
  </si>
  <si>
    <t>762211120</t>
  </si>
  <si>
    <t>Montáž schodiště přímočarého z prken bez podstupnice šířka ramene do 1m</t>
  </si>
  <si>
    <t>1846855859</t>
  </si>
  <si>
    <t>Montáž schodiště přímočarého bez podstupnic, šířka ramene do 1,00 m, stupně z prken</t>
  </si>
  <si>
    <t>"T44"0,72*4</t>
  </si>
  <si>
    <t>"T46"0,72*3</t>
  </si>
  <si>
    <t>173253717</t>
  </si>
  <si>
    <t>"T44"(0,65*0,44*4)*0,032</t>
  </si>
  <si>
    <t>"T46"(0,65*0,25*3)*0,032</t>
  </si>
  <si>
    <t>0,053*1,1 'Přepočtené koeficientem množství</t>
  </si>
  <si>
    <t>60511135</t>
  </si>
  <si>
    <t>řezivo stavební fošny prismované středové š přes 220mm dl 2-5m</t>
  </si>
  <si>
    <t>2040539796</t>
  </si>
  <si>
    <t>"fošna 300x50"</t>
  </si>
  <si>
    <t>"T44"2,05*0,3*0,05*2</t>
  </si>
  <si>
    <t>"T46"1,49*0,3*0,05*2</t>
  </si>
  <si>
    <t>0,107*1,1 'Přepočtené koeficientem množství</t>
  </si>
  <si>
    <t>-1044738421</t>
  </si>
  <si>
    <t>"T44"0,62*2*0,1*0,08</t>
  </si>
  <si>
    <t>"T46"0,62*2*0,1*0,08</t>
  </si>
  <si>
    <t>0,02*1,1 'Přepočtené koeficientem množství</t>
  </si>
  <si>
    <t>1332534455</t>
  </si>
  <si>
    <t>"pozn.3 "0,754*3+0,75*3+0,72*3+0,73</t>
  </si>
  <si>
    <t>762222141</t>
  </si>
  <si>
    <t>Montáž zábradlí rovného osové vzdálenosti sloupků do 1500 mm</t>
  </si>
  <si>
    <t>145645419</t>
  </si>
  <si>
    <t>Montáž zábradlí osové vzdálenosti sloupků do 1500 mm rovného</t>
  </si>
  <si>
    <t>"T47"(1,905+1,92+1,17)*2</t>
  </si>
  <si>
    <t>960262826</t>
  </si>
  <si>
    <t>"hranolek 60x80"</t>
  </si>
  <si>
    <t>(0,06*0,08)*(1,15*2+1,2*4+1,105*4+1,36*2+0,46*4)</t>
  </si>
  <si>
    <t>0,077*1,1 'Přepočtené koeficientem množství</t>
  </si>
  <si>
    <t>-1943058760</t>
  </si>
  <si>
    <t>(1,905+1,92+1,17)*2*0,08*0,032</t>
  </si>
  <si>
    <t>0,026*1,1 'Přepočtené koeficientem množství</t>
  </si>
  <si>
    <t>605165026R</t>
  </si>
  <si>
    <t>hranol smrkový hoblovaný opracovaný 60x80 mm</t>
  </si>
  <si>
    <t>1566062010</t>
  </si>
  <si>
    <t>"madlo"(1,905+1,92+1,17)*2*0,06*0,08</t>
  </si>
  <si>
    <t>0,048*1,1 'Přepočtené koeficientem množství</t>
  </si>
  <si>
    <t>762295001</t>
  </si>
  <si>
    <t>Spojovací prostředky pro montáž schodiště a zábradlí</t>
  </si>
  <si>
    <t>1464510510</t>
  </si>
  <si>
    <t>Spojovací prostředky schodišť a zábradlí hřebíky, svory, fixační prkna, vruty</t>
  </si>
  <si>
    <t>-783503202</t>
  </si>
  <si>
    <t>"m.č.1.15"1</t>
  </si>
  <si>
    <t>762528811</t>
  </si>
  <si>
    <t>Demontáž podlah k dalšímu použití s polštáři z prken tloušťky do 32 mm</t>
  </si>
  <si>
    <t>-587297705</t>
  </si>
  <si>
    <t>Demontáž podlah k dalšímu použití s polštáři z prken tl. do 32 mm</t>
  </si>
  <si>
    <t>"pozn.6 "</t>
  </si>
  <si>
    <t>3,26*0,76+1,39*1,29+(0,88+0,1)/2*1,69+(0,5*1)/2</t>
  </si>
  <si>
    <t>220348815</t>
  </si>
  <si>
    <t>"T45"1,355*0,72</t>
  </si>
  <si>
    <t>-1288632175</t>
  </si>
  <si>
    <t>"prkna tl.32 mm"0,976*0,032</t>
  </si>
  <si>
    <t>0,031*1,08 'Přepočtené koeficientem množství</t>
  </si>
  <si>
    <t>-462382098</t>
  </si>
  <si>
    <t>"hranoly 80x100"</t>
  </si>
  <si>
    <t>"T45"1,37*2</t>
  </si>
  <si>
    <t>-276525229</t>
  </si>
  <si>
    <t>"hranoly 100x80"</t>
  </si>
  <si>
    <t>2,74*0,08*0,1</t>
  </si>
  <si>
    <t>0,022*1,08 'Přepočtené koeficientem množství</t>
  </si>
  <si>
    <t>2014500119</t>
  </si>
  <si>
    <t>762713210</t>
  </si>
  <si>
    <t>Montáž prostorové vázané kce s ocelovými spojkami z hraněného řeziva průřezové plochy do 120 cm2</t>
  </si>
  <si>
    <t>-1343888769</t>
  </si>
  <si>
    <t>Montáž prostorových vázaných konstrukcí z řeziva hraněného nebo polohraněného s použitím ocelových spojek (spojky ve specifikaci), průřezové plochy do 120 cm2</t>
  </si>
  <si>
    <t>"T43"0,6+0,96</t>
  </si>
  <si>
    <t>60511125</t>
  </si>
  <si>
    <t>řezivo stavební fošny prismované středové š do 160mm dl 2-5m</t>
  </si>
  <si>
    <t>414698626</t>
  </si>
  <si>
    <t>"fošny 50x160"</t>
  </si>
  <si>
    <t>1,56*0,16*0,05</t>
  </si>
  <si>
    <t>0,012*1,08 'Přepočtené koeficientem množství</t>
  </si>
  <si>
    <t>-1754856048</t>
  </si>
  <si>
    <t>762795010R</t>
  </si>
  <si>
    <t>Zajištění spojů tesařským lepidlem</t>
  </si>
  <si>
    <t>-1431635825</t>
  </si>
  <si>
    <t>"lepení trámků lávky ke stáv.tesařským kcí šířka spoje 2x1,5 cm"</t>
  </si>
  <si>
    <t>"T45"1,37*0,03*2</t>
  </si>
  <si>
    <t>"lepení trámků schodů ke stáv.tesařským kcí šířka spoje 2x1,5 cm"</t>
  </si>
  <si>
    <t>"T44"0,72*0,03</t>
  </si>
  <si>
    <t>"T46"0,72*0,03</t>
  </si>
  <si>
    <t>998762102</t>
  </si>
  <si>
    <t>Přesun hmot tonážní pro kce tesařské v objektech v do 12 m</t>
  </si>
  <si>
    <t>-1531352777</t>
  </si>
  <si>
    <t>Přesun hmot pro konstrukce tesařské stanovený z hmotnosti přesunovaného materiálu vodorovná dopravní vzdálenost do 50 m v objektech výšky přes 6 do 12 m</t>
  </si>
  <si>
    <t>-2085194300</t>
  </si>
  <si>
    <t>úsek C - Levé západní křídlo</t>
  </si>
  <si>
    <t xml:space="preserve">    783 - Dokončovací práce - nátěry</t>
  </si>
  <si>
    <t xml:space="preserve">    786 - Dokončovací práce - čalounické úpravy</t>
  </si>
  <si>
    <t>340235212</t>
  </si>
  <si>
    <t>Zazdívka otvorů v příčkách nebo stěnách plochy do 0,0225 m2 cihlami plnými tl přes 100 mm</t>
  </si>
  <si>
    <t>1233641955</t>
  </si>
  <si>
    <t>Zazdívka otvorů v příčkách nebo stěnách cihlami plnými pálenými plochy do 0,0225 m2, tloušťky přes 100 mm</t>
  </si>
  <si>
    <t>"skladba S4 m.č.0.02"1</t>
  </si>
  <si>
    <t>346244381</t>
  </si>
  <si>
    <t>Plentování jednostranné v do 200 mm válcovaných nosníků cihlami</t>
  </si>
  <si>
    <t>-919457488</t>
  </si>
  <si>
    <t>Plentování ocelových válcovaných nosníků jednostranné cihlami na maltu, výška stojiny do 200 mm</t>
  </si>
  <si>
    <t>"vestavba m.č.0.02"3,9*2*0,1</t>
  </si>
  <si>
    <t>612321121</t>
  </si>
  <si>
    <t>Vápenocementová omítka hladká jednovrstvá vnitřních stěn nanášená ručně</t>
  </si>
  <si>
    <t>-596820</t>
  </si>
  <si>
    <t>Omítka vápenocementová vnitřních ploch nanášená ručně jednovrstvá, tloušťky do 10 mm hladká svislých konstrukcí stěn</t>
  </si>
  <si>
    <t>"skladba S8"</t>
  </si>
  <si>
    <t>"kuchyňka sklad celé zdivo"</t>
  </si>
  <si>
    <t>(3,48+0,18*2+3,84+3,86)*2,3-"dveře"0,81*1,72</t>
  </si>
  <si>
    <t>+(0,88+1,12)*1,28+((0,88+1,12)*(2,3-1,28))/2</t>
  </si>
  <si>
    <t>+(1,3+1,636)*1,28+1,3*1,6+1,636*1,4</t>
  </si>
  <si>
    <t>612321191</t>
  </si>
  <si>
    <t>Příplatek k vápenocementové omítce vnitřních stěn za každých dalších 5 mm tloušťky ručně</t>
  </si>
  <si>
    <t>919203749</t>
  </si>
  <si>
    <t>Omítka vápenocementová vnitřních ploch nanášená ručně Příplatek k cenám za každých dalších i započatých 5 mm tloušťky omítky přes 10 mm stěn</t>
  </si>
  <si>
    <t>"kuchyňka sklad celé zdivo"36,857</t>
  </si>
  <si>
    <t>612325211</t>
  </si>
  <si>
    <t>Vápenocementová hladká omítka malých ploch do 0,09 m2 na stěnách</t>
  </si>
  <si>
    <t>1575802223</t>
  </si>
  <si>
    <t>Vápenocementová omítka jednotlivých malých ploch hladká na stěnách, plochy jednotlivě do 0,09 m2</t>
  </si>
  <si>
    <t>629991011</t>
  </si>
  <si>
    <t>Zakrytí výplní otvorů a svislých ploch fólií přilepenou lepící páskou</t>
  </si>
  <si>
    <t>-399005757</t>
  </si>
  <si>
    <t>Zakrytí vnějších ploch před znečištěním včetně pozdějšího odkrytí výplní otvorů a svislých ploch fólií přilepenou lepící páskou</t>
  </si>
  <si>
    <t>"dveře m.č.0.02"0,81*1,72</t>
  </si>
  <si>
    <t>-14524973</t>
  </si>
  <si>
    <t>"skladba S2 m.č.0.02"0,4*0,4*0,04</t>
  </si>
  <si>
    <t>1650702264</t>
  </si>
  <si>
    <t>"skladba S2 m.č.0.02"0,4*0,4</t>
  </si>
  <si>
    <t>982096873</t>
  </si>
  <si>
    <t>"doplnění cca 40%"5*0,4</t>
  </si>
  <si>
    <t>644941111</t>
  </si>
  <si>
    <t>Osazování ventilačních mřížek velikosti do 150 x 200 mm</t>
  </si>
  <si>
    <t>766016058</t>
  </si>
  <si>
    <t>Montáž průvětrníků nebo mřížek odvětrávacích velikosti do 150 x 200 mm</t>
  </si>
  <si>
    <t>"m.č.0.02 Z7"1</t>
  </si>
  <si>
    <t>55341-Z7R</t>
  </si>
  <si>
    <t>větrací mřížka kovová se síťkou proti hmyzu 150x150mm s povrch.úpravou práškovou barvou dle PD ozn.Z7</t>
  </si>
  <si>
    <t>-1901717639</t>
  </si>
  <si>
    <t>949101111</t>
  </si>
  <si>
    <t>Lešení pomocné pro objekty pozemních staveb s lešeňovou podlahou v do 1,9 m zatížení do 150 kg/m2</t>
  </si>
  <si>
    <t>-661201671</t>
  </si>
  <si>
    <t>Lešení pomocné pracovní pro objekty pozemních staveb pro zatížení do 150 kg/m2, o výšce lešeňové podlahy do 1,9 m</t>
  </si>
  <si>
    <t>"m.č.0.02 pro S8"13</t>
  </si>
  <si>
    <t>952900101R</t>
  </si>
  <si>
    <t>Vyklízení a odstranění z prostoru půdy dřevo,prkna a trámy volně ložené</t>
  </si>
  <si>
    <t>1637484335</t>
  </si>
  <si>
    <t>"dle PD" 0,4</t>
  </si>
  <si>
    <t>-1084147147</t>
  </si>
  <si>
    <t>(14,1+24,1)*8,7</t>
  </si>
  <si>
    <t>1145808543</t>
  </si>
  <si>
    <t>"průběžný úklid chodby v 1PP dotčené dopravou materiálu a suti 1x za 2 dny"100*10</t>
  </si>
  <si>
    <t>"průběžný úklid výtahy dotčené dopravou suti a materiálu každý den"5*20</t>
  </si>
  <si>
    <t>"průběžný úklid chodby 3NP dotčené dopravou suti a mateiálu každý den"220*20</t>
  </si>
  <si>
    <t>"průběžný úklid místnosti 3NP sklad a kuchyňka 1x za 3 dny"20*7</t>
  </si>
  <si>
    <t>-1501172235</t>
  </si>
  <si>
    <t>"závěrečný úklid chodby v 1PP dotčené dopravou materiálu a suti "100</t>
  </si>
  <si>
    <t>"závěrečný úklid výtahy dotčené dopravou suti a materiálu"5</t>
  </si>
  <si>
    <t>"závěrečný úklid chodby 3NP dotčené dopravou suti a mateiálu"220</t>
  </si>
  <si>
    <t>"závěrečný úklid místnosti 3NP sklad a kuchyňka "20</t>
  </si>
  <si>
    <t>2105619797</t>
  </si>
  <si>
    <t>"skladba Sb1 m.č.0.01 a 0.02"123,68+180,9</t>
  </si>
  <si>
    <t>928789684</t>
  </si>
  <si>
    <t>"m.č.0.01 vazné trámy u podlahy 250x200 mm"(0,2+0,25)*2*47,6+"část trámů s příložkami"7,3*(0,3+0,25)*2</t>
  </si>
  <si>
    <t>"m.č.0.02 vazné trámy u podlahy 250x200 mm"(0,2+0,25)*2*36,8+"část trámů s příložkami"5,9*(0,3+0,25)*2</t>
  </si>
  <si>
    <t>-843223603</t>
  </si>
  <si>
    <t>"skladba Sb1 m.č.0.01 a 0.02 půdovky"123,68+180,9</t>
  </si>
  <si>
    <t>"m.č.0.01"(8,733+14,213+5,9-0,79+0,13*2+2+14,213)*0,5</t>
  </si>
  <si>
    <t>"m.č.0.02"(8,52+0,13*2-0,79+24,1+1,5+1,53+23,73+0,15*2)*0,5</t>
  </si>
  <si>
    <t>"m.č.0.01"(0,73*2+0,83)*0,5</t>
  </si>
  <si>
    <t>"m.č.0.02"(1,57+0,48)*2*0,5+(1,08+1,89+0,59)*2*0,5+(1,2+0,49)*2*0,5+(0,48*4)*0,5</t>
  </si>
  <si>
    <t>"m.č.0.01"(0,34+0,45)*2*0,22+(0,34+0,45)*2*0,24+0,34*0,45*2</t>
  </si>
  <si>
    <t>"m.č.0.02"(0,33+0,48)*2*0,24+(0,33+0,48)*2*0,24+(0,47+0,32)*2*0,22+0,33*0,48*2+0,47*0,32</t>
  </si>
  <si>
    <t>952903001</t>
  </si>
  <si>
    <t>Čištění budov odstranění ptačího nebo netopýřího trusu z podlahy</t>
  </si>
  <si>
    <t>-1555970529</t>
  </si>
  <si>
    <t>Čištění budov při provádění oprav a udržovacích prací odstraněním ptačího nebo netopýřího trusu z podlahy</t>
  </si>
  <si>
    <t>"m.č.0.01"123,68</t>
  </si>
  <si>
    <t>-802025593</t>
  </si>
  <si>
    <t>"skladba Sb1 m.č.0.01 a 0.02"(123,68+180,9)*0,05</t>
  </si>
  <si>
    <t>952904112R</t>
  </si>
  <si>
    <t>Čištění vnitřních okapových žlabů a sběrných kotlíků (ruční očištění od vnitřních splavenin a za mokra dočištění plastovým kartáčem)</t>
  </si>
  <si>
    <t>-1011972946</t>
  </si>
  <si>
    <t>"pozn.2 m.č.0.01 a 0.02"8,7*2</t>
  </si>
  <si>
    <t>953962111</t>
  </si>
  <si>
    <t>Kotvy chemickým tmelem M 8 hl 80 mm do zdiva z plných cihel vyvrtáním otvoru</t>
  </si>
  <si>
    <t>1668094596</t>
  </si>
  <si>
    <t>Kotvy chemické s vyvrtáním otvoru do zdiva z plných cihel tmel, hloubka 80 mm, velikost M 8</t>
  </si>
  <si>
    <t>"po závitové tyče m.č.0.01 a 0.02"4</t>
  </si>
  <si>
    <t>119965965</t>
  </si>
  <si>
    <t>"pro Z3 m.č.0.01 a 0.02"4</t>
  </si>
  <si>
    <t>962032314</t>
  </si>
  <si>
    <t>Bourání pilířů cihelných z dutých nebo plných cihel pálených i nepálených na jakoukoli maltu</t>
  </si>
  <si>
    <t>-543976508</t>
  </si>
  <si>
    <t>Bourání zdiva nadzákladového z cihel nebo tvárnic pilířů cihelných průřezu do 0,36 m2</t>
  </si>
  <si>
    <t>"podezdívka lávky m.č.0.02"0,92*0,15*0,45</t>
  </si>
  <si>
    <t>965081101R</t>
  </si>
  <si>
    <t>Rozebráníí dlažby z dlaždic půdních pl do 1 m2</t>
  </si>
  <si>
    <t>1519914690</t>
  </si>
  <si>
    <t>Rozebrání podlah z dlaždic bez podkladního lože nebo mazaniny, s jakoukoliv výplní spár půdních, plochy přes do 1 m2</t>
  </si>
  <si>
    <t>-1840903307</t>
  </si>
  <si>
    <t>828119386</t>
  </si>
  <si>
    <t>"použití výtahu investora"1,292</t>
  </si>
  <si>
    <t>-868034736</t>
  </si>
  <si>
    <t>1,292*10 'Přepočtené koeficientem množství</t>
  </si>
  <si>
    <t>298441861</t>
  </si>
  <si>
    <t>1240626805</t>
  </si>
  <si>
    <t>1,292*19 'Přepočtené koeficientem množství</t>
  </si>
  <si>
    <t>-1001888986</t>
  </si>
  <si>
    <t>1654034054</t>
  </si>
  <si>
    <t>-194016774</t>
  </si>
  <si>
    <t>"použití výtahu investora"1,037</t>
  </si>
  <si>
    <t>-711794119</t>
  </si>
  <si>
    <t>713111111</t>
  </si>
  <si>
    <t>Montáž izolace tepelné vrchem stropů volně kladenými rohožemi, pásy, dílci, deskami</t>
  </si>
  <si>
    <t>1292907632</t>
  </si>
  <si>
    <t>Montáž tepelné izolace stropů rohožemi, pásy, dílci, deskami, bloky (izolační materiál ve specifikaci) vrchem bez překrytí lepenkou kladenými volně</t>
  </si>
  <si>
    <t>"skladba S9"21,1*2</t>
  </si>
  <si>
    <t>63151390R</t>
  </si>
  <si>
    <t xml:space="preserve">deska tepelně izolační minerální  λD = 0,035 (W·m-1·K-1),1200 x 625 x40 mm, pro nezatížené izolace vnějších stěn předvěšených fasádních systémů,  šikmých střech, stropů, podhledů a dalších lehkých sendvičových konstrukcí</t>
  </si>
  <si>
    <t>-232339397</t>
  </si>
  <si>
    <t>21,1*1,02 'Přepočtené koeficientem množství</t>
  </si>
  <si>
    <t>631513995R</t>
  </si>
  <si>
    <t>deska tepelně izolační z minerální plsti λD = 0,035 (W·m-1·K-1),1200 x 600 x 120 mm, desky s jednostrannou povrchovou úpravou černou netkanou sklotextilií</t>
  </si>
  <si>
    <t>2137111898</t>
  </si>
  <si>
    <t>-1647502557</t>
  </si>
  <si>
    <t>"m.č.0.01"122,76</t>
  </si>
  <si>
    <t>"m.č.0.02"175,93</t>
  </si>
  <si>
    <t>428228092</t>
  </si>
  <si>
    <t>298,69*1,02 'Přepočtené koeficientem množství</t>
  </si>
  <si>
    <t>142514324</t>
  </si>
  <si>
    <t>713131183R</t>
  </si>
  <si>
    <t>Montáž izolace tepelné stěn a základů mechanicky kotvená z rohoží, pásů, dílců, desek</t>
  </si>
  <si>
    <t>434069287</t>
  </si>
  <si>
    <t>Montáž tepelné izolace stěn rohožemi, pásy, deskami, dílci, bloky (izolační materiál ve specifikaci) mechanickým kotvením hmožd.5 ks/m2, cihla</t>
  </si>
  <si>
    <t>(1,042+1,33+3,84+3,86)*2,8</t>
  </si>
  <si>
    <t>+(1+1,24)*1,3+((1+1,24)*(2,8-1,3))/2</t>
  </si>
  <si>
    <t>+(1,424+1,756)*1,3+1,424*1,6+1,756*1,7</t>
  </si>
  <si>
    <t>1292453341</t>
  </si>
  <si>
    <t>42,192*1,05 'Přepočtené koeficientem množství</t>
  </si>
  <si>
    <t>713131192R</t>
  </si>
  <si>
    <t xml:space="preserve">Montáž izolace tepelné stěn- příplatek za sešití rohů ochranné geotextilie sponkami </t>
  </si>
  <si>
    <t>-830234544</t>
  </si>
  <si>
    <t>"skladba S8 dle detailu L"(1,77+1,12+3,86+3,79+3,84+0,88+1,42)</t>
  </si>
  <si>
    <t>713191136R</t>
  </si>
  <si>
    <t xml:space="preserve">Montáž parozábrany stropů shora s přelepením spojů </t>
  </si>
  <si>
    <t>2027602562</t>
  </si>
  <si>
    <t>Montáž tepelné izolace stavebních konstrukcí - doplňky a konstrukční součásti stropů vrchem překrytím fólií položenou volně lepenou k dřev.prvkům krovu ve stropní kci s přelepením spojů</t>
  </si>
  <si>
    <t>"skladba S9"21,1</t>
  </si>
  <si>
    <t>"přetažení na zdivo"(1,64+1,12+3,86+3,47+3,84+0,88+1,32)*0,3</t>
  </si>
  <si>
    <t>283292335R</t>
  </si>
  <si>
    <t>fólie univerzální pro parotěsnou vrstvu velmi pevná parobrzda s proměnnou difuzní tloušťkou 0,3 - 5 m a UV stabilizací</t>
  </si>
  <si>
    <t>-754924892</t>
  </si>
  <si>
    <t>25,939*1,1 'Přepočtené koeficientem množství</t>
  </si>
  <si>
    <t>713310101R</t>
  </si>
  <si>
    <t>Montáž a dodávka lepené izolace tepelné prvků a těles z desek ze syntetického kaučuku tl.10 mm bez Al fólie (U = 0,036 W/mK při 0°C)</t>
  </si>
  <si>
    <t>-2099057098</t>
  </si>
  <si>
    <t>"skladba S7"(0,52+0,55)*2*0,25+0,5*4*0,25</t>
  </si>
  <si>
    <t>998713101</t>
  </si>
  <si>
    <t>Přesun hmot tonážní pro izolace tepelné v objektech v do 6 m</t>
  </si>
  <si>
    <t>1208748364</t>
  </si>
  <si>
    <t>Přesun hmot pro izolace tepelné stanovený z hmotnosti přesunovaného materiálu vodorovná dopravní vzdálenost do 50 m v objektech výšky do 6 m</t>
  </si>
  <si>
    <t>"použití výtahu investora"8,084</t>
  </si>
  <si>
    <t>-402117804</t>
  </si>
  <si>
    <t>"nošení po chodbách"8,084</t>
  </si>
  <si>
    <t>-692693965</t>
  </si>
  <si>
    <t>1554556266</t>
  </si>
  <si>
    <t>"pozn.1 m.č.0.01 a 0.02"6</t>
  </si>
  <si>
    <t>-1711314243</t>
  </si>
  <si>
    <t>"pozn.1 m.č.0.02"1</t>
  </si>
  <si>
    <t>-447574103</t>
  </si>
  <si>
    <t>"m.č.0.02 a 0.01"7</t>
  </si>
  <si>
    <t>998721101</t>
  </si>
  <si>
    <t>Přesun hmot tonážní pro vnitřní kanalizace v objektech v do 6 m</t>
  </si>
  <si>
    <t>-610997248</t>
  </si>
  <si>
    <t>Přesun hmot pro vnitřní kanalizace stanovený z hmotnosti přesunovaného materiálu vodorovná dopravní vzdálenost do 50 m v objektech výšky do 6 m</t>
  </si>
  <si>
    <t>"použití výtahu investora"0,001</t>
  </si>
  <si>
    <t>2043829229</t>
  </si>
  <si>
    <t>"nošení o chodbách"0,001</t>
  </si>
  <si>
    <t>998721192</t>
  </si>
  <si>
    <t>Příplatek k přesunu hmot tonážní 721 za zvětšený přesun do 100 m</t>
  </si>
  <si>
    <t>-1542513897</t>
  </si>
  <si>
    <t>Přesun hmot pro vnitřní kanalizace stanovený z hmotnosti přesunovaného materiálu Příplatek k ceně za zvětšený přesun přes vymezenou největší dopravní vzdálenost do 100 m</t>
  </si>
  <si>
    <t>742420812R</t>
  </si>
  <si>
    <t>Demontáž společné televizní antény vnitřní (celk.délka 2,4 m)</t>
  </si>
  <si>
    <t>-1560553970</t>
  </si>
  <si>
    <t>"m.č.0.01"1</t>
  </si>
  <si>
    <t>1709678430</t>
  </si>
  <si>
    <t>"T53"2</t>
  </si>
  <si>
    <t>"T60"2</t>
  </si>
  <si>
    <t>31197002</t>
  </si>
  <si>
    <t>tyč závitová Pz 4.6 M8</t>
  </si>
  <si>
    <t>-1461584973</t>
  </si>
  <si>
    <t>"T53"0,2*2</t>
  </si>
  <si>
    <t>"T60"0,2*2</t>
  </si>
  <si>
    <t>0,8*1,08 'Přepočtené koeficientem množství</t>
  </si>
  <si>
    <t>31111004</t>
  </si>
  <si>
    <t>matice přesná šestihranná Pz DIN 934-8 M8</t>
  </si>
  <si>
    <t>1468950591</t>
  </si>
  <si>
    <t>31120004</t>
  </si>
  <si>
    <t>podložka DIN 125-A ZB D 8mm</t>
  </si>
  <si>
    <t>-1868145098</t>
  </si>
  <si>
    <t>762087-Z1R</t>
  </si>
  <si>
    <t xml:space="preserve">Montáž a dodávka tesařská kramle 250/12  pro spojení trámků dle PD ozn.Z1</t>
  </si>
  <si>
    <t>-1618255799</t>
  </si>
  <si>
    <t>Montáž a dodávka tesařská kramle 250/12 pro spojení trámků dle PD ozn.Z1</t>
  </si>
  <si>
    <t>"m.č.0.02 a 0.01"16</t>
  </si>
  <si>
    <t>762087-Z2R</t>
  </si>
  <si>
    <t xml:space="preserve">Montáž a dodávka tesařský trámový třmen šíře 80 mm  pro spojení trámků včetně vrutů 4x M6/60 dle PD ozn.Z2</t>
  </si>
  <si>
    <t>-980913228</t>
  </si>
  <si>
    <t>Montáž a dodávka tesařský trámový třmen šíře 80 mm pro spojení trámků včetně vrutů 4x M6/60 dle PD ozn.Z2</t>
  </si>
  <si>
    <t>"m.č.0.02 a 0.01"6</t>
  </si>
  <si>
    <t>762131811</t>
  </si>
  <si>
    <t>Demontáž bednění svislých stěn z hrubých prken</t>
  </si>
  <si>
    <t>-1470371577</t>
  </si>
  <si>
    <t>Demontáž bednění svislých stěn a nadstřešních stěn z hrubých prken, latí nebo tyčoviny</t>
  </si>
  <si>
    <t>"dřevěné obložení kotlíku žlabu"1</t>
  </si>
  <si>
    <t>76214-P5aR</t>
  </si>
  <si>
    <t>Osazení, výroba a dodávka zákrytu žlabu šíře 400 mm délky 4000 mm z prken tl.24 mm- kompletní provedení včetně spoj.materiálu a impregnace dřeva nátěrem dle PD ozn.P5</t>
  </si>
  <si>
    <t>-1407635840</t>
  </si>
  <si>
    <t>76214-P5bR</t>
  </si>
  <si>
    <t>Osazení, výroba a dodávka zákrytu žlabu s výřezem šíře 400 mm délky 4000 mm z prken tl.24 mm- kompletní provedení včetně spoj.materiálu a impregnace dřeva nátěrem dle PD ozn.P5</t>
  </si>
  <si>
    <t>-599726095</t>
  </si>
  <si>
    <t>76214-P6aR</t>
  </si>
  <si>
    <t>Osazení, výroba a dodávka zákrytu žlabu šíře 350 mm délky 4000 mm z prken tl.24 mm- kompletní provedení včetně spoj.materiálu a impregnace dřeva nátěrem dle PD ozn.P6</t>
  </si>
  <si>
    <t>-754614093</t>
  </si>
  <si>
    <t>76214-P6bR</t>
  </si>
  <si>
    <t>Osazení, výroba a dodávka zákrytu žlabu s výřezem šíře 350 mm délky 4000 mm z prken tl.24 mm- kompletní provedení včetně spoj.materiálu a impregnace dřeva nátěrem dle PD ozn.P6</t>
  </si>
  <si>
    <t>-379516394</t>
  </si>
  <si>
    <t>-1800472140</t>
  </si>
  <si>
    <t>"pozn.3 m.č.0.01 a 0.02"0,75*2*2+0,75*2+0,69*2</t>
  </si>
  <si>
    <t>-1431612992</t>
  </si>
  <si>
    <t>"pozn.6 m.č.0.01 a 0.02"(7,37+15,31+1,5)*0,75</t>
  </si>
  <si>
    <t>762529810R</t>
  </si>
  <si>
    <t>Demontáž podpěrných latí pochozích lávek průřezové plochy do 90 cm2</t>
  </si>
  <si>
    <t>2097023354</t>
  </si>
  <si>
    <t>Demontáž latí pro podpeření pochozích lávek připevněných k vazným trámům, průřezové plochy do 90 cm2</t>
  </si>
  <si>
    <t>"pozn.23 m.č.0.01 a 0.02"0,75*11</t>
  </si>
  <si>
    <t>-1654479214</t>
  </si>
  <si>
    <t>"m.č.0.02"1</t>
  </si>
  <si>
    <t>-1472577396</t>
  </si>
  <si>
    <t>"T48"3,59*0,72</t>
  </si>
  <si>
    <t>"T49"3,645*0,72</t>
  </si>
  <si>
    <t>"T50"3,805*0,72</t>
  </si>
  <si>
    <t>"T51"3,765*0,72</t>
  </si>
  <si>
    <t>"T52"4,01*0,72</t>
  </si>
  <si>
    <t>"T53"3,26*0,72</t>
  </si>
  <si>
    <t>"T54"2,6*0,72</t>
  </si>
  <si>
    <t>"T56"2,14*0,72</t>
  </si>
  <si>
    <t>"T57"3,565*0,72</t>
  </si>
  <si>
    <t>"T58"3,59*0,72</t>
  </si>
  <si>
    <t>"T59"3,68*0,72</t>
  </si>
  <si>
    <t>"T60"3,14*0,72</t>
  </si>
  <si>
    <t>843706082</t>
  </si>
  <si>
    <t>29,37*0,032</t>
  </si>
  <si>
    <t>0,94*1,08 'Přepočtené koeficientem množství</t>
  </si>
  <si>
    <t>-954776501</t>
  </si>
  <si>
    <t>"T48"3,59*2</t>
  </si>
  <si>
    <t>"T49"3,68*2</t>
  </si>
  <si>
    <t>"T50"3,78+3,805</t>
  </si>
  <si>
    <t>"T51"3,765*2</t>
  </si>
  <si>
    <t>"T52"4,01*2</t>
  </si>
  <si>
    <t>"T53"3,2*2</t>
  </si>
  <si>
    <t>"T54"(2,445+2,4)</t>
  </si>
  <si>
    <t>"T56"1,99*2</t>
  </si>
  <si>
    <t>"T57"3,565*2</t>
  </si>
  <si>
    <t>"T58"3,59*2</t>
  </si>
  <si>
    <t>"T59"3,68*2</t>
  </si>
  <si>
    <t>"T60"3,1*2</t>
  </si>
  <si>
    <t>-1023687942</t>
  </si>
  <si>
    <t>80,77*0,08*0,1</t>
  </si>
  <si>
    <t>0,646*1,08 'Přepočtené koeficientem množství</t>
  </si>
  <si>
    <t>-354890945</t>
  </si>
  <si>
    <t>"T49"3,68*0,72</t>
  </si>
  <si>
    <t>715655891</t>
  </si>
  <si>
    <t>"T56"0,79</t>
  </si>
  <si>
    <t>"T55"(0,85*2+0,9)</t>
  </si>
  <si>
    <t>-770974678</t>
  </si>
  <si>
    <t>"T56"0,79*0,16*0,05</t>
  </si>
  <si>
    <t>"dle tabulky tesařských výobků ozn.T55"0,021</t>
  </si>
  <si>
    <t>0,027*1,08 'Přepočtené koeficientem množství</t>
  </si>
  <si>
    <t>-1378738653</t>
  </si>
  <si>
    <t>"T55"2</t>
  </si>
  <si>
    <t>"T56"2</t>
  </si>
  <si>
    <t>1280682025</t>
  </si>
  <si>
    <t>"hranoly 80x80"</t>
  </si>
  <si>
    <t>"T48"0,27*3</t>
  </si>
  <si>
    <t>"T49"0,27*2</t>
  </si>
  <si>
    <t>"T53"4,01+0,72</t>
  </si>
  <si>
    <t>"T60"0,72</t>
  </si>
  <si>
    <t>-973653957</t>
  </si>
  <si>
    <t>"hranoly 80x80"0,08*0,08*1,35</t>
  </si>
  <si>
    <t>"hranoly 80x100"0,08*0,1*5,45</t>
  </si>
  <si>
    <t>254460602</t>
  </si>
  <si>
    <t>"fošny"0,006+0,021</t>
  </si>
  <si>
    <t>762713-P2R</t>
  </si>
  <si>
    <t xml:space="preserve">Montáž a dodávka podpěra žlabu ze smrkového dřeva z  impregnovaných fošen 150x40 mm- kompletní provedení včetně spoj. a kotevního materiálu dle PD ozn.P2</t>
  </si>
  <si>
    <t>-1019811812</t>
  </si>
  <si>
    <t>Montáž a dodávka podpěra žlabu ze smrkového dřeva z impregnovaných fošen 150x40 mm- kompletní provedení včetně spoj. a kotevního materiálu dle PD ozn.P2</t>
  </si>
  <si>
    <t>"m.č.0.01 a 0.02"5</t>
  </si>
  <si>
    <t>762721801R</t>
  </si>
  <si>
    <t>Demontáž podpěr vnitřních svodných žlabů z hraněného řeziva průřezové plochy do 120 cm2</t>
  </si>
  <si>
    <t>-573033415</t>
  </si>
  <si>
    <t>"pozn.9 m.č.0.01 a 0.02"5</t>
  </si>
  <si>
    <t>"podpěra dřevěného odvětrání kanalizace m.č.0.02"1</t>
  </si>
  <si>
    <t>54791665</t>
  </si>
  <si>
    <t>"zaříznutí prken stropu kuchyňka,sklad"0,3</t>
  </si>
  <si>
    <t>998762101</t>
  </si>
  <si>
    <t>Přesun hmot tonážní pro kce tesařské v objektech v do 6 m</t>
  </si>
  <si>
    <t>-2095614023</t>
  </si>
  <si>
    <t>Přesun hmot pro konstrukce tesařské stanovený z hmotnosti přesunovaného materiálu vodorovná dopravní vzdálenost do 50 m v objektech výšky do 6 m</t>
  </si>
  <si>
    <t>"použití výtahu investora"1,188</t>
  </si>
  <si>
    <t>-1289949570</t>
  </si>
  <si>
    <t>"nošení po chodbách"1,188</t>
  </si>
  <si>
    <t>86454901</t>
  </si>
  <si>
    <t>764537-K1R</t>
  </si>
  <si>
    <t>Ztužení vnitřních svodných žlabů z Cu plechu ztužujícím páskem z Cu plechu tl.1,5 mm š.30 mm rš 400 mm kotveným měděnými hřeby do dřevěného korpusu žlabu- kompletní provedení dle výpisu klempířských prací ozn.K1</t>
  </si>
  <si>
    <t>1891255311</t>
  </si>
  <si>
    <t>998764101</t>
  </si>
  <si>
    <t>Přesun hmot tonážní pro konstrukce klempířské v objektech v do 6 m</t>
  </si>
  <si>
    <t>1495188420</t>
  </si>
  <si>
    <t>Přesun hmot pro konstrukce klempířské stanovený z hmotnosti přesunovaného materiálu vodorovná dopravní vzdálenost do 50 m v objektech výšky do 6 m</t>
  </si>
  <si>
    <t>998764181</t>
  </si>
  <si>
    <t>Příplatek k přesunu hmot tonážní 764 prováděný bez použití mechanizace</t>
  </si>
  <si>
    <t>2042630698</t>
  </si>
  <si>
    <t>Přesun hmot pro konstrukce klempířské stanovený z hmotnosti přesunovaného materiálu Příplatek k cenám za přesun prováděný bez použití mechanizace pro jakoukoliv výšku objektu</t>
  </si>
  <si>
    <t>998764192</t>
  </si>
  <si>
    <t>Příplatek k přesunu hmot tonážní 764 za zvětšený přesun do 100 m</t>
  </si>
  <si>
    <t>1075903848</t>
  </si>
  <si>
    <t>Přesun hmot pro konstrukce klempířské stanovený z hmotnosti přesunovaného materiálu Příplatek k cenám za zvětšený přesun přes vymezenou největší dopravní vzdálenost do 100 m</t>
  </si>
  <si>
    <t>783</t>
  </si>
  <si>
    <t>Dokončovací práce - nátěry</t>
  </si>
  <si>
    <t>94</t>
  </si>
  <si>
    <t>783201403</t>
  </si>
  <si>
    <t>Oprášení tesařských konstrukcí před provedením nátěru</t>
  </si>
  <si>
    <t>-1749384288</t>
  </si>
  <si>
    <t>Příprava podkladu tesařských konstrukcí před provedením nátěru oprášení</t>
  </si>
  <si>
    <t>" stávající vnitřní žlaby"13,8</t>
  </si>
  <si>
    <t>95</t>
  </si>
  <si>
    <t>783223111</t>
  </si>
  <si>
    <t>Napouštěcí jednonásobný akrylátový biocidní nátěr tesařských konstrukcí zabudovaných do konstrukce</t>
  </si>
  <si>
    <t>-1616861915</t>
  </si>
  <si>
    <t>Napouštěcí nátěr tesařských konstrukcí zabudovaných do konstrukce proti dřevokazným houbám, hmyzu a plísním jednonásobný akrylátový</t>
  </si>
  <si>
    <t>786</t>
  </si>
  <si>
    <t>Dokončovací práce - čalounické úpravy</t>
  </si>
  <si>
    <t>96</t>
  </si>
  <si>
    <t>78667-O2R</t>
  </si>
  <si>
    <t>Osazení,výroba a dodávka přídavná výplň dveřního otvoru 1720x820x200 mm - kompletní provedení dle tabulky otvorových výplní ozn.O2</t>
  </si>
  <si>
    <t>508162464</t>
  </si>
  <si>
    <t>97</t>
  </si>
  <si>
    <t>998786101</t>
  </si>
  <si>
    <t>Přesun hmot tonážní pro čalounické úpravy v objektech v do 6 m</t>
  </si>
  <si>
    <t>-124096574</t>
  </si>
  <si>
    <t>Přesun hmot pro čalounické úpravy stanovený z hmotnosti přesunovaného materiálu vodorovná dopravní vzdálenost do 50 m v objektech výšky (hloubky) do 6 m</t>
  </si>
  <si>
    <t>"použití výtahu investora"0,022</t>
  </si>
  <si>
    <t>98</t>
  </si>
  <si>
    <t>998786181</t>
  </si>
  <si>
    <t>Příplatek k přesunu hmot tonážní 786 prováděný bez použití mechanizace</t>
  </si>
  <si>
    <t>1043620211</t>
  </si>
  <si>
    <t>Přesun hmot pro čalounické úpravy stanovený z hmotnosti přesunovaného materiálu Příplatek k cenám za přesun prováděný bez použití mechanizace pro jakoukoliv výšku objektu</t>
  </si>
  <si>
    <t>"nošení po chodbách"0,022</t>
  </si>
  <si>
    <t>99</t>
  </si>
  <si>
    <t>998786192</t>
  </si>
  <si>
    <t>Příplatek k přesunu hmot tonážní 786 za zvětšený přesun do 100 m</t>
  </si>
  <si>
    <t>1921550648</t>
  </si>
  <si>
    <t>Přesun hmot pro čalounické úpravy stanovený z hmotnosti přesunovaného materiálu Příplatek k cenám za zvětšený přesun přes vymezenou největší dopravní vzdálenost do 100 m</t>
  </si>
  <si>
    <t>úsek D - Levé střední křídlo, risalit III a risalit IV</t>
  </si>
  <si>
    <t>310236241</t>
  </si>
  <si>
    <t>Zazdívka otvorů pl do 0,09 m2 ve zdivu nadzákladovém cihlami pálenými tl do 300 mm</t>
  </si>
  <si>
    <t>-1708208643</t>
  </si>
  <si>
    <t>Zazdívka otvorů ve zdivu nadzákladovém cihlami pálenými plochy přes 0,0225 m2 do 0,09 m2, ve zdi tl. do 300 mm</t>
  </si>
  <si>
    <t xml:space="preserve">"zazdění nového potrubí po odstranění větracích žlabů  D2 m.č.1.02"3</t>
  </si>
  <si>
    <t>"zazdění nového potrubí do odvětrávací šachty m.č.1.02 280x210"1</t>
  </si>
  <si>
    <t>"zazdění nového potrubí do odvětrávací šachty m.č.1.03 200x250"2</t>
  </si>
  <si>
    <t>"zazdění nového potrubí do odvětrávací šachty m.č.1.03 "1</t>
  </si>
  <si>
    <t>"zazdění nového potrubí do komínu m.č.1.03"1</t>
  </si>
  <si>
    <t>1678677369</t>
  </si>
  <si>
    <t>"pozn.51 otvory 31x40 cm"4</t>
  </si>
  <si>
    <t>612135001</t>
  </si>
  <si>
    <t>Vyrovnání podkladu vnitřních stěn maltou vápenocementovou tl do 10 mm</t>
  </si>
  <si>
    <t>2028327605</t>
  </si>
  <si>
    <t>Vyrovnání nerovností podkladu vnitřních omítaných ploch maltou, tloušťky do 10 mm vápenocementovou stěn</t>
  </si>
  <si>
    <t>"dle skladby S8 30% z plochy"</t>
  </si>
  <si>
    <t>"m.č.1.01"(2,58*(2,93+1,25)/2)*0,3</t>
  </si>
  <si>
    <t>612135091</t>
  </si>
  <si>
    <t>Příplatek k vyrovnání vnitřních stěn maltou vápenocementovou za každých dalších 5 mm tl</t>
  </si>
  <si>
    <t>-2072953116</t>
  </si>
  <si>
    <t>Vyrovnání nerovností podkladu vnitřních omítaných ploch Příplatek k ceně za každých dalších 5 mm tloušťky podkladní vrstvy přes 10 mm maltou vápenocementovou stěn</t>
  </si>
  <si>
    <t>612325201</t>
  </si>
  <si>
    <t>Vápenocementová hrubá omítka malých ploch do 0,09 m2 na stěnách</t>
  </si>
  <si>
    <t>-506357197</t>
  </si>
  <si>
    <t>Vápenocementová omítka jednotlivých malých ploch hrubá na stěnách, plochy jednotlivě do 0,09 m2</t>
  </si>
  <si>
    <t>1929883834</t>
  </si>
  <si>
    <t>612325203</t>
  </si>
  <si>
    <t>Vápenocementová hrubá omítka malých ploch do 1,0 m2 na stěnách</t>
  </si>
  <si>
    <t>-1597915951</t>
  </si>
  <si>
    <t>Vápenocementová omítka jednotlivých malých ploch hrubá na stěnách, plochy jednotlivě přes 0,25 do 1 m2</t>
  </si>
  <si>
    <t>"pozn.50"1</t>
  </si>
  <si>
    <t>631311121</t>
  </si>
  <si>
    <t>Doplnění dosavadních mazanin betonem prostým plochy do 1 m2 tloušťky do 80 mm</t>
  </si>
  <si>
    <t>1562165637</t>
  </si>
  <si>
    <t>Doplnění dosavadních mazanin prostým betonem s dodáním hmot, bez potěru, plochy jednotlivě do 1 m2 a tl. do 80 mm</t>
  </si>
  <si>
    <t>"zabetonování po odstraněném soklu"0,85*0,31*0,05*2</t>
  </si>
  <si>
    <t>-2081138009</t>
  </si>
  <si>
    <t>"skladba S2 m.č.1.03"0,8*1,8*0,04</t>
  </si>
  <si>
    <t>-1749980952</t>
  </si>
  <si>
    <t>"skladba S2 m.č.1.03"0,8*1,8</t>
  </si>
  <si>
    <t>-1258833953</t>
  </si>
  <si>
    <t>"doplnění cca 40%"45*0,4</t>
  </si>
  <si>
    <t>-1129401647</t>
  </si>
  <si>
    <t>"m.č.1.01 pro S8"2</t>
  </si>
  <si>
    <t>-222779464</t>
  </si>
  <si>
    <t>"m.č.2.01"19</t>
  </si>
  <si>
    <t>"m.č.2.02"140</t>
  </si>
  <si>
    <t>"m.č.2.03"270</t>
  </si>
  <si>
    <t>-1662285191</t>
  </si>
  <si>
    <t>"skladba Sb1 "</t>
  </si>
  <si>
    <t>"m.č.1.02 a 1.03"139,89+269,77</t>
  </si>
  <si>
    <t>"m.č.1.01"18,58</t>
  </si>
  <si>
    <t>636767662</t>
  </si>
  <si>
    <t>"m.č.1.01 vazné trámy u podlahy 260x210 mm"(0,21+0,26)*2*10,6</t>
  </si>
  <si>
    <t>"část pozednice m.č.1.01"0,2*10</t>
  </si>
  <si>
    <t>"m.č.1.02 vazné trámy u podlahy 260x210 mm"(0,21+0,26)*2*44,9</t>
  </si>
  <si>
    <t>"část pozednice m.č.1.02"0,2*41,1+"zazděný trám u podlahy"0,7</t>
  </si>
  <si>
    <t>"m.č.1.03 vazné trámy u podlahy 260x210 mm"(0,21+0,26)*2*101,1</t>
  </si>
  <si>
    <t>"část pozednice m.č.1.03"0,2*51,8</t>
  </si>
  <si>
    <t>"m.č.1.02 ponechaná pochozí lávka"16</t>
  </si>
  <si>
    <t>"m.č.1.03 ponechaná pochozí lávka"31</t>
  </si>
  <si>
    <t>-564432600</t>
  </si>
  <si>
    <t>"m.č.1.01"7,8*0,5</t>
  </si>
  <si>
    <t xml:space="preserve">"část  pod pozenicí a nad pozednicí m.č.1.01"0,35*10</t>
  </si>
  <si>
    <t>"m.č.1.02"(11,36+2,3+5,2+1,35+7,3+0,32*2+2,74+1,83)*0,5+"sokl u dveří mezi m.č.1.02 a 1.03"2,28*0,32+(0,32*2)*(0,5-0,36)</t>
  </si>
  <si>
    <t xml:space="preserve">"část  pod pozenicí a nad pozednicí m.č.1.02"0,35*41,1</t>
  </si>
  <si>
    <t>"m.č.1.03"(1,19+3,84+0,21+0,8+2,92+1,3+9,32+2,36+3,26+4,9+7,3)*0,5</t>
  </si>
  <si>
    <t xml:space="preserve">"část  pod pozenicí a nad pozednicí m.č.1.03"0,35*51,8</t>
  </si>
  <si>
    <t>"m.č.1.02"(0,92+0,48*2)*0,5</t>
  </si>
  <si>
    <t>"m.č.1.03"(1,8+0,62)*2*0,5+0,62*0,27+(0,27*2+0,62)*0,33+(1,44+0,62)*2*0,5</t>
  </si>
  <si>
    <t>"zdivo pilířky větrání kanalizace"</t>
  </si>
  <si>
    <t>"m.č.1.02"(0,18*2+0,48)*0,5</t>
  </si>
  <si>
    <t>"m.č.1.03"(0,62+0,5)*2*0,5</t>
  </si>
  <si>
    <t>"m.č.1.03"(0,16*0,44)*2+(0,44+0,16*2)*0,2*2+(0,686*0,307)+(0,307*2+0,686)*0,3+(0,48*0,48)+(0,48*4)*0,22</t>
  </si>
  <si>
    <t>"m.č.1.01 pro S8"</t>
  </si>
  <si>
    <t>2,58*(1,25+2,93)/2</t>
  </si>
  <si>
    <t xml:space="preserve">"m.č.1.01  svislé potrubí"1,5</t>
  </si>
  <si>
    <t>-1453295046</t>
  </si>
  <si>
    <t>"m.č.1.02 a 1.03"(139,89+269,77)*0,05</t>
  </si>
  <si>
    <t>"m.č.1.01"18,58*0,05</t>
  </si>
  <si>
    <t>245813073</t>
  </si>
  <si>
    <t>"pozn.2 m.č.1.01,1.02 a 2.02"11,5</t>
  </si>
  <si>
    <t>"m.č.1.03"26</t>
  </si>
  <si>
    <t>-1819052351</t>
  </si>
  <si>
    <t>"pro T1"2</t>
  </si>
  <si>
    <t>"pro T5"2</t>
  </si>
  <si>
    <t>"pro T14"2</t>
  </si>
  <si>
    <t>-535073510</t>
  </si>
  <si>
    <t>"pro Z3 v T13+T18"4</t>
  </si>
  <si>
    <t>-479821796</t>
  </si>
  <si>
    <t>"m.č.1.03 dle PD"0,53</t>
  </si>
  <si>
    <t>964076221</t>
  </si>
  <si>
    <t>Vybourání válcovaných nosníků ze zdiva betonového nebo kamenného dl do 4 m hmotnosti do 20 kg/m</t>
  </si>
  <si>
    <t>1560611706</t>
  </si>
  <si>
    <t>Vybourání válcovaných nosníků uložených ve zdivu betonovém nebo kamenném na maltu cementovou délky do 4 m, hmotnosti do 20 kg/m</t>
  </si>
  <si>
    <t>"kolejnice v soklu"1*2*0,0144</t>
  </si>
  <si>
    <t>-759146103</t>
  </si>
  <si>
    <t>"skladba S2"0,8*1,8</t>
  </si>
  <si>
    <t>967020101R</t>
  </si>
  <si>
    <t>Odstranění zatvrdlé malty odsekáním z podlah</t>
  </si>
  <si>
    <t>-1093354618</t>
  </si>
  <si>
    <t>"m.č.1.02"0,02</t>
  </si>
  <si>
    <t>967031733</t>
  </si>
  <si>
    <t>Přisekání plošné zdiva z cihel pálených na MV nebo MVC tl do 150 mm</t>
  </si>
  <si>
    <t>1844842911</t>
  </si>
  <si>
    <t>Přisekání (špicování) plošné nebo rovných ostění zdiva z cihel pálených plošné, na maltu vápennou nebo vápenocementovou, tl. na maltu vápennou nebo vápenocementovou, tl. do 150 mm</t>
  </si>
  <si>
    <t>"pozn.50"0,307*0,25</t>
  </si>
  <si>
    <t>-979283059</t>
  </si>
  <si>
    <t>977151122</t>
  </si>
  <si>
    <t>Jádrové vrty diamantovými korunkami do D 130 mm do stavebních materiálů</t>
  </si>
  <si>
    <t>-294696435</t>
  </si>
  <si>
    <t>Jádrové vrty diamantovými korunkami do stavebních materiálů (železobetonu, betonu, cihel, obkladů, dlažeb, kamene) průměru přes 120 do 130 mm</t>
  </si>
  <si>
    <t>"pozn.16"0,15</t>
  </si>
  <si>
    <t>997013002</t>
  </si>
  <si>
    <t>Vyklizení ulehlé suti z prostorů do 15 m2 s naložením z hl do 10 m</t>
  </si>
  <si>
    <t>828593748</t>
  </si>
  <si>
    <t>Vyklizení ulehlé suti na vzdálenost do 3 m od okraje vyklízeného prostoru nebo s naložením na dopravní prostředek z prostorů o půdorysné ploše do 15 m2 z výšky (hloubky) do 10 m</t>
  </si>
  <si>
    <t>997013009</t>
  </si>
  <si>
    <t>Příplatek ZKD 5 m hloubky nad 10 m u vyklizení ulehlé suti z prostorů do 15 m2</t>
  </si>
  <si>
    <t>1135369043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</si>
  <si>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</si>
  <si>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0,2*2 'Přepočtené koeficientem množství</t>
  </si>
  <si>
    <t>-201425885</t>
  </si>
  <si>
    <t>"celková hmotnost"3,928</t>
  </si>
  <si>
    <t>-"vyklízená suť"0,3</t>
  </si>
  <si>
    <t>1863943740</t>
  </si>
  <si>
    <t>"přesun do úseku G"3,928</t>
  </si>
  <si>
    <t>2145064957</t>
  </si>
  <si>
    <t>3,928*11 'Přepočtené koeficientem množství</t>
  </si>
  <si>
    <t>-387435518</t>
  </si>
  <si>
    <t>-"železo, plechy"1,025</t>
  </si>
  <si>
    <t>-642855693</t>
  </si>
  <si>
    <t>2,903*19 'Přepočtené koeficientem množství</t>
  </si>
  <si>
    <t>1682262003</t>
  </si>
  <si>
    <t>-2027603666</t>
  </si>
  <si>
    <t>38784996</t>
  </si>
  <si>
    <t>-154743252</t>
  </si>
  <si>
    <t>"doprava z úseku G"1,319</t>
  </si>
  <si>
    <t>-682305588</t>
  </si>
  <si>
    <t>-1713523404</t>
  </si>
  <si>
    <t>"m.č.1.01"17,21</t>
  </si>
  <si>
    <t>"m.č.1.02"139,77</t>
  </si>
  <si>
    <t>"m.č.1.03"262,84</t>
  </si>
  <si>
    <t>-1146937079</t>
  </si>
  <si>
    <t>419,82*1,02 'Přepočtené koeficientem množství</t>
  </si>
  <si>
    <t>-1059320253</t>
  </si>
  <si>
    <t>-1341504219</t>
  </si>
  <si>
    <t xml:space="preserve">Montáž tepelné izolace stěn rohožemi, pásy, deskami, dílci, bloky (izolační materiál ve specifikaci) mechanickým kotvením hmožd.5 ks/m2, cihla </t>
  </si>
  <si>
    <t>"m.č.1.01"(2,58*(2,93+1,25)/2)</t>
  </si>
  <si>
    <t>2072705249</t>
  </si>
  <si>
    <t>5,392*1,05 'Přepočtené koeficientem množství</t>
  </si>
  <si>
    <t>825391349</t>
  </si>
  <si>
    <t>"skladba S7"</t>
  </si>
  <si>
    <t>"m.č.1.03"0,7*4*0,25</t>
  </si>
  <si>
    <t>"m.č.1.02"(0,25*2+0,5)*0,25</t>
  </si>
  <si>
    <t>1933121369</t>
  </si>
  <si>
    <t>"H2"(2*PI*0,05)*0,15*3</t>
  </si>
  <si>
    <t>"H3"(2*PI*0,05)*0,15*2</t>
  </si>
  <si>
    <t>"H4"(2*PI*0,05)*0,15*2</t>
  </si>
  <si>
    <t>"H5"(2*PI*0,05)*0,15*3</t>
  </si>
  <si>
    <t>618311489</t>
  </si>
  <si>
    <t>0,47*1,05 'Přepočtené koeficientem množství</t>
  </si>
  <si>
    <t>-693936495</t>
  </si>
  <si>
    <t>"skladba S7"0,25*3</t>
  </si>
  <si>
    <t>-1625335681</t>
  </si>
  <si>
    <t>1012376912</t>
  </si>
  <si>
    <t>"doprava z úseku G"8,589</t>
  </si>
  <si>
    <t>998713193</t>
  </si>
  <si>
    <t>Příplatek k přesunu hmot tonážní 713 za zvětšený přesun do 500 m</t>
  </si>
  <si>
    <t>-1116789195</t>
  </si>
  <si>
    <t>Přesun hmot pro izolace tepelné stanovený z hmotnosti přesunovaného materiálu Příplatek k cenám za zvětšený přesun přes vymezenou největší dopravní vzdálenost do 500 m</t>
  </si>
  <si>
    <t>467154632</t>
  </si>
  <si>
    <t>"pozn.1 m.č.1.01"1</t>
  </si>
  <si>
    <t>"poz.1 m.č.1.02"3</t>
  </si>
  <si>
    <t>"pozn.1 m.č.1.03"2</t>
  </si>
  <si>
    <t>-1581620191</t>
  </si>
  <si>
    <t>1169974200</t>
  </si>
  <si>
    <t>"m.č.1.01-1.03"7</t>
  </si>
  <si>
    <t>72117-H2R</t>
  </si>
  <si>
    <t xml:space="preserve">Potrubí kanalizační z PP  pro připojení odvětrání kanalizace DN 100, včetně tvarovek, instalačních objímek pro kotvení- kompletní provedení dle tabulky TZB ozn.H2</t>
  </si>
  <si>
    <t>1987849029</t>
  </si>
  <si>
    <t>Potrubí kanalizační z PP pro připojení odvětrání kanalizace DN 100, včetně tvarovek, instalačních objímek pro kotvení- kompletní provedení dle tabulky TZB ozn.H2</t>
  </si>
  <si>
    <t>72117-H3R</t>
  </si>
  <si>
    <t xml:space="preserve">Potrubí kanalizační z PP  pro připojení odvětrání kanalizace DN 100, včetně tvarovek,přechodek, instalačních objímek pro kotvení- kompletní provedení dle tabulky TZB ozn.H3</t>
  </si>
  <si>
    <t>185778374</t>
  </si>
  <si>
    <t>Potrubí kanalizační z PP pro připojení odvětrání kanalizace DN 100, včetně tvarovek,přechodek, instalačních objímek pro kotvení- kompletní provedení dle tabulky TZB ozn.H3</t>
  </si>
  <si>
    <t>72117-H4R</t>
  </si>
  <si>
    <t xml:space="preserve">Potrubí kanalizační z PP  pro připojení odvětrání kanalizace DN 100- kompletní provedení dle tabulky TZB ozn.H4</t>
  </si>
  <si>
    <t>-1245572046</t>
  </si>
  <si>
    <t>Potrubí kanalizační z PP pro připojení odvětrání kanalizace DN 100- kompletní provedení dle tabulky TZB ozn.H4</t>
  </si>
  <si>
    <t>72117-H5R</t>
  </si>
  <si>
    <t xml:space="preserve">Potrubí kanalizační z PP  pro připojení odvětrání kanalizace DN 100, včetně tvarovek, přechodek, instalačních objímek pro kotvení- kompletní provedení dle tabulky TZB ozn.H5</t>
  </si>
  <si>
    <t>1528878658</t>
  </si>
  <si>
    <t>Potrubí kanalizační z PP pro připojení odvětrání kanalizace DN 100, včetně tvarovek, přechodek, instalačních objímek pro kotvení- kompletní provedení dle tabulky TZB ozn.H5</t>
  </si>
  <si>
    <t>1688951233</t>
  </si>
  <si>
    <t>736175851</t>
  </si>
  <si>
    <t>"doprava z úseku G"0,216</t>
  </si>
  <si>
    <t>998721193</t>
  </si>
  <si>
    <t>Příplatek k přesunu hmot tonážní 721 za zvětšený přesun do 500 m</t>
  </si>
  <si>
    <t>462189161</t>
  </si>
  <si>
    <t>Přesun hmot pro vnitřní kanalizace stanovený z hmotnosti přesunovaného materiálu Příplatek k ceně za zvětšený přesun přes vymezenou největší dopravní vzdálenost do 500 m</t>
  </si>
  <si>
    <t>-1101914897</t>
  </si>
  <si>
    <t>-2118061382</t>
  </si>
  <si>
    <t>"pro T1"0,2*2</t>
  </si>
  <si>
    <t>"pro T5"0,2*2</t>
  </si>
  <si>
    <t>"pro T14"2*0,2</t>
  </si>
  <si>
    <t>1,2*1,08 'Přepočtené koeficientem množství</t>
  </si>
  <si>
    <t>-1102826054</t>
  </si>
  <si>
    <t>1980478623</t>
  </si>
  <si>
    <t>-972483376</t>
  </si>
  <si>
    <t>"m.č.1.02 a 1.03"18</t>
  </si>
  <si>
    <t>295480240</t>
  </si>
  <si>
    <t>"m.č.1.02 a1.03"10</t>
  </si>
  <si>
    <t>762087-Z3R</t>
  </si>
  <si>
    <t xml:space="preserve">Montáž a dodávka tesařský úhelník 90°  80x80x80x3,0mm  pro spojení trámků včetně vrutů 2x M6/60 nebo šroubů M8/80 dle PD ozn.Z3</t>
  </si>
  <si>
    <t>-1268101186</t>
  </si>
  <si>
    <t>Montáž a dodávka tesařský úhelník 90° 80x80x80x3,0mm pro spojení trámků včetně vrutů 2x M6/60 nebo šroubů M8/80 dle PD ozn.Z3</t>
  </si>
  <si>
    <t>"pro P8"1</t>
  </si>
  <si>
    <t>762101921</t>
  </si>
  <si>
    <t>Vyřezání otvoru ve stěně s bedněním z prken tl do 32 mm plochy jednotlivě do 1 m2</t>
  </si>
  <si>
    <t>733086163</t>
  </si>
  <si>
    <t>Vyřezání jednotlivých otvorů ve stěnách a příčkách s vyřezáním konstrukce s bedněním z prken tl. do 32 mm, otvoru plochy jednotlivě do 1 m2</t>
  </si>
  <si>
    <t>"pozn.11 zkrácení žlabu"(0,3+0,26*2)*3</t>
  </si>
  <si>
    <t>762112210</t>
  </si>
  <si>
    <t>Montáž tesařských stěn na hladko s ocelovými spojkami z hraněného řeziva průřezové plochy do 120 cm2</t>
  </si>
  <si>
    <t>2046593108</t>
  </si>
  <si>
    <t>Montáž konstrukce stěn a příček na hladko (bez zářezů) z hraněného a polohraněného řeziva, s použitím ocelových spojek (spojky ve specifikaci), průřezové plochy do 120 cm2</t>
  </si>
  <si>
    <t>"podpěry P3"0,38*4</t>
  </si>
  <si>
    <t>60511130</t>
  </si>
  <si>
    <t>řezivo stavební fošny prismované středové š 160-220mm dl 2-5m</t>
  </si>
  <si>
    <t>827570459</t>
  </si>
  <si>
    <t>"P3"(0,38*(0,21+0,2+0,16+0,23))*0,04</t>
  </si>
  <si>
    <t>0,012*1,1 'Přepočtené koeficientem množství</t>
  </si>
  <si>
    <t>-159623422</t>
  </si>
  <si>
    <t>"P3"2*4</t>
  </si>
  <si>
    <t>762195000</t>
  </si>
  <si>
    <t>Spojovací prostředky pro montáž stěn, příček, bednění stěn</t>
  </si>
  <si>
    <t>75265282</t>
  </si>
  <si>
    <t>Spojovací prostředky stěn a příček hřebíky, svory, fixační prkna</t>
  </si>
  <si>
    <t>"P3"0,012</t>
  </si>
  <si>
    <t>-1588777034</t>
  </si>
  <si>
    <t>1344397672</t>
  </si>
  <si>
    <t>76214-P5eR</t>
  </si>
  <si>
    <t>Osazení, výroba a dodávka zákrytu žlabu s výřezem šíře 400 mm délky 3150 mm z prken tl.24 mm- kompletní provedení včetně spoj.materiálu a impregnace dřeva nátěrem dle PD ozn.P5</t>
  </si>
  <si>
    <t>-1269831111</t>
  </si>
  <si>
    <t>76214-P5fR</t>
  </si>
  <si>
    <t>Osazení, výroba a dodávka zákrytu žlabu s výřezem šíře 400 mm délky 2300 mm z prken tl.24 mm- kompletní provedení včetně spoj.materiálu a impregnace dřeva nátěrem dle PD ozn.P5</t>
  </si>
  <si>
    <t>1665002373</t>
  </si>
  <si>
    <t>76214-P5iR</t>
  </si>
  <si>
    <t>Osazení, výroba a dodávka zákrytu žlabu s výřezem šíře 400 mm délky 1250 mm z prken tl.24 mm- kompletní provedení včetně spoj.materiálu a impregnace dřeva nátěrem dle PD ozn.P5</t>
  </si>
  <si>
    <t>452441667</t>
  </si>
  <si>
    <t>76214-P5lR</t>
  </si>
  <si>
    <t>Osazení, výroba a dodávka zákrytu žlabu šíře 400 mm délky 2500 mm z prken tl.24 mm- kompletní provedení včetně spoj.materiálu a impregnace dřeva nátěrem dle PD ozn.P5</t>
  </si>
  <si>
    <t>-160115369</t>
  </si>
  <si>
    <t>76214-P5uR</t>
  </si>
  <si>
    <t>Osazení, výroba a dodávka zákrytu žlabu šíře 400 mm délky 700 mm z prken tl.24 mm- kompletní provedení včetně spoj.materiálu a impregnace dřeva nátěrem dle PD ozn.P5</t>
  </si>
  <si>
    <t>150071378</t>
  </si>
  <si>
    <t>1541154324</t>
  </si>
  <si>
    <t>"větrací žlab D1"(0,33+0,37)*2*(2,13+7,3)+(0,32+0,46)*2*1,55+(0,32+0,44)*2*10,5+0,32*0,44</t>
  </si>
  <si>
    <t>"přípojky větracího žlabu D2"(0,23+0,28)*2*0,905*2+(0,2+0,24)*2*1,272+(0,204+0,24)*2*2,28+(0,2+0,28)*2*1,025</t>
  </si>
  <si>
    <t>940704092</t>
  </si>
  <si>
    <t>"pozn.3 m.č.1.02 a 1.03"0,865*2+0,836*3+0,729*2+0,7*2+0,74*2</t>
  </si>
  <si>
    <t>1033919852</t>
  </si>
  <si>
    <t>"T6"1,45*2</t>
  </si>
  <si>
    <t>1333912646</t>
  </si>
  <si>
    <t>(0,06*0,08)*(1,55*2+1,185*4+0,8*4)</t>
  </si>
  <si>
    <t>-2060657183</t>
  </si>
  <si>
    <t>(0,85*2)*0,08*0,032</t>
  </si>
  <si>
    <t>0,004*1,1 'Přepočtené koeficientem množství</t>
  </si>
  <si>
    <t>-361562267</t>
  </si>
  <si>
    <t>"madlo"(1,45*2)*0,06*0,08</t>
  </si>
  <si>
    <t>0,014*1,1 'Přepočtené koeficientem množství</t>
  </si>
  <si>
    <t>1205147781</t>
  </si>
  <si>
    <t>762522922R</t>
  </si>
  <si>
    <t>Odřezání podlahových podkladových konstrukcí tloušťky do 100 mm</t>
  </si>
  <si>
    <t>-54380179</t>
  </si>
  <si>
    <t>"odříznutí ponechané lávky od rozebrané části v souvislé ploše"</t>
  </si>
  <si>
    <t>"m.č.1.02"2</t>
  </si>
  <si>
    <t>"m.č.1.03"4</t>
  </si>
  <si>
    <t>762523211R</t>
  </si>
  <si>
    <t xml:space="preserve">Demontáž konstrukce pomocného stupně podlah z hranolů a prken tloušťky do 32 mm </t>
  </si>
  <si>
    <t>1782739579</t>
  </si>
  <si>
    <t>Demontáž konstrukce pomocného stupně podlah z hranolů a prken tloušťky do 32 mm</t>
  </si>
  <si>
    <t>"pozn.4"0,75*1,51*8</t>
  </si>
  <si>
    <t>"pozn.5"0,27*1,51*2+0,48*1,51</t>
  </si>
  <si>
    <t>762527811</t>
  </si>
  <si>
    <t>Demontáž podlah k dalšímu použití bez polštářů z prken tloušťky do 32 mm</t>
  </si>
  <si>
    <t>1751678275</t>
  </si>
  <si>
    <t>Demontáž podlah k dalšímu použití bez polštářů z prken tl. do 32 mm</t>
  </si>
  <si>
    <t>"demontáž ponechané pochozí lávky pro osazení T5"</t>
  </si>
  <si>
    <t>"m.č.1.02"(0,95+0,72)/2*0,9</t>
  </si>
  <si>
    <t>"demontáž ponechané pochozí lávky pro osazení T14"</t>
  </si>
  <si>
    <t>"m.č.1.03"0,62*0,72</t>
  </si>
  <si>
    <t>649067563</t>
  </si>
  <si>
    <t>"pozn.6 m.č.1.02"1,35*1,985+3,35*0,72</t>
  </si>
  <si>
    <t>"pozn.6 m.č.1.03"2,83*0,72+4,85*0,72+(3,57+2,42)*0,72+1,4*0,72</t>
  </si>
  <si>
    <t>-302568602</t>
  </si>
  <si>
    <t>762521108</t>
  </si>
  <si>
    <t>Položení podlahy z hrubých fošen na sraz</t>
  </si>
  <si>
    <t>1386588041</t>
  </si>
  <si>
    <t>Položení podlah nehoblovaných na sraz z fošen hrubých</t>
  </si>
  <si>
    <t>"T1"1,84*1,35</t>
  </si>
  <si>
    <t>-317641275</t>
  </si>
  <si>
    <t>"T1"1,84*1,35*0,04</t>
  </si>
  <si>
    <t>0,099*1,08 'Přepočtené koeficientem množství</t>
  </si>
  <si>
    <t>-752303700</t>
  </si>
  <si>
    <t>"použití stávajícíh prken"</t>
  </si>
  <si>
    <t>"T2 "3,35*0,72</t>
  </si>
  <si>
    <t>"T3"3,72*0,72</t>
  </si>
  <si>
    <t>"T4"2,77*0,72</t>
  </si>
  <si>
    <t>"T6"4,68*0,72</t>
  </si>
  <si>
    <t>"T7"4,875*0,72</t>
  </si>
  <si>
    <t>"T8"2,755*0,72</t>
  </si>
  <si>
    <t>"T9"2,785*0,72</t>
  </si>
  <si>
    <t>"T10"3,56*0,72</t>
  </si>
  <si>
    <t>"T11"2,5*0,72</t>
  </si>
  <si>
    <t>"T12"3,65*0,72</t>
  </si>
  <si>
    <t>"T15"2,4*0,72</t>
  </si>
  <si>
    <t>"T16"3,4*0,72</t>
  </si>
  <si>
    <t>"T17"(3,05+1,88)/2*0,72</t>
  </si>
  <si>
    <t>"použití nových prken"</t>
  </si>
  <si>
    <t>"T6"0,29*0,9*2</t>
  </si>
  <si>
    <t>"zpětné položení ponechaných pochozích lávek po osazení podpěr"</t>
  </si>
  <si>
    <t>76969765</t>
  </si>
  <si>
    <t>"prkna tl.32 mm"0,522*0,032</t>
  </si>
  <si>
    <t>0,017*1,08 'Přepočtené koeficientem množství</t>
  </si>
  <si>
    <t>106735132</t>
  </si>
  <si>
    <t>"T1"1,8*2</t>
  </si>
  <si>
    <t>"T2"3,35*2</t>
  </si>
  <si>
    <t>"T3"3,64*2</t>
  </si>
  <si>
    <t>"T4"2,77*2</t>
  </si>
  <si>
    <t>"T5"0,925</t>
  </si>
  <si>
    <t>"T8"2,785*2</t>
  </si>
  <si>
    <t>"T9"2,735*2</t>
  </si>
  <si>
    <t>"T10"3,56*2</t>
  </si>
  <si>
    <t>"T11"2,93*2</t>
  </si>
  <si>
    <t>"T12"3,64*2</t>
  </si>
  <si>
    <t>"T14"0,25</t>
  </si>
  <si>
    <t>"T15"2,4*2</t>
  </si>
  <si>
    <t>"T16"(2,9+3,3)</t>
  </si>
  <si>
    <t>"T17"(1,88+3,05)</t>
  </si>
  <si>
    <t>"hranol 120x100"</t>
  </si>
  <si>
    <t>"T6"4,68*2</t>
  </si>
  <si>
    <t>"T7"4,875*2</t>
  </si>
  <si>
    <t>1169922133</t>
  </si>
  <si>
    <t>71,525*0,08*0,1</t>
  </si>
  <si>
    <t>19,11*0,12*0,1</t>
  </si>
  <si>
    <t>0,801*1,08 'Přepočtené koeficientem množství</t>
  </si>
  <si>
    <t>-594930281</t>
  </si>
  <si>
    <t>"T2"3,35*0,72</t>
  </si>
  <si>
    <t>"T6"4,68*0,72+0,29*0,9*2</t>
  </si>
  <si>
    <t>"zpětné položení ponechaných pochozích lávek po položení izolace"23,028</t>
  </si>
  <si>
    <t>100</t>
  </si>
  <si>
    <t>-501512779</t>
  </si>
  <si>
    <t>"T13"1,2+2</t>
  </si>
  <si>
    <t>101</t>
  </si>
  <si>
    <t>-1367609185</t>
  </si>
  <si>
    <t>"dle tabulky tesařských výobků ozn.T13"0,025</t>
  </si>
  <si>
    <t>0,025*1,08 'Přepočtené koeficientem množství</t>
  </si>
  <si>
    <t>102</t>
  </si>
  <si>
    <t>393183875</t>
  </si>
  <si>
    <t>"T13"2</t>
  </si>
  <si>
    <t>"T13 pro spojení s T11"2</t>
  </si>
  <si>
    <t>103</t>
  </si>
  <si>
    <t>-1716652238</t>
  </si>
  <si>
    <t>"T2"0,72</t>
  </si>
  <si>
    <t>"T3"3,55+0,1*2</t>
  </si>
  <si>
    <t>"T4"3,55+0,1*2</t>
  </si>
  <si>
    <t>"T6"0,72*2</t>
  </si>
  <si>
    <t>"T7"0,72</t>
  </si>
  <si>
    <t>"T8"0,11*2</t>
  </si>
  <si>
    <t>"T9"3,6+0,11*2</t>
  </si>
  <si>
    <t>"T12"3,55+0,95</t>
  </si>
  <si>
    <t>"T15"0,22*2</t>
  </si>
  <si>
    <t>"prkna"</t>
  </si>
  <si>
    <t>"T6"0,71*4+0,2*4</t>
  </si>
  <si>
    <t>104</t>
  </si>
  <si>
    <t>2117326793</t>
  </si>
  <si>
    <t>"hranol 80x100"19,36*0,08*0,1</t>
  </si>
  <si>
    <t>0,155*1,08 'Přepočtené koeficientem množství</t>
  </si>
  <si>
    <t>105</t>
  </si>
  <si>
    <t>2082994422</t>
  </si>
  <si>
    <t>"T6"0,71*0,175*0,032*4+0,2*0,175*0,032*4</t>
  </si>
  <si>
    <t>0,02*1,08 'Přepočtené koeficientem množství</t>
  </si>
  <si>
    <t>106</t>
  </si>
  <si>
    <t>709461824</t>
  </si>
  <si>
    <t>"T18"2,3</t>
  </si>
  <si>
    <t>107</t>
  </si>
  <si>
    <t>1390065484</t>
  </si>
  <si>
    <t>"T18 dle PD"0,019</t>
  </si>
  <si>
    <t>0,019*1,08 'Přepočtené koeficientem množství</t>
  </si>
  <si>
    <t>108</t>
  </si>
  <si>
    <t>643425731</t>
  </si>
  <si>
    <t>"T18"2</t>
  </si>
  <si>
    <t>109</t>
  </si>
  <si>
    <t>-1472199305</t>
  </si>
  <si>
    <t>"hranol 80x100"0,155</t>
  </si>
  <si>
    <t>"prkno"0,02</t>
  </si>
  <si>
    <t>"fošny"0,019+0,025</t>
  </si>
  <si>
    <t>110</t>
  </si>
  <si>
    <t>762713-P1R</t>
  </si>
  <si>
    <t xml:space="preserve">Montáž a dodávka podpěra žlabu ze smrkového dřeva z  impregnovaných fošen 150x40 mm- kompletní provedení včetně spoj. a kotevního materiálu dle PD ozn.P1</t>
  </si>
  <si>
    <t>773272034</t>
  </si>
  <si>
    <t>Montáž a dodávka podpěra žlabu ze smrkového dřeva z impregnovaných fošen 150x40 mm- kompletní provedení včetně spoj. a kotevního materiálu dle PD ozn.P1</t>
  </si>
  <si>
    <t>"m.č.1.03"2</t>
  </si>
  <si>
    <t>"m.č.1.02"1</t>
  </si>
  <si>
    <t>111</t>
  </si>
  <si>
    <t>-1358826252</t>
  </si>
  <si>
    <t>112</t>
  </si>
  <si>
    <t>762713-P8R</t>
  </si>
  <si>
    <t>Úprava stávající podpěry žlabu, včetně spoj. a kotvícího materiálu a impregnace dřeva ochran.nátěrem - kompletní provedení dle PD ozn.P8</t>
  </si>
  <si>
    <t>-180005300</t>
  </si>
  <si>
    <t>113</t>
  </si>
  <si>
    <t>762711810</t>
  </si>
  <si>
    <t>Demontáž prostorových vázaných kcí z hraněného řeziva průřezové plochy do 120 cm2</t>
  </si>
  <si>
    <t>-1508730657</t>
  </si>
  <si>
    <t>Demontáž prostorových vázaných konstrukcí z řeziva hraněného nebo polohraněného průřezové plochy do 120 cm2</t>
  </si>
  <si>
    <t>"pozn.8"0,43</t>
  </si>
  <si>
    <t>"m.č.1.02 odstranění stávající prken.podpěry lávky"0,73</t>
  </si>
  <si>
    <t>114</t>
  </si>
  <si>
    <t>265419481</t>
  </si>
  <si>
    <t>"pozn.9 m.č.1.02"1</t>
  </si>
  <si>
    <t>"pozn.9 m.č.1.03"7</t>
  </si>
  <si>
    <t>115</t>
  </si>
  <si>
    <t>-837605410</t>
  </si>
  <si>
    <t>"T1"1,8*0,03</t>
  </si>
  <si>
    <t>"T2"0,72*0,03</t>
  </si>
  <si>
    <t>"T3"3,55*0,03</t>
  </si>
  <si>
    <t>"T4"3,55*0,03</t>
  </si>
  <si>
    <t>"T6"0,72*0,03*2</t>
  </si>
  <si>
    <t>"T7"0,72*0,03</t>
  </si>
  <si>
    <t>"T12"3,55*0,03</t>
  </si>
  <si>
    <t>116</t>
  </si>
  <si>
    <t>762818811R</t>
  </si>
  <si>
    <t>Demontáž zákrytů vnitřních žlabů z hrubých prken tl do 32 mm</t>
  </si>
  <si>
    <t>2107185892</t>
  </si>
  <si>
    <t>Demontáž zákrytů vnitřních žlabů z hrubých prken, tl. do 32 mm</t>
  </si>
  <si>
    <t>"m.č.1.03"(17,04+1,47+7,33)*0,4</t>
  </si>
  <si>
    <t>"m.č.1.01,1.02 a 2.02"(1,08+6,12+2,24)*0,4</t>
  </si>
  <si>
    <t>117</t>
  </si>
  <si>
    <t>1537857567</t>
  </si>
  <si>
    <t>118</t>
  </si>
  <si>
    <t>-609682010</t>
  </si>
  <si>
    <t>"doprava z úseku G"1,112</t>
  </si>
  <si>
    <t>119</t>
  </si>
  <si>
    <t>-1069508415</t>
  </si>
  <si>
    <t>120</t>
  </si>
  <si>
    <t>764004871R</t>
  </si>
  <si>
    <t>Demontáž stávajícího sběrného kotle z Cu plechu do suti</t>
  </si>
  <si>
    <t>-1947190482</t>
  </si>
  <si>
    <t>"poznámka 10"1</t>
  </si>
  <si>
    <t>121</t>
  </si>
  <si>
    <t>731769831</t>
  </si>
  <si>
    <t>"m.č.1.02"15,5+3</t>
  </si>
  <si>
    <t>"m.č.1.03"16,2</t>
  </si>
  <si>
    <t>122</t>
  </si>
  <si>
    <t>764257901R</t>
  </si>
  <si>
    <t>Zkrácení vnitřního svodného žlabu o 100-200 mm z Cu plechu- kompletní provedení dle detailu D4</t>
  </si>
  <si>
    <t>1900803717</t>
  </si>
  <si>
    <t>"pozn.11"3</t>
  </si>
  <si>
    <t>123</t>
  </si>
  <si>
    <t>769985031</t>
  </si>
  <si>
    <t>124</t>
  </si>
  <si>
    <t>764531-K2R</t>
  </si>
  <si>
    <t>Kotel pro sběr vody ze žlabů z Cu plechu tl.1,5 mm včetně napojení na stávající žlaby a odtok průměr svodu 160 mm- kompletní provedení dle výpisu klempířských prací ozn.K2</t>
  </si>
  <si>
    <t>-250656513</t>
  </si>
  <si>
    <t>125</t>
  </si>
  <si>
    <t>998764103</t>
  </si>
  <si>
    <t>Přesun hmot tonážní pro konstrukce klempířské v objektech v do 24 m</t>
  </si>
  <si>
    <t>-1549380038</t>
  </si>
  <si>
    <t>Přesun hmot pro konstrukce klempířské stanovený z hmotnosti přesunovaného materiálu vodorovná dopravní vzdálenost do 50 m v objektech výšky přes 12 do 24 m</t>
  </si>
  <si>
    <t>126</t>
  </si>
  <si>
    <t>1553879553</t>
  </si>
  <si>
    <t>"doprava z úseku G"0,031</t>
  </si>
  <si>
    <t>127</t>
  </si>
  <si>
    <t>998764193</t>
  </si>
  <si>
    <t>Příplatek k přesunu hmot tonážní 764 za zvětšený přesun do 500 m</t>
  </si>
  <si>
    <t>-2041773156</t>
  </si>
  <si>
    <t>Přesun hmot pro konstrukce klempířské stanovený z hmotnosti přesunovaného materiálu Příplatek k cenám za zvětšený přesun přes vymezenou největší dopravní vzdálenost do 500 m</t>
  </si>
  <si>
    <t>128</t>
  </si>
  <si>
    <t>767810-Z4R</t>
  </si>
  <si>
    <t>Montáž a dodávka mřížka kovová větrací kruhová průměru DN 100 kompletní provedení dle výpisu zámečnických výrobků ozn.Z4</t>
  </si>
  <si>
    <t>-1225164857</t>
  </si>
  <si>
    <t>129</t>
  </si>
  <si>
    <t>767810811</t>
  </si>
  <si>
    <t>Demontáž mřížek větracích ocelových čtyřhranných nebo kruhových</t>
  </si>
  <si>
    <t>-1065440500</t>
  </si>
  <si>
    <t>Demontáž větracích mřížek ocelových čtyřhranných neho kruhových</t>
  </si>
  <si>
    <t>130</t>
  </si>
  <si>
    <t>1226912953</t>
  </si>
  <si>
    <t>" stávající vnitřní žlaby"</t>
  </si>
  <si>
    <t>"m.č.1.03"21,7</t>
  </si>
  <si>
    <t>"m.č.1.01,1.02 a 2.02"7</t>
  </si>
  <si>
    <t>131</t>
  </si>
  <si>
    <t>783213021</t>
  </si>
  <si>
    <t>Napouštěcí dvojnásobný syntetický biodní nátěr tesařských prvků nezabudovaných do konstrukce</t>
  </si>
  <si>
    <t>836752331</t>
  </si>
  <si>
    <t>Napouštěcí nátěr tesařských prvků proti dřevokazným houbám, hmyzu a plísním nezabudovaných do konstrukce dvojnásobný syntetický</t>
  </si>
  <si>
    <t>"P3"(0,38+0,04)*2*(0,21+0,2+0,16+0,23)</t>
  </si>
  <si>
    <t>132</t>
  </si>
  <si>
    <t>894907882</t>
  </si>
  <si>
    <t>úsek E - Levé zapadní křídlo a střední křídlo</t>
  </si>
  <si>
    <t>HZS - Hodinové zúčtovací sazby</t>
  </si>
  <si>
    <t>-205684794</t>
  </si>
  <si>
    <t>"m.č.1.04"</t>
  </si>
  <si>
    <t>"skladba S3 "0,53*0,48*0,05</t>
  </si>
  <si>
    <t>631386611R</t>
  </si>
  <si>
    <t>Zabetonování prostupu v podlaze do 0,09 m2 - kompletní provedení dle skladby S3</t>
  </si>
  <si>
    <t>-1523330674</t>
  </si>
  <si>
    <t>-1063945411</t>
  </si>
  <si>
    <t>"m.č.1.05"</t>
  </si>
  <si>
    <t>"skladba S2"0,4*0,4*0,05</t>
  </si>
  <si>
    <t>-2025653360</t>
  </si>
  <si>
    <t>"skladba S2 m.č.1.05"0,4*0,4</t>
  </si>
  <si>
    <t>-1623707036</t>
  </si>
  <si>
    <t>-1899634810</t>
  </si>
  <si>
    <t>296,18+174,64</t>
  </si>
  <si>
    <t>255566794</t>
  </si>
  <si>
    <t>"m.č.1.04"296,18</t>
  </si>
  <si>
    <t>"m.č.1.05"174,64</t>
  </si>
  <si>
    <t>-688696262</t>
  </si>
  <si>
    <t>"m.č.1.04 vazné trámy u podlahy 250x200 mm"(0,20+0,25)*2*97,4+"vazný trám s příložkami"(0,3+0,25)*2*1,7</t>
  </si>
  <si>
    <t>"m.č.1.04 vazné trámy u podlahy 250x210 mm"(0,21+0,25)*2*17,6</t>
  </si>
  <si>
    <t>"pozednice m.č.1.05"(0,16+0,16)*31,7+"zazděná pozednice"0,16*21,6</t>
  </si>
  <si>
    <t>"m.č.1.05 vazné trámy u podlahy 250x210 mm"(0,21+0,25)*2*59,7</t>
  </si>
  <si>
    <t>"pozednice m.č.1.05"(0,16+0,15)*51,8</t>
  </si>
  <si>
    <t>"m.č.1.04 ponechaná pochozí lávka"39</t>
  </si>
  <si>
    <t>"m.č.1.04 ocel.nosníky u podlahy a vřetenové schodiště"23</t>
  </si>
  <si>
    <t>1676050070</t>
  </si>
  <si>
    <t>"m.č.1.04"(6,47+0,3*4+8,86+11,26+0,28)*0,5- "dveře"0,8*0,5+"ostění"0,5*0,28*2+"sokl u dveří"0,32</t>
  </si>
  <si>
    <t xml:space="preserve">"část  pod pozednicí a nad pozednicí m.č.1.04"0,35*53,3</t>
  </si>
  <si>
    <t>"m.č.1.05"(0,3+1,84+0,3+0,16+3,87+6,65)*0,5-"dveře"0,85+"ostění prostupu"(0,87+0,3*2)*0,18</t>
  </si>
  <si>
    <t xml:space="preserve">"část  pod pozenicí a nad pozednicí m.č.1.05"0,35*51,8</t>
  </si>
  <si>
    <t>"m.č.1.04"(0,64+0,89)*2*0,5+(2,885+0,64)*2*0,5+(1,1+0,64)*2*0,5+(1,07+0,64)*2*0,5+(2,094+0,48)*2*0,5</t>
  </si>
  <si>
    <t>+"snížené části"(0,227*2)*0,36+(1,11*2+0,64)*0,19+(0,93*2+0,64)*0,16</t>
  </si>
  <si>
    <t>"m.č.1.05"(1,403+0,46)*2*0,5+(1,82+0,48)*2*0,5</t>
  </si>
  <si>
    <t>"m.č.1.04"(0,62*0,46)+(0,62+0,46)*2*0,24+(0,3*2+0,39)*0,17+(0,48*0,64)+(0,48+0,64)*2*0,2</t>
  </si>
  <si>
    <t>"m.č.1.05"0,46*0,61*2+0,46*0,62+(0,46+0,61)*2*(0,24+0,23)+(0,46+0,62)*2*0,22</t>
  </si>
  <si>
    <t>"beton potrubí m.č.1.04"(1418*0,3)+(1,418+0,3)*2*0,25</t>
  </si>
  <si>
    <t>-38636633</t>
  </si>
  <si>
    <t>"m.č.1.04"296,18*0,05</t>
  </si>
  <si>
    <t>"m.č.1.05"174,64*0,05</t>
  </si>
  <si>
    <t>2062953801</t>
  </si>
  <si>
    <t>"pozn.2 m.č.1.04"42</t>
  </si>
  <si>
    <t>"pozn.2 m.č.1.05"19</t>
  </si>
  <si>
    <t>55625393</t>
  </si>
  <si>
    <t>"pro T21"2</t>
  </si>
  <si>
    <t>-1484889807</t>
  </si>
  <si>
    <t>"pro T20"2</t>
  </si>
  <si>
    <t>"pro T24"2</t>
  </si>
  <si>
    <t>83039639</t>
  </si>
  <si>
    <t>"m.č.1.04"0,48*0,53*0,82</t>
  </si>
  <si>
    <t>-712770712</t>
  </si>
  <si>
    <t>575474333</t>
  </si>
  <si>
    <t>296756305</t>
  </si>
  <si>
    <t>"m.č.1.04 písek"0,4+0,1</t>
  </si>
  <si>
    <t>"m.č.1.05"4</t>
  </si>
  <si>
    <t>-128229648</t>
  </si>
  <si>
    <t>4,5*2 'Přepočtené koeficientem množství</t>
  </si>
  <si>
    <t>-1946780812</t>
  </si>
  <si>
    <t>"celková hmotnost"10,933</t>
  </si>
  <si>
    <t>-"vyklízená suť"6,75</t>
  </si>
  <si>
    <t>-164355625</t>
  </si>
  <si>
    <t>"doprava do úseku G"10,933</t>
  </si>
  <si>
    <t>1237675866</t>
  </si>
  <si>
    <t>"doprava do úseku G"10,933*7</t>
  </si>
  <si>
    <t>1812081122</t>
  </si>
  <si>
    <t>-"ocel, plechy"0,109</t>
  </si>
  <si>
    <t>28616877</t>
  </si>
  <si>
    <t>10,824*19 'Přepočtené koeficientem množství</t>
  </si>
  <si>
    <t>-1881074866</t>
  </si>
  <si>
    <t>"vyklízená suť"6,75</t>
  </si>
  <si>
    <t>767772930</t>
  </si>
  <si>
    <t>-615909312</t>
  </si>
  <si>
    <t>-2059127495</t>
  </si>
  <si>
    <t>-1276788658</t>
  </si>
  <si>
    <t>"doprava z úseku G"0,176</t>
  </si>
  <si>
    <t>-624605421</t>
  </si>
  <si>
    <t>"přesun z úseku G"0,176</t>
  </si>
  <si>
    <t>-1249857598</t>
  </si>
  <si>
    <t>"m.č.1.04"288,48</t>
  </si>
  <si>
    <t>"m.č.1.05"166,53</t>
  </si>
  <si>
    <t>577988583</t>
  </si>
  <si>
    <t>455,01*1,02 'Přepočtené koeficientem množství</t>
  </si>
  <si>
    <t>1972881630</t>
  </si>
  <si>
    <t>-1746420882</t>
  </si>
  <si>
    <t>"m.č.1.04"0,5*4*0,25</t>
  </si>
  <si>
    <t>"m.č.1.05"(0,9*0,5)+(0,5*4)*0,25</t>
  </si>
  <si>
    <t>-619707837</t>
  </si>
  <si>
    <t>1131981781</t>
  </si>
  <si>
    <t>"doprava z úseku G"9,297</t>
  </si>
  <si>
    <t>-1269297104</t>
  </si>
  <si>
    <t>1865962885</t>
  </si>
  <si>
    <t>"pozn.1 m.č.1,04"3</t>
  </si>
  <si>
    <t>1016605699</t>
  </si>
  <si>
    <t>"m.č.1.04"3</t>
  </si>
  <si>
    <t>742222815R</t>
  </si>
  <si>
    <t xml:space="preserve">Demontáž a odstranění nefunkčního zálohového datového zdroje s kabeláží včetně případné likvidace (nutná  koordinace s úřadem vlády)</t>
  </si>
  <si>
    <t>1258887805</t>
  </si>
  <si>
    <t>Demontáž a odstranění nefunkčního zálohového datového zdroje s kabeláží včetně případné likvidace (nutná koordinace s úřadem vlády)</t>
  </si>
  <si>
    <t>-146578771</t>
  </si>
  <si>
    <t>-1528165274</t>
  </si>
  <si>
    <t>"pro T21"0,2*2</t>
  </si>
  <si>
    <t>1298710670</t>
  </si>
  <si>
    <t>-1401281912</t>
  </si>
  <si>
    <t>-805882006</t>
  </si>
  <si>
    <t>"m.č.1.04 a 1.05"11</t>
  </si>
  <si>
    <t>538221502</t>
  </si>
  <si>
    <t>"m.č.1.04 a 1.05"2</t>
  </si>
  <si>
    <t>1027950946</t>
  </si>
  <si>
    <t>-1408534417</t>
  </si>
  <si>
    <t>"pozn.11"(0,3+0,26*2)</t>
  </si>
  <si>
    <t>1161994159</t>
  </si>
  <si>
    <t>"podpěry P3"0,38*8</t>
  </si>
  <si>
    <t>-1656231554</t>
  </si>
  <si>
    <t>"P3"(0,38*(0,75*2+0,09+0,28*2+0,19+0,17*2))*0,04</t>
  </si>
  <si>
    <t>0,041*1,1 'Přepočtené koeficientem množství</t>
  </si>
  <si>
    <t>-1890939419</t>
  </si>
  <si>
    <t>"P3"2*8</t>
  </si>
  <si>
    <t>36411600</t>
  </si>
  <si>
    <t>"P3"0,036</t>
  </si>
  <si>
    <t>1687779601</t>
  </si>
  <si>
    <t>"m.č.1.04 rozebrání stávaj.zábrany písku"2,7*0,23</t>
  </si>
  <si>
    <t>68169221</t>
  </si>
  <si>
    <t>-359962834</t>
  </si>
  <si>
    <t>76214-P5hR</t>
  </si>
  <si>
    <t>Osazení, výroba a dodávka zákrytu žlabu s výřezem šíře 400 mm délky 1950 mm z prken tl.24 mm- kompletní provedení včetně spoj.materiálu a impregnace dřeva nátěrem dle PD ozn.P5</t>
  </si>
  <si>
    <t>2003846911</t>
  </si>
  <si>
    <t>76214-P5mR</t>
  </si>
  <si>
    <t>Osazení, výroba a dodávka zákrytu žlabu šíře 400 mm délky 2300 mm z prken tl.24 mm- kompletní provedení včetně spoj.materiálu a impregnace dřeva nátěrem dle PD ozn.P5</t>
  </si>
  <si>
    <t>-1735048547</t>
  </si>
  <si>
    <t>1581822947</t>
  </si>
  <si>
    <t>-1057444463</t>
  </si>
  <si>
    <t>-115678124</t>
  </si>
  <si>
    <t>76214-P6eR</t>
  </si>
  <si>
    <t>Osazení, výroba a dodávka zákrytu žlabu šíře 350 mm délky 2520 mm z prken tl.24 mm- kompletní provedení včetně spoj.materiálu a impregnace dřeva nátěrem dle PD ozn.P6</t>
  </si>
  <si>
    <t>-1757209556</t>
  </si>
  <si>
    <t>76214-P6fR</t>
  </si>
  <si>
    <t>Osazení, výroba a dodávka zákrytu žlabu šíře 350 mm délky 2120 mm z prken tl.24 mm- kompletní provedení včetně spoj.materiálu a impregnace dřeva nátěrem dle PD ozn.P6</t>
  </si>
  <si>
    <t>-1813495952</t>
  </si>
  <si>
    <t>76214-P6gR</t>
  </si>
  <si>
    <t>Osazení, výroba a dodávka zákrytu žlabu šíře 350 mm délky 1850 mm z prken tl.24 mm- kompletní provedení včetně spoj.materiálu a impregnace dřeva nátěrem dle PD ozn.P6</t>
  </si>
  <si>
    <t>1601234600</t>
  </si>
  <si>
    <t>76214-P6hR</t>
  </si>
  <si>
    <t>Osazení, výroba a dodávka zákrytu žlabu šíře 350 mm délky 1310 mm z prken tl.24 mm- kompletní provedení včetně spoj.materiálu a impregnace dřeva nátěrem dle PD ozn.P6</t>
  </si>
  <si>
    <t>-2095714268</t>
  </si>
  <si>
    <t>-1231578679</t>
  </si>
  <si>
    <t>"T20"0,72*3</t>
  </si>
  <si>
    <t>-184175976</t>
  </si>
  <si>
    <t>"T20"(0,65*0,375*3)*0,032</t>
  </si>
  <si>
    <t>0,023*1,1 'Přepočtené koeficientem množství</t>
  </si>
  <si>
    <t>428745412</t>
  </si>
  <si>
    <t>"T20"1,51*0,3*0,05*2</t>
  </si>
  <si>
    <t>0,045*1,1 'Přepočtené koeficientem množství</t>
  </si>
  <si>
    <t>-1918850385</t>
  </si>
  <si>
    <t>"T20"(0,62+0,735*2+1,55)*0,1*0,08</t>
  </si>
  <si>
    <t>0,029*1,1 'Přepočtené koeficientem množství</t>
  </si>
  <si>
    <t>630768777</t>
  </si>
  <si>
    <t>762211220</t>
  </si>
  <si>
    <t>Montáž schodiště přímočarého z prken s podstupnicemi šířka ramene do 1m</t>
  </si>
  <si>
    <t>-1303853595</t>
  </si>
  <si>
    <t>Montáž schodiště přímočarého s podstupnicemi, šířka ramene do 1,00 m, stupně z prken</t>
  </si>
  <si>
    <t>"T29"0,72*3</t>
  </si>
  <si>
    <t>-651953275</t>
  </si>
  <si>
    <t>0,6*0,6*0,032*3+"stupně"(0,25*3+0,18*3)*0,72*0,032</t>
  </si>
  <si>
    <t>0,064*1,1 'Přepočtené koeficientem množství</t>
  </si>
  <si>
    <t>1743068294</t>
  </si>
  <si>
    <t>"pozn.3 "</t>
  </si>
  <si>
    <t>"m.č.1.04"0,75*5+0,75*2*2+0,74*2*3+0,761*2+0,79*2+0,75*4</t>
  </si>
  <si>
    <t>"m.č.1.05"0,74*2*5+0,79*2*3+0,9*5</t>
  </si>
  <si>
    <t>-250050126</t>
  </si>
  <si>
    <t>851844406</t>
  </si>
  <si>
    <t>"T20"(1,56+1,23)*2</t>
  </si>
  <si>
    <t>"T25"4,5*2</t>
  </si>
  <si>
    <t>"T26"3,73*2</t>
  </si>
  <si>
    <t>"T27"3,855*2</t>
  </si>
  <si>
    <t>"T29"1,25*2</t>
  </si>
  <si>
    <t>925478334</t>
  </si>
  <si>
    <t>"T20"(0,06*0,08)*(1,55+1,105*2+1,035*2+1,205*2)</t>
  </si>
  <si>
    <t>"T25"(0,06*0,08)*(1,62+0,95*4+0,8*2)</t>
  </si>
  <si>
    <t>"T26"(0,06*0,08)*(1,62*3+0,955*6+0,8*6)</t>
  </si>
  <si>
    <t>"T27"(0,06*0,08)*(1,62+0,95*4+0,8*2)</t>
  </si>
  <si>
    <t>"T29"(0,06*0,08)*(1,62+1,61*2+1,27*2+0,8*2)</t>
  </si>
  <si>
    <t>0,225*1,1 'Přepočtené koeficientem množství</t>
  </si>
  <si>
    <t>-1493300179</t>
  </si>
  <si>
    <t>"T20"(1,56+1,23)*2*0,08*0,032</t>
  </si>
  <si>
    <t>"T25"4,36*2*0,08*0,032</t>
  </si>
  <si>
    <t>"T26"3,73*2*0,08*0,032</t>
  </si>
  <si>
    <t>"T27"3,855*2*0,08*0,032</t>
  </si>
  <si>
    <t>"T29"0,67*2*0,08*0,032</t>
  </si>
  <si>
    <t>0,078*1,1 'Přepočtené koeficientem množství</t>
  </si>
  <si>
    <t>-2137316134</t>
  </si>
  <si>
    <t>"madlo"</t>
  </si>
  <si>
    <t>"T20"(1,56+1,23)*2*0,08*0,06</t>
  </si>
  <si>
    <t>"T25"4,5*2*0,08*0,06</t>
  </si>
  <si>
    <t>"T26"3,65*2*0,08*0,06</t>
  </si>
  <si>
    <t>"T27"3,8*2*0,08*0,06</t>
  </si>
  <si>
    <t>"T29"1,25*2*0,08*0,06</t>
  </si>
  <si>
    <t>0,153*1,1 'Přepočtené koeficientem množství</t>
  </si>
  <si>
    <t>1013921728</t>
  </si>
  <si>
    <t>76232-P4R</t>
  </si>
  <si>
    <t>Podepření žlabu dřevěným impregnovaným hranolkem 80x100 mm (materiál v ceně) dle PD ozn.P4</t>
  </si>
  <si>
    <t>848533482</t>
  </si>
  <si>
    <t>"m.č.1.04"0,5</t>
  </si>
  <si>
    <t>762402012R</t>
  </si>
  <si>
    <t xml:space="preserve">Výšková úprava- přespádování stávajícího vnitřního dešťového žlabu </t>
  </si>
  <si>
    <t>-520472062</t>
  </si>
  <si>
    <t>"kompletní provedení dle pozn.52"28</t>
  </si>
  <si>
    <t>1204507555</t>
  </si>
  <si>
    <t>"pozn.4"0,74*1,51+0,75*1,51</t>
  </si>
  <si>
    <t>"pozn.5"0,48*1,51</t>
  </si>
  <si>
    <t>76252-T30R</t>
  </si>
  <si>
    <t>Položení a a dodávka podkladních hranolů pod měděný kotel z impregnovaného řeziva 100x70 mm dle PD ozn.T30</t>
  </si>
  <si>
    <t>-350353271</t>
  </si>
  <si>
    <t>-1654284991</t>
  </si>
  <si>
    <t>"m.č.1.05"(2,44+1,22)*0,75</t>
  </si>
  <si>
    <t>-392935971</t>
  </si>
  <si>
    <t>"m.č.1.04"1</t>
  </si>
  <si>
    <t>-1976628676</t>
  </si>
  <si>
    <t>"T21 "4,75*0,72</t>
  </si>
  <si>
    <t>"T22"3,34</t>
  </si>
  <si>
    <t>"T23"1,54*0,72</t>
  </si>
  <si>
    <t>"T28"3,66*0,72</t>
  </si>
  <si>
    <t>"T29"4,84*0,72</t>
  </si>
  <si>
    <t>"T25"(4,35+4,45)/2*0,72</t>
  </si>
  <si>
    <t>"T26"3,66*0,72</t>
  </si>
  <si>
    <t>"T27"3,8*0,72</t>
  </si>
  <si>
    <t>-1301789863</t>
  </si>
  <si>
    <t>"prkna tl.32 mm"8,539*0,032</t>
  </si>
  <si>
    <t>0,273*1,08 'Přepočtené koeficientem množství</t>
  </si>
  <si>
    <t>-96414570</t>
  </si>
  <si>
    <t>"T23"2,14+1,94</t>
  </si>
  <si>
    <t>"T25"4,35+4,45</t>
  </si>
  <si>
    <t>"T26"3,66*2</t>
  </si>
  <si>
    <t>"T27"3,8*2</t>
  </si>
  <si>
    <t>"T28"3,66*2</t>
  </si>
  <si>
    <t>"T21"4,72*2</t>
  </si>
  <si>
    <t>"T22"4,15*2</t>
  </si>
  <si>
    <t>"T29"4,84*2</t>
  </si>
  <si>
    <t>1109054288</t>
  </si>
  <si>
    <t>35,12*0,08*0,1</t>
  </si>
  <si>
    <t>27,42*0,1*0,12</t>
  </si>
  <si>
    <t>0,61*1,08 'Přepočtené koeficientem množství</t>
  </si>
  <si>
    <t>54825-Z9R</t>
  </si>
  <si>
    <t>kování tesařské trámová botka-třmen pro kotvení trámů na tupo, vnitřní, Zn vnitřní šíře 100 mm dle PD ozn.Z9</t>
  </si>
  <si>
    <t>-1365355619</t>
  </si>
  <si>
    <t>2036123489</t>
  </si>
  <si>
    <t>-773108715</t>
  </si>
  <si>
    <t>"T21"0,72</t>
  </si>
  <si>
    <t>"T22"0,72</t>
  </si>
  <si>
    <t>"T23"2,77+0,1*2</t>
  </si>
  <si>
    <t>"T25"1,8</t>
  </si>
  <si>
    <t>"hranol 100x120"</t>
  </si>
  <si>
    <t>"T21"4</t>
  </si>
  <si>
    <t>-1485276172</t>
  </si>
  <si>
    <t>"hranol 80x100"6,21*0,08*0,1</t>
  </si>
  <si>
    <t>"hranoly 100x120"4*0,1*0,12</t>
  </si>
  <si>
    <t>0,098*1,08 'Přepočtené koeficientem množství</t>
  </si>
  <si>
    <t>815440287</t>
  </si>
  <si>
    <t>"T24"4,17+1</t>
  </si>
  <si>
    <t>"T26 fošnová podpěra"0,95*4</t>
  </si>
  <si>
    <t>424723149</t>
  </si>
  <si>
    <t>"T24 dle PD"0,041</t>
  </si>
  <si>
    <t>0,041*1,08 'Přepočtené koeficientem množství</t>
  </si>
  <si>
    <t>-1557569227</t>
  </si>
  <si>
    <t>"T26 fošnová podpěra"0,95*0,25*0,05*4</t>
  </si>
  <si>
    <t>0,048*1,08 'Přepočtené koeficientem množství</t>
  </si>
  <si>
    <t>422429260</t>
  </si>
  <si>
    <t>"T24"2</t>
  </si>
  <si>
    <t>"T26"8</t>
  </si>
  <si>
    <t>852762277</t>
  </si>
  <si>
    <t>1072077493</t>
  </si>
  <si>
    <t>"m.č.1.05"1</t>
  </si>
  <si>
    <t>-1883966254</t>
  </si>
  <si>
    <t>"m.č.1.04 - 1.05"7</t>
  </si>
  <si>
    <t>-1036054323</t>
  </si>
  <si>
    <t>1177045635</t>
  </si>
  <si>
    <t>"pozn.9 m.č.1.04"5</t>
  </si>
  <si>
    <t>"pozn.9 m.č.1.05"5</t>
  </si>
  <si>
    <t>1522026761</t>
  </si>
  <si>
    <t>"T21"4*0,03</t>
  </si>
  <si>
    <t>"T22"0,72*0,03</t>
  </si>
  <si>
    <t>"T23"4,1*0,03</t>
  </si>
  <si>
    <t>-677255126</t>
  </si>
  <si>
    <t>"m.č.1.05-1.06"(16+8,28)*0,4+(6,07+5,3+2,52+14,28)*0,35</t>
  </si>
  <si>
    <t>+(2,5+5,87)*0,4</t>
  </si>
  <si>
    <t>762820101R</t>
  </si>
  <si>
    <t>Odstranění podkladních profilů z fošen</t>
  </si>
  <si>
    <t>-341025095</t>
  </si>
  <si>
    <t>"m.č.1.05 pod kotlíkem"1</t>
  </si>
  <si>
    <t>850809247</t>
  </si>
  <si>
    <t>-82682900</t>
  </si>
  <si>
    <t>"doprava z úseku G"1,679</t>
  </si>
  <si>
    <t>-1012273162</t>
  </si>
  <si>
    <t>764001805R</t>
  </si>
  <si>
    <t xml:space="preserve">Demontáž  měděného plechu zákrytů dešťových žlabů do suti</t>
  </si>
  <si>
    <t>801087866</t>
  </si>
  <si>
    <t>Demontáž měděného plechu zákrytů dešťových žlabů do suti</t>
  </si>
  <si>
    <t>"m.č.1.04"9,2</t>
  </si>
  <si>
    <t>764004861</t>
  </si>
  <si>
    <t>Demontáž svodu do suti</t>
  </si>
  <si>
    <t>-480929441</t>
  </si>
  <si>
    <t>Demontáž klempířských konstrukcí svodu do suti</t>
  </si>
  <si>
    <t>"m.č.1.05"8,5</t>
  </si>
  <si>
    <t>-2073478474</t>
  </si>
  <si>
    <t>764001935R</t>
  </si>
  <si>
    <t>Oprava stávajícího vnitřního žlabu z Cu plechu- zaslepní stávajícího přívodu potrubí vel.150x150 mm Cu plechem</t>
  </si>
  <si>
    <t>-1638757021</t>
  </si>
  <si>
    <t>1051029025</t>
  </si>
  <si>
    <t>"pozn.11"1</t>
  </si>
  <si>
    <t>-143874165</t>
  </si>
  <si>
    <t>764531-K3R</t>
  </si>
  <si>
    <t>Kotel pro sběr vody ze žlabů z Cu plechu tl.1,5 mm včetně napojení na stávající žlaby a odtok průměr svodu 160 mm- kompletní provedení dle výpisu klempířských prací ozn.K3</t>
  </si>
  <si>
    <t>-1457613662</t>
  </si>
  <si>
    <t>-1248764143</t>
  </si>
  <si>
    <t>-109932525</t>
  </si>
  <si>
    <t>"doprava z úseku G"0,033</t>
  </si>
  <si>
    <t>-730085820</t>
  </si>
  <si>
    <t>1727536311</t>
  </si>
  <si>
    <t>"m.č.1.04"36</t>
  </si>
  <si>
    <t>"m.č.1.05"14,8</t>
  </si>
  <si>
    <t>973479004</t>
  </si>
  <si>
    <t>"P3"(0,38+0,04)*2*(0,75*2+0,09+0,28*2+0,19+0,17*2)</t>
  </si>
  <si>
    <t>-279010058</t>
  </si>
  <si>
    <t>78667-O1R</t>
  </si>
  <si>
    <t>Osazení,výroba a dodávka přídavná výplň dveřního otvoru 900x680x200 mm - kompletní provedení dle tabulky otvorových výplní ozn.O1</t>
  </si>
  <si>
    <t>-690622768</t>
  </si>
  <si>
    <t>998786103</t>
  </si>
  <si>
    <t>Přesun hmot tonážní pro čalounické úpravy v objektech v do 24 m</t>
  </si>
  <si>
    <t>-195616255</t>
  </si>
  <si>
    <t>Přesun hmot pro čalounické úpravy stanovený z hmotnosti přesunovaného materiálu vodorovná dopravní vzdálenost do 50 m v objektech výšky (hloubky) přes 12 do 24 m</t>
  </si>
  <si>
    <t>1841448974</t>
  </si>
  <si>
    <t>"doprava z úseku G"0,001</t>
  </si>
  <si>
    <t>1566471888</t>
  </si>
  <si>
    <t>HZS</t>
  </si>
  <si>
    <t>Hodinové zúčtovací sazby</t>
  </si>
  <si>
    <t>HZS1291</t>
  </si>
  <si>
    <t>Hodinová zúčtovací sazba pomocný stavební dělník</t>
  </si>
  <si>
    <t>hod</t>
  </si>
  <si>
    <t>512</t>
  </si>
  <si>
    <t>-1365834400</t>
  </si>
  <si>
    <t>Hodinové zúčtovací sazby profesí HSV zemní a pomocné práce pomocný stavební dělník</t>
  </si>
  <si>
    <t>"stěhování volně ložených vikýř.oken z prostoru zateplení a zpětné nastěhování"2</t>
  </si>
  <si>
    <t>HZS3211</t>
  </si>
  <si>
    <t>Hodinová zúčtovací sazba montér vzduchotechniky a chlazení</t>
  </si>
  <si>
    <t>-836594052</t>
  </si>
  <si>
    <t>Hodinové zúčtovací sazby montáží technologických zařízení na stavebních objektech montér vzduchotechniky a chlazení</t>
  </si>
  <si>
    <t>"m.č.1.05 oprava dopojení stávaj.VZT potrubí do žaluzie"2</t>
  </si>
  <si>
    <t>úsek F - Střední risalit</t>
  </si>
  <si>
    <t>1342993102</t>
  </si>
  <si>
    <t>"m.č.1.08 pro čištění,bednění a dopojení žlabů"6</t>
  </si>
  <si>
    <t>-1575747632</t>
  </si>
  <si>
    <t>"dle PD" 0,1</t>
  </si>
  <si>
    <t>952900107R</t>
  </si>
  <si>
    <t>Vyklízení, odstranění a likvidace z prostoru půdy ocel.plechy a ocel.profily volně ložené</t>
  </si>
  <si>
    <t>-823169907</t>
  </si>
  <si>
    <t>"dle PD" 50/1000</t>
  </si>
  <si>
    <t>952900111R</t>
  </si>
  <si>
    <t xml:space="preserve">Vyklízení, vyčištění  a odstranění z  prostoru vnitřních žlabů od dřevěných desek a nánosů ručně</t>
  </si>
  <si>
    <t>-1772549714</t>
  </si>
  <si>
    <t>Vyklízení, vyčištění a odstranění z prostoru vnitřních žlabů od dřevěných desek a nánosů ručně</t>
  </si>
  <si>
    <t>952900131R</t>
  </si>
  <si>
    <t>Odstranění a likvidace volně uloženého stožáru DN 120 délky 6 m z laminátu</t>
  </si>
  <si>
    <t>288945423</t>
  </si>
  <si>
    <t>952900132R</t>
  </si>
  <si>
    <t>Odstranění a likvidace starého oleje ( 30 l ) s ocelovou vanou</t>
  </si>
  <si>
    <t>-685820125</t>
  </si>
  <si>
    <t>2057077972</t>
  </si>
  <si>
    <t>"m.č.1.07"147,67</t>
  </si>
  <si>
    <t>"m.č.1.08"17,26*2,91</t>
  </si>
  <si>
    <t>"m.č.2.01"192,1</t>
  </si>
  <si>
    <t>-1745559968</t>
  </si>
  <si>
    <t>"skladba Sb1 m.č.1.07 a 1.08"147,67+48,81</t>
  </si>
  <si>
    <t>"m.č.2.01"170,63</t>
  </si>
  <si>
    <t>790528238</t>
  </si>
  <si>
    <t>"m.č.1.07 vazné trámy u podlahy 260x210 mm"(0,21+0,26)*2*33,8+"část vazných trámů nad podlahou"(0,26+0,21)*2*28</t>
  </si>
  <si>
    <t>"dřevěný trámek u podlahy"(0,1*4)*0,7+(0,1+0,15)*1,3</t>
  </si>
  <si>
    <t>"pozednice m.č.1.07"(0,18+0,15)*9+(0,15*2)*22,6</t>
  </si>
  <si>
    <t>"m.č.2.01 ocel.vazníky"(0,3*2+0,41)*9,27*2</t>
  </si>
  <si>
    <t>"m.č.2,01 ponechané dřevěné schody u vazníků" 0,5*2</t>
  </si>
  <si>
    <t>"m.č.2.01 ponechané schody u žlabů"0,7*4</t>
  </si>
  <si>
    <t>-39835413</t>
  </si>
  <si>
    <t>"m.č.1.07 stěny pro zateplení"10,1*0,5+(2,85+1,15)*0,6</t>
  </si>
  <si>
    <t>"mezi m.č.1.07 a 1.08 stěny pro zateplení"2,42*0,64+2,42*0,59+1,5*0,6</t>
  </si>
  <si>
    <t>"m.č.1.07"(4,12+0,32+0,63+7,95-2,42*2+0,3*2+0,63+4,18)*0,5+"kolem strojovny"(2,9+2,3+4,77-0,826+4,5)*0,5</t>
  </si>
  <si>
    <t>"zdivo nad a pod pozednicí m.č.1.07"9*0,35</t>
  </si>
  <si>
    <t xml:space="preserve">"snížená část podlahy pod pozenicí  1.07"22,6*0,6</t>
  </si>
  <si>
    <t>"čelo sokly ubourané zdivo nebo otvory"2,42*0,08+2,42*0,04+0,7*0,03+1,75*0,02+3,73*0,04+2,05*0,1+4,03*0,04+1,3*0,15+1,14*0,75</t>
  </si>
  <si>
    <t>"m.č..1.08"((17,258+2,911)*2-(2,42*2+1,5))*0,5+"ostění otvorů"0,64*4*0,5</t>
  </si>
  <si>
    <t>"m.č.2.01"(9,87+0,1*6+0,64+16,33+0,1*6+0,64+9,87+0,1*6+1,51+0,8+0,75+1,515)*0,5+"pilíře od soklů"1,232*4*0,1+(0,89+0,63*2)*0,1</t>
  </si>
  <si>
    <t>"horní plocha sokl u pilířů"(1,232*1,39*2+4,8*1,232-0,89*0,63)+"boky"1,05*0,4*2</t>
  </si>
  <si>
    <t>"snížená středová zeď mezi m.č.2.01 a 1.08"(3,352+0,311+5,523+0,39)*0,4+3,326*0,45+"horní hrana"(3,352+0,311+5,523+0,39+3,326)*0,76</t>
  </si>
  <si>
    <t>"zdivo nad horní hranou"(0,76*10+0,1*2)*0,1</t>
  </si>
  <si>
    <t>"m.č.1.07"(0,826+0,3*2)*0,5+(0,63*2+0,535)*0,5</t>
  </si>
  <si>
    <t>"m.č.1.07"(0,34*0,32)+(0,32*2+0,34)*0,22+(0,46*0,63)+(0,46+0,63)*2*0,22+0,63*1,39+(0,63+1,39)*2*0,18+0,348*0,3+(0,3*2+0,348)*0,16</t>
  </si>
  <si>
    <t>"beton.sokl pod VZT m.č.1.08"1,43*1+(1,43+1)*2*0,32</t>
  </si>
  <si>
    <t>-604522451</t>
  </si>
  <si>
    <t>"skladba Sb1 m.č.1.07 a 1.08"(147,67+48,81)*0,05</t>
  </si>
  <si>
    <t>"m.č.2.01"170,63*0,05</t>
  </si>
  <si>
    <t>-1021283710</t>
  </si>
  <si>
    <t>"pozn.2 m.č.2,01"12*2+6</t>
  </si>
  <si>
    <t>"pozn.2 m.č.1.07 a 1.08"13,2</t>
  </si>
  <si>
    <t>-911412709</t>
  </si>
  <si>
    <t>"po závitové tyče "22</t>
  </si>
  <si>
    <t>-1606503255</t>
  </si>
  <si>
    <t>"T34"2</t>
  </si>
  <si>
    <t>"T39 i do podlahy"2*2</t>
  </si>
  <si>
    <t>"T40 i do podlahy"2*2</t>
  </si>
  <si>
    <t>"pro T100"4</t>
  </si>
  <si>
    <t>"m.č.1.08 uchycení trámové podpory k podlaze"4</t>
  </si>
  <si>
    <t>1977805968</t>
  </si>
  <si>
    <t>"m.č.2.01 podezdívka"0,3*0,21*0,15+0,46*0,21*0,32+0,48*0,21*0,33+0,44*0,21*0,12</t>
  </si>
  <si>
    <t>1619827719</t>
  </si>
  <si>
    <t>1812292643</t>
  </si>
  <si>
    <t>997013212</t>
  </si>
  <si>
    <t>Vnitrostaveništní doprava suti a vybouraných hmot pro budovy v do 9 m ručně</t>
  </si>
  <si>
    <t>-526134593</t>
  </si>
  <si>
    <t>Vnitrostaveništní doprava suti a vybouraných hmot vodorovně do 50 m svisle ručně pro budovy a haly výšky přes 6 do 9 m</t>
  </si>
  <si>
    <t>"k vrátku do úseku G"1,229</t>
  </si>
  <si>
    <t>-1012077823</t>
  </si>
  <si>
    <t>"do úseku G"1,229</t>
  </si>
  <si>
    <t>1,229*5 'Přepočtené koeficientem množství</t>
  </si>
  <si>
    <t>2079136008</t>
  </si>
  <si>
    <t>-1642046042</t>
  </si>
  <si>
    <t>1,229*19 'Přepočtené koeficientem množství</t>
  </si>
  <si>
    <t>1677770867</t>
  </si>
  <si>
    <t>-540591433</t>
  </si>
  <si>
    <t>1542129079</t>
  </si>
  <si>
    <t>1808689456</t>
  </si>
  <si>
    <t>"doprava z úseku G"0,210</t>
  </si>
  <si>
    <t>-1730522292</t>
  </si>
  <si>
    <t>"m.č.1.07"145,29</t>
  </si>
  <si>
    <t>"m.č.1.08"48,81</t>
  </si>
  <si>
    <t>"m.č.2.01"154,25</t>
  </si>
  <si>
    <t>1751589436</t>
  </si>
  <si>
    <t>348,35*1,02 'Přepočtené koeficientem množství</t>
  </si>
  <si>
    <t>-460678803</t>
  </si>
  <si>
    <t>-1936371287</t>
  </si>
  <si>
    <t>"m.č.1.07 dle detailu G"(10,1+2,85+1,15)*0,49</t>
  </si>
  <si>
    <t>"m.č.1.08 dle detailu G"(2,42*2+1,5)*0,49</t>
  </si>
  <si>
    <t>-1416070061</t>
  </si>
  <si>
    <t>10,016*1,05 'Přepočtené koeficientem množství</t>
  </si>
  <si>
    <t>1203555482</t>
  </si>
  <si>
    <t>926694951</t>
  </si>
  <si>
    <t>"doprava z úseku G"7,240</t>
  </si>
  <si>
    <t>-2064722871</t>
  </si>
  <si>
    <t>"doprava z úseku G"7,24</t>
  </si>
  <si>
    <t>1396441283</t>
  </si>
  <si>
    <t>"pozn.1 m.č.1,07"2</t>
  </si>
  <si>
    <t>-1562415473</t>
  </si>
  <si>
    <t>"m.č.1.07"2</t>
  </si>
  <si>
    <t>751134913R</t>
  </si>
  <si>
    <t>Dmtž a odstranění motoru nefunkčního VZT (25 kg) včetně likvidace</t>
  </si>
  <si>
    <t>-609558058</t>
  </si>
  <si>
    <t>1900303481</t>
  </si>
  <si>
    <t>"T111"2</t>
  </si>
  <si>
    <t>"T35"4</t>
  </si>
  <si>
    <t>"T33"2</t>
  </si>
  <si>
    <t>"T36"2+4</t>
  </si>
  <si>
    <t>"T37"4</t>
  </si>
  <si>
    <t>"T38"4</t>
  </si>
  <si>
    <t>-357563002</t>
  </si>
  <si>
    <t>"T111"0,25*2</t>
  </si>
  <si>
    <t>"T33"0,2*2</t>
  </si>
  <si>
    <t>"T35"4*0,2</t>
  </si>
  <si>
    <t>"T36"6*0,2</t>
  </si>
  <si>
    <t>"T37"4*0,2</t>
  </si>
  <si>
    <t>"T38"4*0,2</t>
  </si>
  <si>
    <t>4,5*1,08 'Přepočtené koeficientem množství</t>
  </si>
  <si>
    <t>545782850</t>
  </si>
  <si>
    <t>425435066</t>
  </si>
  <si>
    <t>-1615390317</t>
  </si>
  <si>
    <t>"m.č.1.07"4</t>
  </si>
  <si>
    <t>-1940947723</t>
  </si>
  <si>
    <t>"m.č.2.01"2</t>
  </si>
  <si>
    <t>961683917</t>
  </si>
  <si>
    <t>"spojení T100 se zdivem"2</t>
  </si>
  <si>
    <t>"m.č.1.08 uchycení trámové podpory ke žlabu a k podlaze"3*2</t>
  </si>
  <si>
    <t>76214-P5tR</t>
  </si>
  <si>
    <t>Osazení, výroba a dodávka zákrytu žlabu šíře 400 mm délky 950 mm z prken tl.24 mm- kompletní provedení včetně spoj.materiálu a impregnace dřeva nátěrem dle PD ozn.P5</t>
  </si>
  <si>
    <t>120693971</t>
  </si>
  <si>
    <t>76214-P6cR</t>
  </si>
  <si>
    <t>Osazení, výroba a dodávka zákrytu žlabu šíře 350 mm délky 3570 mm z prken tl.24 mm- kompletní provedení včetně spoj.materiálu a impregnace dřeva nátěrem dle PD ozn.P6</t>
  </si>
  <si>
    <t>99109613</t>
  </si>
  <si>
    <t>76214-P6dR</t>
  </si>
  <si>
    <t>Osazení, výroba a dodávka zákrytu žlabu šíře 350 mm délky 3375 mm z prken tl.24 mm- kompletní provedení včetně spoj.materiálu a impregnace dřeva nátěrem dle PD ozn.P6</t>
  </si>
  <si>
    <t>-1062257834</t>
  </si>
  <si>
    <t>76214-P6iR</t>
  </si>
  <si>
    <t>Osazení, výroba a dodávka zákrytu žlabu šíře 350 mm délky 1200 mm z prken tl.24 mm- kompletní provedení včetně spoj.materiálu a impregnace dřeva nátěrem dle PD ozn.P6</t>
  </si>
  <si>
    <t>1460793256</t>
  </si>
  <si>
    <t>76214-P6jR</t>
  </si>
  <si>
    <t>Osazení, výroba a dodávka zákrytu žlabu šíře 350 mm délky 1100 mm z prken tl.24 mm- kompletní provedení včetně spoj.materiálu a impregnace dřeva nátěrem dle PD ozn.P6</t>
  </si>
  <si>
    <t>-501987677</t>
  </si>
  <si>
    <t>1471615962</t>
  </si>
  <si>
    <t>"m.č.1.07"0,79*2*4</t>
  </si>
  <si>
    <t>1140217438</t>
  </si>
  <si>
    <t>-1111025759</t>
  </si>
  <si>
    <t>"T35"3,45</t>
  </si>
  <si>
    <t>"T36"4,43</t>
  </si>
  <si>
    <t>"T37"0,39</t>
  </si>
  <si>
    <t>"T38"3,325</t>
  </si>
  <si>
    <t>-924614024</t>
  </si>
  <si>
    <t>"T35"(0,08*0,1)*(3,45*2+0,84*2)</t>
  </si>
  <si>
    <t>"T36"(0,08*0,1)*(4,43*2+0,84*3)</t>
  </si>
  <si>
    <t>"T37"(0,08*0,1)*(0,39*2+0,84*2)</t>
  </si>
  <si>
    <t>"T38"(0,08*0,1)*(3,325*2+0,84*2)</t>
  </si>
  <si>
    <t>"hranol 80x80"</t>
  </si>
  <si>
    <t>"T36"0,65*2*0,08*0,08</t>
  </si>
  <si>
    <t>"hranolek 60x60"</t>
  </si>
  <si>
    <t>"T36"0,5*2*0,06*0,06</t>
  </si>
  <si>
    <t>0,259*1,1 'Přepočtené koeficientem množství</t>
  </si>
  <si>
    <t>-449504107</t>
  </si>
  <si>
    <t>"T35"3,19*0,08*0,032</t>
  </si>
  <si>
    <t>"T36"4,19*0,08*0,032</t>
  </si>
  <si>
    <t>"T37"0,23*0,08*0,032</t>
  </si>
  <si>
    <t>"T38"3,165*0,08*0,032</t>
  </si>
  <si>
    <t>-1842373517</t>
  </si>
  <si>
    <t>"T36"3</t>
  </si>
  <si>
    <t>1732456849</t>
  </si>
  <si>
    <t>762341410</t>
  </si>
  <si>
    <t>Montáž bednění střešních žlabů z hrubých prken</t>
  </si>
  <si>
    <t>1432890835</t>
  </si>
  <si>
    <t>Bednění a laťování montáž bednění střešních žlabů s vytvořením spádu dna z prken hrubých tl. do 32 mm</t>
  </si>
  <si>
    <t>"P9"1,02*(1,46+3,505)</t>
  </si>
  <si>
    <t>"P10"1,3*(1,21+3,424)</t>
  </si>
  <si>
    <t>60511125R</t>
  </si>
  <si>
    <t>řezivo stavební prkna impregnovaná tl.32 mm dl 2-5m</t>
  </si>
  <si>
    <t>282325879</t>
  </si>
  <si>
    <t>"dle PD P9"0,3</t>
  </si>
  <si>
    <t>"dle PD P10"0,36</t>
  </si>
  <si>
    <t>0,66*1,1 'Přepočtené koeficientem množství</t>
  </si>
  <si>
    <t>762395000</t>
  </si>
  <si>
    <t>Spojovací prostředky krovů, bednění, laťování, nadstřešních konstrukcí</t>
  </si>
  <si>
    <t>2135006898</t>
  </si>
  <si>
    <t>Spojovací prostředky krovů, bednění a laťování, nadstřešních konstrukcí svory, prkna, hřebíky, pásová ocel, vruty</t>
  </si>
  <si>
    <t>"pro P9 a P10"0,66</t>
  </si>
  <si>
    <t>762344811</t>
  </si>
  <si>
    <t>Demontáž bednění střešních žlabů z prken</t>
  </si>
  <si>
    <t>-1184193028</t>
  </si>
  <si>
    <t>Demontáž bednění a laťování bednění střešních žlabů, včetně spádové konstrukce z prken</t>
  </si>
  <si>
    <t>"m.č.1.08 zbytky žlabů"2,5*(0,4*2+0,4)</t>
  </si>
  <si>
    <t>1952222741</t>
  </si>
  <si>
    <t>"m.č.2.01"(0,76*0,74+0,74*0,3)*2</t>
  </si>
  <si>
    <t>-1528715557</t>
  </si>
  <si>
    <t>"použití rozebraných prken"</t>
  </si>
  <si>
    <t>"T31"2,7*0,72</t>
  </si>
  <si>
    <t>"T32"2,76*0,72</t>
  </si>
  <si>
    <t>"T33"6,52*0,72</t>
  </si>
  <si>
    <t>"T41"7,38*0,72</t>
  </si>
  <si>
    <t>"T42"2,53*0,72</t>
  </si>
  <si>
    <t>710220697</t>
  </si>
  <si>
    <t>"T31"2,65*2</t>
  </si>
  <si>
    <t>"T32"2,77+2,32</t>
  </si>
  <si>
    <t>"T41"7,58*2</t>
  </si>
  <si>
    <t>"T42"2,575*2</t>
  </si>
  <si>
    <t>"T33"7+6,465</t>
  </si>
  <si>
    <t>1656919232</t>
  </si>
  <si>
    <t>"T31"2,65*2*0,1*0,08</t>
  </si>
  <si>
    <t>"T32"(2,77+2,32)*0,1*0,08</t>
  </si>
  <si>
    <t>"T42"2,575*2*0,1*0,08</t>
  </si>
  <si>
    <t>0,124*1,08 'Přepočtené koeficientem množství</t>
  </si>
  <si>
    <t>60512126</t>
  </si>
  <si>
    <t>hranol stavební řezivo průřezu do 120cm2 dl 6-8m</t>
  </si>
  <si>
    <t>-444360798</t>
  </si>
  <si>
    <t>"T41"7,58*2*0,1*0,08</t>
  </si>
  <si>
    <t>"T33"(7+6,465)*0,1*0,12</t>
  </si>
  <si>
    <t>0,283*1,08 'Přepočtené koeficientem množství</t>
  </si>
  <si>
    <t>-1921279047</t>
  </si>
  <si>
    <t>"m.č.1.07"1</t>
  </si>
  <si>
    <t>-2048266624</t>
  </si>
  <si>
    <t>-284333967</t>
  </si>
  <si>
    <t>"T33"0,8</t>
  </si>
  <si>
    <t>"T41"0,1*8</t>
  </si>
  <si>
    <t>"T42"0,72</t>
  </si>
  <si>
    <t>"hranol 100x100"</t>
  </si>
  <si>
    <t>"T33"0,3</t>
  </si>
  <si>
    <t>238264333</t>
  </si>
  <si>
    <t>"hranol 80x100"2,32*0,08*0,1</t>
  </si>
  <si>
    <t>"hranol 100x100"0,3*0,1*0,1</t>
  </si>
  <si>
    <t>762751130</t>
  </si>
  <si>
    <t>Montáž prostorové vázané kce na hladko z hraněného řeziva průřezové plochy do 288 cm2</t>
  </si>
  <si>
    <t>-1396387365</t>
  </si>
  <si>
    <t>Montáž prostorových konstrukcí vázaných na hladko (bez zářezů) z řeziva hraněného nebo polohraněného, průřezové plochy přes 224 do 288 cm2</t>
  </si>
  <si>
    <t>"T111"1,3</t>
  </si>
  <si>
    <t>60512135</t>
  </si>
  <si>
    <t>hranol stavební řezivo průřezu do 288cm2 do dl 6m</t>
  </si>
  <si>
    <t>-1783602960</t>
  </si>
  <si>
    <t>"T111 dle PD"0,03</t>
  </si>
  <si>
    <t>0,03*1,08 'Přepočtené koeficientem množství</t>
  </si>
  <si>
    <t>-444713049</t>
  </si>
  <si>
    <t>"T34"0,96+0,6*2</t>
  </si>
  <si>
    <t>"T39"4,75*2</t>
  </si>
  <si>
    <t>"T40"4,68*2</t>
  </si>
  <si>
    <t>-919072588</t>
  </si>
  <si>
    <t>"T34 dle PD"0,017</t>
  </si>
  <si>
    <t>"T39 dle PD"0,076</t>
  </si>
  <si>
    <t>"T40 dl PD"0,075</t>
  </si>
  <si>
    <t>0,168*1,08 'Přepočtené koeficientem množství</t>
  </si>
  <si>
    <t>939859856</t>
  </si>
  <si>
    <t>"T39"2*2</t>
  </si>
  <si>
    <t>"T40"2*2</t>
  </si>
  <si>
    <t>953222669</t>
  </si>
  <si>
    <t>"fošny"0,168</t>
  </si>
  <si>
    <t>"hranoly"0,052</t>
  </si>
  <si>
    <t>-1640283343</t>
  </si>
  <si>
    <t>"m.č.2.01"4</t>
  </si>
  <si>
    <t>2102729691</t>
  </si>
  <si>
    <t>"m.č.2.01"12*0,38*2</t>
  </si>
  <si>
    <t>762211911R</t>
  </si>
  <si>
    <t>Demontáž dřevěného madla včetně popěr</t>
  </si>
  <si>
    <t>2034262748</t>
  </si>
  <si>
    <t>"m.č.2.01"3,33</t>
  </si>
  <si>
    <t>-1144141859</t>
  </si>
  <si>
    <t>1179164624</t>
  </si>
  <si>
    <t>"doprava z úseku G"0,877</t>
  </si>
  <si>
    <t>1282169116</t>
  </si>
  <si>
    <t>-997552023</t>
  </si>
  <si>
    <t>764508-K4R</t>
  </si>
  <si>
    <t>Měděné kotevní pásky (objímky) pro přichycení stávajícího svodu do zdiva z Cu plechu včetně kotevního a spoj.materiálu kompletní provedení dle výpisu klempířských prací ozn.K4</t>
  </si>
  <si>
    <t>323260364</t>
  </si>
  <si>
    <t>764508-K5R</t>
  </si>
  <si>
    <t xml:space="preserve">Měděné koleno pro usměrnění vody z Cu plechu tl.1,0 mm DN 150  kompletní provedení dle výpisu klempířských prací ozn.K5</t>
  </si>
  <si>
    <t>1199180136</t>
  </si>
  <si>
    <t>Měděné koleno pro usměrnění vody z Cu plechu tl.1,0 mm DN 150 kompletní provedení dle výpisu klempířských prací ozn.K5</t>
  </si>
  <si>
    <t>764508-K6R</t>
  </si>
  <si>
    <t xml:space="preserve">Měděné koleno pro usměrnění vody z Cu plechu tl.1,0 mm DN 180  kompletní provedení dle výpisu klempířských prací ozn.K6</t>
  </si>
  <si>
    <t>49167698</t>
  </si>
  <si>
    <t>Měděné koleno pro usměrnění vody z Cu plechu tl.1,0 mm DN 180 kompletní provedení dle výpisu klempířských prací ozn.K6</t>
  </si>
  <si>
    <t>1221885909</t>
  </si>
  <si>
    <t>-715612341</t>
  </si>
  <si>
    <t>"doprava z úseku G"0,011</t>
  </si>
  <si>
    <t>-887774136</t>
  </si>
  <si>
    <t>767671-Z8R</t>
  </si>
  <si>
    <t>Původní vrátek na lustr 640x380x700 mm- oprava povrchu ( mechanické očištění,odrezivění a nový olejosyntet. nátěr), úprava a doplnění kotvení s termoplast.pěnou - kompletní provedení dle tabulky zámečnických výrobků ozn.Z8</t>
  </si>
  <si>
    <t>-388940734</t>
  </si>
  <si>
    <t>-2050435553</t>
  </si>
  <si>
    <t>-927544551</t>
  </si>
  <si>
    <t>998767192</t>
  </si>
  <si>
    <t>Příplatek k přesunu hmot tonážní 767 za zvětšený přesun do 100 m</t>
  </si>
  <si>
    <t>117174924</t>
  </si>
  <si>
    <t>Přesun hmot pro zámečnické konstrukce stanovený z hmotnosti přesunovaného materiálu Příplatek k cenám za zvětšený přesun přes vymezenou největší dopravní vzdálenost do 100 m</t>
  </si>
  <si>
    <t>783009421</t>
  </si>
  <si>
    <t>Bezpečnostní šrafování stěnových nebo podlahových hran</t>
  </si>
  <si>
    <t>562624518</t>
  </si>
  <si>
    <t>Bezpečnostní šrafování rohových hran stěnových nebo podlahových</t>
  </si>
  <si>
    <t>"pozn.55"4</t>
  </si>
  <si>
    <t>1731376497</t>
  </si>
  <si>
    <t>"m.č.2.01"16,8+"žlaby připoj.potrubí"3,8</t>
  </si>
  <si>
    <t>"m.č.1.08"1,7+2,4</t>
  </si>
  <si>
    <t>1035920860</t>
  </si>
  <si>
    <t>1891375235</t>
  </si>
  <si>
    <t>"posunutí ponechaných tesařských schodů do nových pozic dle PD"8</t>
  </si>
  <si>
    <t>úsek G - Pravé střední křídlo, pravé západní křídlo a risalit I</t>
  </si>
  <si>
    <t>52260652</t>
  </si>
  <si>
    <t>"pozn.51 otvory 200x250"5</t>
  </si>
  <si>
    <t>1457013268</t>
  </si>
  <si>
    <t>16234306</t>
  </si>
  <si>
    <t>-1311215540</t>
  </si>
  <si>
    <t>76933332</t>
  </si>
  <si>
    <t>"m.č.1.09"</t>
  </si>
  <si>
    <t>"skladba S3 "0,8*0,37*0,05+(1,38*0,52+0,63*0,79)*0,05</t>
  </si>
  <si>
    <t>-954059995</t>
  </si>
  <si>
    <t>"m.č.1.11"</t>
  </si>
  <si>
    <t>"skladba S2"2*0,6*0,05</t>
  </si>
  <si>
    <t>1397096370</t>
  </si>
  <si>
    <t>"skladba S2 m.č.1.11"0,6*1,2</t>
  </si>
  <si>
    <t>-1343491194</t>
  </si>
  <si>
    <t>"doplnění cca 40%"37*0,4</t>
  </si>
  <si>
    <t>33067060</t>
  </si>
  <si>
    <t>"pro m.č.2.10"9</t>
  </si>
  <si>
    <t>952900102R</t>
  </si>
  <si>
    <t>Vyklízení a odstranění z prostoru půdy dřevěné laťové chodníčky volně ložené</t>
  </si>
  <si>
    <t>-1680991919</t>
  </si>
  <si>
    <t>"dle PD" 10,1</t>
  </si>
  <si>
    <t>952900108R</t>
  </si>
  <si>
    <t>-828752995</t>
  </si>
  <si>
    <t>"dle PD" (10+15)/1000</t>
  </si>
  <si>
    <t>952900121R</t>
  </si>
  <si>
    <t xml:space="preserve">Odstranění a likvidace volně uložených nefunkčních kovových antén dle PD </t>
  </si>
  <si>
    <t>-1661388622</t>
  </si>
  <si>
    <t>1109337603</t>
  </si>
  <si>
    <t>"m.č.1.09 a 1.10"444,21</t>
  </si>
  <si>
    <t>"m.č.1.11"280,81</t>
  </si>
  <si>
    <t>"m.č.2,10"(5,24*3,78)</t>
  </si>
  <si>
    <t>-1154575068</t>
  </si>
  <si>
    <t>"m.č.1.09 a 1.10"298,25+145,96</t>
  </si>
  <si>
    <t>"m.č.2.10"19,54</t>
  </si>
  <si>
    <t>884164597</t>
  </si>
  <si>
    <t>"m.č.1.09 vazné trámy u podlahy 270x210 mm"(0,21+0,27)*2*108,5</t>
  </si>
  <si>
    <t>"pozednice m.č.1.09"(0,16+0,15)*30,2+"zazděná pozednice"0,15*18,7</t>
  </si>
  <si>
    <t>"m.č.1.10 vazné trámy u podlahy 270x210 mm"(0,21+0,27)*2*51,3</t>
  </si>
  <si>
    <t>"pozednice m.č.1.09"(0,16+0,15)*45,2</t>
  </si>
  <si>
    <t>"m.č.1.11 vazné trámy u podlahy 260x210 mm"(0,21+0,26)*2*109,3</t>
  </si>
  <si>
    <t>"pozednice m.č.1.11"(0,16+0,15)*49,4</t>
  </si>
  <si>
    <t>"m.č.1.09 ponechaná pochozí lávka"24,8</t>
  </si>
  <si>
    <t>"m.č.1.10 ponechaná pochozí lávka"11,2</t>
  </si>
  <si>
    <t>"m.č.1.11 ponechaná pochozí lávka i se stupni"17,9</t>
  </si>
  <si>
    <t>"m.č.1.09 ocel.nosníky u podlahy"25</t>
  </si>
  <si>
    <t>-1696480395</t>
  </si>
  <si>
    <t>"m.č.1.09"(11,2+1,3+1,6+7,2+0,15+0,32*3+8,89)*0,5- "dveře"(0,8+0,74)*0,5+"ostění"0,5*0,13*2+"sokl u dveří"0,72*0,32</t>
  </si>
  <si>
    <t xml:space="preserve">"část  pod pozednicí a nad pozednicí m.č.1.09"0,35*48,9</t>
  </si>
  <si>
    <t>"m.č.1.10"(0,32+1,87+0,3+0,18+3,78+6,67)*0,5-"dveře"0,8*2*0,5+"ostění"(0,5*2)*0,2</t>
  </si>
  <si>
    <t xml:space="preserve">"část  pod pozenicí a nad pozednicí m.č.1.10"0,35*45,2</t>
  </si>
  <si>
    <t>"m.č.1.11"(7,26+13,73+9,6+0,437*21,27+0,17+1,38+0,17+1,9+0,15+1,07+0,15+1,45)*0,5-"dveře"(0,8+0,74)*0,5+"ostění"0,17*2*0,5</t>
  </si>
  <si>
    <t xml:space="preserve">"část  pod pozenicí a nad pozednicí m.č.1.11"0,35*49,4</t>
  </si>
  <si>
    <t>"m.č.2.01"(5,24+3,78)*0,5</t>
  </si>
  <si>
    <t>"m.č.1.09"(1,284*2+0,63)*0,5+(2,84+0,63)*2*0,5+(3,54+0,63)*2*0,5+(1,44+0,63)*2*0,5+(1,4+0,493)*2*0,5+(3,48+0,508)*2*0,5</t>
  </si>
  <si>
    <t>"m.č.1.10"(0,544+0,76)*2*0,5+(1,352+0,99)*2*0,5+(1,784+0,49)*2*0,5+(1,22+0,49)*2*0,5+0,63*4*0,5</t>
  </si>
  <si>
    <t>"m.č.1.11"(1,68+0,63)*2*0,5+(1,78+0,49*2)*0,5+(1,06+0,63)*2*0,5+(2,84+0,48)*2*0,5+(1,24+0,49)*2*0,5</t>
  </si>
  <si>
    <t>+"snížené části"(1,32*2+0,49)*0,29+(1,55*2+0,48)*0,29</t>
  </si>
  <si>
    <t>"m.č.1.09"(0,6+0,63)*2*0,5</t>
  </si>
  <si>
    <t>"m.č.1.11"(0,17*2)*0,5*4+(0,6+0,51)*2*0,5+(0,843+0,49)*2*0,5</t>
  </si>
  <si>
    <t>"m.č.1.09"(0,63*0,46)*2+(0,63+0,46*2)*0,25+(1,12*0,63)+1,12*0,2*2+(0,54*0,63)+(0,54*2+0,63)*0,2+1,24*0,63+(1,24*2+0,63)*0,21+0,48*0,48+0,48*4*0,26</t>
  </si>
  <si>
    <t>+"pod žlaby"0,39*0,493+(0,493+0,39*2)*0,47+0,53*0,56+(0,53*2)*0,26</t>
  </si>
  <si>
    <t>"m.č.1.11"0,46*0,17+(0,17*2+0,46)*0,2+0,54*0,17+(0,17*2+0,54)*0,2+0,52*0,17+(0,17*2+0,52)*0,2+0,49*0,5+(0,49+0,5)*2*0,17+0,49*0,63+(0,49+0,63)*2*0,22</t>
  </si>
  <si>
    <t>+0,49*0,63*2+(0,49+0,63)*2*(0,19+0,2)+0,43*0,49+(0,49+0,43*2)*0,22+0,42*0,48+(0,42*2+0,48)*0,19</t>
  </si>
  <si>
    <t>-176184475</t>
  </si>
  <si>
    <t>"m.č.1.09 a 1.10"(298,25+145,96)*0,05</t>
  </si>
  <si>
    <t>"m.č.1.11"280,81*0,05</t>
  </si>
  <si>
    <t>"m.č.2.10"19,54*0,05</t>
  </si>
  <si>
    <t>430384739</t>
  </si>
  <si>
    <t>"pozn.2 m.č.1.10 a 1.09"49,8</t>
  </si>
  <si>
    <t>"pozn.2 m.č.1.11"27,5</t>
  </si>
  <si>
    <t>-372719836</t>
  </si>
  <si>
    <t>"po závitové tyče "8</t>
  </si>
  <si>
    <t>-737386958</t>
  </si>
  <si>
    <t>"pro P4"2</t>
  </si>
  <si>
    <t>-174243811</t>
  </si>
  <si>
    <t>"pro T70"2</t>
  </si>
  <si>
    <t>"pro T76"2</t>
  </si>
  <si>
    <t>"pro T77"2</t>
  </si>
  <si>
    <t>"pro T61"17</t>
  </si>
  <si>
    <t>-1555958598</t>
  </si>
  <si>
    <t>"m.č.1.09"(1,38*0,52+0,79*0,63)*0,6+0,8*0,37*0,2</t>
  </si>
  <si>
    <t>-578642227</t>
  </si>
  <si>
    <t>"skladba S2"0,6*1,2</t>
  </si>
  <si>
    <t>-939474687</t>
  </si>
  <si>
    <t>1288920416</t>
  </si>
  <si>
    <t>"pozn.17"3,55</t>
  </si>
  <si>
    <t>1539848245</t>
  </si>
  <si>
    <t>997013041R</t>
  </si>
  <si>
    <t>Vyklizení,odstranění volně položeného osinkocem. potrubí DN 160 délky 3 m,vč.stabilizace nebezpečného odpadu, balení odpadu, transportu k místu naložení odpadu do přepravního prostředku</t>
  </si>
  <si>
    <t>-1250379514</t>
  </si>
  <si>
    <t>P</t>
  </si>
  <si>
    <t>Poznámka k položce:_x000d_
V ceně započteny i náklady na ochranné pomůcky ( respirátory, ochranné obleky, speciální obaly, pásky a nálepky určené k likvidaci materiálu s obsahem azbestu, zvlhčující přípravek pro fixování a stabilizaci azbestových vláken ).</t>
  </si>
  <si>
    <t>-1857745363</t>
  </si>
  <si>
    <t>"celková hmotnost"6,964</t>
  </si>
  <si>
    <t>-"nebezpečný odpad"0,05</t>
  </si>
  <si>
    <t>836093463</t>
  </si>
  <si>
    <t>6,914*2 'Přepočtené koeficientem množství</t>
  </si>
  <si>
    <t>2004324037</t>
  </si>
  <si>
    <t>-"ocel, plechy"0,176</t>
  </si>
  <si>
    <t>1399171670</t>
  </si>
  <si>
    <t>6,738*19 'Přepočtené koeficientem množství</t>
  </si>
  <si>
    <t>997013521R</t>
  </si>
  <si>
    <t>Uložení azbestu a kontaminovaných materiálů na místo zneškodnění, přistavení kontejneru, nakládka, odvoz</t>
  </si>
  <si>
    <t>-196269506</t>
  </si>
  <si>
    <t xml:space="preserve">Uložení azbestu a kontaminovaných materiálů na místo zneškodnění, přistavení kontejneru, nakládka, odvoz
</t>
  </si>
  <si>
    <t>"osinkocementové potrubí"0,05</t>
  </si>
  <si>
    <t>435828612</t>
  </si>
  <si>
    <t>"demontované tesařské konstrukce"2,841</t>
  </si>
  <si>
    <t>"laťové chodníčky"2,222</t>
  </si>
  <si>
    <t>997013821</t>
  </si>
  <si>
    <t>Poplatek za uložení na skládce (skládkovné) stavebního odpadu s obsahem azbestu kód odpadu 17 06 05</t>
  </si>
  <si>
    <t>1696008803</t>
  </si>
  <si>
    <t>Poplatek za uložení stavebního odpadu na skládce (skládkovné) ze stavebních materiálů obsahujících azbest zatříděných do Katalogu odpadů pod kódem 17 06 05</t>
  </si>
  <si>
    <t>-370526339</t>
  </si>
  <si>
    <t>-619538364</t>
  </si>
  <si>
    <t>1309035697</t>
  </si>
  <si>
    <t>"m.č.1.09"286,59</t>
  </si>
  <si>
    <t>"m.č.1.10"140,95</t>
  </si>
  <si>
    <t>"m.č.1.11"273,25</t>
  </si>
  <si>
    <t>"m.č.2.01"19,54</t>
  </si>
  <si>
    <t>-517820099</t>
  </si>
  <si>
    <t>720,33*1,02 'Přepočtené koeficientem množství</t>
  </si>
  <si>
    <t>-860020980</t>
  </si>
  <si>
    <t>1210374721</t>
  </si>
  <si>
    <t>"m.č.1.09"0,53*4*0,25</t>
  </si>
  <si>
    <t>"m.č.1.10"(4*0,5)*0,25</t>
  </si>
  <si>
    <t>"m.č.1.11"(0,75+0,65)*2*0,25</t>
  </si>
  <si>
    <t>1916110631</t>
  </si>
  <si>
    <t>"H8"(2*PI*0,05)*0,15*4</t>
  </si>
  <si>
    <t>"H9"(2*PI*0,05)*0,15*2</t>
  </si>
  <si>
    <t>"H10"(2*PI*0,05)*0,15*2</t>
  </si>
  <si>
    <t>-352695541</t>
  </si>
  <si>
    <t>0,376*1,05 'Přepočtené koeficientem množství</t>
  </si>
  <si>
    <t>2123391060</t>
  </si>
  <si>
    <t>-366150890</t>
  </si>
  <si>
    <t>-1331604593</t>
  </si>
  <si>
    <t>"pozn.1 m.č.1,09"3</t>
  </si>
  <si>
    <t>"pozn.1 m.č.1.11"2</t>
  </si>
  <si>
    <t>-1298221005</t>
  </si>
  <si>
    <t>"m.č.1.09"3</t>
  </si>
  <si>
    <t>"m.č.1.11"2</t>
  </si>
  <si>
    <t>72117-H8R</t>
  </si>
  <si>
    <t xml:space="preserve">Potrubí kanalizační z PP  pro připojení odvětrání kanalizace DN 100, včetně tvarovek, instalačních objímek pro kotvení- kompletní provedení dle tabulky TZB ozn.H8</t>
  </si>
  <si>
    <t>-1406854228</t>
  </si>
  <si>
    <t>Potrubí kanalizační z PP pro připojení odvětrání kanalizace DN 100, včetně tvarovek, instalačních objímek pro kotvení- kompletní provedení dle tabulky TZB ozn.H8</t>
  </si>
  <si>
    <t>72117-H9R</t>
  </si>
  <si>
    <t xml:space="preserve">Potrubí kanalizační z PP  pro připojení odvětrání kanalizace DN 100, včetně tvarovek,přechodek, instalačních objímek pro kotvení- kompletní provedení dle tabulky TZB ozn.H9</t>
  </si>
  <si>
    <t>979778445</t>
  </si>
  <si>
    <t>Potrubí kanalizační z PP pro připojení odvětrání kanalizace DN 100, včetně tvarovek,přechodek, instalačních objímek pro kotvení- kompletní provedení dle tabulky TZB ozn.H9</t>
  </si>
  <si>
    <t>72117-H10R</t>
  </si>
  <si>
    <t xml:space="preserve">Potrubí kanalizační z PP  pro připojení odvětrání kanalizace DN 100, včetně tvarovek, instalačních objímek pro kotvení- kompletní provedení dle tabulky TZB ozn.H10</t>
  </si>
  <si>
    <t>-2121495832</t>
  </si>
  <si>
    <t>Potrubí kanalizační z PP pro připojení odvětrání kanalizace DN 100, včetně tvarovek, instalačních objímek pro kotvení- kompletní provedení dle tabulky TZB ozn.H10</t>
  </si>
  <si>
    <t>-355886453</t>
  </si>
  <si>
    <t>239912525</t>
  </si>
  <si>
    <t>1884456077</t>
  </si>
  <si>
    <t>751134912R</t>
  </si>
  <si>
    <t>Dmtž a rozebrání nefunkčního zařízení VZT (50 kg) včetně likvidace</t>
  </si>
  <si>
    <t>-990992872</t>
  </si>
  <si>
    <t>2087003062</t>
  </si>
  <si>
    <t>"T63"2*2</t>
  </si>
  <si>
    <t>"T65"2</t>
  </si>
  <si>
    <t>"T88"2</t>
  </si>
  <si>
    <t>"P4"2</t>
  </si>
  <si>
    <t>-2126355056</t>
  </si>
  <si>
    <t>"T63"0,2*2*2</t>
  </si>
  <si>
    <t>"T65"0,2*2</t>
  </si>
  <si>
    <t>"T88"0,2*2</t>
  </si>
  <si>
    <t>1,6*1,08 'Přepočtené koeficientem množství</t>
  </si>
  <si>
    <t>-168363439</t>
  </si>
  <si>
    <t>"P4"2*0,2</t>
  </si>
  <si>
    <t>700186117</t>
  </si>
  <si>
    <t>178321089</t>
  </si>
  <si>
    <t>-1281002767</t>
  </si>
  <si>
    <t>1087158805</t>
  </si>
  <si>
    <t>408996042</t>
  </si>
  <si>
    <t>"m.č.1.09 a 1.10"18</t>
  </si>
  <si>
    <t>"m.č.1.11"16</t>
  </si>
  <si>
    <t>111753087</t>
  </si>
  <si>
    <t>"m.č.1.09 a 1.10"8</t>
  </si>
  <si>
    <t>"m.č.1.11"8</t>
  </si>
  <si>
    <t>-1878923763</t>
  </si>
  <si>
    <t>"spojení T63 se stávaj.lávkou"2</t>
  </si>
  <si>
    <t>"pro P8"2</t>
  </si>
  <si>
    <t>-272790681</t>
  </si>
  <si>
    <t>"pozn.14 odřezání žlabu"0,3+0,26*2</t>
  </si>
  <si>
    <t>"pozn.11"(0,3+0,26*2)*2</t>
  </si>
  <si>
    <t>2067344511</t>
  </si>
  <si>
    <t>"podpěry P3"0,38*9</t>
  </si>
  <si>
    <t>430711672</t>
  </si>
  <si>
    <t>"P3"(0,38*(0,53+0,15+0,22+0,3+0,28+0,1+0,08+0,03+0,67))*0,04</t>
  </si>
  <si>
    <t>0,036*1,1 'Přepočtené koeficientem množství</t>
  </si>
  <si>
    <t>1670911576</t>
  </si>
  <si>
    <t>"P3"2*9</t>
  </si>
  <si>
    <t>-1635064871</t>
  </si>
  <si>
    <t>-1670728522</t>
  </si>
  <si>
    <t>"větrací žlab D1"(0,32+0,44)*2*7,9</t>
  </si>
  <si>
    <t>"přípojky větracího žlabu D2"(0,2+0,28)*2*(0,872+0,852+0,876)+(0,2+0,28)*2*(2+0,605+1,6)+(0,2+0,28)*2*(1,55+0,81)</t>
  </si>
  <si>
    <t>78131997</t>
  </si>
  <si>
    <t>2068623472</t>
  </si>
  <si>
    <t>76214-P5dR</t>
  </si>
  <si>
    <t>Osazení, výroba a dodávka zákrytu žlabu s výřezem šíře 400 mm délky 3650 mm z prken tl.24 mm- kompletní provedení včetně spoj.materiálu a impregnace dřeva nátěrem dle PD ozn.P5</t>
  </si>
  <si>
    <t>1084047223</t>
  </si>
  <si>
    <t>1500123821</t>
  </si>
  <si>
    <t>76214-P5gR</t>
  </si>
  <si>
    <t>Osazení, výroba a dodávka zákrytu žlabu s výřezem šíře 400 mm délky 2150 mm z prken tl.24 mm- kompletní provedení včetně spoj.materiálu a impregnace dřeva nátěrem dle PD ozn.P5</t>
  </si>
  <si>
    <t>2119503816</t>
  </si>
  <si>
    <t>76214-P5jR</t>
  </si>
  <si>
    <t>Osazení, výroba a dodávka zákrytu žlabu šíře 400 mm délky 3000 mm z prken tl.24 mm- kompletní provedení včetně spoj.materiálu a impregnace dřeva nátěrem dle PD ozn.P5</t>
  </si>
  <si>
    <t>-315042985</t>
  </si>
  <si>
    <t>1947407942</t>
  </si>
  <si>
    <t>76214-P5nR</t>
  </si>
  <si>
    <t>Osazení, výroba a dodávka zákrytu žlabu šíře 400 mm délky 2150 mm z prken tl.24 mm- kompletní provedení včetně spoj.materiálu a impregnace dřeva nátěrem dle PD ozn.P5</t>
  </si>
  <si>
    <t>1239443950</t>
  </si>
  <si>
    <t>76214-P5oR</t>
  </si>
  <si>
    <t>Osazení, výroba a dodávka zákrytu žlabu šíře 400 mm délky 1950 mm z prken tl.24 mm- kompletní provedení včetně spoj.materiálu a impregnace dřeva nátěrem dle PD ozn.P5</t>
  </si>
  <si>
    <t>1534364792</t>
  </si>
  <si>
    <t>76214-P5pR</t>
  </si>
  <si>
    <t>Osazení, výroba a dodávka zákrytu žlabu šíře 400 mm délky 1650 mm z prken tl.24 mm- kompletní provedení včetně spoj.materiálu a impregnace dřeva nátěrem dle PD ozn.P5</t>
  </si>
  <si>
    <t>1671101811</t>
  </si>
  <si>
    <t>76214-P5qR</t>
  </si>
  <si>
    <t>Osazení, výroba a dodávka zákrytu žlabu šíře 400 mm délky 1500 mm z prken tl.24 mm- kompletní provedení včetně spoj.materiálu a impregnace dřeva nátěrem dle PD ozn.P5</t>
  </si>
  <si>
    <t>-1849149598</t>
  </si>
  <si>
    <t>76214-P5rR</t>
  </si>
  <si>
    <t>Osazení, výroba a dodávka zákrytu žlabu šíře 400 mm délky 1350 mm z prken tl.24 mm- kompletní provedení včetně spoj.materiálu a impregnace dřeva nátěrem dle PD ozn.P5</t>
  </si>
  <si>
    <t>1573521182</t>
  </si>
  <si>
    <t>76214-P5sR</t>
  </si>
  <si>
    <t>Osazení, výroba a dodávka zákrytu žlabu šíře 400 mm délky 1100 mm z prken tl.24 mm- kompletní provedení včetně spoj.materiálu a impregnace dřeva nátěrem dle PD ozn.P5</t>
  </si>
  <si>
    <t>-915979653</t>
  </si>
  <si>
    <t>-211846717</t>
  </si>
  <si>
    <t>-1556682777</t>
  </si>
  <si>
    <t>"T62"0,59*4</t>
  </si>
  <si>
    <t>-1426192688</t>
  </si>
  <si>
    <t>"T62"0,59*4*0,25*0,032</t>
  </si>
  <si>
    <t>0,019*1,1 'Přepočtené koeficientem množství</t>
  </si>
  <si>
    <t>483690180</t>
  </si>
  <si>
    <t>"T62"1,535*0,3*0,05*2</t>
  </si>
  <si>
    <t>0,046*1,1 'Přepočtené koeficientem množství</t>
  </si>
  <si>
    <t>1940258847</t>
  </si>
  <si>
    <t>"hranol 100x80"</t>
  </si>
  <si>
    <t>"T62"(1,47+1,06)*0,1*0,08</t>
  </si>
  <si>
    <t>119797346</t>
  </si>
  <si>
    <t>"T68"0,75*3</t>
  </si>
  <si>
    <t>-613504020</t>
  </si>
  <si>
    <t>"T68"(0,805*0,563*0,032)*2+1,35*0,75*0,032</t>
  </si>
  <si>
    <t>0,061*1,1 'Přepočtené koeficientem množství</t>
  </si>
  <si>
    <t>1968466977</t>
  </si>
  <si>
    <t>1787780897</t>
  </si>
  <si>
    <t>"T62"(1,355+0,95+1,73)</t>
  </si>
  <si>
    <t>"T63"3,11*2</t>
  </si>
  <si>
    <t>"T68"1,025*2</t>
  </si>
  <si>
    <t>"T88"0,96*2</t>
  </si>
  <si>
    <t>-628807162</t>
  </si>
  <si>
    <t>"T62"(0,06*0,08)*(1,47+1,06+0,5*6+1,035*3+0,855*2+1,08)</t>
  </si>
  <si>
    <t>"T63"(0,06*0,08)*(1,54+0,495*2+1,03*4+0,8*4)</t>
  </si>
  <si>
    <t>"T68"(0,06*0,08)*(1,375*2+0,995*2)</t>
  </si>
  <si>
    <t>"T88"(0,06*0,08)*(1,65*2+1,275*4+0,635*4)</t>
  </si>
  <si>
    <t>0,178*1,1 'Přepočtené koeficientem množství</t>
  </si>
  <si>
    <t>-1263523020</t>
  </si>
  <si>
    <t>"T62"(1,355+1,73+0,95)*0,08*0,032</t>
  </si>
  <si>
    <t>"T63"(3,11*2)*0,08*0,032</t>
  </si>
  <si>
    <t>"T68"(1,025*2)*0,08*0,032</t>
  </si>
  <si>
    <t>"T88"0,96*2*0,08*0,032</t>
  </si>
  <si>
    <t>129062112</t>
  </si>
  <si>
    <t>"madlo T62"(1,355+1,73+0,95)*0,06*0,08</t>
  </si>
  <si>
    <t>"madlo T63"3,11*2*0,06*0,08</t>
  </si>
  <si>
    <t>"madlo T68"1,025*2*0,06*0,08</t>
  </si>
  <si>
    <t>"madlo T88"0,96*2*0,06*0,08</t>
  </si>
  <si>
    <t>0,068*1,1 'Přepočtené koeficientem množství</t>
  </si>
  <si>
    <t>-1147367645</t>
  </si>
  <si>
    <t>762211811</t>
  </si>
  <si>
    <t>635191673</t>
  </si>
  <si>
    <t>Demontáž schodiště se zábradlím přímočarých nebo křivočarých z prken nebo fošen bez podstupnic, šířky do 1,00 m</t>
  </si>
  <si>
    <t>"m.č.1.09"0,74*3</t>
  </si>
  <si>
    <t>-1626045781</t>
  </si>
  <si>
    <t>"m.č.1.09"0,75*2</t>
  </si>
  <si>
    <t>"m.č.1.10"0,75*2*5+0,75*3</t>
  </si>
  <si>
    <t>"m.č.1.11"0,75*2</t>
  </si>
  <si>
    <t>559138761</t>
  </si>
  <si>
    <t>"m.č.1.09"0,5</t>
  </si>
  <si>
    <t>158802018</t>
  </si>
  <si>
    <t>"P11"0,82*1,5</t>
  </si>
  <si>
    <t>548030318</t>
  </si>
  <si>
    <t>"dle PD P11"0,05</t>
  </si>
  <si>
    <t>0,05*1,1 'Přepočtené koeficientem množství</t>
  </si>
  <si>
    <t>2121438190</t>
  </si>
  <si>
    <t>"pro P11"0,05</t>
  </si>
  <si>
    <t>762521922</t>
  </si>
  <si>
    <t>Vyřezání části podlahy z prken tl do 32 mm bez polštářů plochy jednotlivě do 1 m2</t>
  </si>
  <si>
    <t>616633906</t>
  </si>
  <si>
    <t>Podlahy tesařské vyřezání části podlahy, bez vyřezání polštářů, z prken tl. do 32 mm, otvoru plochy jednotlivě přes 0,25 do 1,00 m2</t>
  </si>
  <si>
    <t>"šikmé zaříznutí ponechané pochozí lávky od demontáže"</t>
  </si>
  <si>
    <t>"m.č.1.09"1</t>
  </si>
  <si>
    <t>-381011476</t>
  </si>
  <si>
    <t>"m.č.1.09"4</t>
  </si>
  <si>
    <t>"m.č.1.10"4</t>
  </si>
  <si>
    <t>762522901R</t>
  </si>
  <si>
    <t>Demontáž podlah z prken tloušťky do 32 mm včetně podkladního roštu a podpěr</t>
  </si>
  <si>
    <t>-1256495743</t>
  </si>
  <si>
    <t>"pozn.15"2,22+1,5</t>
  </si>
  <si>
    <t>-328191683</t>
  </si>
  <si>
    <t>"pozn.5"0,76*0,307</t>
  </si>
  <si>
    <t>-948548706</t>
  </si>
  <si>
    <t>"m.č.1.09"(3,88+4,13)*0,75+(2,06+2,88)/2*0,75</t>
  </si>
  <si>
    <t>"m.č.1.10"3,8*0,75</t>
  </si>
  <si>
    <t>"m.č.1.11"(2,2+3,64)*0,74+(3,53+5)*0,74+(3,62+3,08)*0,74</t>
  </si>
  <si>
    <t>76252-T85R</t>
  </si>
  <si>
    <t>Revize stávající pochozí lávky (kontrola a oprava spojů,revize a oprava celkové stabilitu prvku,dodatečné kotvení prvku do trámu) potřebný materiál v ceně</t>
  </si>
  <si>
    <t>-465726733</t>
  </si>
  <si>
    <t>5,32*0,74+"stupně"(0,32+0,2)*0,74*2</t>
  </si>
  <si>
    <t>1624419634</t>
  </si>
  <si>
    <t>"T62"1,73*0,65</t>
  </si>
  <si>
    <t>"T63"3,11*0,72</t>
  </si>
  <si>
    <t>"T64"3,88*0,72+(1,55*1,37)/2+(1,12*0,78)/2</t>
  </si>
  <si>
    <t>"T65"4,59*0,72</t>
  </si>
  <si>
    <t>"T66"4,155*0,75</t>
  </si>
  <si>
    <t>"T67"(2,85+2,07)/2*0,75</t>
  </si>
  <si>
    <t>"T69"3,95*0,75</t>
  </si>
  <si>
    <t>"T71"1,945*0,7</t>
  </si>
  <si>
    <t>"T72"3,8*0,75</t>
  </si>
  <si>
    <t>"T73"2,86*0,75</t>
  </si>
  <si>
    <t>"T74"5,27*0,75</t>
  </si>
  <si>
    <t>"T75"4,8*0,72</t>
  </si>
  <si>
    <t>"T78"2,55*0,75</t>
  </si>
  <si>
    <t>"T79"3,52*0,75</t>
  </si>
  <si>
    <t>"T80"2,53*0,72</t>
  </si>
  <si>
    <t>"T81"3,79*0,72</t>
  </si>
  <si>
    <t>"T82"3,525*0,74</t>
  </si>
  <si>
    <t>"T83"5,02*0,74</t>
  </si>
  <si>
    <t>"T84"3,7*0,72</t>
  </si>
  <si>
    <t>"T86"3,6*0,74</t>
  </si>
  <si>
    <t>"T87"3,08*0,75</t>
  </si>
  <si>
    <t>"T88"(5,31-0,46)*0,75+(0,275+0,19*2)*2*0,75</t>
  </si>
  <si>
    <t>-1991080999</t>
  </si>
  <si>
    <t>"prkna tl.32 mm"60,337*0,032</t>
  </si>
  <si>
    <t>1,931*1,08 'Přepočtené koeficientem množství</t>
  </si>
  <si>
    <t>-200501694</t>
  </si>
  <si>
    <t>"T62"1,73*2</t>
  </si>
  <si>
    <t>"T64"1,91+1,16</t>
  </si>
  <si>
    <t>"T65"4,605+4,57</t>
  </si>
  <si>
    <t>"T67"2,85+2,19</t>
  </si>
  <si>
    <t>"T71"1,815*2</t>
  </si>
  <si>
    <t>"T73"2,86*2</t>
  </si>
  <si>
    <t>"T74"5,195*2</t>
  </si>
  <si>
    <t>"T78"2,395*2</t>
  </si>
  <si>
    <t>"T79"3,52*2</t>
  </si>
  <si>
    <t>"T80"2,55*2</t>
  </si>
  <si>
    <t>"T81"3,71*2</t>
  </si>
  <si>
    <t>"T82"3,525*2</t>
  </si>
  <si>
    <t>"T84"3,73+3,685</t>
  </si>
  <si>
    <t>"T86"3,6+3,55</t>
  </si>
  <si>
    <t>"T87"3,08*2</t>
  </si>
  <si>
    <t>"T64"4,12+4*2</t>
  </si>
  <si>
    <t>"T66"4,155+4</t>
  </si>
  <si>
    <t>"T69"4+3,95</t>
  </si>
  <si>
    <t>"T72"3,8*2</t>
  </si>
  <si>
    <t>"T75"4,87*2</t>
  </si>
  <si>
    <t>"T83"5,02*2</t>
  </si>
  <si>
    <t>1757266162</t>
  </si>
  <si>
    <t>98,83*0,08*0,1</t>
  </si>
  <si>
    <t>64,78*0,1*0,12</t>
  </si>
  <si>
    <t>1,568*1,08 'Přepočtené koeficientem množství</t>
  </si>
  <si>
    <t>1668053070</t>
  </si>
  <si>
    <t>762524912R</t>
  </si>
  <si>
    <t>Montáž podkladních profilů pod podlahy z hraněného řeziva průřezové plochy do 224 cm2</t>
  </si>
  <si>
    <t>-457763198</t>
  </si>
  <si>
    <t>"hranoly 140x100"</t>
  </si>
  <si>
    <t>"T188"5,31*2</t>
  </si>
  <si>
    <t>60512130</t>
  </si>
  <si>
    <t>hranol stavební řezivo průřezu do 224cm2 do dl 6m</t>
  </si>
  <si>
    <t>1773079246</t>
  </si>
  <si>
    <t>"hranol 100x140"</t>
  </si>
  <si>
    <t>"T88"0,1*0,14*5,31*2</t>
  </si>
  <si>
    <t>0,149*1,08 'Přepočtené koeficientem množství</t>
  </si>
  <si>
    <t>2138018899</t>
  </si>
  <si>
    <t>1445092523</t>
  </si>
  <si>
    <t>"T70"2,415+1,11</t>
  </si>
  <si>
    <t>1266890865</t>
  </si>
  <si>
    <t>"dle tabulky tesařských výobků ozn.T70"0,028</t>
  </si>
  <si>
    <t>0,028*1,08 'Přepočtené koeficientem množství</t>
  </si>
  <si>
    <t>360154991</t>
  </si>
  <si>
    <t>"T70"2</t>
  </si>
  <si>
    <t>-1923075927</t>
  </si>
  <si>
    <t>"T62"0,32*5</t>
  </si>
  <si>
    <t>"T65"0,72</t>
  </si>
  <si>
    <t>"T69"0,8</t>
  </si>
  <si>
    <t>"T71"0,7</t>
  </si>
  <si>
    <t>"T73"4,04+0,23*2</t>
  </si>
  <si>
    <t>"T74"4,04+0,48*2+0,19*2</t>
  </si>
  <si>
    <t>"T75"0,47*2</t>
  </si>
  <si>
    <t>"T80"0,49*2</t>
  </si>
  <si>
    <t>"T81"3,535+0,19*2</t>
  </si>
  <si>
    <t>"T84"0,16*2</t>
  </si>
  <si>
    <t>"T88"0,75</t>
  </si>
  <si>
    <t>"T65"4,125</t>
  </si>
  <si>
    <t>1223748107</t>
  </si>
  <si>
    <t>"hranol 80x100"20,605*0,08*0,1</t>
  </si>
  <si>
    <t>"hranol 100x120"4,125*0,1*0,12</t>
  </si>
  <si>
    <t>0,215*1,08 'Přepočtené koeficientem množství</t>
  </si>
  <si>
    <t>759476455</t>
  </si>
  <si>
    <t>"T76"0,9+0,22+0,2</t>
  </si>
  <si>
    <t>"T77"1,2*2+1,3</t>
  </si>
  <si>
    <t>"T61"9,2</t>
  </si>
  <si>
    <t>-1806145</t>
  </si>
  <si>
    <t>"T76 dle PD"0,011</t>
  </si>
  <si>
    <t>"T77 dle PD"0,03</t>
  </si>
  <si>
    <t>783843537</t>
  </si>
  <si>
    <t>"T61"9,2*0,16*0,032</t>
  </si>
  <si>
    <t>0,047*1,08 'Přepočtené koeficientem množství</t>
  </si>
  <si>
    <t>-2024054115</t>
  </si>
  <si>
    <t>"T76"2</t>
  </si>
  <si>
    <t>"T77"2</t>
  </si>
  <si>
    <t>"T61"17</t>
  </si>
  <si>
    <t>-558626920</t>
  </si>
  <si>
    <t>"fošny"0,069</t>
  </si>
  <si>
    <t>"hranoly"0,215</t>
  </si>
  <si>
    <t>"prkna"0,047</t>
  </si>
  <si>
    <t>1359369748</t>
  </si>
  <si>
    <t>-949053927</t>
  </si>
  <si>
    <t>"m.č.1.09 - 1.11"11</t>
  </si>
  <si>
    <t>2075852893</t>
  </si>
  <si>
    <t>762713-P12R</t>
  </si>
  <si>
    <t>Montáž a dodávka podpěra žlabu ze smrkového dřeva hranol 80x80 mm a prkna tl.32 mm- kompletní provedení včetně spojovacího materiálu dle PD ozn.P12</t>
  </si>
  <si>
    <t>-1462961318</t>
  </si>
  <si>
    <t>"m.č.1.10"1</t>
  </si>
  <si>
    <t>863479419</t>
  </si>
  <si>
    <t>"pozn.8"0,43*2</t>
  </si>
  <si>
    <t>"pozn.7"0,43*4*2</t>
  </si>
  <si>
    <t>297657575</t>
  </si>
  <si>
    <t>"pozn.9 m.č.1.09"8</t>
  </si>
  <si>
    <t>"pozn.9 m.č.1.10"2</t>
  </si>
  <si>
    <t>"pozn.9 m.č.1.11"7</t>
  </si>
  <si>
    <t>-1346655431</t>
  </si>
  <si>
    <t>"T62"1,06*0,03</t>
  </si>
  <si>
    <t>"T69"0,8*0,03</t>
  </si>
  <si>
    <t>"T71"0,7*0,03</t>
  </si>
  <si>
    <t>"T73"4,04*0,03</t>
  </si>
  <si>
    <t>"T74"4,04*0,03</t>
  </si>
  <si>
    <t>"T81"3,535*0,03</t>
  </si>
  <si>
    <t>133</t>
  </si>
  <si>
    <t>-1157814915</t>
  </si>
  <si>
    <t>"m.č.1.09"(7,7+5,42+5,83+3,1+2,23+1,12+4,94+1,12+4,96+5,66)*0,4</t>
  </si>
  <si>
    <t>"m.č.1.10"(2,2+2,4)*0,4</t>
  </si>
  <si>
    <t>"m.č.1.11"(5,48+7,04+5,12+0,15+2,38+6,55+0,15)*0,4</t>
  </si>
  <si>
    <t>134</t>
  </si>
  <si>
    <t>-1599988884</t>
  </si>
  <si>
    <t>135</t>
  </si>
  <si>
    <t>-1548582640</t>
  </si>
  <si>
    <t>136</t>
  </si>
  <si>
    <t>-87104731</t>
  </si>
  <si>
    <t>"m.č.1.11"12,5+5,1+2,8</t>
  </si>
  <si>
    <t>137</t>
  </si>
  <si>
    <t>268451604</t>
  </si>
  <si>
    <t>138</t>
  </si>
  <si>
    <t>-556147934</t>
  </si>
  <si>
    <t>"pozn.11"2</t>
  </si>
  <si>
    <t>139</t>
  </si>
  <si>
    <t>-406040143</t>
  </si>
  <si>
    <t>140</t>
  </si>
  <si>
    <t>764508-K7R</t>
  </si>
  <si>
    <t xml:space="preserve">Měděné koleno s opevňovací objímkou do zdiva pro usměrnění vody z Cu plechu tl.1,0 mm DN 180   kompletní provedení dle výpisu klempířských prací ozn.K7</t>
  </si>
  <si>
    <t>-1525772637</t>
  </si>
  <si>
    <t>Měděné koleno s opevňovací objímkou do zdiva pro usměrnění vody z Cu plechu tl.1,0 mm DN 180 kompletní provedení dle výpisu klempířských prací ozn.K7</t>
  </si>
  <si>
    <t>141</t>
  </si>
  <si>
    <t>764508-K8R</t>
  </si>
  <si>
    <t xml:space="preserve">Měděné koleno pro usměrnění vody z Cu plechu tl.1,0 mm DN 160  kompletní provedení dle výpisu klempířských prací ozn.K8</t>
  </si>
  <si>
    <t>123448020</t>
  </si>
  <si>
    <t>Měděné koleno pro usměrnění vody z Cu plechu tl.1,0 mm DN 160 kompletní provedení dle výpisu klempířských prací ozn.K8</t>
  </si>
  <si>
    <t>142</t>
  </si>
  <si>
    <t>764531-K9R</t>
  </si>
  <si>
    <t>Kotel pro sběr vody ze žlabů z Cu plechu tl.1,5 mm včetně napojení na stávající žlaby a odtok průměr svodu 160 mm- kompletní provedení dle výpisu klempířských prací ozn.K9</t>
  </si>
  <si>
    <t>-481452493</t>
  </si>
  <si>
    <t>143</t>
  </si>
  <si>
    <t>-845059503</t>
  </si>
  <si>
    <t>144</t>
  </si>
  <si>
    <t>718241136</t>
  </si>
  <si>
    <t>145</t>
  </si>
  <si>
    <t>-1427612396</t>
  </si>
  <si>
    <t>"m.č.1.09 a 1.10"40,9</t>
  </si>
  <si>
    <t>"m.č.1.11"21,7</t>
  </si>
  <si>
    <t>146</t>
  </si>
  <si>
    <t>-337132257</t>
  </si>
  <si>
    <t>"P3"(0,38+0,04)*2*(0,53+0,15+0,22+0,3+0,28+0,1+0,08+0,03+0,67)</t>
  </si>
  <si>
    <t>147</t>
  </si>
  <si>
    <t>-2028666005</t>
  </si>
  <si>
    <t>148</t>
  </si>
  <si>
    <t>1747258803</t>
  </si>
  <si>
    <t>"přemístění rakve uložené na stropě schodiště dle pokynů objednatele"2</t>
  </si>
  <si>
    <t>úsek H - Pravé východní křídlo a risalit II</t>
  </si>
  <si>
    <t xml:space="preserve">    722 - Zdravotechnika - vnitřní vodovod</t>
  </si>
  <si>
    <t xml:space="preserve">    784 - Dokončovací práce - malby a tapety</t>
  </si>
  <si>
    <t>-1548304130</t>
  </si>
  <si>
    <t>"pozn.51 otvory 20x20 cm"11</t>
  </si>
  <si>
    <t>166226851</t>
  </si>
  <si>
    <t>"pozn.51 otvory 40x50 cm"2</t>
  </si>
  <si>
    <t>612325121</t>
  </si>
  <si>
    <t>Vápenocementová štuková omítka rýh ve stěnách šířky do 150 mm</t>
  </si>
  <si>
    <t>1447995411</t>
  </si>
  <si>
    <t>Vápenocementová omítka rýh štuková ve stěnách, šířky rýhy do 150 mm</t>
  </si>
  <si>
    <t>"doplnění stávající omítky po příčkách"2,7*0,1*2</t>
  </si>
  <si>
    <t>-1202016147</t>
  </si>
  <si>
    <t>-68521490</t>
  </si>
  <si>
    <t>612325225</t>
  </si>
  <si>
    <t>Vápenocementová štuková omítka malých ploch do 4,0 m2 na stěnách</t>
  </si>
  <si>
    <t>-2104779834</t>
  </si>
  <si>
    <t>Vápenocementová omítka jednotlivých malých ploch štuková na stěnách, plochy jednotlivě přes 1,0 do 4 m2</t>
  </si>
  <si>
    <t>"skladba Sb3 doplnění po obkladu"1</t>
  </si>
  <si>
    <t>2032097779</t>
  </si>
  <si>
    <t>"dveře u bouraných příček"0,8*2</t>
  </si>
  <si>
    <t>1145188995</t>
  </si>
  <si>
    <t>"po vybouraných příčkách"1,7*0,1*0,1</t>
  </si>
  <si>
    <t>" po vybouraných zděných podpor žlabu"0,4*0,3*0,1*2</t>
  </si>
  <si>
    <t>"skladba S3 pozn.19"4,5*0,41*0,05</t>
  </si>
  <si>
    <t>-867846514</t>
  </si>
  <si>
    <t>"skladba S2 m.č.1.13"1*1*0,04</t>
  </si>
  <si>
    <t>"skladba S2 m.č.1.12"1*1*0,04+0,28*0,24*0,04</t>
  </si>
  <si>
    <t>277578360</t>
  </si>
  <si>
    <t>"skladba S2 m.č.1.13"1*1</t>
  </si>
  <si>
    <t>"skladba S2 m.č.1.12"1*1+0,28*0,24</t>
  </si>
  <si>
    <t>-1295188635</t>
  </si>
  <si>
    <t>"doplnění cca 40%"64*0,4</t>
  </si>
  <si>
    <t>644941112</t>
  </si>
  <si>
    <t>Osazování ventilačních mřížek velikosti do 300 x 300 mm</t>
  </si>
  <si>
    <t>-613281793</t>
  </si>
  <si>
    <t>Montáž průvětrníků nebo mřížek odvětrávacích velikosti přes 150 x 200 do 300 x 300 mm</t>
  </si>
  <si>
    <t>"Z6"3</t>
  </si>
  <si>
    <t>55341-Z6R</t>
  </si>
  <si>
    <t>větrací mřížka kovová se síťkou proti hmyzu 250x250mm s povrch.úpravou práškovou barvou dle PD ozn.Z6</t>
  </si>
  <si>
    <t>856644024</t>
  </si>
  <si>
    <t>-18515103</t>
  </si>
  <si>
    <t>"m.č.1.12 pro vestavbu"9</t>
  </si>
  <si>
    <t>1003927414</t>
  </si>
  <si>
    <t>"trámek"0,15*0,15*2</t>
  </si>
  <si>
    <t>2028076476</t>
  </si>
  <si>
    <t>"m.č.2.12"3*2,74</t>
  </si>
  <si>
    <t>-1589312974</t>
  </si>
  <si>
    <t>"m.č.1.12 a 1.13"493,13</t>
  </si>
  <si>
    <t>"m.č.2.12"28</t>
  </si>
  <si>
    <t>1647946467</t>
  </si>
  <si>
    <t>"skladba Sb1 m.č.1.12 a 1.13"255,04+238,09</t>
  </si>
  <si>
    <t>"m.č.2.12"17,78</t>
  </si>
  <si>
    <t>-1858157936</t>
  </si>
  <si>
    <t>"průběžný úklid schodiště doprava zaměstnanců na stavbu o dobu realizace cca 6 měsíců"110*180</t>
  </si>
  <si>
    <t>-402895584</t>
  </si>
  <si>
    <t>"průběžný úklid schodiště doprava zaměstnanců na stavbu o dobu realizace cca 2x za měsíc po dobu 6 měsíců"110*12</t>
  </si>
  <si>
    <t>"závěrečný úklid schodiště"110</t>
  </si>
  <si>
    <t>49357674</t>
  </si>
  <si>
    <t>"m.č.1.12 vazné trámy u podlahy 250x210 mm"(0,21+0,25)*2*88,5</t>
  </si>
  <si>
    <t>"část pozednice m.č.1.12"0,2*40</t>
  </si>
  <si>
    <t>"m.č.1.13 vazné trámy u podlahy 250x200 mm"(0,2+0,25)*2*19,3+"části vazných trámů s příložkami"(0,25+0,37)*2*1,1</t>
  </si>
  <si>
    <t>"m.č.1.13 vazné trámy u podlahy 250x210 mm"(0,21+0,25)*2*56,5</t>
  </si>
  <si>
    <t>"m.č.1.13 vazné trámy u podlahy 260x210 mm"(0,21+0,26)*2*6,2+"270x210"(0,21+0,27)*2*7,4+"část s příložkami"(0,26+0,29)*2*1,2</t>
  </si>
  <si>
    <t>"část pozednice m.č.1.13"0,2*59,9</t>
  </si>
  <si>
    <t>"m.č.1.13 profil I u podlahy"0,4*14,8</t>
  </si>
  <si>
    <t>"m.č.1.13 ponechané dřevěné schody do výšky 0,5 m"2,5</t>
  </si>
  <si>
    <t>"m.č.1.13 ponechaná pochozí lávka"11</t>
  </si>
  <si>
    <t>137521587</t>
  </si>
  <si>
    <t>"m.č.1.12"(7,26+0,183*2+0,15*2+6,95+2+2,45*2+0,24+11+0,29+9,8+0,29*4)*0,5+"kolem vestavby"(6,2*2+4,45)*0,5</t>
  </si>
  <si>
    <t xml:space="preserve">"část  pod pozenicí a nad pozednicí m.č.1.12"0,35*40</t>
  </si>
  <si>
    <t>"m.č..1.13"(3,38+0,161*2+2,9+0,16+7,06+4,48+7,06+1,65+0,78+3,9+1,67+0,78+3,9)*0,5</t>
  </si>
  <si>
    <t xml:space="preserve">"část  pod pozenicí a nad pozednicí m.č.1.13"0,35*59,9</t>
  </si>
  <si>
    <t>"m.č.2.12"4,47*0,5+" nad zlomem"4,47*0,45</t>
  </si>
  <si>
    <t>"m.č.1.12"(0,63+1,32)*2*0,5+(0,64+0,7)*2*0,5+(1,835-0,7)*2*0,2</t>
  </si>
  <si>
    <t>"m.č.1.13"(0,48+0,5)*2*0,5+(2,06+0,78)*2*0,5+(2,21+0,78)*2*0,5</t>
  </si>
  <si>
    <t>"m.č.2.12"(1,23+0,48*2)*0,5+(1,03+0,45*2)*0,5</t>
  </si>
  <si>
    <t>"m.č.1.12"(0,65*4)*0,5+(0,61+0,22*2)*0,5+(0,64+0,7)*2*0,5+(0,64+0,56)*2*0,5+(1,614-0,56)*0,2*2+(0,64+0,7*2)*0,5</t>
  </si>
  <si>
    <t>"m.č.1.13"0,62*4*0,5+(0,65+0,79*2)*0,5</t>
  </si>
  <si>
    <t>"m.č.1.12"(0,17*0,46)+(0,46+0,17*2)*0,15+(0,46*0,15)+(0,15*2+0,46)*0,2+(0,47*0,17)+(0,47+0,17*2)*0,22+(0,49*0,51)+(0,49+0,51)*2*0,21</t>
  </si>
  <si>
    <t>+(0,48*0,49)+(0,48+0,49)*2*0,21+(0,15*0,5)+(0,15+0,5)*0,22</t>
  </si>
  <si>
    <t>"m.č.1.13"0,62*0,456+(0,62+0,456)*2*0,19+(0,43*0,52)+(0,43*2+0,52)*0,2+(0,5*0,47)+(0,5+0,47)*2*0,17</t>
  </si>
  <si>
    <t>1212101316</t>
  </si>
  <si>
    <t>"skladba Sb1 m.č.1.12 a 1.13"(255,04+238,09)*0,05</t>
  </si>
  <si>
    <t>"m.č.2.12"17,78*0,05</t>
  </si>
  <si>
    <t>1764895659</t>
  </si>
  <si>
    <t>"pozn.2 m.č.1.13 a m.č.1.12"9,6+11,5</t>
  </si>
  <si>
    <t>1770932823</t>
  </si>
  <si>
    <t>"po závitové tyče T112"2</t>
  </si>
  <si>
    <t>181769641</t>
  </si>
  <si>
    <t>"po závitové tyče m.č.1.12 a 1.13"6</t>
  </si>
  <si>
    <t>-430741959</t>
  </si>
  <si>
    <t>"pro Z3 m.č.1.12 a 1.13"44</t>
  </si>
  <si>
    <t>962031132</t>
  </si>
  <si>
    <t>Bourání příček z cihel pálených na MVC tl do 100 mm</t>
  </si>
  <si>
    <t>-1829446293</t>
  </si>
  <si>
    <t>Bourání příček z cihel, tvárnic nebo příčkovek z cihel pálených, plných nebo dutých na maltu vápennou nebo vápenocementovou, tl. do 100 mm</t>
  </si>
  <si>
    <t>"pozn.20"(1,678+1,698)*3-"dveře"0,8*2-"luxfery"0,6*1,698</t>
  </si>
  <si>
    <t>-2014517359</t>
  </si>
  <si>
    <t>"podezdívka žlabů m.č.1.13"0,02</t>
  </si>
  <si>
    <t>962042334</t>
  </si>
  <si>
    <t>Bourání pilířů z betonu prostého</t>
  </si>
  <si>
    <t>1082024006</t>
  </si>
  <si>
    <t>Bourání zdiva z betonu prostého pilířů průřezu do 0,36 m2</t>
  </si>
  <si>
    <t>"betonové kvádry"0,48*0,48*0,2*4</t>
  </si>
  <si>
    <t>962081131</t>
  </si>
  <si>
    <t>Bourání příček ze skleněných tvárnic tl do 100 mm</t>
  </si>
  <si>
    <t>-768282926</t>
  </si>
  <si>
    <t>Bourání zdiva příček nebo vybourání otvorů ze skleněných tvárnic, tl. do 100 mm</t>
  </si>
  <si>
    <t>"luxfery pozn.20"1,698*0,6</t>
  </si>
  <si>
    <t>1539002830</t>
  </si>
  <si>
    <t>967031732</t>
  </si>
  <si>
    <t>Přisekání plošné zdiva z cihel pálených na MV nebo MVC tl do 100 mm</t>
  </si>
  <si>
    <t>1338208757</t>
  </si>
  <si>
    <t>Přisekání (špicování) plošné nebo rovných ostění zdiva z cihel pálených plošné, na maltu vápennou nebo vápenocementovou, tl. na maltu vápennou nebo vápenocementovou, tl. do 100 mm</t>
  </si>
  <si>
    <t>"ponechané zdivo místě bourání příček"2,7*0,09*2</t>
  </si>
  <si>
    <t>968072455</t>
  </si>
  <si>
    <t>Vybourání kovových dveřních zárubní pl do 2 m2</t>
  </si>
  <si>
    <t>-540149091</t>
  </si>
  <si>
    <t>Vybourání kovových rámů oken s křídly, dveřních zárubní, vrat, stěn, ostění nebo obkladů dveřních zárubní, plochy do 2 m2</t>
  </si>
  <si>
    <t>"pozn.20"0,8*2</t>
  </si>
  <si>
    <t>-1124879478</t>
  </si>
  <si>
    <t>970031112R</t>
  </si>
  <si>
    <t>Vybourání vnitřního pozinkovaného potrubí do DN 150</t>
  </si>
  <si>
    <t>-1947275266</t>
  </si>
  <si>
    <t>Vybourání vnitřního potrubí z pozinkovaného plechu do DN 150</t>
  </si>
  <si>
    <t>"m.č.1.12"7,8</t>
  </si>
  <si>
    <t>976041111R</t>
  </si>
  <si>
    <t xml:space="preserve">Vybourání betonových  žlabů</t>
  </si>
  <si>
    <t>-811017933</t>
  </si>
  <si>
    <t xml:space="preserve">Vybourání betonových žlabů </t>
  </si>
  <si>
    <t>"poznámka 19"4,5</t>
  </si>
  <si>
    <t>978059541</t>
  </si>
  <si>
    <t>Odsekání a odebrání obkladů stěn z vnitřních obkládaček plochy přes 1 m2</t>
  </si>
  <si>
    <t>-1074683005</t>
  </si>
  <si>
    <t>Odsekání obkladů stěn včetně otlučení podkladní omítky až na zdivo z obkládaček vnitřních, z jakýchkoliv materiálů, plochy přes 1 m2</t>
  </si>
  <si>
    <t>"poznámka 21"3</t>
  </si>
  <si>
    <t>976076101R</t>
  </si>
  <si>
    <t xml:space="preserve">Odřezání ocelové pásoviny 5x50 mm u podlahy </t>
  </si>
  <si>
    <t>310775319</t>
  </si>
  <si>
    <t>1158381132</t>
  </si>
  <si>
    <t>"skladba S3 pozn.19"4,5*0,41</t>
  </si>
  <si>
    <t>985139111</t>
  </si>
  <si>
    <t>Příplatek k očištění ploch za práci ve stísněném prostoru</t>
  </si>
  <si>
    <t>-1055684436</t>
  </si>
  <si>
    <t>Očištění ploch Příplatek k cenám za práci ve stísněném prostoru</t>
  </si>
  <si>
    <t>306430328</t>
  </si>
  <si>
    <t>-381466701</t>
  </si>
  <si>
    <t>-65309351</t>
  </si>
  <si>
    <t>"do úseku G"4,791</t>
  </si>
  <si>
    <t>4,791*2 'Přepočtené koeficientem množství</t>
  </si>
  <si>
    <t>816720034</t>
  </si>
  <si>
    <t>"celková hmotnost"4,791</t>
  </si>
  <si>
    <t>-"ocel,plechy"0,428</t>
  </si>
  <si>
    <t>1782084909</t>
  </si>
  <si>
    <t>4,363*19 'Přepočtené koeficientem množství</t>
  </si>
  <si>
    <t>997013804</t>
  </si>
  <si>
    <t>Poplatek za uložení na skládce (skládkovné) stavebního odpadu ze skla kód odpadu 17 02 02</t>
  </si>
  <si>
    <t>-694096485</t>
  </si>
  <si>
    <t>Poplatek za uložení stavebního odpadu na skládce (skládkovné) ze skla zatříděného do Katalogu odpadů pod kódem 17 02 02</t>
  </si>
  <si>
    <t>"luxfery"0,056</t>
  </si>
  <si>
    <t>-633740486</t>
  </si>
  <si>
    <t>1214102624</t>
  </si>
  <si>
    <t>556890186</t>
  </si>
  <si>
    <t>-19014732</t>
  </si>
  <si>
    <t>"m.č.1.12"250,41</t>
  </si>
  <si>
    <t>"m.č.1.13"233,25</t>
  </si>
  <si>
    <t>-2115818383</t>
  </si>
  <si>
    <t>501,44*1,02 'Přepočtené koeficientem množství</t>
  </si>
  <si>
    <t>-1066487951</t>
  </si>
  <si>
    <t>-575130955</t>
  </si>
  <si>
    <t>"skladba S7"0,54*4*0,25+0,5*4*0,25</t>
  </si>
  <si>
    <t>-417262979</t>
  </si>
  <si>
    <t>"H11"(2*PI*0,05)*0,15*2</t>
  </si>
  <si>
    <t>"H12"(2*PI*0,05)*0,15*2</t>
  </si>
  <si>
    <t>"H13"(2*PI*0,05)*0,15</t>
  </si>
  <si>
    <t>"H14"(2*PI*0,05)*0,15*4</t>
  </si>
  <si>
    <t>"H15"(2*PI*0,05)*0,15*3</t>
  </si>
  <si>
    <t>956287087</t>
  </si>
  <si>
    <t>0,564*1,05 'Přepočtené koeficientem množství</t>
  </si>
  <si>
    <t>-1653063447</t>
  </si>
  <si>
    <t>-918432555</t>
  </si>
  <si>
    <t>"doprava z úseku G"10,244</t>
  </si>
  <si>
    <t>928540604</t>
  </si>
  <si>
    <t>"pozn.1 m.č.0.13 a 1.12"5</t>
  </si>
  <si>
    <t>166251448</t>
  </si>
  <si>
    <t>"m.č.1.12 a 1.13"5</t>
  </si>
  <si>
    <t>72117-H11R</t>
  </si>
  <si>
    <t xml:space="preserve">Potrubí kanalizační z PP  pro připojení odvětrání kanalizace DN 100, včetně tvarovek, instalačních objímek pro kotvení- kompletní provedení dle tabulky TZB ozn.H11</t>
  </si>
  <si>
    <t>600481169</t>
  </si>
  <si>
    <t>Potrubí kanalizační z PP pro připojení odvětrání kanalizace DN 100, včetně tvarovek, instalačních objímek pro kotvení- kompletní provedení dle tabulky TZB ozn.H11</t>
  </si>
  <si>
    <t>72117-H12R</t>
  </si>
  <si>
    <t xml:space="preserve">Potrubí kanalizační z PP  pro připojení odvětrání kanalizace DN 100, včetně tvarovek,přechodek, instalačních objímek pro kotvení- kompletní provedení dle tabulky TZB ozn.H12</t>
  </si>
  <si>
    <t>434819874</t>
  </si>
  <si>
    <t>Potrubí kanalizační z PP pro připojení odvětrání kanalizace DN 100, včetně tvarovek,přechodek, instalačních objímek pro kotvení- kompletní provedení dle tabulky TZB ozn.H12</t>
  </si>
  <si>
    <t>72117-H13R</t>
  </si>
  <si>
    <t xml:space="preserve">Potrubí kanalizační z PP  pro připojení odvětrání kanalizace DN 100, včetně tvarovek,přechodek, instalačních objímek pro kotvení- kompletní provedení dle tabulky TZB ozn.H13</t>
  </si>
  <si>
    <t>-1929314706</t>
  </si>
  <si>
    <t>Potrubí kanalizační z PP pro připojení odvětrání kanalizace DN 100, včetně tvarovek,přechodek, instalačních objímek pro kotvení- kompletní provedení dle tabulky TZB ozn.H13</t>
  </si>
  <si>
    <t>72117-H14R</t>
  </si>
  <si>
    <t xml:space="preserve">Potrubí kanalizační z PP  pro připojení odvětrání kanalizace DN 100, včetně tvarovek, instalačních objímek pro kotvení- kompletní provedení dle tabulky TZB ozn.H14</t>
  </si>
  <si>
    <t>-147101286</t>
  </si>
  <si>
    <t>Potrubí kanalizační z PP pro připojení odvětrání kanalizace DN 100, včetně tvarovek, instalačních objímek pro kotvení- kompletní provedení dle tabulky TZB ozn.H14</t>
  </si>
  <si>
    <t>72117-H15R</t>
  </si>
  <si>
    <t xml:space="preserve">Potrubí kanalizační z PP  pro připojení odvětrání kanalizace DN 100, včetně tvarovek, instalačních objímek pro kotvení- kompletní provedení dle tabulky TZB ozn.H15</t>
  </si>
  <si>
    <t>-582857997</t>
  </si>
  <si>
    <t>Potrubí kanalizační z PP pro připojení odvětrání kanalizace DN 100, včetně tvarovek, instalačních objímek pro kotvení- kompletní provedení dle tabulky TZB ozn.H15</t>
  </si>
  <si>
    <t>-278054655</t>
  </si>
  <si>
    <t>-865760783</t>
  </si>
  <si>
    <t>"doprava z úseku G"0,103</t>
  </si>
  <si>
    <t>722</t>
  </si>
  <si>
    <t>Zdravotechnika - vnitřní vodovod</t>
  </si>
  <si>
    <t>722120800R</t>
  </si>
  <si>
    <t>Demontáž potrubí ocelové do DN 25</t>
  </si>
  <si>
    <t>1388046098</t>
  </si>
  <si>
    <t>Demontáž potrubí z ocelových trubek do DN 25</t>
  </si>
  <si>
    <t>"m.č.1.12"7,5</t>
  </si>
  <si>
    <t>1230692769</t>
  </si>
  <si>
    <t>"T89"2</t>
  </si>
  <si>
    <t>"T97"2</t>
  </si>
  <si>
    <t>"T103"2</t>
  </si>
  <si>
    <t>"T112"2</t>
  </si>
  <si>
    <t>-212498942</t>
  </si>
  <si>
    <t>"T89"2*0,2</t>
  </si>
  <si>
    <t>"T97"2*0,2</t>
  </si>
  <si>
    <t>"T103"2*0,2</t>
  </si>
  <si>
    <t>-621709543</t>
  </si>
  <si>
    <t>"T112"0,2*2</t>
  </si>
  <si>
    <t>-1109996914</t>
  </si>
  <si>
    <t>-948583690</t>
  </si>
  <si>
    <t>-477959390</t>
  </si>
  <si>
    <t>1658789025</t>
  </si>
  <si>
    <t>1700608601</t>
  </si>
  <si>
    <t>"m.č.1.12 a 1.13"20</t>
  </si>
  <si>
    <t>1966728199</t>
  </si>
  <si>
    <t>"m.č.1.12 a1.13"7</t>
  </si>
  <si>
    <t>375227594</t>
  </si>
  <si>
    <t>"spojení T102 a 103"1"</t>
  </si>
  <si>
    <t>-1856671529</t>
  </si>
  <si>
    <t>"pozn.11 zkrácení žlabu"(0,3+0,26*2)</t>
  </si>
  <si>
    <t>46232430</t>
  </si>
  <si>
    <t>"větrací žlab dle D1"(0,32+0,364)*2*(5,61+0,47+5,7+0,48+7,24)</t>
  </si>
  <si>
    <t>"přípojky větracího žlabu D2"(0,2+0,288)*2*(0,5*3+0,45*2+2,43+0,6+1,77+0,38)</t>
  </si>
  <si>
    <t>"větrací žlab u dveří m.č.1.13"(0,18+0,288)*2*1,07</t>
  </si>
  <si>
    <t>"větrací žlab u dveří m.č.1.12"(0,2+0,288)*2*2,87</t>
  </si>
  <si>
    <t>272660746</t>
  </si>
  <si>
    <t>76214-P5cR</t>
  </si>
  <si>
    <t>Osazení, výroba a dodávka zákrytu žlabu s výřezem šíře 400 mm délky 2850 mm z prken tl.24 mm- kompletní provedení včetně spoj.materiálu a impregnace dřeva nátěrem dle PD ozn.P5</t>
  </si>
  <si>
    <t>1653011845</t>
  </si>
  <si>
    <t>1821317545</t>
  </si>
  <si>
    <t>76214-P5chR</t>
  </si>
  <si>
    <t>Osazení, výroba a dodávka zákrytu žlabu s výřezem šíře 400 mm délky 1650 mm z prken tl.24 mm- kompletní provedení včetně spoj.materiálu a impregnace dřeva nátěrem dle PD ozn.P5</t>
  </si>
  <si>
    <t>-8528294</t>
  </si>
  <si>
    <t>76214-P5kR</t>
  </si>
  <si>
    <t>Osazení, výroba a dodávka zákrytu žlabu šíře 400 mm délky 2800 mm z prken tl.24 mm- kompletní provedení včetně spoj.materiálu a impregnace dřeva nátěrem dle PD ozn.P5</t>
  </si>
  <si>
    <t>15103127</t>
  </si>
  <si>
    <t>1856847464</t>
  </si>
  <si>
    <t>-283578102</t>
  </si>
  <si>
    <t>"pozn.3 m.č.1.12 a 1.13"0,75*2*3</t>
  </si>
  <si>
    <t>762212811R</t>
  </si>
  <si>
    <t>Demontáž schodiště přímočarého nebo křivočarého š do 1,5 m bez podstupnic</t>
  </si>
  <si>
    <t>-221986379</t>
  </si>
  <si>
    <t>Demontáž schodiště bez zábradlí přímočarých nebo křivočarých z prken nebo fošen bez podstupnic, šířky do 1,50 m</t>
  </si>
  <si>
    <t>"pozn.3 m.č.1.12"1,05*2</t>
  </si>
  <si>
    <t>762231841R</t>
  </si>
  <si>
    <t xml:space="preserve">Demontáž a zpětná montáž  vyrovnávacího stupně na lávce z prken vč.spojovacího materiálu</t>
  </si>
  <si>
    <t>440524918</t>
  </si>
  <si>
    <t>Demontáž a zpětná montáž vyrovnávacího stupně na lávce z prken vč.spojovacího materiálu</t>
  </si>
  <si>
    <t>"pro osazení podpěr"</t>
  </si>
  <si>
    <t>"m.č.1.13"0,75</t>
  </si>
  <si>
    <t>-1323199688</t>
  </si>
  <si>
    <t>"pozn.15"(2,08*1,55)/2</t>
  </si>
  <si>
    <t>128790881</t>
  </si>
  <si>
    <t>"ponechaná pochozí lávka pro položení podpěr"1,5*0,75</t>
  </si>
  <si>
    <t>1526705122</t>
  </si>
  <si>
    <t>"pozn.6 m.č.1.13"(2,6+3,13+4,37)*0,75</t>
  </si>
  <si>
    <t>"pozn.6 m.č.1.12"(7,4+4,17+17,16)*0,75</t>
  </si>
  <si>
    <t>-1189827799</t>
  </si>
  <si>
    <t>-1143368033</t>
  </si>
  <si>
    <t>"T89"3,635*0,72</t>
  </si>
  <si>
    <t>"T90"3,48*0,72</t>
  </si>
  <si>
    <t>"T91"3,515*0,72</t>
  </si>
  <si>
    <t>"T92"3,48*0,72</t>
  </si>
  <si>
    <t>"T93"4,06*0,72</t>
  </si>
  <si>
    <t>"T94"2,565*0,72</t>
  </si>
  <si>
    <t>"T95"3,745*0,72</t>
  </si>
  <si>
    <t>"T96"4,31*0,75</t>
  </si>
  <si>
    <t>"T97"3,75*0,75</t>
  </si>
  <si>
    <t>"T98"3*0,72</t>
  </si>
  <si>
    <t>"T99"1,75*0,72</t>
  </si>
  <si>
    <t>"T102"1,445*0,95</t>
  </si>
  <si>
    <t>"T103"5,5*0,72</t>
  </si>
  <si>
    <t>"T104A"2,085*0,72</t>
  </si>
  <si>
    <t>"T104B"1,74*0,72+0,8*0,76</t>
  </si>
  <si>
    <t>"T104C"2,1*0,72</t>
  </si>
  <si>
    <t>"T105"4,345*0,72</t>
  </si>
  <si>
    <t>"T106"3,05*0,72</t>
  </si>
  <si>
    <t>"T107"6,2*0,72</t>
  </si>
  <si>
    <t>"ponechaná pochozí lávka po položení podpěr"1,5*0,75</t>
  </si>
  <si>
    <t>1201347730</t>
  </si>
  <si>
    <t>47,087*0,032</t>
  </si>
  <si>
    <t>1,507*1,08 'Přepočtené koeficientem množství</t>
  </si>
  <si>
    <t>574145671</t>
  </si>
  <si>
    <t>"T89"(3,61+3,635)</t>
  </si>
  <si>
    <t>"T90"3,48*2</t>
  </si>
  <si>
    <t>"T91"3,515*2</t>
  </si>
  <si>
    <t>"T92"3,48*2</t>
  </si>
  <si>
    <t>"T93"(4,01+4,08)</t>
  </si>
  <si>
    <t>"T94"(2,69+2,6)</t>
  </si>
  <si>
    <t>"T95"(3,745+3,645)</t>
  </si>
  <si>
    <t>"T97"3,75*2</t>
  </si>
  <si>
    <t>"T98"3*2</t>
  </si>
  <si>
    <t>"T99"1,75*2</t>
  </si>
  <si>
    <t>"T102"(1,445+1,43)</t>
  </si>
  <si>
    <t>"T104A"2,085*2</t>
  </si>
  <si>
    <t>"T104B"1,74*2</t>
  </si>
  <si>
    <t>"T104C"2,1*2</t>
  </si>
  <si>
    <t>"T106"(2,91+2,84)</t>
  </si>
  <si>
    <t>"T107"6,2*2</t>
  </si>
  <si>
    <t>"T112"0,76</t>
  </si>
  <si>
    <t>"hranoly 80x120"</t>
  </si>
  <si>
    <t>"T105"4,375+4,31</t>
  </si>
  <si>
    <t>"Hranoly 100x120"</t>
  </si>
  <si>
    <t>"T96"4,31*2</t>
  </si>
  <si>
    <t>"T104B"1*2+0,66*2</t>
  </si>
  <si>
    <t>630741111</t>
  </si>
  <si>
    <t>(99,6-12,4)*0,08*0,1</t>
  </si>
  <si>
    <t>8,685*0,08*0,12</t>
  </si>
  <si>
    <t>8,62*0,1*0,12</t>
  </si>
  <si>
    <t>0,884*1,08 'Přepočtené koeficientem množství</t>
  </si>
  <si>
    <t>311338547</t>
  </si>
  <si>
    <t>"T107"0,1*0,08*6,2*2</t>
  </si>
  <si>
    <t>-1482468145</t>
  </si>
  <si>
    <t>0,16*0,05*3,32</t>
  </si>
  <si>
    <t>-1321446949</t>
  </si>
  <si>
    <t>"T103"5,5+5,17</t>
  </si>
  <si>
    <t>824220847</t>
  </si>
  <si>
    <t>"T103"0,1*0,14*(5,5+5,17)</t>
  </si>
  <si>
    <t>314501360</t>
  </si>
  <si>
    <t>"ponechaná pochozí lávka po položení izolace"6,4*0,72</t>
  </si>
  <si>
    <t>1864182953</t>
  </si>
  <si>
    <t>2074212964</t>
  </si>
  <si>
    <t>"T101"0,75*2</t>
  </si>
  <si>
    <t>"T108"(0,9*2+1,6)</t>
  </si>
  <si>
    <t>1520832795</t>
  </si>
  <si>
    <t>"T101"0,75*0,16*0,05*2</t>
  </si>
  <si>
    <t>"dle tabulky tesařských výobků ozn.T108"0,033</t>
  </si>
  <si>
    <t>0,045*1,08 'Přepočtené koeficientem množství</t>
  </si>
  <si>
    <t>-659370556</t>
  </si>
  <si>
    <t>"T101"2</t>
  </si>
  <si>
    <t>"T108"2</t>
  </si>
  <si>
    <t>887346792</t>
  </si>
  <si>
    <t>"T89"0,75</t>
  </si>
  <si>
    <t>"T94"0,44</t>
  </si>
  <si>
    <t>"T95"3,48+0,18*2</t>
  </si>
  <si>
    <t>"T97"0,76</t>
  </si>
  <si>
    <t>"T98"0,72</t>
  </si>
  <si>
    <t>"T99"0,72</t>
  </si>
  <si>
    <t>"T102"0,46</t>
  </si>
  <si>
    <t>"T103"0,82</t>
  </si>
  <si>
    <t>"T104B"1</t>
  </si>
  <si>
    <t>"T107"0,26*2</t>
  </si>
  <si>
    <t>517313797</t>
  </si>
  <si>
    <t>"hranoly 80x100"0,08*0,1*10,03</t>
  </si>
  <si>
    <t>0,08*1,08 'Přepočtené koeficientem množství</t>
  </si>
  <si>
    <t>2100672696</t>
  </si>
  <si>
    <t>"T61"13,82</t>
  </si>
  <si>
    <t>-478607220</t>
  </si>
  <si>
    <t>"T61"13,82*0,16*0,032</t>
  </si>
  <si>
    <t>0,071*1,08 'Přepočtené koeficientem množství</t>
  </si>
  <si>
    <t>-377638249</t>
  </si>
  <si>
    <t>590259316</t>
  </si>
  <si>
    <t>"hranoly 80x100"0,08</t>
  </si>
  <si>
    <t>"fošny"0,045</t>
  </si>
  <si>
    <t>"prkna"0,071</t>
  </si>
  <si>
    <t>1540968874</t>
  </si>
  <si>
    <t>"m.č.1.13"2</t>
  </si>
  <si>
    <t>"m.č.1.12"1</t>
  </si>
  <si>
    <t>1459271909</t>
  </si>
  <si>
    <t>1307967610</t>
  </si>
  <si>
    <t>1029974884</t>
  </si>
  <si>
    <t>"m.č.1.13"1</t>
  </si>
  <si>
    <t>-1446997837</t>
  </si>
  <si>
    <t>"T98"0,72*0,03</t>
  </si>
  <si>
    <t>"T9"0,72*0,03</t>
  </si>
  <si>
    <t>-1896942081</t>
  </si>
  <si>
    <t>"m.č.1.13"(6,9+2,15)*0,5</t>
  </si>
  <si>
    <t>"m.č.1.12"7,5*0,5</t>
  </si>
  <si>
    <t>1655940510</t>
  </si>
  <si>
    <t>505154473</t>
  </si>
  <si>
    <t>"doprava z úseku G"1,942</t>
  </si>
  <si>
    <t>76400-K10R</t>
  </si>
  <si>
    <t>Repase stávajícího kotle z Cu plechu pro sběr vody ze žlabů rozměru 500x500x500 mm- kompletní provedení dle výpisu klempířských prvků ozn.K10</t>
  </si>
  <si>
    <t>-673534412</t>
  </si>
  <si>
    <t>764257900R</t>
  </si>
  <si>
    <t>Zkrácení vnitřního svodného žlabu o 150 mm z Cu plechu- kompletní provedení dle detailu D4</t>
  </si>
  <si>
    <t>-752047188</t>
  </si>
  <si>
    <t>-120066657</t>
  </si>
  <si>
    <t>"m.č.1.12"5,1*2+6,5</t>
  </si>
  <si>
    <t>"m.č.1.13"9,6+6,5+1,2</t>
  </si>
  <si>
    <t>650907266</t>
  </si>
  <si>
    <t>1215908938</t>
  </si>
  <si>
    <t>-1645284900</t>
  </si>
  <si>
    <t>"doprava z úseku G"0,002</t>
  </si>
  <si>
    <t>-1411970904</t>
  </si>
  <si>
    <t>-1534928302</t>
  </si>
  <si>
    <t>-1958094983</t>
  </si>
  <si>
    <t>"doprava z úseku G"0,371</t>
  </si>
  <si>
    <t>1263205474</t>
  </si>
  <si>
    <t>" stávající vnitřní žlaby"16,2</t>
  </si>
  <si>
    <t>"stávající ponechaný větrací žlab"0,7</t>
  </si>
  <si>
    <t>-955390673</t>
  </si>
  <si>
    <t>784</t>
  </si>
  <si>
    <t>Dokončovací práce - malby a tapety</t>
  </si>
  <si>
    <t>784111001</t>
  </si>
  <si>
    <t>Oprášení (ometení ) podkladu v místnostech výšky do 3,80 m</t>
  </si>
  <si>
    <t>-232583179</t>
  </si>
  <si>
    <t>Oprášení (ometení) podkladu v místnostech výšky do 3,80 m</t>
  </si>
  <si>
    <t>"skladba Sb3 celá stěna"4,46*2,5</t>
  </si>
  <si>
    <t>784181121</t>
  </si>
  <si>
    <t>Hloubková jednonásobná penetrace podkladu v místnostech výšky do 3,80 m</t>
  </si>
  <si>
    <t>-656827577</t>
  </si>
  <si>
    <t>Penetrace podkladu jednonásobná hloubková v místnostech výšky do 3,80 m</t>
  </si>
  <si>
    <t>784221111</t>
  </si>
  <si>
    <t>Dvojnásobné bílé malby ze směsí za sucha středně otěruvzdorných v místnostech do 3,80 m</t>
  </si>
  <si>
    <t>200259602</t>
  </si>
  <si>
    <t>Malby z malířských směsí otěruvzdorných za sucha dvojnásobné, bílé za sucha otěruvzdorné středně v místnostech výšky do 3,80 m</t>
  </si>
  <si>
    <t>1000657261</t>
  </si>
  <si>
    <t>38842030</t>
  </si>
  <si>
    <t>998787192</t>
  </si>
  <si>
    <t>Příplatek k přesunu hmot tonážní 787 za zvětšený přesun do 100 m</t>
  </si>
  <si>
    <t>375780925</t>
  </si>
  <si>
    <t>Přesun hmot pro zasklívání stanovený z hmotnosti přesunovaného materiálu Příplatek k cenám za zvětšený přesun přes vymezenou největší dopravní vzdálenost do 100 m</t>
  </si>
  <si>
    <t>úsek J - Tělocvična</t>
  </si>
  <si>
    <t>619996145</t>
  </si>
  <si>
    <t>Ochrana konstrukcí nebo samostatných prvků obalením geotextilií</t>
  </si>
  <si>
    <t>776470421</t>
  </si>
  <si>
    <t>Ochrana stavebních konstrukcí a samostatných prvků včetně pozdějšího odstranění obalením geotextilií samostatných konstrukcí a prvků</t>
  </si>
  <si>
    <t>"vikýř pro dopravu"1,5</t>
  </si>
  <si>
    <t>635311421R</t>
  </si>
  <si>
    <t>Doplnění násypů pod podlahy, mazaniny a dlažby se zhutněním původním zásypem plochy přes 2 m2</t>
  </si>
  <si>
    <t>-1871649518</t>
  </si>
  <si>
    <t>Doplnění násypu pod dlažby, podlahy a mazaniny původním zásypem, se zhutněním a urovnáním povrchu násypu plochy jednotlivě přes 2 m2</t>
  </si>
  <si>
    <t>"skladba S2"5,4*1,8*0,04</t>
  </si>
  <si>
    <t>636211522R</t>
  </si>
  <si>
    <t xml:space="preserve">Doplnění dlažby z očištěných půdovek pl přes 4 m2 </t>
  </si>
  <si>
    <t>-166530739</t>
  </si>
  <si>
    <t xml:space="preserve">Doplnění dlažby z očištěných půdovek kladených do vápenocementové malty se zalitím spár cementovou maltou, plochy jednotlivě přes 4 m2 </t>
  </si>
  <si>
    <t>"skladba S2"5,4*1,8</t>
  </si>
  <si>
    <t>579521623</t>
  </si>
  <si>
    <t>"doplnění cca 40%"300*0,4</t>
  </si>
  <si>
    <t>945412011R</t>
  </si>
  <si>
    <t>Nůžková zvedací pracovní plošina výška zdvihu do 8 m</t>
  </si>
  <si>
    <t>den</t>
  </si>
  <si>
    <t>-25573313</t>
  </si>
  <si>
    <t>Nůžková zvedací pracovní plošina výšky zdvihu do 8 m</t>
  </si>
  <si>
    <t>949421111</t>
  </si>
  <si>
    <t>Montáž schodišťových věží dílcových o půdorysné ploše do 10 m2 v do 10 m</t>
  </si>
  <si>
    <t>1171548153</t>
  </si>
  <si>
    <t>Montáž schodišťových a výstupových věží z dílcového lešení o půdorysné ploše do 10 m2, výšky do 10 m</t>
  </si>
  <si>
    <t>949421211</t>
  </si>
  <si>
    <t>Příplatek k schodišťovým věžím dílcovým do 10 m2 v do 20 m za první a ZKD den použití</t>
  </si>
  <si>
    <t>279170339</t>
  </si>
  <si>
    <t>Montáž schodišťových a výstupových věží z dílcového lešení Příplatek za první a každý další den použití lešení k ceně -1111 nebo -1112</t>
  </si>
  <si>
    <t>6*25</t>
  </si>
  <si>
    <t>949421811</t>
  </si>
  <si>
    <t>Demontáž schodišťových věží dílcových o půdorysné ploše do 10 m2 v do 10 m</t>
  </si>
  <si>
    <t>685023035</t>
  </si>
  <si>
    <t>Demontáž schodišťových a výstupových věží z dílcového lešení o půdorysné ploše do 10 m2, výšky do 10 m</t>
  </si>
  <si>
    <t>952900103R</t>
  </si>
  <si>
    <t>-1944924574</t>
  </si>
  <si>
    <t>"dle PD" 0,2</t>
  </si>
  <si>
    <t>952900109R</t>
  </si>
  <si>
    <t>148597418</t>
  </si>
  <si>
    <t>952900133R</t>
  </si>
  <si>
    <t>Odstranění a likvidace volně uloženého zbylého materiálu asfaltová lepenka dle PD</t>
  </si>
  <si>
    <t>soubor</t>
  </si>
  <si>
    <t>277133051</t>
  </si>
  <si>
    <t>-34779439</t>
  </si>
  <si>
    <t>21*11,5</t>
  </si>
  <si>
    <t>1069831065</t>
  </si>
  <si>
    <t>"skladba Sb1"231,93</t>
  </si>
  <si>
    <t>952902511</t>
  </si>
  <si>
    <t>Čištění střešních nebo nadstřešních konstrukcí šikmých střech budov</t>
  </si>
  <si>
    <t>-1454458256</t>
  </si>
  <si>
    <t>Čištění budov při provádění oprav a udržovacích prací střešních nebo nadstřešních konstrukcí, střech šikmých</t>
  </si>
  <si>
    <t>"závěrečný úklid střechy doprava suti a materiálu"22</t>
  </si>
  <si>
    <t>1423166917</t>
  </si>
  <si>
    <t>"pozednice"(0,3+0,15)*65,16</t>
  </si>
  <si>
    <t>"vazný trámy u podlahy 260x200 mm"(0,2+0,26)*2*59,4</t>
  </si>
  <si>
    <t>"vazný trámy u podlahy 250x200 mm"(0,2+0,26)*2*10,9</t>
  </si>
  <si>
    <t xml:space="preserve">"vazný trám u podlahy  280x260 mm"(0,28+0,26)*2*6</t>
  </si>
  <si>
    <t>"zdvojený vazný trám u podlahy"(0,48*2+0,26)*1,06+(0,48*0,26)*2</t>
  </si>
  <si>
    <t>" prkna u podlahy"(0,14+0,03)*2*1,7+(0,08+0,03)*2*1,6*2</t>
  </si>
  <si>
    <t>"vazný trám na trámech 270x200"(0,27+0,2)*2*5</t>
  </si>
  <si>
    <t>-699976146</t>
  </si>
  <si>
    <t>-1881999292</t>
  </si>
  <si>
    <t>"skladba Sb1"231,93*0,05</t>
  </si>
  <si>
    <t>-1313420638</t>
  </si>
  <si>
    <t>"pro Z3"4</t>
  </si>
  <si>
    <t>1128788271</t>
  </si>
  <si>
    <t>-1269131064</t>
  </si>
  <si>
    <t>-749028717</t>
  </si>
  <si>
    <t>100532888</t>
  </si>
  <si>
    <t>-1852927357</t>
  </si>
  <si>
    <t>371796628</t>
  </si>
  <si>
    <t>4,038*19 'Přepočtené koeficientem množství</t>
  </si>
  <si>
    <t>1048464861</t>
  </si>
  <si>
    <t>-458909282</t>
  </si>
  <si>
    <t>713121111</t>
  </si>
  <si>
    <t>Montáž izolace tepelné podlah volně kladenými rohožemi, pásy, dílci, deskami 1 vrstva</t>
  </si>
  <si>
    <t>-960582865</t>
  </si>
  <si>
    <t>Montáž tepelné izolace podlah rohožemi, pásy, deskami, dílci, bloky (izolační materiál ve specifikaci) kladenými volně jednovrstvá</t>
  </si>
  <si>
    <t>"skladba S11"10,16</t>
  </si>
  <si>
    <t>1500993977</t>
  </si>
  <si>
    <t>10,16*1,02 'Přepočtené koeficientem množství</t>
  </si>
  <si>
    <t>-2020485893</t>
  </si>
  <si>
    <t>"skladba S6"211,2</t>
  </si>
  <si>
    <t>631508592R</t>
  </si>
  <si>
    <t>pás tepelně izolační ze skelné vlny určený jako tepelná a akustická izolace šikmých střech a stropů. λ=0,033 tl 100mm</t>
  </si>
  <si>
    <t>-916776628</t>
  </si>
  <si>
    <t>211,2*2,04 'Přepočtené koeficientem množství</t>
  </si>
  <si>
    <t>-56464210</t>
  </si>
  <si>
    <t>2112296399</t>
  </si>
  <si>
    <t>713191133</t>
  </si>
  <si>
    <t>Montáž izolace tepelné podlah, stropů vrchem nebo střech překrytí fólií s přelepeným spojem</t>
  </si>
  <si>
    <t>-64323561</t>
  </si>
  <si>
    <t>Montáž tepelné izolace stavebních konstrukcí - doplňky a konstrukční součásti podlah, stropů vrchem nebo střech překrytím fólií položenou volně s přelepením spojů</t>
  </si>
  <si>
    <t>"skladba S6+S11 včetně přetažení"20,62*11,08</t>
  </si>
  <si>
    <t>1760499338</t>
  </si>
  <si>
    <t>228,47*1,1 'Přepočtené koeficientem množství</t>
  </si>
  <si>
    <t>763319511R</t>
  </si>
  <si>
    <t xml:space="preserve">Příplatek za utěsnění prostupů separační textilií  DN do 150 mm páskou</t>
  </si>
  <si>
    <t>-994975746</t>
  </si>
  <si>
    <t>Příplatek za utěsnění prostupů separační textilií DN do 150 mm páskou</t>
  </si>
  <si>
    <t>"prostupy potrubí DN 130"11</t>
  </si>
  <si>
    <t>-2123976308</t>
  </si>
  <si>
    <t>914825210</t>
  </si>
  <si>
    <t>762512271R</t>
  </si>
  <si>
    <t>Montáž podlahové kce kotvící latě po obvodě pomocí vrutů do dřeva</t>
  </si>
  <si>
    <t>-812186588</t>
  </si>
  <si>
    <t>Podlahové konstrukce podkladové montáž latí po obvodě pro uchycení separační textile pomocí vrutů do dřeva (kotvící a spojovací materiál v ceně)</t>
  </si>
  <si>
    <t>(20,4+10,9)*2+1,06*2</t>
  </si>
  <si>
    <t>60514101</t>
  </si>
  <si>
    <t>řezivo jehličnaté lať 10-25cm2</t>
  </si>
  <si>
    <t>-206309256</t>
  </si>
  <si>
    <t>"latě 30x19 mm"64,72*0,03*0,019</t>
  </si>
  <si>
    <t>0,037*1,08 'Přepočtené koeficientem množství</t>
  </si>
  <si>
    <t>1644896953</t>
  </si>
  <si>
    <t>"T110"(0,18*2+0,54)*2</t>
  </si>
  <si>
    <t>1248554609</t>
  </si>
  <si>
    <t>"dle tabulky tesařských výobků ozn.T110"0,006*2</t>
  </si>
  <si>
    <t>1048316513</t>
  </si>
  <si>
    <t>481912674</t>
  </si>
  <si>
    <t>"pro T110"0,006*2</t>
  </si>
  <si>
    <t>-1843054680</t>
  </si>
  <si>
    <t>630037432</t>
  </si>
  <si>
    <t>2103640761</t>
  </si>
  <si>
    <t>"stěhování v rámci prostoru půdy ponechané tašky z břidlice"16</t>
  </si>
  <si>
    <t>Elektro - Elektroinstalace staveništního rozvodu</t>
  </si>
  <si>
    <t>M - Práce a dodávky M</t>
  </si>
  <si>
    <t xml:space="preserve">    21-M - Elektromontáže</t>
  </si>
  <si>
    <t xml:space="preserve">      21.1 - Kabely</t>
  </si>
  <si>
    <t xml:space="preserve">      21.2 - Elektroinstalační materiál</t>
  </si>
  <si>
    <t xml:space="preserve">      21.3 - Nosný a úložný materiál</t>
  </si>
  <si>
    <t xml:space="preserve">      21.4 - Rozvaděče</t>
  </si>
  <si>
    <t xml:space="preserve">      21.5 - Ostatní</t>
  </si>
  <si>
    <t>Práce a dodávky M</t>
  </si>
  <si>
    <t>21-M</t>
  </si>
  <si>
    <t>Elektromontáže</t>
  </si>
  <si>
    <t>21.1</t>
  </si>
  <si>
    <t>Kabely</t>
  </si>
  <si>
    <t>210812261R</t>
  </si>
  <si>
    <t xml:space="preserve">Montáž a dodávka kabel Cu plný kulatý do 1 kV 5x2,5 mm2  včetně ukončení (CYKY)</t>
  </si>
  <si>
    <t>-313671837</t>
  </si>
  <si>
    <t>Montáž izolovaných kabelů měděných do 1 kV včetně ukončení plných a kulatých (CYKY-J) počtu a průřezu žil 5x2,5 mm2</t>
  </si>
  <si>
    <t>210812271R</t>
  </si>
  <si>
    <t xml:space="preserve">Montáž a dodávka kabel Cu plný kulatý do 1 kV 5x16 mm2  včetně ukončení (CYKY)</t>
  </si>
  <si>
    <t>-1000894294</t>
  </si>
  <si>
    <t>Montáž izolovaných kabelů měděných do 1 kV včetně ukončení plných a kulatých (CYKY-J) počtu a průřezu žil 5x16 mm2</t>
  </si>
  <si>
    <t>210812272R</t>
  </si>
  <si>
    <t xml:space="preserve">Montáž a dodávka kabel Cu plný kulatý do 1 kV 5x25 mm2  včetně ukončení (CYKY)</t>
  </si>
  <si>
    <t>333540565</t>
  </si>
  <si>
    <t>Montáž izolovaných kabelů měděných do 1 kV včetně ukončení plných a kulatých (CYKY-J) počtu a průřezu žil 5x25 mm2</t>
  </si>
  <si>
    <t>210812273R</t>
  </si>
  <si>
    <t xml:space="preserve">Montáž a dodávka kabel Cu plný kulatý do 1 kV 5x35 mm2  včetně ukončení (CYKY)</t>
  </si>
  <si>
    <t>-602290438</t>
  </si>
  <si>
    <t>Montáž izolovaných kabelů měděných do 1 kV včetně ukončení plných a kulatých (CYKY-J) počtu a průřezu žil 5x35 mm2</t>
  </si>
  <si>
    <t>210800400R</t>
  </si>
  <si>
    <t xml:space="preserve">Montáž a dodávka vodiče Cu izolovaný CYA 16 mm2  zl/žlt.</t>
  </si>
  <si>
    <t>-265179238</t>
  </si>
  <si>
    <t>Montáž a dodávka vodiče Cu izolovaný CYA 16 mm2 zl/žlt.</t>
  </si>
  <si>
    <t>210880100R</t>
  </si>
  <si>
    <t>Drobný a montážní materiál</t>
  </si>
  <si>
    <t>-1402184143</t>
  </si>
  <si>
    <t>21.2</t>
  </si>
  <si>
    <t>Elektroinstalační materiál</t>
  </si>
  <si>
    <t>210121101R</t>
  </si>
  <si>
    <t>Montáž a dodávka zásuvková vidlice 5-ti pólová se zabezpečením proti náhodnému rozpojení určená pro montáž na volný konec kabelu 400V, 63A, IP67</t>
  </si>
  <si>
    <t>1254698514</t>
  </si>
  <si>
    <t>210121111R</t>
  </si>
  <si>
    <t>Montáž a dodávka zásuvka 5-ti pólová se zabezpečením proti náhodnému rozpojení určená pro montáž na volný konec kabelu 400V, 63A, IP67</t>
  </si>
  <si>
    <t>1561554148</t>
  </si>
  <si>
    <t>210121200R</t>
  </si>
  <si>
    <t>1662928867</t>
  </si>
  <si>
    <t>21.3</t>
  </si>
  <si>
    <t>Nosný a úložný materiál</t>
  </si>
  <si>
    <t>210010020R</t>
  </si>
  <si>
    <t>Montáž a dodávka chránička plastová, flexibilní, korugovaná průměr 50mm</t>
  </si>
  <si>
    <t>1312285901</t>
  </si>
  <si>
    <t>210040026R</t>
  </si>
  <si>
    <t>Montáž a dodávka dřevěný sloup s vlastním podstavcem a kotvením pro vyvěšení kabelového vedení</t>
  </si>
  <si>
    <t>199884439</t>
  </si>
  <si>
    <t>210040029R</t>
  </si>
  <si>
    <t>-1138939254</t>
  </si>
  <si>
    <t>21.4</t>
  </si>
  <si>
    <t>Rozvaděče</t>
  </si>
  <si>
    <t>210190101R</t>
  </si>
  <si>
    <t>Montáž a dodávka plastový staveništní rozváděč se stříškou na kovovém stojánku, 600x1200x400(šxvxh), 230V/400V, 50Hz, IP44, včetně vydrátování, zapojení, osazení a náplň viz. výkresová dokumentace v.č.b2</t>
  </si>
  <si>
    <t>-848360773</t>
  </si>
  <si>
    <t>210190102R</t>
  </si>
  <si>
    <t>Montáž a dodávka plastový staveništní rozváděč se stříškou na kovovém stojánku, 600x1200x400(šxvxh), 230V/400V, 50Hz, IP44, včetně vydrátování, zapojení, osazení a náplň viz. výkresová dokumentace v.č.b3</t>
  </si>
  <si>
    <t>-1693793353</t>
  </si>
  <si>
    <t>210190103R</t>
  </si>
  <si>
    <t>Montáž a dodávka plastový staveništní rozváděč se stříškou na kovovém stojánku, 600x1200x400(šxvxh), 230V/400V, 50Hz, IP44, včetně vydrátování, zapojení, osazení a náplň viz. výkresová dokumentace v.č.b4</t>
  </si>
  <si>
    <t>-1346427439</t>
  </si>
  <si>
    <t>210190104R</t>
  </si>
  <si>
    <t>Montáž a dodávka zemnící sonda k rozváděči d.-1500mm se zemnící svorkou</t>
  </si>
  <si>
    <t>2073576911</t>
  </si>
  <si>
    <t>210190105R</t>
  </si>
  <si>
    <t>Drobný a montážní materiál, revize a měření</t>
  </si>
  <si>
    <t>181463479</t>
  </si>
  <si>
    <t>21.5</t>
  </si>
  <si>
    <t>Ostatní</t>
  </si>
  <si>
    <t>210280005R</t>
  </si>
  <si>
    <t>Zkoušky technologických zařízení pod napětím</t>
  </si>
  <si>
    <t>415481415</t>
  </si>
  <si>
    <t>210280051R</t>
  </si>
  <si>
    <t>Uvedení do provozu</t>
  </si>
  <si>
    <t>1398114944</t>
  </si>
  <si>
    <t>210280052R</t>
  </si>
  <si>
    <t>Výchozí revize</t>
  </si>
  <si>
    <t>1828315445</t>
  </si>
  <si>
    <t>VRN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</si>
  <si>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</si>
  <si>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</si>
  <si>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</si>
  <si>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</si>
  <si>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</si>
  <si>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</si>
  <si>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</si>
  <si>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</si>
  <si>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</si>
  <si>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</si>
  <si>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</si>
  <si>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</si>
  <si>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</si>
  <si>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1787751682</t>
  </si>
  <si>
    <t>013294000</t>
  </si>
  <si>
    <t>Výrobní a dílenská dokumentace</t>
  </si>
  <si>
    <t>1875707819</t>
  </si>
  <si>
    <t>Poznámka k položce:_x000d_
Výrobní a dílenská dokumentace pouze pro zámečnické konstrukce a otvorové výplně</t>
  </si>
  <si>
    <t>VRN3</t>
  </si>
  <si>
    <t>Zařízení staveniště</t>
  </si>
  <si>
    <t>032002000</t>
  </si>
  <si>
    <t>Vybavení staveniště</t>
  </si>
  <si>
    <t>1256084570</t>
  </si>
  <si>
    <t>Poznámka k položce:_x000d_
Náklady na např. 2x mobilní WC, 1x stavební buňka, uzamykatelný mezisklad stavby v prostoru půdy ve volé místnosti</t>
  </si>
  <si>
    <t>032203010R</t>
  </si>
  <si>
    <t>Pracovní plošina nad spojovacím krčkem- tesařská konstrukce se zábradlím na stávající měděné krytině</t>
  </si>
  <si>
    <t>1517868427</t>
  </si>
  <si>
    <t>Poznámka k položce:_x000d_
Tesařská konstrukce na střeše spojovacího krčku ve výšce cca 6 m nad terénem sloužící pro vstup do otvoru střešním oknem tělocvičny s ochranným zábradlím délky cca 3 m</t>
  </si>
  <si>
    <t>"dle koordinační situace ozn.D"1</t>
  </si>
  <si>
    <t>032203020R</t>
  </si>
  <si>
    <t>Pracovní plošina s vyrovnávacími schůdky na úroveň podlahy půdy- tesařská konstrukce</t>
  </si>
  <si>
    <t>195916735</t>
  </si>
  <si>
    <t>Poznámka k položce:_x000d_
Tesařská konstrukce na podlaze půdy v místě vstupu na půdu střešním vikýřem rozměru cca 700x1200x1400 mm</t>
  </si>
  <si>
    <t>"dle koordinační situace ozn.P"1</t>
  </si>
  <si>
    <t>032903000</t>
  </si>
  <si>
    <t>Náklady na provoz a údržbu vybavení staveniště, včetně pravidelných úklidů během provádění prací</t>
  </si>
  <si>
    <t>477195863</t>
  </si>
  <si>
    <t>033002001R</t>
  </si>
  <si>
    <t>Připojení staveniště na inženýrské sítě a spotřeba energií,vodné a stočné</t>
  </si>
  <si>
    <t>-804363485</t>
  </si>
  <si>
    <t>034203001R</t>
  </si>
  <si>
    <t>Opatření na ochranu stávajících elektrických a datových rozvodů a zařízení v prostoru staveniště</t>
  </si>
  <si>
    <t>-2085585369</t>
  </si>
  <si>
    <t>034203002R</t>
  </si>
  <si>
    <t>Provizorní dopojení dešťových žlabů na staveništi</t>
  </si>
  <si>
    <t>1330715089</t>
  </si>
  <si>
    <t>034403000</t>
  </si>
  <si>
    <t>Osvětlení staveniště a spotřeba el.energií</t>
  </si>
  <si>
    <t>2072898373</t>
  </si>
  <si>
    <t>034503000</t>
  </si>
  <si>
    <t>Označení staveniště, dočasné štítky a informační tabule apod.</t>
  </si>
  <si>
    <t>-1038997826</t>
  </si>
  <si>
    <t>034703010R</t>
  </si>
  <si>
    <t>Ochrana stávající komunikace z deskového materiálu a geotextilie</t>
  </si>
  <si>
    <t>982017666</t>
  </si>
  <si>
    <t>"dle koordinační situace"10,9*7,6+4*12</t>
  </si>
  <si>
    <t>034703020R</t>
  </si>
  <si>
    <t xml:space="preserve">Ochrana stávajícíh okenních rámů, vyvěšení a zavěšení oken.křídel </t>
  </si>
  <si>
    <t>434797315</t>
  </si>
  <si>
    <t>Poznámka k položce:_x000d_
Okna v místech vrátků rozměru 800x1885 mm v úseku A a úseku G</t>
  </si>
  <si>
    <t>"dle koordinační situace ozn.N a F"3</t>
  </si>
  <si>
    <t>034703030R</t>
  </si>
  <si>
    <t>Ochrana stávající měděné krytiny na spojovacím krčku z deskového materiálu s geotextilií v místě pracovní plošiny</t>
  </si>
  <si>
    <t>1624608140</t>
  </si>
  <si>
    <t>"dle koordinační situace ozn.D"10,5</t>
  </si>
  <si>
    <t>034703040R</t>
  </si>
  <si>
    <t>Ochrana stávajících střešních žlabů na spojovacím krčku tesařskou konstrukcí</t>
  </si>
  <si>
    <t>102295651</t>
  </si>
  <si>
    <t>039002000</t>
  </si>
  <si>
    <t>Zrušení zařízení, zabezpečení staveniště,el.rozvodu staveniště pracovních plošin,ochrany stávající komunikace, oken, žlabů atd. a uvedení do původního stavu</t>
  </si>
  <si>
    <t>968942356</t>
  </si>
  <si>
    <t xml:space="preserve">Zrušení zařízení, zabezpečení staveniště,el.rozvodu staveniště pracovních plošin,ochrany stávající komunikace, oken, žlabů atd. a uvedení do původního stavu
</t>
  </si>
  <si>
    <t>VRN4</t>
  </si>
  <si>
    <t>Inženýrská činnost</t>
  </si>
  <si>
    <t>045203000</t>
  </si>
  <si>
    <t>Kompletační činnost</t>
  </si>
  <si>
    <t>353623399</t>
  </si>
  <si>
    <t>VRN6</t>
  </si>
  <si>
    <t>Územní vlivy</t>
  </si>
  <si>
    <t>062002000</t>
  </si>
  <si>
    <t>Ztížené dopravní podmínky</t>
  </si>
  <si>
    <t>1873548919</t>
  </si>
  <si>
    <t>063503000</t>
  </si>
  <si>
    <t>Práce ve stísněném prostoru</t>
  </si>
  <si>
    <t>-888150532</t>
  </si>
  <si>
    <t>VRN7</t>
  </si>
  <si>
    <t>Provozní vlivy</t>
  </si>
  <si>
    <t>070001000</t>
  </si>
  <si>
    <t>-757032768</t>
  </si>
  <si>
    <t xml:space="preserve">Poznámka k položce:_x000d_
Oddíl provozní vlivy obsahuje zejména, avšak nikoliv pouze, následující:_x000d_
-ztížený provoz_x000d_
-provoz investora a třetích osob_x000d_
- nutnost prověření osob pro vstup na staveniště_x000d_
</t>
  </si>
  <si>
    <t>VRN9</t>
  </si>
  <si>
    <t>Ostatní náklady</t>
  </si>
  <si>
    <t>090001000</t>
  </si>
  <si>
    <t>624085706</t>
  </si>
  <si>
    <t xml:space="preserve">Poznámka k položce:_x000d_
Oddíl Ostatní  náklady obsahuje zejména, avšak nikoliv pouze, následující služby:_x000d_
_x000d_
- Bezpečnostní, zdravotní a sociální zabezpečení pro pracovníky_x000d_
- Kontrola hluku, znečištění a všechny ostatní závazky vyplývající ze zákona_x000d_
- Systém pro kontrolu bezpečnosti práce_x000d_
- Protipožární opatření_x000d_
- Testování a prověřování stavebních materiálů a výrobků, zkoušky_x000d_
- Zaškolení uživatelů a provozních pracovníků Objednatele _x000d_
- Koordinační činnost vlastních subdodavatelů a státních nebo monopolních organizací._x000d_
- Koordinační činnost přímých dodavatelů Objednatele v rozsahu organizace činnosti na stavbě, poskytnutí přístupu k energiím a součinnosti při kompletaci a vyzkoušení dodávek navazujících na dodávky Zhotovitele._x000d_
- Pojištění_x000d_
- Náklady spojené se zárukou_x000d_
- Náklady na jednání se zástupci NPÚ_x000d_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</si>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</sst>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29.28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29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31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29</v>
      </c>
      <c r="AL13" s="24"/>
      <c r="AM13" s="24"/>
      <c r="AN13" s="37" t="s">
        <v>33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7" t="s">
        <v>33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31</v>
      </c>
      <c r="AL14" s="24"/>
      <c r="AM14" s="24"/>
      <c r="AN14" s="37" t="s">
        <v>33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29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31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35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29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31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35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9" t="s">
        <v>38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="2" customFormat="1" ht="25.92" customHeight="1">
      <c r="A26" s="41"/>
      <c r="B26" s="42"/>
      <c r="C26" s="43"/>
      <c r="D26" s="44" t="s">
        <v>39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40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41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42</v>
      </c>
      <c r="AL28" s="48"/>
      <c r="AM28" s="48"/>
      <c r="AN28" s="48"/>
      <c r="AO28" s="48"/>
      <c r="AP28" s="43"/>
      <c r="AQ28" s="43"/>
      <c r="AR28" s="47"/>
      <c r="BE28" s="33"/>
    </row>
    <row r="29" s="3" customFormat="1" ht="14.4" customHeight="1">
      <c r="A29" s="3"/>
      <c r="B29" s="49"/>
      <c r="C29" s="50"/>
      <c r="D29" s="34" t="s">
        <v>43</v>
      </c>
      <c r="E29" s="50"/>
      <c r="F29" s="34" t="s">
        <v>44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4" t="s">
        <v>45</v>
      </c>
      <c r="G30" s="50"/>
      <c r="H30" s="50"/>
      <c r="I30" s="50"/>
      <c r="J30" s="50"/>
      <c r="K30" s="50"/>
      <c r="L30" s="51">
        <v>0.14999999999999999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4" t="s">
        <v>46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4" t="s">
        <v>47</v>
      </c>
      <c r="G32" s="50"/>
      <c r="H32" s="50"/>
      <c r="I32" s="50"/>
      <c r="J32" s="50"/>
      <c r="K32" s="50"/>
      <c r="L32" s="51">
        <v>0.14999999999999999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4" t="s">
        <v>48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49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50</v>
      </c>
      <c r="U35" s="57"/>
      <c r="V35" s="57"/>
      <c r="W35" s="57"/>
      <c r="X35" s="59" t="s">
        <v>51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5" t="s">
        <v>52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APS-455/20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Zateplení stropů budovy úřadu vlády ČR - Strakova akademie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nábř. Eduarda Beneše 128/4,Praha 1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 "","",AN8)</f>
        <v>20. 7. 2020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15.15" customHeight="1">
      <c r="A49" s="41"/>
      <c r="B49" s="42"/>
      <c r="C49" s="34" t="s">
        <v>28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 xml:space="preserve">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34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53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4" t="s">
        <v>32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36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54</v>
      </c>
      <c r="D52" s="90"/>
      <c r="E52" s="90"/>
      <c r="F52" s="90"/>
      <c r="G52" s="90"/>
      <c r="H52" s="91"/>
      <c r="I52" s="92" t="s">
        <v>55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56</v>
      </c>
      <c r="AH52" s="90"/>
      <c r="AI52" s="90"/>
      <c r="AJ52" s="90"/>
      <c r="AK52" s="90"/>
      <c r="AL52" s="90"/>
      <c r="AM52" s="90"/>
      <c r="AN52" s="92" t="s">
        <v>57</v>
      </c>
      <c r="AO52" s="90"/>
      <c r="AP52" s="90"/>
      <c r="AQ52" s="94" t="s">
        <v>58</v>
      </c>
      <c r="AR52" s="47"/>
      <c r="AS52" s="95" t="s">
        <v>59</v>
      </c>
      <c r="AT52" s="96" t="s">
        <v>60</v>
      </c>
      <c r="AU52" s="96" t="s">
        <v>61</v>
      </c>
      <c r="AV52" s="96" t="s">
        <v>62</v>
      </c>
      <c r="AW52" s="96" t="s">
        <v>63</v>
      </c>
      <c r="AX52" s="96" t="s">
        <v>64</v>
      </c>
      <c r="AY52" s="96" t="s">
        <v>65</v>
      </c>
      <c r="AZ52" s="96" t="s">
        <v>66</v>
      </c>
      <c r="BA52" s="96" t="s">
        <v>67</v>
      </c>
      <c r="BB52" s="96" t="s">
        <v>68</v>
      </c>
      <c r="BC52" s="96" t="s">
        <v>69</v>
      </c>
      <c r="BD52" s="97" t="s">
        <v>70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ROUND(SUM(AG55:AG65),2)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21</v>
      </c>
      <c r="AR54" s="107"/>
      <c r="AS54" s="108">
        <f>ROUND(SUM(AS55:AS65),2)</f>
        <v>0</v>
      </c>
      <c r="AT54" s="109">
        <f>ROUND(SUM(AV54:AW54),2)</f>
        <v>0</v>
      </c>
      <c r="AU54" s="110">
        <f>ROUND(SUM(AU55:AU65),5)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ROUND(SUM(AZ55:AZ65),2)</f>
        <v>0</v>
      </c>
      <c r="BA54" s="109">
        <f>ROUND(SUM(BA55:BA65),2)</f>
        <v>0</v>
      </c>
      <c r="BB54" s="109">
        <f>ROUND(SUM(BB55:BB65),2)</f>
        <v>0</v>
      </c>
      <c r="BC54" s="109">
        <f>ROUND(SUM(BC55:BC65),2)</f>
        <v>0</v>
      </c>
      <c r="BD54" s="111">
        <f>ROUND(SUM(BD55:BD65),2)</f>
        <v>0</v>
      </c>
      <c r="BE54" s="6"/>
      <c r="BS54" s="112" t="s">
        <v>72</v>
      </c>
      <c r="BT54" s="112" t="s">
        <v>73</v>
      </c>
      <c r="BU54" s="113" t="s">
        <v>74</v>
      </c>
      <c r="BV54" s="112" t="s">
        <v>75</v>
      </c>
      <c r="BW54" s="112" t="s">
        <v>5</v>
      </c>
      <c r="BX54" s="112" t="s">
        <v>76</v>
      </c>
      <c r="CL54" s="112" t="s">
        <v>19</v>
      </c>
    </row>
    <row r="55" s="7" customFormat="1" ht="16.5" customHeight="1">
      <c r="A55" s="114" t="s">
        <v>77</v>
      </c>
      <c r="B55" s="115"/>
      <c r="C55" s="116"/>
      <c r="D55" s="117" t="s">
        <v>78</v>
      </c>
      <c r="E55" s="117"/>
      <c r="F55" s="117"/>
      <c r="G55" s="117"/>
      <c r="H55" s="117"/>
      <c r="I55" s="118"/>
      <c r="J55" s="117" t="s">
        <v>79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'úsek A - Levé východní kř...'!J30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80</v>
      </c>
      <c r="AR55" s="121"/>
      <c r="AS55" s="122">
        <v>0</v>
      </c>
      <c r="AT55" s="123">
        <f>ROUND(SUM(AV55:AW55),2)</f>
        <v>0</v>
      </c>
      <c r="AU55" s="124">
        <f>'úsek A - Levé východní kř...'!P94</f>
        <v>0</v>
      </c>
      <c r="AV55" s="123">
        <f>'úsek A - Levé východní kř...'!J33</f>
        <v>0</v>
      </c>
      <c r="AW55" s="123">
        <f>'úsek A - Levé východní kř...'!J34</f>
        <v>0</v>
      </c>
      <c r="AX55" s="123">
        <f>'úsek A - Levé východní kř...'!J35</f>
        <v>0</v>
      </c>
      <c r="AY55" s="123">
        <f>'úsek A - Levé východní kř...'!J36</f>
        <v>0</v>
      </c>
      <c r="AZ55" s="123">
        <f>'úsek A - Levé východní kř...'!F33</f>
        <v>0</v>
      </c>
      <c r="BA55" s="123">
        <f>'úsek A - Levé východní kř...'!F34</f>
        <v>0</v>
      </c>
      <c r="BB55" s="123">
        <f>'úsek A - Levé východní kř...'!F35</f>
        <v>0</v>
      </c>
      <c r="BC55" s="123">
        <f>'úsek A - Levé východní kř...'!F36</f>
        <v>0</v>
      </c>
      <c r="BD55" s="125">
        <f>'úsek A - Levé východní kř...'!F37</f>
        <v>0</v>
      </c>
      <c r="BE55" s="7"/>
      <c r="BT55" s="126" t="s">
        <v>81</v>
      </c>
      <c r="BV55" s="126" t="s">
        <v>75</v>
      </c>
      <c r="BW55" s="126" t="s">
        <v>82</v>
      </c>
      <c r="BX55" s="126" t="s">
        <v>5</v>
      </c>
      <c r="CL55" s="126" t="s">
        <v>19</v>
      </c>
      <c r="CM55" s="126" t="s">
        <v>83</v>
      </c>
    </row>
    <row r="56" s="7" customFormat="1" ht="16.5" customHeight="1">
      <c r="A56" s="114" t="s">
        <v>77</v>
      </c>
      <c r="B56" s="115"/>
      <c r="C56" s="116"/>
      <c r="D56" s="117" t="s">
        <v>84</v>
      </c>
      <c r="E56" s="117"/>
      <c r="F56" s="117"/>
      <c r="G56" s="117"/>
      <c r="H56" s="117"/>
      <c r="I56" s="118"/>
      <c r="J56" s="117" t="s">
        <v>85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'úsek B - Jižní křídlo'!J30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80</v>
      </c>
      <c r="AR56" s="121"/>
      <c r="AS56" s="122">
        <v>0</v>
      </c>
      <c r="AT56" s="123">
        <f>ROUND(SUM(AV56:AW56),2)</f>
        <v>0</v>
      </c>
      <c r="AU56" s="124">
        <f>'úsek B - Jižní křídlo'!P88</f>
        <v>0</v>
      </c>
      <c r="AV56" s="123">
        <f>'úsek B - Jižní křídlo'!J33</f>
        <v>0</v>
      </c>
      <c r="AW56" s="123">
        <f>'úsek B - Jižní křídlo'!J34</f>
        <v>0</v>
      </c>
      <c r="AX56" s="123">
        <f>'úsek B - Jižní křídlo'!J35</f>
        <v>0</v>
      </c>
      <c r="AY56" s="123">
        <f>'úsek B - Jižní křídlo'!J36</f>
        <v>0</v>
      </c>
      <c r="AZ56" s="123">
        <f>'úsek B - Jižní křídlo'!F33</f>
        <v>0</v>
      </c>
      <c r="BA56" s="123">
        <f>'úsek B - Jižní křídlo'!F34</f>
        <v>0</v>
      </c>
      <c r="BB56" s="123">
        <f>'úsek B - Jižní křídlo'!F35</f>
        <v>0</v>
      </c>
      <c r="BC56" s="123">
        <f>'úsek B - Jižní křídlo'!F36</f>
        <v>0</v>
      </c>
      <c r="BD56" s="125">
        <f>'úsek B - Jižní křídlo'!F37</f>
        <v>0</v>
      </c>
      <c r="BE56" s="7"/>
      <c r="BT56" s="126" t="s">
        <v>81</v>
      </c>
      <c r="BV56" s="126" t="s">
        <v>75</v>
      </c>
      <c r="BW56" s="126" t="s">
        <v>86</v>
      </c>
      <c r="BX56" s="126" t="s">
        <v>5</v>
      </c>
      <c r="CL56" s="126" t="s">
        <v>19</v>
      </c>
      <c r="CM56" s="126" t="s">
        <v>83</v>
      </c>
    </row>
    <row r="57" s="7" customFormat="1" ht="16.5" customHeight="1">
      <c r="A57" s="114" t="s">
        <v>77</v>
      </c>
      <c r="B57" s="115"/>
      <c r="C57" s="116"/>
      <c r="D57" s="117" t="s">
        <v>87</v>
      </c>
      <c r="E57" s="117"/>
      <c r="F57" s="117"/>
      <c r="G57" s="117"/>
      <c r="H57" s="117"/>
      <c r="I57" s="118"/>
      <c r="J57" s="117" t="s">
        <v>88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'úsek C - Levé západní křídlo'!J30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80</v>
      </c>
      <c r="AR57" s="121"/>
      <c r="AS57" s="122">
        <v>0</v>
      </c>
      <c r="AT57" s="123">
        <f>ROUND(SUM(AV57:AW57),2)</f>
        <v>0</v>
      </c>
      <c r="AU57" s="124">
        <f>'úsek C - Levé západní křídlo'!P93</f>
        <v>0</v>
      </c>
      <c r="AV57" s="123">
        <f>'úsek C - Levé západní křídlo'!J33</f>
        <v>0</v>
      </c>
      <c r="AW57" s="123">
        <f>'úsek C - Levé západní křídlo'!J34</f>
        <v>0</v>
      </c>
      <c r="AX57" s="123">
        <f>'úsek C - Levé západní křídlo'!J35</f>
        <v>0</v>
      </c>
      <c r="AY57" s="123">
        <f>'úsek C - Levé západní křídlo'!J36</f>
        <v>0</v>
      </c>
      <c r="AZ57" s="123">
        <f>'úsek C - Levé západní křídlo'!F33</f>
        <v>0</v>
      </c>
      <c r="BA57" s="123">
        <f>'úsek C - Levé západní křídlo'!F34</f>
        <v>0</v>
      </c>
      <c r="BB57" s="123">
        <f>'úsek C - Levé západní křídlo'!F35</f>
        <v>0</v>
      </c>
      <c r="BC57" s="123">
        <f>'úsek C - Levé západní křídlo'!F36</f>
        <v>0</v>
      </c>
      <c r="BD57" s="125">
        <f>'úsek C - Levé západní křídlo'!F37</f>
        <v>0</v>
      </c>
      <c r="BE57" s="7"/>
      <c r="BT57" s="126" t="s">
        <v>81</v>
      </c>
      <c r="BV57" s="126" t="s">
        <v>75</v>
      </c>
      <c r="BW57" s="126" t="s">
        <v>89</v>
      </c>
      <c r="BX57" s="126" t="s">
        <v>5</v>
      </c>
      <c r="CL57" s="126" t="s">
        <v>19</v>
      </c>
      <c r="CM57" s="126" t="s">
        <v>83</v>
      </c>
    </row>
    <row r="58" s="7" customFormat="1" ht="16.5" customHeight="1">
      <c r="A58" s="114" t="s">
        <v>77</v>
      </c>
      <c r="B58" s="115"/>
      <c r="C58" s="116"/>
      <c r="D58" s="117" t="s">
        <v>90</v>
      </c>
      <c r="E58" s="117"/>
      <c r="F58" s="117"/>
      <c r="G58" s="117"/>
      <c r="H58" s="117"/>
      <c r="I58" s="118"/>
      <c r="J58" s="117" t="s">
        <v>91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'úsek D - Levé střední kří...'!J30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80</v>
      </c>
      <c r="AR58" s="121"/>
      <c r="AS58" s="122">
        <v>0</v>
      </c>
      <c r="AT58" s="123">
        <f>ROUND(SUM(AV58:AW58),2)</f>
        <v>0</v>
      </c>
      <c r="AU58" s="124">
        <f>'úsek D - Levé střední kří...'!P92</f>
        <v>0</v>
      </c>
      <c r="AV58" s="123">
        <f>'úsek D - Levé střední kří...'!J33</f>
        <v>0</v>
      </c>
      <c r="AW58" s="123">
        <f>'úsek D - Levé střední kří...'!J34</f>
        <v>0</v>
      </c>
      <c r="AX58" s="123">
        <f>'úsek D - Levé střední kří...'!J35</f>
        <v>0</v>
      </c>
      <c r="AY58" s="123">
        <f>'úsek D - Levé střední kří...'!J36</f>
        <v>0</v>
      </c>
      <c r="AZ58" s="123">
        <f>'úsek D - Levé střední kří...'!F33</f>
        <v>0</v>
      </c>
      <c r="BA58" s="123">
        <f>'úsek D - Levé střední kří...'!F34</f>
        <v>0</v>
      </c>
      <c r="BB58" s="123">
        <f>'úsek D - Levé střední kří...'!F35</f>
        <v>0</v>
      </c>
      <c r="BC58" s="123">
        <f>'úsek D - Levé střední kří...'!F36</f>
        <v>0</v>
      </c>
      <c r="BD58" s="125">
        <f>'úsek D - Levé střední kří...'!F37</f>
        <v>0</v>
      </c>
      <c r="BE58" s="7"/>
      <c r="BT58" s="126" t="s">
        <v>81</v>
      </c>
      <c r="BV58" s="126" t="s">
        <v>75</v>
      </c>
      <c r="BW58" s="126" t="s">
        <v>92</v>
      </c>
      <c r="BX58" s="126" t="s">
        <v>5</v>
      </c>
      <c r="CL58" s="126" t="s">
        <v>19</v>
      </c>
      <c r="CM58" s="126" t="s">
        <v>83</v>
      </c>
    </row>
    <row r="59" s="7" customFormat="1" ht="16.5" customHeight="1">
      <c r="A59" s="114" t="s">
        <v>77</v>
      </c>
      <c r="B59" s="115"/>
      <c r="C59" s="116"/>
      <c r="D59" s="117" t="s">
        <v>93</v>
      </c>
      <c r="E59" s="117"/>
      <c r="F59" s="117"/>
      <c r="G59" s="117"/>
      <c r="H59" s="117"/>
      <c r="I59" s="118"/>
      <c r="J59" s="117" t="s">
        <v>94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'úsek E - Levé zapadní kří...'!J30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80</v>
      </c>
      <c r="AR59" s="121"/>
      <c r="AS59" s="122">
        <v>0</v>
      </c>
      <c r="AT59" s="123">
        <f>ROUND(SUM(AV59:AW59),2)</f>
        <v>0</v>
      </c>
      <c r="AU59" s="124">
        <f>'úsek E - Levé zapadní kří...'!P93</f>
        <v>0</v>
      </c>
      <c r="AV59" s="123">
        <f>'úsek E - Levé zapadní kří...'!J33</f>
        <v>0</v>
      </c>
      <c r="AW59" s="123">
        <f>'úsek E - Levé zapadní kří...'!J34</f>
        <v>0</v>
      </c>
      <c r="AX59" s="123">
        <f>'úsek E - Levé zapadní kří...'!J35</f>
        <v>0</v>
      </c>
      <c r="AY59" s="123">
        <f>'úsek E - Levé zapadní kří...'!J36</f>
        <v>0</v>
      </c>
      <c r="AZ59" s="123">
        <f>'úsek E - Levé zapadní kří...'!F33</f>
        <v>0</v>
      </c>
      <c r="BA59" s="123">
        <f>'úsek E - Levé zapadní kří...'!F34</f>
        <v>0</v>
      </c>
      <c r="BB59" s="123">
        <f>'úsek E - Levé zapadní kří...'!F35</f>
        <v>0</v>
      </c>
      <c r="BC59" s="123">
        <f>'úsek E - Levé zapadní kří...'!F36</f>
        <v>0</v>
      </c>
      <c r="BD59" s="125">
        <f>'úsek E - Levé zapadní kří...'!F37</f>
        <v>0</v>
      </c>
      <c r="BE59" s="7"/>
      <c r="BT59" s="126" t="s">
        <v>81</v>
      </c>
      <c r="BV59" s="126" t="s">
        <v>75</v>
      </c>
      <c r="BW59" s="126" t="s">
        <v>95</v>
      </c>
      <c r="BX59" s="126" t="s">
        <v>5</v>
      </c>
      <c r="CL59" s="126" t="s">
        <v>19</v>
      </c>
      <c r="CM59" s="126" t="s">
        <v>83</v>
      </c>
    </row>
    <row r="60" s="7" customFormat="1" ht="16.5" customHeight="1">
      <c r="A60" s="114" t="s">
        <v>77</v>
      </c>
      <c r="B60" s="115"/>
      <c r="C60" s="116"/>
      <c r="D60" s="117" t="s">
        <v>96</v>
      </c>
      <c r="E60" s="117"/>
      <c r="F60" s="117"/>
      <c r="G60" s="117"/>
      <c r="H60" s="117"/>
      <c r="I60" s="118"/>
      <c r="J60" s="117" t="s">
        <v>97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'úsek F - Střední risalit'!J30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80</v>
      </c>
      <c r="AR60" s="121"/>
      <c r="AS60" s="122">
        <v>0</v>
      </c>
      <c r="AT60" s="123">
        <f>ROUND(SUM(AV60:AW60),2)</f>
        <v>0</v>
      </c>
      <c r="AU60" s="124">
        <f>'úsek F - Střední risalit'!P92</f>
        <v>0</v>
      </c>
      <c r="AV60" s="123">
        <f>'úsek F - Střední risalit'!J33</f>
        <v>0</v>
      </c>
      <c r="AW60" s="123">
        <f>'úsek F - Střední risalit'!J34</f>
        <v>0</v>
      </c>
      <c r="AX60" s="123">
        <f>'úsek F - Střední risalit'!J35</f>
        <v>0</v>
      </c>
      <c r="AY60" s="123">
        <f>'úsek F - Střední risalit'!J36</f>
        <v>0</v>
      </c>
      <c r="AZ60" s="123">
        <f>'úsek F - Střední risalit'!F33</f>
        <v>0</v>
      </c>
      <c r="BA60" s="123">
        <f>'úsek F - Střední risalit'!F34</f>
        <v>0</v>
      </c>
      <c r="BB60" s="123">
        <f>'úsek F - Střední risalit'!F35</f>
        <v>0</v>
      </c>
      <c r="BC60" s="123">
        <f>'úsek F - Střední risalit'!F36</f>
        <v>0</v>
      </c>
      <c r="BD60" s="125">
        <f>'úsek F - Střední risalit'!F37</f>
        <v>0</v>
      </c>
      <c r="BE60" s="7"/>
      <c r="BT60" s="126" t="s">
        <v>81</v>
      </c>
      <c r="BV60" s="126" t="s">
        <v>75</v>
      </c>
      <c r="BW60" s="126" t="s">
        <v>98</v>
      </c>
      <c r="BX60" s="126" t="s">
        <v>5</v>
      </c>
      <c r="CL60" s="126" t="s">
        <v>19</v>
      </c>
      <c r="CM60" s="126" t="s">
        <v>83</v>
      </c>
    </row>
    <row r="61" s="7" customFormat="1" ht="24.75" customHeight="1">
      <c r="A61" s="114" t="s">
        <v>77</v>
      </c>
      <c r="B61" s="115"/>
      <c r="C61" s="116"/>
      <c r="D61" s="117" t="s">
        <v>99</v>
      </c>
      <c r="E61" s="117"/>
      <c r="F61" s="117"/>
      <c r="G61" s="117"/>
      <c r="H61" s="117"/>
      <c r="I61" s="118"/>
      <c r="J61" s="117" t="s">
        <v>100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'úsek G - Pravé střední kř...'!J30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80</v>
      </c>
      <c r="AR61" s="121"/>
      <c r="AS61" s="122">
        <v>0</v>
      </c>
      <c r="AT61" s="123">
        <f>ROUND(SUM(AV61:AW61),2)</f>
        <v>0</v>
      </c>
      <c r="AU61" s="124">
        <f>'úsek G - Pravé střední kř...'!P94</f>
        <v>0</v>
      </c>
      <c r="AV61" s="123">
        <f>'úsek G - Pravé střední kř...'!J33</f>
        <v>0</v>
      </c>
      <c r="AW61" s="123">
        <f>'úsek G - Pravé střední kř...'!J34</f>
        <v>0</v>
      </c>
      <c r="AX61" s="123">
        <f>'úsek G - Pravé střední kř...'!J35</f>
        <v>0</v>
      </c>
      <c r="AY61" s="123">
        <f>'úsek G - Pravé střední kř...'!J36</f>
        <v>0</v>
      </c>
      <c r="AZ61" s="123">
        <f>'úsek G - Pravé střední kř...'!F33</f>
        <v>0</v>
      </c>
      <c r="BA61" s="123">
        <f>'úsek G - Pravé střední kř...'!F34</f>
        <v>0</v>
      </c>
      <c r="BB61" s="123">
        <f>'úsek G - Pravé střední kř...'!F35</f>
        <v>0</v>
      </c>
      <c r="BC61" s="123">
        <f>'úsek G - Pravé střední kř...'!F36</f>
        <v>0</v>
      </c>
      <c r="BD61" s="125">
        <f>'úsek G - Pravé střední kř...'!F37</f>
        <v>0</v>
      </c>
      <c r="BE61" s="7"/>
      <c r="BT61" s="126" t="s">
        <v>81</v>
      </c>
      <c r="BV61" s="126" t="s">
        <v>75</v>
      </c>
      <c r="BW61" s="126" t="s">
        <v>101</v>
      </c>
      <c r="BX61" s="126" t="s">
        <v>5</v>
      </c>
      <c r="CL61" s="126" t="s">
        <v>19</v>
      </c>
      <c r="CM61" s="126" t="s">
        <v>83</v>
      </c>
    </row>
    <row r="62" s="7" customFormat="1" ht="16.5" customHeight="1">
      <c r="A62" s="114" t="s">
        <v>77</v>
      </c>
      <c r="B62" s="115"/>
      <c r="C62" s="116"/>
      <c r="D62" s="117" t="s">
        <v>102</v>
      </c>
      <c r="E62" s="117"/>
      <c r="F62" s="117"/>
      <c r="G62" s="117"/>
      <c r="H62" s="117"/>
      <c r="I62" s="118"/>
      <c r="J62" s="117" t="s">
        <v>103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9">
        <f>'úsek H - Pravé východní k...'!J30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80</v>
      </c>
      <c r="AR62" s="121"/>
      <c r="AS62" s="122">
        <v>0</v>
      </c>
      <c r="AT62" s="123">
        <f>ROUND(SUM(AV62:AW62),2)</f>
        <v>0</v>
      </c>
      <c r="AU62" s="124">
        <f>'úsek H - Pravé východní k...'!P95</f>
        <v>0</v>
      </c>
      <c r="AV62" s="123">
        <f>'úsek H - Pravé východní k...'!J33</f>
        <v>0</v>
      </c>
      <c r="AW62" s="123">
        <f>'úsek H - Pravé východní k...'!J34</f>
        <v>0</v>
      </c>
      <c r="AX62" s="123">
        <f>'úsek H - Pravé východní k...'!J35</f>
        <v>0</v>
      </c>
      <c r="AY62" s="123">
        <f>'úsek H - Pravé východní k...'!J36</f>
        <v>0</v>
      </c>
      <c r="AZ62" s="123">
        <f>'úsek H - Pravé východní k...'!F33</f>
        <v>0</v>
      </c>
      <c r="BA62" s="123">
        <f>'úsek H - Pravé východní k...'!F34</f>
        <v>0</v>
      </c>
      <c r="BB62" s="123">
        <f>'úsek H - Pravé východní k...'!F35</f>
        <v>0</v>
      </c>
      <c r="BC62" s="123">
        <f>'úsek H - Pravé východní k...'!F36</f>
        <v>0</v>
      </c>
      <c r="BD62" s="125">
        <f>'úsek H - Pravé východní k...'!F37</f>
        <v>0</v>
      </c>
      <c r="BE62" s="7"/>
      <c r="BT62" s="126" t="s">
        <v>81</v>
      </c>
      <c r="BV62" s="126" t="s">
        <v>75</v>
      </c>
      <c r="BW62" s="126" t="s">
        <v>104</v>
      </c>
      <c r="BX62" s="126" t="s">
        <v>5</v>
      </c>
      <c r="CL62" s="126" t="s">
        <v>19</v>
      </c>
      <c r="CM62" s="126" t="s">
        <v>83</v>
      </c>
    </row>
    <row r="63" s="7" customFormat="1" ht="16.5" customHeight="1">
      <c r="A63" s="114" t="s">
        <v>77</v>
      </c>
      <c r="B63" s="115"/>
      <c r="C63" s="116"/>
      <c r="D63" s="117" t="s">
        <v>105</v>
      </c>
      <c r="E63" s="117"/>
      <c r="F63" s="117"/>
      <c r="G63" s="117"/>
      <c r="H63" s="117"/>
      <c r="I63" s="118"/>
      <c r="J63" s="117" t="s">
        <v>106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9">
        <f>'úsek J - Tělocvična'!J30</f>
        <v>0</v>
      </c>
      <c r="AH63" s="118"/>
      <c r="AI63" s="118"/>
      <c r="AJ63" s="118"/>
      <c r="AK63" s="118"/>
      <c r="AL63" s="118"/>
      <c r="AM63" s="118"/>
      <c r="AN63" s="119">
        <f>SUM(AG63,AT63)</f>
        <v>0</v>
      </c>
      <c r="AO63" s="118"/>
      <c r="AP63" s="118"/>
      <c r="AQ63" s="120" t="s">
        <v>80</v>
      </c>
      <c r="AR63" s="121"/>
      <c r="AS63" s="122">
        <v>0</v>
      </c>
      <c r="AT63" s="123">
        <f>ROUND(SUM(AV63:AW63),2)</f>
        <v>0</v>
      </c>
      <c r="AU63" s="124">
        <f>'úsek J - Tělocvična'!P88</f>
        <v>0</v>
      </c>
      <c r="AV63" s="123">
        <f>'úsek J - Tělocvična'!J33</f>
        <v>0</v>
      </c>
      <c r="AW63" s="123">
        <f>'úsek J - Tělocvična'!J34</f>
        <v>0</v>
      </c>
      <c r="AX63" s="123">
        <f>'úsek J - Tělocvična'!J35</f>
        <v>0</v>
      </c>
      <c r="AY63" s="123">
        <f>'úsek J - Tělocvična'!J36</f>
        <v>0</v>
      </c>
      <c r="AZ63" s="123">
        <f>'úsek J - Tělocvična'!F33</f>
        <v>0</v>
      </c>
      <c r="BA63" s="123">
        <f>'úsek J - Tělocvična'!F34</f>
        <v>0</v>
      </c>
      <c r="BB63" s="123">
        <f>'úsek J - Tělocvična'!F35</f>
        <v>0</v>
      </c>
      <c r="BC63" s="123">
        <f>'úsek J - Tělocvična'!F36</f>
        <v>0</v>
      </c>
      <c r="BD63" s="125">
        <f>'úsek J - Tělocvična'!F37</f>
        <v>0</v>
      </c>
      <c r="BE63" s="7"/>
      <c r="BT63" s="126" t="s">
        <v>81</v>
      </c>
      <c r="BV63" s="126" t="s">
        <v>75</v>
      </c>
      <c r="BW63" s="126" t="s">
        <v>107</v>
      </c>
      <c r="BX63" s="126" t="s">
        <v>5</v>
      </c>
      <c r="CL63" s="126" t="s">
        <v>19</v>
      </c>
      <c r="CM63" s="126" t="s">
        <v>83</v>
      </c>
    </row>
    <row r="64" s="7" customFormat="1" ht="16.5" customHeight="1">
      <c r="A64" s="114" t="s">
        <v>77</v>
      </c>
      <c r="B64" s="115"/>
      <c r="C64" s="116"/>
      <c r="D64" s="117" t="s">
        <v>108</v>
      </c>
      <c r="E64" s="117"/>
      <c r="F64" s="117"/>
      <c r="G64" s="117"/>
      <c r="H64" s="117"/>
      <c r="I64" s="118"/>
      <c r="J64" s="117" t="s">
        <v>109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'Elektro - Elektroinstalac...'!J30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80</v>
      </c>
      <c r="AR64" s="121"/>
      <c r="AS64" s="122">
        <v>0</v>
      </c>
      <c r="AT64" s="123">
        <f>ROUND(SUM(AV64:AW64),2)</f>
        <v>0</v>
      </c>
      <c r="AU64" s="124">
        <f>'Elektro - Elektroinstalac...'!P86</f>
        <v>0</v>
      </c>
      <c r="AV64" s="123">
        <f>'Elektro - Elektroinstalac...'!J33</f>
        <v>0</v>
      </c>
      <c r="AW64" s="123">
        <f>'Elektro - Elektroinstalac...'!J34</f>
        <v>0</v>
      </c>
      <c r="AX64" s="123">
        <f>'Elektro - Elektroinstalac...'!J35</f>
        <v>0</v>
      </c>
      <c r="AY64" s="123">
        <f>'Elektro - Elektroinstalac...'!J36</f>
        <v>0</v>
      </c>
      <c r="AZ64" s="123">
        <f>'Elektro - Elektroinstalac...'!F33</f>
        <v>0</v>
      </c>
      <c r="BA64" s="123">
        <f>'Elektro - Elektroinstalac...'!F34</f>
        <v>0</v>
      </c>
      <c r="BB64" s="123">
        <f>'Elektro - Elektroinstalac...'!F35</f>
        <v>0</v>
      </c>
      <c r="BC64" s="123">
        <f>'Elektro - Elektroinstalac...'!F36</f>
        <v>0</v>
      </c>
      <c r="BD64" s="125">
        <f>'Elektro - Elektroinstalac...'!F37</f>
        <v>0</v>
      </c>
      <c r="BE64" s="7"/>
      <c r="BT64" s="126" t="s">
        <v>81</v>
      </c>
      <c r="BV64" s="126" t="s">
        <v>75</v>
      </c>
      <c r="BW64" s="126" t="s">
        <v>110</v>
      </c>
      <c r="BX64" s="126" t="s">
        <v>5</v>
      </c>
      <c r="CL64" s="126" t="s">
        <v>19</v>
      </c>
      <c r="CM64" s="126" t="s">
        <v>83</v>
      </c>
    </row>
    <row r="65" s="7" customFormat="1" ht="16.5" customHeight="1">
      <c r="A65" s="114" t="s">
        <v>77</v>
      </c>
      <c r="B65" s="115"/>
      <c r="C65" s="116"/>
      <c r="D65" s="117" t="s">
        <v>111</v>
      </c>
      <c r="E65" s="117"/>
      <c r="F65" s="117"/>
      <c r="G65" s="117"/>
      <c r="H65" s="117"/>
      <c r="I65" s="118"/>
      <c r="J65" s="117" t="s">
        <v>112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'VRN - Vedlejší a ostatní ...'!J30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80</v>
      </c>
      <c r="AR65" s="121"/>
      <c r="AS65" s="127">
        <v>0</v>
      </c>
      <c r="AT65" s="128">
        <f>ROUND(SUM(AV65:AW65),2)</f>
        <v>0</v>
      </c>
      <c r="AU65" s="129">
        <f>'VRN - Vedlejší a ostatní ...'!P86</f>
        <v>0</v>
      </c>
      <c r="AV65" s="128">
        <f>'VRN - Vedlejší a ostatní ...'!J33</f>
        <v>0</v>
      </c>
      <c r="AW65" s="128">
        <f>'VRN - Vedlejší a ostatní ...'!J34</f>
        <v>0</v>
      </c>
      <c r="AX65" s="128">
        <f>'VRN - Vedlejší a ostatní ...'!J35</f>
        <v>0</v>
      </c>
      <c r="AY65" s="128">
        <f>'VRN - Vedlejší a ostatní ...'!J36</f>
        <v>0</v>
      </c>
      <c r="AZ65" s="128">
        <f>'VRN - Vedlejší a ostatní ...'!F33</f>
        <v>0</v>
      </c>
      <c r="BA65" s="128">
        <f>'VRN - Vedlejší a ostatní ...'!F34</f>
        <v>0</v>
      </c>
      <c r="BB65" s="128">
        <f>'VRN - Vedlejší a ostatní ...'!F35</f>
        <v>0</v>
      </c>
      <c r="BC65" s="128">
        <f>'VRN - Vedlejší a ostatní ...'!F36</f>
        <v>0</v>
      </c>
      <c r="BD65" s="130">
        <f>'VRN - Vedlejší a ostatní ...'!F37</f>
        <v>0</v>
      </c>
      <c r="BE65" s="7"/>
      <c r="BT65" s="126" t="s">
        <v>81</v>
      </c>
      <c r="BV65" s="126" t="s">
        <v>75</v>
      </c>
      <c r="BW65" s="126" t="s">
        <v>113</v>
      </c>
      <c r="BX65" s="126" t="s">
        <v>5</v>
      </c>
      <c r="CL65" s="126" t="s">
        <v>19</v>
      </c>
      <c r="CM65" s="126" t="s">
        <v>83</v>
      </c>
    </row>
    <row r="66" s="2" customFormat="1" ht="30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="2" customFormat="1" ht="6.96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</sheetData>
  <sheetProtection sheet="1" formatColumns="0" formatRows="0" objects="1" scenarios="1" spinCount="100000" saltValue="snGPwBQBMrCbqU0SNZIeOo1Xeonnb2kOZVRjpFPhLqk1tHXJkWP54JJEbJqUNyg4jDlogPL3EUs/sgggVuDg8A==" hashValue="ruZXMOIGtZDvrpMyaUj+CKzLwdwPbbiENamue4AYunoB8cukP0NE5FVK/vhQ7EoPv7cQ6smYmgbkidbpWa+I5Q==" algorithmName="SHA-512" password="CC35"/>
  <mergeCells count="8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54:AP54"/>
  </mergeCells>
  <hyperlinks>
    <hyperlink ref="A55" location="'úsek A - Levé východní kř...'!C2" display="/"/>
    <hyperlink ref="A56" location="'úsek B - Jižní křídlo'!C2" display="/"/>
    <hyperlink ref="A57" location="'úsek C - Levé západní křídlo'!C2" display="/"/>
    <hyperlink ref="A58" location="'úsek D - Levé střední kří...'!C2" display="/"/>
    <hyperlink ref="A59" location="'úsek E - Levé zapadní kří...'!C2" display="/"/>
    <hyperlink ref="A60" location="'úsek F - Střední risalit'!C2" display="/"/>
    <hyperlink ref="A61" location="'úsek G - Pravé střední kř...'!C2" display="/"/>
    <hyperlink ref="A62" location="'úsek H - Pravé východní k...'!C2" display="/"/>
    <hyperlink ref="A63" location="'úsek J - Tělocvična'!C2" display="/"/>
    <hyperlink ref="A64" location="'Elektro - Elektroinstalac...'!C2" display="/"/>
    <hyperlink ref="A65" location="'VR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3381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ROUND(J88,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ROUND((SUM(BE88:BE240)),  2)</f>
        <v>0</v>
      </c>
      <c r="G33" s="41"/>
      <c r="H33" s="41"/>
      <c r="I33" s="158">
        <v>0.20999999999999999</v>
      </c>
      <c r="J33" s="157">
        <f>ROUND(((SUM(BE88:BE240))*I33),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ROUND((SUM(BF88:BF240)),  2)</f>
        <v>0</v>
      </c>
      <c r="G34" s="41"/>
      <c r="H34" s="41"/>
      <c r="I34" s="158">
        <v>0.14999999999999999</v>
      </c>
      <c r="J34" s="157">
        <f>ROUND(((SUM(BF88:BF240))*I34),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ROUND((SUM(BG88:BG240)),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ROUND((SUM(BH88:BH240)),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ROUND((SUM(BI88:BI240)),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J - Tělocvična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J88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J89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123</v>
      </c>
      <c r="E61" s="189"/>
      <c r="F61" s="189"/>
      <c r="G61" s="189"/>
      <c r="H61" s="189"/>
      <c r="I61" s="190"/>
      <c r="J61" s="191">
        <f>J90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124</v>
      </c>
      <c r="E62" s="189"/>
      <c r="F62" s="189"/>
      <c r="G62" s="189"/>
      <c r="H62" s="189"/>
      <c r="I62" s="190"/>
      <c r="J62" s="191">
        <f>J105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125</v>
      </c>
      <c r="E63" s="189"/>
      <c r="F63" s="189"/>
      <c r="G63" s="189"/>
      <c r="H63" s="189"/>
      <c r="I63" s="190"/>
      <c r="J63" s="191">
        <f>J158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126</v>
      </c>
      <c r="E64" s="189"/>
      <c r="F64" s="189"/>
      <c r="G64" s="189"/>
      <c r="H64" s="189"/>
      <c r="I64" s="190"/>
      <c r="J64" s="191">
        <f>J170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9"/>
      <c r="C65" s="180"/>
      <c r="D65" s="181" t="s">
        <v>127</v>
      </c>
      <c r="E65" s="182"/>
      <c r="F65" s="182"/>
      <c r="G65" s="182"/>
      <c r="H65" s="182"/>
      <c r="I65" s="183"/>
      <c r="J65" s="184">
        <f>J173</f>
        <v>0</v>
      </c>
      <c r="K65" s="180"/>
      <c r="L65" s="18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6"/>
      <c r="C66" s="187"/>
      <c r="D66" s="188" t="s">
        <v>128</v>
      </c>
      <c r="E66" s="189"/>
      <c r="F66" s="189"/>
      <c r="G66" s="189"/>
      <c r="H66" s="189"/>
      <c r="I66" s="190"/>
      <c r="J66" s="191">
        <f>J174</f>
        <v>0</v>
      </c>
      <c r="K66" s="187"/>
      <c r="L66" s="19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6"/>
      <c r="C67" s="187"/>
      <c r="D67" s="188" t="s">
        <v>132</v>
      </c>
      <c r="E67" s="189"/>
      <c r="F67" s="189"/>
      <c r="G67" s="189"/>
      <c r="H67" s="189"/>
      <c r="I67" s="190"/>
      <c r="J67" s="191">
        <f>J212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9"/>
      <c r="C68" s="180"/>
      <c r="D68" s="181" t="s">
        <v>1809</v>
      </c>
      <c r="E68" s="182"/>
      <c r="F68" s="182"/>
      <c r="G68" s="182"/>
      <c r="H68" s="182"/>
      <c r="I68" s="183"/>
      <c r="J68" s="184">
        <f>J237</f>
        <v>0</v>
      </c>
      <c r="K68" s="180"/>
      <c r="L68" s="18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39"/>
      <c r="J69" s="43"/>
      <c r="K69" s="43"/>
      <c r="L69" s="1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69"/>
      <c r="J70" s="63"/>
      <c r="K70" s="63"/>
      <c r="L70" s="1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72"/>
      <c r="J74" s="65"/>
      <c r="K74" s="65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136</v>
      </c>
      <c r="D75" s="43"/>
      <c r="E75" s="43"/>
      <c r="F75" s="43"/>
      <c r="G75" s="43"/>
      <c r="H75" s="43"/>
      <c r="I75" s="139"/>
      <c r="J75" s="43"/>
      <c r="K75" s="4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39"/>
      <c r="J76" s="43"/>
      <c r="K76" s="4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39"/>
      <c r="J77" s="43"/>
      <c r="K77" s="43"/>
      <c r="L77" s="1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73" t="str">
        <f>E7</f>
        <v>Zateplení stropů budovy úřadu vlády ČR - Strakova akademie</v>
      </c>
      <c r="F78" s="34"/>
      <c r="G78" s="34"/>
      <c r="H78" s="34"/>
      <c r="I78" s="139"/>
      <c r="J78" s="43"/>
      <c r="K78" s="43"/>
      <c r="L78" s="1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115</v>
      </c>
      <c r="D79" s="43"/>
      <c r="E79" s="43"/>
      <c r="F79" s="43"/>
      <c r="G79" s="43"/>
      <c r="H79" s="43"/>
      <c r="I79" s="139"/>
      <c r="J79" s="43"/>
      <c r="K79" s="43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úsek J - Tělocvična</v>
      </c>
      <c r="F80" s="43"/>
      <c r="G80" s="43"/>
      <c r="H80" s="43"/>
      <c r="I80" s="139"/>
      <c r="J80" s="43"/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nábř. Eduarda Beneše 128/4,Praha 1</v>
      </c>
      <c r="G82" s="43"/>
      <c r="H82" s="43"/>
      <c r="I82" s="143" t="s">
        <v>24</v>
      </c>
      <c r="J82" s="75" t="str">
        <f>IF(J12="","",J12)</f>
        <v>20. 7. 2020</v>
      </c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4" t="s">
        <v>28</v>
      </c>
      <c r="D84" s="43"/>
      <c r="E84" s="43"/>
      <c r="F84" s="29" t="str">
        <f>E15</f>
        <v xml:space="preserve"> </v>
      </c>
      <c r="G84" s="43"/>
      <c r="H84" s="43"/>
      <c r="I84" s="143" t="s">
        <v>34</v>
      </c>
      <c r="J84" s="39" t="str">
        <f>E21</f>
        <v xml:space="preserve"> </v>
      </c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32</v>
      </c>
      <c r="D85" s="43"/>
      <c r="E85" s="43"/>
      <c r="F85" s="29" t="str">
        <f>IF(E18="","",E18)</f>
        <v>Vyplň údaj</v>
      </c>
      <c r="G85" s="43"/>
      <c r="H85" s="43"/>
      <c r="I85" s="143" t="s">
        <v>36</v>
      </c>
      <c r="J85" s="39" t="str">
        <f>E24</f>
        <v xml:space="preserve"> </v>
      </c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93"/>
      <c r="B87" s="194"/>
      <c r="C87" s="195" t="s">
        <v>137</v>
      </c>
      <c r="D87" s="196" t="s">
        <v>58</v>
      </c>
      <c r="E87" s="196" t="s">
        <v>54</v>
      </c>
      <c r="F87" s="196" t="s">
        <v>55</v>
      </c>
      <c r="G87" s="196" t="s">
        <v>138</v>
      </c>
      <c r="H87" s="196" t="s">
        <v>139</v>
      </c>
      <c r="I87" s="197" t="s">
        <v>140</v>
      </c>
      <c r="J87" s="196" t="s">
        <v>119</v>
      </c>
      <c r="K87" s="198" t="s">
        <v>141</v>
      </c>
      <c r="L87" s="199"/>
      <c r="M87" s="95" t="s">
        <v>21</v>
      </c>
      <c r="N87" s="96" t="s">
        <v>43</v>
      </c>
      <c r="O87" s="96" t="s">
        <v>142</v>
      </c>
      <c r="P87" s="96" t="s">
        <v>143</v>
      </c>
      <c r="Q87" s="96" t="s">
        <v>144</v>
      </c>
      <c r="R87" s="96" t="s">
        <v>145</v>
      </c>
      <c r="S87" s="96" t="s">
        <v>146</v>
      </c>
      <c r="T87" s="97" t="s">
        <v>147</v>
      </c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</row>
    <row r="88" s="2" customFormat="1" ht="22.8" customHeight="1">
      <c r="A88" s="41"/>
      <c r="B88" s="42"/>
      <c r="C88" s="102" t="s">
        <v>148</v>
      </c>
      <c r="D88" s="43"/>
      <c r="E88" s="43"/>
      <c r="F88" s="43"/>
      <c r="G88" s="43"/>
      <c r="H88" s="43"/>
      <c r="I88" s="139"/>
      <c r="J88" s="200">
        <f>BK88</f>
        <v>0</v>
      </c>
      <c r="K88" s="43"/>
      <c r="L88" s="47"/>
      <c r="M88" s="98"/>
      <c r="N88" s="201"/>
      <c r="O88" s="99"/>
      <c r="P88" s="202">
        <f>P89+P173+P237</f>
        <v>0</v>
      </c>
      <c r="Q88" s="99"/>
      <c r="R88" s="202">
        <f>R89+R173+R237</f>
        <v>2.4567882000000001</v>
      </c>
      <c r="S88" s="99"/>
      <c r="T88" s="203">
        <f>T89+T173+T237</f>
        <v>4.03796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72</v>
      </c>
      <c r="AU88" s="19" t="s">
        <v>120</v>
      </c>
      <c r="BK88" s="204">
        <f>BK89+BK173+BK237</f>
        <v>0</v>
      </c>
    </row>
    <row r="89" s="12" customFormat="1" ht="25.92" customHeight="1">
      <c r="A89" s="12"/>
      <c r="B89" s="205"/>
      <c r="C89" s="206"/>
      <c r="D89" s="207" t="s">
        <v>72</v>
      </c>
      <c r="E89" s="208" t="s">
        <v>149</v>
      </c>
      <c r="F89" s="208" t="s">
        <v>150</v>
      </c>
      <c r="G89" s="206"/>
      <c r="H89" s="206"/>
      <c r="I89" s="209"/>
      <c r="J89" s="210">
        <f>BK89</f>
        <v>0</v>
      </c>
      <c r="K89" s="206"/>
      <c r="L89" s="211"/>
      <c r="M89" s="212"/>
      <c r="N89" s="213"/>
      <c r="O89" s="213"/>
      <c r="P89" s="214">
        <f>P90+P105+P158+P170</f>
        <v>0</v>
      </c>
      <c r="Q89" s="213"/>
      <c r="R89" s="214">
        <f>R90+R105+R158+R170</f>
        <v>1.5855885000000001</v>
      </c>
      <c r="S89" s="213"/>
      <c r="T89" s="215">
        <f>T90+T105+T158+T170</f>
        <v>4.03796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6" t="s">
        <v>81</v>
      </c>
      <c r="AT89" s="217" t="s">
        <v>72</v>
      </c>
      <c r="AU89" s="217" t="s">
        <v>73</v>
      </c>
      <c r="AY89" s="216" t="s">
        <v>151</v>
      </c>
      <c r="BK89" s="218">
        <f>BK90+BK105+BK158+BK170</f>
        <v>0</v>
      </c>
    </row>
    <row r="90" s="12" customFormat="1" ht="22.8" customHeight="1">
      <c r="A90" s="12"/>
      <c r="B90" s="205"/>
      <c r="C90" s="206"/>
      <c r="D90" s="207" t="s">
        <v>72</v>
      </c>
      <c r="E90" s="219" t="s">
        <v>165</v>
      </c>
      <c r="F90" s="219" t="s">
        <v>166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SUM(P91:P104)</f>
        <v>0</v>
      </c>
      <c r="Q90" s="213"/>
      <c r="R90" s="214">
        <f>SUM(R91:R104)</f>
        <v>1.5832692000000002</v>
      </c>
      <c r="S90" s="213"/>
      <c r="T90" s="215">
        <f>SUM(T91:T104)</f>
        <v>0.0030000000000000001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6" t="s">
        <v>81</v>
      </c>
      <c r="AT90" s="217" t="s">
        <v>72</v>
      </c>
      <c r="AU90" s="217" t="s">
        <v>81</v>
      </c>
      <c r="AY90" s="216" t="s">
        <v>151</v>
      </c>
      <c r="BK90" s="218">
        <f>SUM(BK91:BK104)</f>
        <v>0</v>
      </c>
    </row>
    <row r="91" s="2" customFormat="1" ht="21.75" customHeight="1">
      <c r="A91" s="41"/>
      <c r="B91" s="42"/>
      <c r="C91" s="221" t="s">
        <v>81</v>
      </c>
      <c r="D91" s="221" t="s">
        <v>154</v>
      </c>
      <c r="E91" s="222" t="s">
        <v>3382</v>
      </c>
      <c r="F91" s="223" t="s">
        <v>3383</v>
      </c>
      <c r="G91" s="224" t="s">
        <v>180</v>
      </c>
      <c r="H91" s="225">
        <v>1.5</v>
      </c>
      <c r="I91" s="226"/>
      <c r="J91" s="227">
        <f>ROUND(I91*H91,2)</f>
        <v>0</v>
      </c>
      <c r="K91" s="223" t="s">
        <v>158</v>
      </c>
      <c r="L91" s="47"/>
      <c r="M91" s="228" t="s">
        <v>21</v>
      </c>
      <c r="N91" s="229" t="s">
        <v>44</v>
      </c>
      <c r="O91" s="87"/>
      <c r="P91" s="230">
        <f>O91*H91</f>
        <v>0</v>
      </c>
      <c r="Q91" s="230">
        <v>0.00022000000000000001</v>
      </c>
      <c r="R91" s="230">
        <f>Q91*H91</f>
        <v>0.00033</v>
      </c>
      <c r="S91" s="230">
        <v>0.002</v>
      </c>
      <c r="T91" s="231">
        <f>S91*H91</f>
        <v>0.0030000000000000001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32" t="s">
        <v>159</v>
      </c>
      <c r="AT91" s="232" t="s">
        <v>154</v>
      </c>
      <c r="AU91" s="232" t="s">
        <v>83</v>
      </c>
      <c r="AY91" s="19" t="s">
        <v>151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19" t="s">
        <v>81</v>
      </c>
      <c r="BK91" s="233">
        <f>ROUND(I91*H91,2)</f>
        <v>0</v>
      </c>
      <c r="BL91" s="19" t="s">
        <v>159</v>
      </c>
      <c r="BM91" s="232" t="s">
        <v>3384</v>
      </c>
    </row>
    <row r="92" s="2" customFormat="1">
      <c r="A92" s="41"/>
      <c r="B92" s="42"/>
      <c r="C92" s="43"/>
      <c r="D92" s="234" t="s">
        <v>161</v>
      </c>
      <c r="E92" s="43"/>
      <c r="F92" s="235" t="s">
        <v>3385</v>
      </c>
      <c r="G92" s="43"/>
      <c r="H92" s="43"/>
      <c r="I92" s="139"/>
      <c r="J92" s="43"/>
      <c r="K92" s="43"/>
      <c r="L92" s="47"/>
      <c r="M92" s="236"/>
      <c r="N92" s="237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161</v>
      </c>
      <c r="AU92" s="19" t="s">
        <v>83</v>
      </c>
    </row>
    <row r="93" s="13" customFormat="1">
      <c r="A93" s="13"/>
      <c r="B93" s="238"/>
      <c r="C93" s="239"/>
      <c r="D93" s="234" t="s">
        <v>163</v>
      </c>
      <c r="E93" s="240" t="s">
        <v>21</v>
      </c>
      <c r="F93" s="241" t="s">
        <v>3386</v>
      </c>
      <c r="G93" s="239"/>
      <c r="H93" s="242">
        <v>1.5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8" t="s">
        <v>163</v>
      </c>
      <c r="AU93" s="248" t="s">
        <v>83</v>
      </c>
      <c r="AV93" s="13" t="s">
        <v>83</v>
      </c>
      <c r="AW93" s="13" t="s">
        <v>35</v>
      </c>
      <c r="AX93" s="13" t="s">
        <v>81</v>
      </c>
      <c r="AY93" s="248" t="s">
        <v>151</v>
      </c>
    </row>
    <row r="94" s="2" customFormat="1" ht="21.75" customHeight="1">
      <c r="A94" s="41"/>
      <c r="B94" s="42"/>
      <c r="C94" s="221" t="s">
        <v>83</v>
      </c>
      <c r="D94" s="221" t="s">
        <v>154</v>
      </c>
      <c r="E94" s="222" t="s">
        <v>3387</v>
      </c>
      <c r="F94" s="223" t="s">
        <v>3388</v>
      </c>
      <c r="G94" s="224" t="s">
        <v>173</v>
      </c>
      <c r="H94" s="225">
        <v>0.38900000000000001</v>
      </c>
      <c r="I94" s="226"/>
      <c r="J94" s="227">
        <f>ROUND(I94*H94,2)</f>
        <v>0</v>
      </c>
      <c r="K94" s="223" t="s">
        <v>21</v>
      </c>
      <c r="L94" s="47"/>
      <c r="M94" s="228" t="s">
        <v>21</v>
      </c>
      <c r="N94" s="229" t="s">
        <v>44</v>
      </c>
      <c r="O94" s="87"/>
      <c r="P94" s="230">
        <f>O94*H94</f>
        <v>0</v>
      </c>
      <c r="Q94" s="230">
        <v>1.8</v>
      </c>
      <c r="R94" s="230">
        <f>Q94*H94</f>
        <v>0.70020000000000004</v>
      </c>
      <c r="S94" s="230">
        <v>0</v>
      </c>
      <c r="T94" s="231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32" t="s">
        <v>159</v>
      </c>
      <c r="AT94" s="232" t="s">
        <v>154</v>
      </c>
      <c r="AU94" s="232" t="s">
        <v>83</v>
      </c>
      <c r="AY94" s="19" t="s">
        <v>151</v>
      </c>
      <c r="BE94" s="233">
        <f>IF(N94="základní",J94,0)</f>
        <v>0</v>
      </c>
      <c r="BF94" s="233">
        <f>IF(N94="snížená",J94,0)</f>
        <v>0</v>
      </c>
      <c r="BG94" s="233">
        <f>IF(N94="zákl. přenesená",J94,0)</f>
        <v>0</v>
      </c>
      <c r="BH94" s="233">
        <f>IF(N94="sníž. přenesená",J94,0)</f>
        <v>0</v>
      </c>
      <c r="BI94" s="233">
        <f>IF(N94="nulová",J94,0)</f>
        <v>0</v>
      </c>
      <c r="BJ94" s="19" t="s">
        <v>81</v>
      </c>
      <c r="BK94" s="233">
        <f>ROUND(I94*H94,2)</f>
        <v>0</v>
      </c>
      <c r="BL94" s="19" t="s">
        <v>159</v>
      </c>
      <c r="BM94" s="232" t="s">
        <v>3389</v>
      </c>
    </row>
    <row r="95" s="2" customFormat="1">
      <c r="A95" s="41"/>
      <c r="B95" s="42"/>
      <c r="C95" s="43"/>
      <c r="D95" s="234" t="s">
        <v>161</v>
      </c>
      <c r="E95" s="43"/>
      <c r="F95" s="235" t="s">
        <v>3390</v>
      </c>
      <c r="G95" s="43"/>
      <c r="H95" s="43"/>
      <c r="I95" s="139"/>
      <c r="J95" s="43"/>
      <c r="K95" s="43"/>
      <c r="L95" s="47"/>
      <c r="M95" s="236"/>
      <c r="N95" s="237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161</v>
      </c>
      <c r="AU95" s="19" t="s">
        <v>83</v>
      </c>
    </row>
    <row r="96" s="13" customFormat="1">
      <c r="A96" s="13"/>
      <c r="B96" s="238"/>
      <c r="C96" s="239"/>
      <c r="D96" s="234" t="s">
        <v>163</v>
      </c>
      <c r="E96" s="240" t="s">
        <v>21</v>
      </c>
      <c r="F96" s="241" t="s">
        <v>3391</v>
      </c>
      <c r="G96" s="239"/>
      <c r="H96" s="242">
        <v>0.38900000000000001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8" t="s">
        <v>163</v>
      </c>
      <c r="AU96" s="248" t="s">
        <v>83</v>
      </c>
      <c r="AV96" s="13" t="s">
        <v>83</v>
      </c>
      <c r="AW96" s="13" t="s">
        <v>35</v>
      </c>
      <c r="AX96" s="13" t="s">
        <v>81</v>
      </c>
      <c r="AY96" s="248" t="s">
        <v>151</v>
      </c>
    </row>
    <row r="97" s="2" customFormat="1" ht="16.5" customHeight="1">
      <c r="A97" s="41"/>
      <c r="B97" s="42"/>
      <c r="C97" s="221" t="s">
        <v>152</v>
      </c>
      <c r="D97" s="221" t="s">
        <v>154</v>
      </c>
      <c r="E97" s="222" t="s">
        <v>3392</v>
      </c>
      <c r="F97" s="223" t="s">
        <v>3393</v>
      </c>
      <c r="G97" s="224" t="s">
        <v>180</v>
      </c>
      <c r="H97" s="225">
        <v>9.7200000000000006</v>
      </c>
      <c r="I97" s="226"/>
      <c r="J97" s="227">
        <f>ROUND(I97*H97,2)</f>
        <v>0</v>
      </c>
      <c r="K97" s="223" t="s">
        <v>21</v>
      </c>
      <c r="L97" s="47"/>
      <c r="M97" s="228" t="s">
        <v>21</v>
      </c>
      <c r="N97" s="229" t="s">
        <v>44</v>
      </c>
      <c r="O97" s="87"/>
      <c r="P97" s="230">
        <f>O97*H97</f>
        <v>0</v>
      </c>
      <c r="Q97" s="230">
        <v>0.067360000000000003</v>
      </c>
      <c r="R97" s="230">
        <f>Q97*H97</f>
        <v>0.65473920000000008</v>
      </c>
      <c r="S97" s="230">
        <v>0</v>
      </c>
      <c r="T97" s="231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32" t="s">
        <v>159</v>
      </c>
      <c r="AT97" s="232" t="s">
        <v>154</v>
      </c>
      <c r="AU97" s="232" t="s">
        <v>83</v>
      </c>
      <c r="AY97" s="19" t="s">
        <v>151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19" t="s">
        <v>81</v>
      </c>
      <c r="BK97" s="233">
        <f>ROUND(I97*H97,2)</f>
        <v>0</v>
      </c>
      <c r="BL97" s="19" t="s">
        <v>159</v>
      </c>
      <c r="BM97" s="232" t="s">
        <v>3394</v>
      </c>
    </row>
    <row r="98" s="2" customFormat="1">
      <c r="A98" s="41"/>
      <c r="B98" s="42"/>
      <c r="C98" s="43"/>
      <c r="D98" s="234" t="s">
        <v>161</v>
      </c>
      <c r="E98" s="43"/>
      <c r="F98" s="235" t="s">
        <v>3395</v>
      </c>
      <c r="G98" s="43"/>
      <c r="H98" s="43"/>
      <c r="I98" s="139"/>
      <c r="J98" s="43"/>
      <c r="K98" s="43"/>
      <c r="L98" s="47"/>
      <c r="M98" s="236"/>
      <c r="N98" s="237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161</v>
      </c>
      <c r="AU98" s="19" t="s">
        <v>83</v>
      </c>
    </row>
    <row r="99" s="13" customFormat="1">
      <c r="A99" s="13"/>
      <c r="B99" s="238"/>
      <c r="C99" s="239"/>
      <c r="D99" s="234" t="s">
        <v>163</v>
      </c>
      <c r="E99" s="240" t="s">
        <v>21</v>
      </c>
      <c r="F99" s="241" t="s">
        <v>3396</v>
      </c>
      <c r="G99" s="239"/>
      <c r="H99" s="242">
        <v>9.7200000000000006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8" t="s">
        <v>163</v>
      </c>
      <c r="AU99" s="248" t="s">
        <v>83</v>
      </c>
      <c r="AV99" s="13" t="s">
        <v>83</v>
      </c>
      <c r="AW99" s="13" t="s">
        <v>35</v>
      </c>
      <c r="AX99" s="13" t="s">
        <v>81</v>
      </c>
      <c r="AY99" s="248" t="s">
        <v>151</v>
      </c>
    </row>
    <row r="100" s="2" customFormat="1" ht="16.5" customHeight="1">
      <c r="A100" s="41"/>
      <c r="B100" s="42"/>
      <c r="C100" s="281" t="s">
        <v>159</v>
      </c>
      <c r="D100" s="281" t="s">
        <v>407</v>
      </c>
      <c r="E100" s="282" t="s">
        <v>736</v>
      </c>
      <c r="F100" s="283" t="s">
        <v>737</v>
      </c>
      <c r="G100" s="284" t="s">
        <v>157</v>
      </c>
      <c r="H100" s="285">
        <v>120</v>
      </c>
      <c r="I100" s="286"/>
      <c r="J100" s="287">
        <f>ROUND(I100*H100,2)</f>
        <v>0</v>
      </c>
      <c r="K100" s="283" t="s">
        <v>158</v>
      </c>
      <c r="L100" s="288"/>
      <c r="M100" s="289" t="s">
        <v>21</v>
      </c>
      <c r="N100" s="290" t="s">
        <v>44</v>
      </c>
      <c r="O100" s="87"/>
      <c r="P100" s="230">
        <f>O100*H100</f>
        <v>0</v>
      </c>
      <c r="Q100" s="230">
        <v>0.0019</v>
      </c>
      <c r="R100" s="230">
        <f>Q100*H100</f>
        <v>0.22800000000000001</v>
      </c>
      <c r="S100" s="230">
        <v>0</v>
      </c>
      <c r="T100" s="231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32" t="s">
        <v>204</v>
      </c>
      <c r="AT100" s="232" t="s">
        <v>407</v>
      </c>
      <c r="AU100" s="232" t="s">
        <v>83</v>
      </c>
      <c r="AY100" s="19" t="s">
        <v>151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19" t="s">
        <v>81</v>
      </c>
      <c r="BK100" s="233">
        <f>ROUND(I100*H100,2)</f>
        <v>0</v>
      </c>
      <c r="BL100" s="19" t="s">
        <v>159</v>
      </c>
      <c r="BM100" s="232" t="s">
        <v>3397</v>
      </c>
    </row>
    <row r="101" s="2" customFormat="1">
      <c r="A101" s="41"/>
      <c r="B101" s="42"/>
      <c r="C101" s="43"/>
      <c r="D101" s="234" t="s">
        <v>161</v>
      </c>
      <c r="E101" s="43"/>
      <c r="F101" s="235" t="s">
        <v>737</v>
      </c>
      <c r="G101" s="43"/>
      <c r="H101" s="43"/>
      <c r="I101" s="139"/>
      <c r="J101" s="43"/>
      <c r="K101" s="43"/>
      <c r="L101" s="47"/>
      <c r="M101" s="236"/>
      <c r="N101" s="237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161</v>
      </c>
      <c r="AU101" s="19" t="s">
        <v>83</v>
      </c>
    </row>
    <row r="102" s="15" customFormat="1">
      <c r="A102" s="15"/>
      <c r="B102" s="260"/>
      <c r="C102" s="261"/>
      <c r="D102" s="234" t="s">
        <v>163</v>
      </c>
      <c r="E102" s="262" t="s">
        <v>21</v>
      </c>
      <c r="F102" s="263" t="s">
        <v>739</v>
      </c>
      <c r="G102" s="261"/>
      <c r="H102" s="262" t="s">
        <v>21</v>
      </c>
      <c r="I102" s="264"/>
      <c r="J102" s="261"/>
      <c r="K102" s="261"/>
      <c r="L102" s="265"/>
      <c r="M102" s="266"/>
      <c r="N102" s="267"/>
      <c r="O102" s="267"/>
      <c r="P102" s="267"/>
      <c r="Q102" s="267"/>
      <c r="R102" s="267"/>
      <c r="S102" s="267"/>
      <c r="T102" s="268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9" t="s">
        <v>163</v>
      </c>
      <c r="AU102" s="269" t="s">
        <v>83</v>
      </c>
      <c r="AV102" s="15" t="s">
        <v>81</v>
      </c>
      <c r="AW102" s="15" t="s">
        <v>35</v>
      </c>
      <c r="AX102" s="15" t="s">
        <v>73</v>
      </c>
      <c r="AY102" s="269" t="s">
        <v>151</v>
      </c>
    </row>
    <row r="103" s="13" customFormat="1">
      <c r="A103" s="13"/>
      <c r="B103" s="238"/>
      <c r="C103" s="239"/>
      <c r="D103" s="234" t="s">
        <v>163</v>
      </c>
      <c r="E103" s="240" t="s">
        <v>21</v>
      </c>
      <c r="F103" s="241" t="s">
        <v>3398</v>
      </c>
      <c r="G103" s="239"/>
      <c r="H103" s="242">
        <v>120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163</v>
      </c>
      <c r="AU103" s="248" t="s">
        <v>83</v>
      </c>
      <c r="AV103" s="13" t="s">
        <v>83</v>
      </c>
      <c r="AW103" s="13" t="s">
        <v>35</v>
      </c>
      <c r="AX103" s="13" t="s">
        <v>73</v>
      </c>
      <c r="AY103" s="248" t="s">
        <v>151</v>
      </c>
    </row>
    <row r="104" s="14" customFormat="1">
      <c r="A104" s="14"/>
      <c r="B104" s="249"/>
      <c r="C104" s="250"/>
      <c r="D104" s="234" t="s">
        <v>163</v>
      </c>
      <c r="E104" s="251" t="s">
        <v>21</v>
      </c>
      <c r="F104" s="252" t="s">
        <v>177</v>
      </c>
      <c r="G104" s="250"/>
      <c r="H104" s="253">
        <v>120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163</v>
      </c>
      <c r="AU104" s="259" t="s">
        <v>83</v>
      </c>
      <c r="AV104" s="14" t="s">
        <v>159</v>
      </c>
      <c r="AW104" s="14" t="s">
        <v>35</v>
      </c>
      <c r="AX104" s="14" t="s">
        <v>81</v>
      </c>
      <c r="AY104" s="259" t="s">
        <v>151</v>
      </c>
    </row>
    <row r="105" s="12" customFormat="1" ht="22.8" customHeight="1">
      <c r="A105" s="12"/>
      <c r="B105" s="205"/>
      <c r="C105" s="206"/>
      <c r="D105" s="207" t="s">
        <v>72</v>
      </c>
      <c r="E105" s="219" t="s">
        <v>196</v>
      </c>
      <c r="F105" s="219" t="s">
        <v>197</v>
      </c>
      <c r="G105" s="206"/>
      <c r="H105" s="206"/>
      <c r="I105" s="209"/>
      <c r="J105" s="220">
        <f>BK105</f>
        <v>0</v>
      </c>
      <c r="K105" s="206"/>
      <c r="L105" s="211"/>
      <c r="M105" s="212"/>
      <c r="N105" s="213"/>
      <c r="O105" s="213"/>
      <c r="P105" s="214">
        <f>SUM(P106:P157)</f>
        <v>0</v>
      </c>
      <c r="Q105" s="213"/>
      <c r="R105" s="214">
        <f>SUM(R106:R157)</f>
        <v>0.0023193000000000003</v>
      </c>
      <c r="S105" s="213"/>
      <c r="T105" s="215">
        <f>SUM(T106:T157)</f>
        <v>0.28495999999999999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6" t="s">
        <v>81</v>
      </c>
      <c r="AT105" s="217" t="s">
        <v>72</v>
      </c>
      <c r="AU105" s="217" t="s">
        <v>81</v>
      </c>
      <c r="AY105" s="216" t="s">
        <v>151</v>
      </c>
      <c r="BK105" s="218">
        <f>SUM(BK106:BK157)</f>
        <v>0</v>
      </c>
    </row>
    <row r="106" s="2" customFormat="1" ht="16.5" customHeight="1">
      <c r="A106" s="41"/>
      <c r="B106" s="42"/>
      <c r="C106" s="221" t="s">
        <v>185</v>
      </c>
      <c r="D106" s="221" t="s">
        <v>154</v>
      </c>
      <c r="E106" s="222" t="s">
        <v>3399</v>
      </c>
      <c r="F106" s="223" t="s">
        <v>3400</v>
      </c>
      <c r="G106" s="224" t="s">
        <v>3401</v>
      </c>
      <c r="H106" s="225">
        <v>20</v>
      </c>
      <c r="I106" s="226"/>
      <c r="J106" s="227">
        <f>ROUND(I106*H106,2)</f>
        <v>0</v>
      </c>
      <c r="K106" s="223" t="s">
        <v>21</v>
      </c>
      <c r="L106" s="47"/>
      <c r="M106" s="228" t="s">
        <v>21</v>
      </c>
      <c r="N106" s="229" t="s">
        <v>44</v>
      </c>
      <c r="O106" s="8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32" t="s">
        <v>159</v>
      </c>
      <c r="AT106" s="232" t="s">
        <v>154</v>
      </c>
      <c r="AU106" s="232" t="s">
        <v>83</v>
      </c>
      <c r="AY106" s="19" t="s">
        <v>151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19" t="s">
        <v>81</v>
      </c>
      <c r="BK106" s="233">
        <f>ROUND(I106*H106,2)</f>
        <v>0</v>
      </c>
      <c r="BL106" s="19" t="s">
        <v>159</v>
      </c>
      <c r="BM106" s="232" t="s">
        <v>3402</v>
      </c>
    </row>
    <row r="107" s="2" customFormat="1">
      <c r="A107" s="41"/>
      <c r="B107" s="42"/>
      <c r="C107" s="43"/>
      <c r="D107" s="234" t="s">
        <v>161</v>
      </c>
      <c r="E107" s="43"/>
      <c r="F107" s="235" t="s">
        <v>3403</v>
      </c>
      <c r="G107" s="43"/>
      <c r="H107" s="43"/>
      <c r="I107" s="139"/>
      <c r="J107" s="43"/>
      <c r="K107" s="43"/>
      <c r="L107" s="47"/>
      <c r="M107" s="236"/>
      <c r="N107" s="237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161</v>
      </c>
      <c r="AU107" s="19" t="s">
        <v>83</v>
      </c>
    </row>
    <row r="108" s="2" customFormat="1" ht="21.75" customHeight="1">
      <c r="A108" s="41"/>
      <c r="B108" s="42"/>
      <c r="C108" s="221" t="s">
        <v>165</v>
      </c>
      <c r="D108" s="221" t="s">
        <v>154</v>
      </c>
      <c r="E108" s="222" t="s">
        <v>3404</v>
      </c>
      <c r="F108" s="223" t="s">
        <v>3405</v>
      </c>
      <c r="G108" s="224" t="s">
        <v>297</v>
      </c>
      <c r="H108" s="225">
        <v>6</v>
      </c>
      <c r="I108" s="226"/>
      <c r="J108" s="227">
        <f>ROUND(I108*H108,2)</f>
        <v>0</v>
      </c>
      <c r="K108" s="223" t="s">
        <v>158</v>
      </c>
      <c r="L108" s="47"/>
      <c r="M108" s="228" t="s">
        <v>21</v>
      </c>
      <c r="N108" s="229" t="s">
        <v>44</v>
      </c>
      <c r="O108" s="8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32" t="s">
        <v>159</v>
      </c>
      <c r="AT108" s="232" t="s">
        <v>154</v>
      </c>
      <c r="AU108" s="232" t="s">
        <v>83</v>
      </c>
      <c r="AY108" s="19" t="s">
        <v>151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19" t="s">
        <v>81</v>
      </c>
      <c r="BK108" s="233">
        <f>ROUND(I108*H108,2)</f>
        <v>0</v>
      </c>
      <c r="BL108" s="19" t="s">
        <v>159</v>
      </c>
      <c r="BM108" s="232" t="s">
        <v>3406</v>
      </c>
    </row>
    <row r="109" s="2" customFormat="1">
      <c r="A109" s="41"/>
      <c r="B109" s="42"/>
      <c r="C109" s="43"/>
      <c r="D109" s="234" t="s">
        <v>161</v>
      </c>
      <c r="E109" s="43"/>
      <c r="F109" s="235" t="s">
        <v>3407</v>
      </c>
      <c r="G109" s="43"/>
      <c r="H109" s="43"/>
      <c r="I109" s="139"/>
      <c r="J109" s="43"/>
      <c r="K109" s="43"/>
      <c r="L109" s="47"/>
      <c r="M109" s="236"/>
      <c r="N109" s="237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161</v>
      </c>
      <c r="AU109" s="19" t="s">
        <v>83</v>
      </c>
    </row>
    <row r="110" s="2" customFormat="1" ht="21.75" customHeight="1">
      <c r="A110" s="41"/>
      <c r="B110" s="42"/>
      <c r="C110" s="221" t="s">
        <v>198</v>
      </c>
      <c r="D110" s="221" t="s">
        <v>154</v>
      </c>
      <c r="E110" s="222" t="s">
        <v>3408</v>
      </c>
      <c r="F110" s="223" t="s">
        <v>3409</v>
      </c>
      <c r="G110" s="224" t="s">
        <v>297</v>
      </c>
      <c r="H110" s="225">
        <v>150</v>
      </c>
      <c r="I110" s="226"/>
      <c r="J110" s="227">
        <f>ROUND(I110*H110,2)</f>
        <v>0</v>
      </c>
      <c r="K110" s="223" t="s">
        <v>158</v>
      </c>
      <c r="L110" s="47"/>
      <c r="M110" s="228" t="s">
        <v>21</v>
      </c>
      <c r="N110" s="229" t="s">
        <v>44</v>
      </c>
      <c r="O110" s="8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32" t="s">
        <v>159</v>
      </c>
      <c r="AT110" s="232" t="s">
        <v>154</v>
      </c>
      <c r="AU110" s="232" t="s">
        <v>83</v>
      </c>
      <c r="AY110" s="19" t="s">
        <v>151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19" t="s">
        <v>81</v>
      </c>
      <c r="BK110" s="233">
        <f>ROUND(I110*H110,2)</f>
        <v>0</v>
      </c>
      <c r="BL110" s="19" t="s">
        <v>159</v>
      </c>
      <c r="BM110" s="232" t="s">
        <v>3410</v>
      </c>
    </row>
    <row r="111" s="2" customFormat="1">
      <c r="A111" s="41"/>
      <c r="B111" s="42"/>
      <c r="C111" s="43"/>
      <c r="D111" s="234" t="s">
        <v>161</v>
      </c>
      <c r="E111" s="43"/>
      <c r="F111" s="235" t="s">
        <v>3411</v>
      </c>
      <c r="G111" s="43"/>
      <c r="H111" s="43"/>
      <c r="I111" s="139"/>
      <c r="J111" s="43"/>
      <c r="K111" s="43"/>
      <c r="L111" s="47"/>
      <c r="M111" s="236"/>
      <c r="N111" s="237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161</v>
      </c>
      <c r="AU111" s="19" t="s">
        <v>83</v>
      </c>
    </row>
    <row r="112" s="13" customFormat="1">
      <c r="A112" s="13"/>
      <c r="B112" s="238"/>
      <c r="C112" s="239"/>
      <c r="D112" s="234" t="s">
        <v>163</v>
      </c>
      <c r="E112" s="240" t="s">
        <v>21</v>
      </c>
      <c r="F112" s="241" t="s">
        <v>3412</v>
      </c>
      <c r="G112" s="239"/>
      <c r="H112" s="242">
        <v>150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8" t="s">
        <v>163</v>
      </c>
      <c r="AU112" s="248" t="s">
        <v>83</v>
      </c>
      <c r="AV112" s="13" t="s">
        <v>83</v>
      </c>
      <c r="AW112" s="13" t="s">
        <v>35</v>
      </c>
      <c r="AX112" s="13" t="s">
        <v>81</v>
      </c>
      <c r="AY112" s="248" t="s">
        <v>151</v>
      </c>
    </row>
    <row r="113" s="2" customFormat="1" ht="21.75" customHeight="1">
      <c r="A113" s="41"/>
      <c r="B113" s="42"/>
      <c r="C113" s="221" t="s">
        <v>204</v>
      </c>
      <c r="D113" s="221" t="s">
        <v>154</v>
      </c>
      <c r="E113" s="222" t="s">
        <v>3413</v>
      </c>
      <c r="F113" s="223" t="s">
        <v>3414</v>
      </c>
      <c r="G113" s="224" t="s">
        <v>297</v>
      </c>
      <c r="H113" s="225">
        <v>6</v>
      </c>
      <c r="I113" s="226"/>
      <c r="J113" s="227">
        <f>ROUND(I113*H113,2)</f>
        <v>0</v>
      </c>
      <c r="K113" s="223" t="s">
        <v>158</v>
      </c>
      <c r="L113" s="47"/>
      <c r="M113" s="228" t="s">
        <v>21</v>
      </c>
      <c r="N113" s="229" t="s">
        <v>44</v>
      </c>
      <c r="O113" s="8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32" t="s">
        <v>159</v>
      </c>
      <c r="AT113" s="232" t="s">
        <v>154</v>
      </c>
      <c r="AU113" s="232" t="s">
        <v>83</v>
      </c>
      <c r="AY113" s="19" t="s">
        <v>151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19" t="s">
        <v>81</v>
      </c>
      <c r="BK113" s="233">
        <f>ROUND(I113*H113,2)</f>
        <v>0</v>
      </c>
      <c r="BL113" s="19" t="s">
        <v>159</v>
      </c>
      <c r="BM113" s="232" t="s">
        <v>3415</v>
      </c>
    </row>
    <row r="114" s="2" customFormat="1">
      <c r="A114" s="41"/>
      <c r="B114" s="42"/>
      <c r="C114" s="43"/>
      <c r="D114" s="234" t="s">
        <v>161</v>
      </c>
      <c r="E114" s="43"/>
      <c r="F114" s="235" t="s">
        <v>3416</v>
      </c>
      <c r="G114" s="43"/>
      <c r="H114" s="43"/>
      <c r="I114" s="139"/>
      <c r="J114" s="43"/>
      <c r="K114" s="43"/>
      <c r="L114" s="47"/>
      <c r="M114" s="236"/>
      <c r="N114" s="237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161</v>
      </c>
      <c r="AU114" s="19" t="s">
        <v>83</v>
      </c>
    </row>
    <row r="115" s="2" customFormat="1" ht="21.75" customHeight="1">
      <c r="A115" s="41"/>
      <c r="B115" s="42"/>
      <c r="C115" s="221" t="s">
        <v>196</v>
      </c>
      <c r="D115" s="221" t="s">
        <v>154</v>
      </c>
      <c r="E115" s="222" t="s">
        <v>3417</v>
      </c>
      <c r="F115" s="223" t="s">
        <v>985</v>
      </c>
      <c r="G115" s="224" t="s">
        <v>173</v>
      </c>
      <c r="H115" s="225">
        <v>0.20000000000000001</v>
      </c>
      <c r="I115" s="226"/>
      <c r="J115" s="227">
        <f>ROUND(I115*H115,2)</f>
        <v>0</v>
      </c>
      <c r="K115" s="223" t="s">
        <v>21</v>
      </c>
      <c r="L115" s="47"/>
      <c r="M115" s="228" t="s">
        <v>21</v>
      </c>
      <c r="N115" s="229" t="s">
        <v>44</v>
      </c>
      <c r="O115" s="87"/>
      <c r="P115" s="230">
        <f>O115*H115</f>
        <v>0</v>
      </c>
      <c r="Q115" s="230">
        <v>0</v>
      </c>
      <c r="R115" s="230">
        <f>Q115*H115</f>
        <v>0</v>
      </c>
      <c r="S115" s="230">
        <v>0.55000000000000004</v>
      </c>
      <c r="T115" s="231">
        <f>S115*H115</f>
        <v>0.11000000000000001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32" t="s">
        <v>159</v>
      </c>
      <c r="AT115" s="232" t="s">
        <v>154</v>
      </c>
      <c r="AU115" s="232" t="s">
        <v>83</v>
      </c>
      <c r="AY115" s="19" t="s">
        <v>151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19" t="s">
        <v>81</v>
      </c>
      <c r="BK115" s="233">
        <f>ROUND(I115*H115,2)</f>
        <v>0</v>
      </c>
      <c r="BL115" s="19" t="s">
        <v>159</v>
      </c>
      <c r="BM115" s="232" t="s">
        <v>3418</v>
      </c>
    </row>
    <row r="116" s="2" customFormat="1">
      <c r="A116" s="41"/>
      <c r="B116" s="42"/>
      <c r="C116" s="43"/>
      <c r="D116" s="234" t="s">
        <v>161</v>
      </c>
      <c r="E116" s="43"/>
      <c r="F116" s="235" t="s">
        <v>985</v>
      </c>
      <c r="G116" s="43"/>
      <c r="H116" s="43"/>
      <c r="I116" s="139"/>
      <c r="J116" s="43"/>
      <c r="K116" s="43"/>
      <c r="L116" s="47"/>
      <c r="M116" s="236"/>
      <c r="N116" s="237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161</v>
      </c>
      <c r="AU116" s="19" t="s">
        <v>83</v>
      </c>
    </row>
    <row r="117" s="13" customFormat="1">
      <c r="A117" s="13"/>
      <c r="B117" s="238"/>
      <c r="C117" s="239"/>
      <c r="D117" s="234" t="s">
        <v>163</v>
      </c>
      <c r="E117" s="240" t="s">
        <v>21</v>
      </c>
      <c r="F117" s="241" t="s">
        <v>3419</v>
      </c>
      <c r="G117" s="239"/>
      <c r="H117" s="242">
        <v>0.20000000000000001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163</v>
      </c>
      <c r="AU117" s="248" t="s">
        <v>83</v>
      </c>
      <c r="AV117" s="13" t="s">
        <v>83</v>
      </c>
      <c r="AW117" s="13" t="s">
        <v>35</v>
      </c>
      <c r="AX117" s="13" t="s">
        <v>81</v>
      </c>
      <c r="AY117" s="248" t="s">
        <v>151</v>
      </c>
    </row>
    <row r="118" s="2" customFormat="1" ht="21.75" customHeight="1">
      <c r="A118" s="41"/>
      <c r="B118" s="42"/>
      <c r="C118" s="221" t="s">
        <v>219</v>
      </c>
      <c r="D118" s="221" t="s">
        <v>154</v>
      </c>
      <c r="E118" s="222" t="s">
        <v>3420</v>
      </c>
      <c r="F118" s="223" t="s">
        <v>2161</v>
      </c>
      <c r="G118" s="224" t="s">
        <v>322</v>
      </c>
      <c r="H118" s="225">
        <v>0.025000000000000001</v>
      </c>
      <c r="I118" s="226"/>
      <c r="J118" s="227">
        <f>ROUND(I118*H118,2)</f>
        <v>0</v>
      </c>
      <c r="K118" s="223" t="s">
        <v>21</v>
      </c>
      <c r="L118" s="47"/>
      <c r="M118" s="228" t="s">
        <v>21</v>
      </c>
      <c r="N118" s="229" t="s">
        <v>44</v>
      </c>
      <c r="O118" s="8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32" t="s">
        <v>159</v>
      </c>
      <c r="AT118" s="232" t="s">
        <v>154</v>
      </c>
      <c r="AU118" s="232" t="s">
        <v>83</v>
      </c>
      <c r="AY118" s="19" t="s">
        <v>151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19" t="s">
        <v>81</v>
      </c>
      <c r="BK118" s="233">
        <f>ROUND(I118*H118,2)</f>
        <v>0</v>
      </c>
      <c r="BL118" s="19" t="s">
        <v>159</v>
      </c>
      <c r="BM118" s="232" t="s">
        <v>3421</v>
      </c>
    </row>
    <row r="119" s="2" customFormat="1">
      <c r="A119" s="41"/>
      <c r="B119" s="42"/>
      <c r="C119" s="43"/>
      <c r="D119" s="234" t="s">
        <v>161</v>
      </c>
      <c r="E119" s="43"/>
      <c r="F119" s="235" t="s">
        <v>2161</v>
      </c>
      <c r="G119" s="43"/>
      <c r="H119" s="43"/>
      <c r="I119" s="139"/>
      <c r="J119" s="43"/>
      <c r="K119" s="43"/>
      <c r="L119" s="47"/>
      <c r="M119" s="236"/>
      <c r="N119" s="237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161</v>
      </c>
      <c r="AU119" s="19" t="s">
        <v>83</v>
      </c>
    </row>
    <row r="120" s="13" customFormat="1">
      <c r="A120" s="13"/>
      <c r="B120" s="238"/>
      <c r="C120" s="239"/>
      <c r="D120" s="234" t="s">
        <v>163</v>
      </c>
      <c r="E120" s="240" t="s">
        <v>21</v>
      </c>
      <c r="F120" s="241" t="s">
        <v>2483</v>
      </c>
      <c r="G120" s="239"/>
      <c r="H120" s="242">
        <v>0.025000000000000001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163</v>
      </c>
      <c r="AU120" s="248" t="s">
        <v>83</v>
      </c>
      <c r="AV120" s="13" t="s">
        <v>83</v>
      </c>
      <c r="AW120" s="13" t="s">
        <v>35</v>
      </c>
      <c r="AX120" s="13" t="s">
        <v>81</v>
      </c>
      <c r="AY120" s="248" t="s">
        <v>151</v>
      </c>
    </row>
    <row r="121" s="2" customFormat="1" ht="21.75" customHeight="1">
      <c r="A121" s="41"/>
      <c r="B121" s="42"/>
      <c r="C121" s="221" t="s">
        <v>225</v>
      </c>
      <c r="D121" s="221" t="s">
        <v>154</v>
      </c>
      <c r="E121" s="222" t="s">
        <v>3422</v>
      </c>
      <c r="F121" s="223" t="s">
        <v>3423</v>
      </c>
      <c r="G121" s="224" t="s">
        <v>3424</v>
      </c>
      <c r="H121" s="225">
        <v>1</v>
      </c>
      <c r="I121" s="226"/>
      <c r="J121" s="227">
        <f>ROUND(I121*H121,2)</f>
        <v>0</v>
      </c>
      <c r="K121" s="223" t="s">
        <v>21</v>
      </c>
      <c r="L121" s="47"/>
      <c r="M121" s="228" t="s">
        <v>21</v>
      </c>
      <c r="N121" s="229" t="s">
        <v>44</v>
      </c>
      <c r="O121" s="8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32" t="s">
        <v>159</v>
      </c>
      <c r="AT121" s="232" t="s">
        <v>154</v>
      </c>
      <c r="AU121" s="232" t="s">
        <v>83</v>
      </c>
      <c r="AY121" s="19" t="s">
        <v>151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9" t="s">
        <v>81</v>
      </c>
      <c r="BK121" s="233">
        <f>ROUND(I121*H121,2)</f>
        <v>0</v>
      </c>
      <c r="BL121" s="19" t="s">
        <v>159</v>
      </c>
      <c r="BM121" s="232" t="s">
        <v>3425</v>
      </c>
    </row>
    <row r="122" s="2" customFormat="1">
      <c r="A122" s="41"/>
      <c r="B122" s="42"/>
      <c r="C122" s="43"/>
      <c r="D122" s="234" t="s">
        <v>161</v>
      </c>
      <c r="E122" s="43"/>
      <c r="F122" s="235" t="s">
        <v>3423</v>
      </c>
      <c r="G122" s="43"/>
      <c r="H122" s="43"/>
      <c r="I122" s="139"/>
      <c r="J122" s="43"/>
      <c r="K122" s="43"/>
      <c r="L122" s="47"/>
      <c r="M122" s="236"/>
      <c r="N122" s="237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161</v>
      </c>
      <c r="AU122" s="19" t="s">
        <v>83</v>
      </c>
    </row>
    <row r="123" s="2" customFormat="1" ht="21.75" customHeight="1">
      <c r="A123" s="41"/>
      <c r="B123" s="42"/>
      <c r="C123" s="221" t="s">
        <v>233</v>
      </c>
      <c r="D123" s="221" t="s">
        <v>154</v>
      </c>
      <c r="E123" s="222" t="s">
        <v>205</v>
      </c>
      <c r="F123" s="223" t="s">
        <v>206</v>
      </c>
      <c r="G123" s="224" t="s">
        <v>180</v>
      </c>
      <c r="H123" s="225">
        <v>241.5</v>
      </c>
      <c r="I123" s="226"/>
      <c r="J123" s="227">
        <f>ROUND(I123*H123,2)</f>
        <v>0</v>
      </c>
      <c r="K123" s="223" t="s">
        <v>21</v>
      </c>
      <c r="L123" s="47"/>
      <c r="M123" s="228" t="s">
        <v>21</v>
      </c>
      <c r="N123" s="229" t="s">
        <v>44</v>
      </c>
      <c r="O123" s="8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32" t="s">
        <v>159</v>
      </c>
      <c r="AT123" s="232" t="s">
        <v>154</v>
      </c>
      <c r="AU123" s="232" t="s">
        <v>83</v>
      </c>
      <c r="AY123" s="19" t="s">
        <v>151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9" t="s">
        <v>81</v>
      </c>
      <c r="BK123" s="233">
        <f>ROUND(I123*H123,2)</f>
        <v>0</v>
      </c>
      <c r="BL123" s="19" t="s">
        <v>159</v>
      </c>
      <c r="BM123" s="232" t="s">
        <v>3426</v>
      </c>
    </row>
    <row r="124" s="2" customFormat="1">
      <c r="A124" s="41"/>
      <c r="B124" s="42"/>
      <c r="C124" s="43"/>
      <c r="D124" s="234" t="s">
        <v>161</v>
      </c>
      <c r="E124" s="43"/>
      <c r="F124" s="235" t="s">
        <v>208</v>
      </c>
      <c r="G124" s="43"/>
      <c r="H124" s="43"/>
      <c r="I124" s="139"/>
      <c r="J124" s="43"/>
      <c r="K124" s="43"/>
      <c r="L124" s="47"/>
      <c r="M124" s="236"/>
      <c r="N124" s="237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161</v>
      </c>
      <c r="AU124" s="19" t="s">
        <v>83</v>
      </c>
    </row>
    <row r="125" s="13" customFormat="1">
      <c r="A125" s="13"/>
      <c r="B125" s="238"/>
      <c r="C125" s="239"/>
      <c r="D125" s="234" t="s">
        <v>163</v>
      </c>
      <c r="E125" s="240" t="s">
        <v>21</v>
      </c>
      <c r="F125" s="241" t="s">
        <v>3427</v>
      </c>
      <c r="G125" s="239"/>
      <c r="H125" s="242">
        <v>241.5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163</v>
      </c>
      <c r="AU125" s="248" t="s">
        <v>83</v>
      </c>
      <c r="AV125" s="13" t="s">
        <v>83</v>
      </c>
      <c r="AW125" s="13" t="s">
        <v>35</v>
      </c>
      <c r="AX125" s="13" t="s">
        <v>81</v>
      </c>
      <c r="AY125" s="248" t="s">
        <v>151</v>
      </c>
    </row>
    <row r="126" s="2" customFormat="1" ht="16.5" customHeight="1">
      <c r="A126" s="41"/>
      <c r="B126" s="42"/>
      <c r="C126" s="221" t="s">
        <v>244</v>
      </c>
      <c r="D126" s="221" t="s">
        <v>154</v>
      </c>
      <c r="E126" s="222" t="s">
        <v>226</v>
      </c>
      <c r="F126" s="223" t="s">
        <v>227</v>
      </c>
      <c r="G126" s="224" t="s">
        <v>180</v>
      </c>
      <c r="H126" s="225">
        <v>231.93000000000001</v>
      </c>
      <c r="I126" s="226"/>
      <c r="J126" s="227">
        <f>ROUND(I126*H126,2)</f>
        <v>0</v>
      </c>
      <c r="K126" s="223" t="s">
        <v>158</v>
      </c>
      <c r="L126" s="47"/>
      <c r="M126" s="228" t="s">
        <v>21</v>
      </c>
      <c r="N126" s="229" t="s">
        <v>44</v>
      </c>
      <c r="O126" s="87"/>
      <c r="P126" s="230">
        <f>O126*H126</f>
        <v>0</v>
      </c>
      <c r="Q126" s="230">
        <v>1.0000000000000001E-05</v>
      </c>
      <c r="R126" s="230">
        <f>Q126*H126</f>
        <v>0.0023193000000000003</v>
      </c>
      <c r="S126" s="230">
        <v>0</v>
      </c>
      <c r="T126" s="231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32" t="s">
        <v>159</v>
      </c>
      <c r="AT126" s="232" t="s">
        <v>154</v>
      </c>
      <c r="AU126" s="232" t="s">
        <v>83</v>
      </c>
      <c r="AY126" s="19" t="s">
        <v>151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9" t="s">
        <v>81</v>
      </c>
      <c r="BK126" s="233">
        <f>ROUND(I126*H126,2)</f>
        <v>0</v>
      </c>
      <c r="BL126" s="19" t="s">
        <v>159</v>
      </c>
      <c r="BM126" s="232" t="s">
        <v>3428</v>
      </c>
    </row>
    <row r="127" s="2" customFormat="1">
      <c r="A127" s="41"/>
      <c r="B127" s="42"/>
      <c r="C127" s="43"/>
      <c r="D127" s="234" t="s">
        <v>161</v>
      </c>
      <c r="E127" s="43"/>
      <c r="F127" s="235" t="s">
        <v>229</v>
      </c>
      <c r="G127" s="43"/>
      <c r="H127" s="43"/>
      <c r="I127" s="139"/>
      <c r="J127" s="43"/>
      <c r="K127" s="43"/>
      <c r="L127" s="47"/>
      <c r="M127" s="236"/>
      <c r="N127" s="237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161</v>
      </c>
      <c r="AU127" s="19" t="s">
        <v>83</v>
      </c>
    </row>
    <row r="128" s="13" customFormat="1">
      <c r="A128" s="13"/>
      <c r="B128" s="238"/>
      <c r="C128" s="239"/>
      <c r="D128" s="234" t="s">
        <v>163</v>
      </c>
      <c r="E128" s="240" t="s">
        <v>21</v>
      </c>
      <c r="F128" s="241" t="s">
        <v>3429</v>
      </c>
      <c r="G128" s="239"/>
      <c r="H128" s="242">
        <v>231.93000000000001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163</v>
      </c>
      <c r="AU128" s="248" t="s">
        <v>83</v>
      </c>
      <c r="AV128" s="13" t="s">
        <v>83</v>
      </c>
      <c r="AW128" s="13" t="s">
        <v>35</v>
      </c>
      <c r="AX128" s="13" t="s">
        <v>81</v>
      </c>
      <c r="AY128" s="248" t="s">
        <v>151</v>
      </c>
    </row>
    <row r="129" s="2" customFormat="1" ht="21.75" customHeight="1">
      <c r="A129" s="41"/>
      <c r="B129" s="42"/>
      <c r="C129" s="221" t="s">
        <v>258</v>
      </c>
      <c r="D129" s="221" t="s">
        <v>154</v>
      </c>
      <c r="E129" s="222" t="s">
        <v>3430</v>
      </c>
      <c r="F129" s="223" t="s">
        <v>3431</v>
      </c>
      <c r="G129" s="224" t="s">
        <v>180</v>
      </c>
      <c r="H129" s="225">
        <v>22</v>
      </c>
      <c r="I129" s="226"/>
      <c r="J129" s="227">
        <f>ROUND(I129*H129,2)</f>
        <v>0</v>
      </c>
      <c r="K129" s="223" t="s">
        <v>158</v>
      </c>
      <c r="L129" s="47"/>
      <c r="M129" s="228" t="s">
        <v>21</v>
      </c>
      <c r="N129" s="229" t="s">
        <v>44</v>
      </c>
      <c r="O129" s="8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32" t="s">
        <v>159</v>
      </c>
      <c r="AT129" s="232" t="s">
        <v>154</v>
      </c>
      <c r="AU129" s="232" t="s">
        <v>83</v>
      </c>
      <c r="AY129" s="19" t="s">
        <v>151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9" t="s">
        <v>81</v>
      </c>
      <c r="BK129" s="233">
        <f>ROUND(I129*H129,2)</f>
        <v>0</v>
      </c>
      <c r="BL129" s="19" t="s">
        <v>159</v>
      </c>
      <c r="BM129" s="232" t="s">
        <v>3432</v>
      </c>
    </row>
    <row r="130" s="2" customFormat="1">
      <c r="A130" s="41"/>
      <c r="B130" s="42"/>
      <c r="C130" s="43"/>
      <c r="D130" s="234" t="s">
        <v>161</v>
      </c>
      <c r="E130" s="43"/>
      <c r="F130" s="235" t="s">
        <v>3433</v>
      </c>
      <c r="G130" s="43"/>
      <c r="H130" s="43"/>
      <c r="I130" s="139"/>
      <c r="J130" s="43"/>
      <c r="K130" s="43"/>
      <c r="L130" s="47"/>
      <c r="M130" s="236"/>
      <c r="N130" s="237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161</v>
      </c>
      <c r="AU130" s="19" t="s">
        <v>83</v>
      </c>
    </row>
    <row r="131" s="13" customFormat="1">
      <c r="A131" s="13"/>
      <c r="B131" s="238"/>
      <c r="C131" s="239"/>
      <c r="D131" s="234" t="s">
        <v>163</v>
      </c>
      <c r="E131" s="240" t="s">
        <v>21</v>
      </c>
      <c r="F131" s="241" t="s">
        <v>3434</v>
      </c>
      <c r="G131" s="239"/>
      <c r="H131" s="242">
        <v>22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83</v>
      </c>
      <c r="AV131" s="13" t="s">
        <v>83</v>
      </c>
      <c r="AW131" s="13" t="s">
        <v>35</v>
      </c>
      <c r="AX131" s="13" t="s">
        <v>81</v>
      </c>
      <c r="AY131" s="248" t="s">
        <v>151</v>
      </c>
    </row>
    <row r="132" s="2" customFormat="1" ht="16.5" customHeight="1">
      <c r="A132" s="41"/>
      <c r="B132" s="42"/>
      <c r="C132" s="221" t="s">
        <v>8</v>
      </c>
      <c r="D132" s="221" t="s">
        <v>154</v>
      </c>
      <c r="E132" s="222" t="s">
        <v>234</v>
      </c>
      <c r="F132" s="223" t="s">
        <v>235</v>
      </c>
      <c r="G132" s="224" t="s">
        <v>180</v>
      </c>
      <c r="H132" s="225">
        <v>108.003</v>
      </c>
      <c r="I132" s="226"/>
      <c r="J132" s="227">
        <f>ROUND(I132*H132,2)</f>
        <v>0</v>
      </c>
      <c r="K132" s="223" t="s">
        <v>158</v>
      </c>
      <c r="L132" s="47"/>
      <c r="M132" s="228" t="s">
        <v>21</v>
      </c>
      <c r="N132" s="229" t="s">
        <v>44</v>
      </c>
      <c r="O132" s="8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32" t="s">
        <v>159</v>
      </c>
      <c r="AT132" s="232" t="s">
        <v>154</v>
      </c>
      <c r="AU132" s="232" t="s">
        <v>83</v>
      </c>
      <c r="AY132" s="19" t="s">
        <v>151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9" t="s">
        <v>81</v>
      </c>
      <c r="BK132" s="233">
        <f>ROUND(I132*H132,2)</f>
        <v>0</v>
      </c>
      <c r="BL132" s="19" t="s">
        <v>159</v>
      </c>
      <c r="BM132" s="232" t="s">
        <v>3435</v>
      </c>
    </row>
    <row r="133" s="2" customFormat="1">
      <c r="A133" s="41"/>
      <c r="B133" s="42"/>
      <c r="C133" s="43"/>
      <c r="D133" s="234" t="s">
        <v>161</v>
      </c>
      <c r="E133" s="43"/>
      <c r="F133" s="235" t="s">
        <v>237</v>
      </c>
      <c r="G133" s="43"/>
      <c r="H133" s="43"/>
      <c r="I133" s="139"/>
      <c r="J133" s="43"/>
      <c r="K133" s="43"/>
      <c r="L133" s="47"/>
      <c r="M133" s="236"/>
      <c r="N133" s="237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161</v>
      </c>
      <c r="AU133" s="19" t="s">
        <v>83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3436</v>
      </c>
      <c r="G134" s="239"/>
      <c r="H134" s="242">
        <v>29.321999999999999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73</v>
      </c>
      <c r="AY134" s="248" t="s">
        <v>151</v>
      </c>
    </row>
    <row r="135" s="13" customFormat="1">
      <c r="A135" s="13"/>
      <c r="B135" s="238"/>
      <c r="C135" s="239"/>
      <c r="D135" s="234" t="s">
        <v>163</v>
      </c>
      <c r="E135" s="240" t="s">
        <v>21</v>
      </c>
      <c r="F135" s="241" t="s">
        <v>3437</v>
      </c>
      <c r="G135" s="239"/>
      <c r="H135" s="242">
        <v>54.648000000000003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163</v>
      </c>
      <c r="AU135" s="248" t="s">
        <v>83</v>
      </c>
      <c r="AV135" s="13" t="s">
        <v>83</v>
      </c>
      <c r="AW135" s="13" t="s">
        <v>35</v>
      </c>
      <c r="AX135" s="13" t="s">
        <v>73</v>
      </c>
      <c r="AY135" s="248" t="s">
        <v>151</v>
      </c>
    </row>
    <row r="136" s="13" customFormat="1">
      <c r="A136" s="13"/>
      <c r="B136" s="238"/>
      <c r="C136" s="239"/>
      <c r="D136" s="234" t="s">
        <v>163</v>
      </c>
      <c r="E136" s="240" t="s">
        <v>21</v>
      </c>
      <c r="F136" s="241" t="s">
        <v>3438</v>
      </c>
      <c r="G136" s="239"/>
      <c r="H136" s="242">
        <v>10.028000000000001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163</v>
      </c>
      <c r="AU136" s="248" t="s">
        <v>83</v>
      </c>
      <c r="AV136" s="13" t="s">
        <v>83</v>
      </c>
      <c r="AW136" s="13" t="s">
        <v>35</v>
      </c>
      <c r="AX136" s="13" t="s">
        <v>73</v>
      </c>
      <c r="AY136" s="248" t="s">
        <v>151</v>
      </c>
    </row>
    <row r="137" s="13" customFormat="1">
      <c r="A137" s="13"/>
      <c r="B137" s="238"/>
      <c r="C137" s="239"/>
      <c r="D137" s="234" t="s">
        <v>163</v>
      </c>
      <c r="E137" s="240" t="s">
        <v>21</v>
      </c>
      <c r="F137" s="241" t="s">
        <v>3439</v>
      </c>
      <c r="G137" s="239"/>
      <c r="H137" s="242">
        <v>6.4800000000000004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163</v>
      </c>
      <c r="AU137" s="248" t="s">
        <v>83</v>
      </c>
      <c r="AV137" s="13" t="s">
        <v>83</v>
      </c>
      <c r="AW137" s="13" t="s">
        <v>35</v>
      </c>
      <c r="AX137" s="13" t="s">
        <v>73</v>
      </c>
      <c r="AY137" s="248" t="s">
        <v>151</v>
      </c>
    </row>
    <row r="138" s="13" customFormat="1">
      <c r="A138" s="13"/>
      <c r="B138" s="238"/>
      <c r="C138" s="239"/>
      <c r="D138" s="234" t="s">
        <v>163</v>
      </c>
      <c r="E138" s="240" t="s">
        <v>21</v>
      </c>
      <c r="F138" s="241" t="s">
        <v>3440</v>
      </c>
      <c r="G138" s="239"/>
      <c r="H138" s="242">
        <v>1.5429999999999999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163</v>
      </c>
      <c r="AU138" s="248" t="s">
        <v>83</v>
      </c>
      <c r="AV138" s="13" t="s">
        <v>83</v>
      </c>
      <c r="AW138" s="13" t="s">
        <v>35</v>
      </c>
      <c r="AX138" s="13" t="s">
        <v>73</v>
      </c>
      <c r="AY138" s="248" t="s">
        <v>151</v>
      </c>
    </row>
    <row r="139" s="13" customFormat="1">
      <c r="A139" s="13"/>
      <c r="B139" s="238"/>
      <c r="C139" s="239"/>
      <c r="D139" s="234" t="s">
        <v>163</v>
      </c>
      <c r="E139" s="240" t="s">
        <v>21</v>
      </c>
      <c r="F139" s="241" t="s">
        <v>3441</v>
      </c>
      <c r="G139" s="239"/>
      <c r="H139" s="242">
        <v>1.282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163</v>
      </c>
      <c r="AU139" s="248" t="s">
        <v>83</v>
      </c>
      <c r="AV139" s="13" t="s">
        <v>83</v>
      </c>
      <c r="AW139" s="13" t="s">
        <v>35</v>
      </c>
      <c r="AX139" s="13" t="s">
        <v>73</v>
      </c>
      <c r="AY139" s="248" t="s">
        <v>151</v>
      </c>
    </row>
    <row r="140" s="13" customFormat="1">
      <c r="A140" s="13"/>
      <c r="B140" s="238"/>
      <c r="C140" s="239"/>
      <c r="D140" s="234" t="s">
        <v>163</v>
      </c>
      <c r="E140" s="240" t="s">
        <v>21</v>
      </c>
      <c r="F140" s="241" t="s">
        <v>3442</v>
      </c>
      <c r="G140" s="239"/>
      <c r="H140" s="242">
        <v>4.7000000000000002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163</v>
      </c>
      <c r="AU140" s="248" t="s">
        <v>83</v>
      </c>
      <c r="AV140" s="13" t="s">
        <v>83</v>
      </c>
      <c r="AW140" s="13" t="s">
        <v>35</v>
      </c>
      <c r="AX140" s="13" t="s">
        <v>73</v>
      </c>
      <c r="AY140" s="248" t="s">
        <v>151</v>
      </c>
    </row>
    <row r="141" s="14" customFormat="1">
      <c r="A141" s="14"/>
      <c r="B141" s="249"/>
      <c r="C141" s="250"/>
      <c r="D141" s="234" t="s">
        <v>163</v>
      </c>
      <c r="E141" s="251" t="s">
        <v>21</v>
      </c>
      <c r="F141" s="252" t="s">
        <v>177</v>
      </c>
      <c r="G141" s="250"/>
      <c r="H141" s="253">
        <v>108.00300000000001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163</v>
      </c>
      <c r="AU141" s="259" t="s">
        <v>83</v>
      </c>
      <c r="AV141" s="14" t="s">
        <v>159</v>
      </c>
      <c r="AW141" s="14" t="s">
        <v>35</v>
      </c>
      <c r="AX141" s="14" t="s">
        <v>81</v>
      </c>
      <c r="AY141" s="259" t="s">
        <v>151</v>
      </c>
    </row>
    <row r="142" s="2" customFormat="1" ht="16.5" customHeight="1">
      <c r="A142" s="41"/>
      <c r="B142" s="42"/>
      <c r="C142" s="221" t="s">
        <v>271</v>
      </c>
      <c r="D142" s="221" t="s">
        <v>154</v>
      </c>
      <c r="E142" s="222" t="s">
        <v>245</v>
      </c>
      <c r="F142" s="223" t="s">
        <v>246</v>
      </c>
      <c r="G142" s="224" t="s">
        <v>180</v>
      </c>
      <c r="H142" s="225">
        <v>231.93000000000001</v>
      </c>
      <c r="I142" s="226"/>
      <c r="J142" s="227">
        <f>ROUND(I142*H142,2)</f>
        <v>0</v>
      </c>
      <c r="K142" s="223" t="s">
        <v>158</v>
      </c>
      <c r="L142" s="47"/>
      <c r="M142" s="228" t="s">
        <v>21</v>
      </c>
      <c r="N142" s="229" t="s">
        <v>44</v>
      </c>
      <c r="O142" s="8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32" t="s">
        <v>159</v>
      </c>
      <c r="AT142" s="232" t="s">
        <v>154</v>
      </c>
      <c r="AU142" s="232" t="s">
        <v>83</v>
      </c>
      <c r="AY142" s="19" t="s">
        <v>151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9" t="s">
        <v>81</v>
      </c>
      <c r="BK142" s="233">
        <f>ROUND(I142*H142,2)</f>
        <v>0</v>
      </c>
      <c r="BL142" s="19" t="s">
        <v>159</v>
      </c>
      <c r="BM142" s="232" t="s">
        <v>3443</v>
      </c>
    </row>
    <row r="143" s="2" customFormat="1">
      <c r="A143" s="41"/>
      <c r="B143" s="42"/>
      <c r="C143" s="43"/>
      <c r="D143" s="234" t="s">
        <v>161</v>
      </c>
      <c r="E143" s="43"/>
      <c r="F143" s="235" t="s">
        <v>248</v>
      </c>
      <c r="G143" s="43"/>
      <c r="H143" s="43"/>
      <c r="I143" s="139"/>
      <c r="J143" s="43"/>
      <c r="K143" s="43"/>
      <c r="L143" s="47"/>
      <c r="M143" s="236"/>
      <c r="N143" s="237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161</v>
      </c>
      <c r="AU143" s="19" t="s">
        <v>83</v>
      </c>
    </row>
    <row r="144" s="13" customFormat="1">
      <c r="A144" s="13"/>
      <c r="B144" s="238"/>
      <c r="C144" s="239"/>
      <c r="D144" s="234" t="s">
        <v>163</v>
      </c>
      <c r="E144" s="240" t="s">
        <v>21</v>
      </c>
      <c r="F144" s="241" t="s">
        <v>3429</v>
      </c>
      <c r="G144" s="239"/>
      <c r="H144" s="242">
        <v>231.93000000000001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163</v>
      </c>
      <c r="AU144" s="248" t="s">
        <v>83</v>
      </c>
      <c r="AV144" s="13" t="s">
        <v>83</v>
      </c>
      <c r="AW144" s="13" t="s">
        <v>35</v>
      </c>
      <c r="AX144" s="13" t="s">
        <v>81</v>
      </c>
      <c r="AY144" s="248" t="s">
        <v>151</v>
      </c>
    </row>
    <row r="145" s="2" customFormat="1" ht="16.5" customHeight="1">
      <c r="A145" s="41"/>
      <c r="B145" s="42"/>
      <c r="C145" s="221" t="s">
        <v>454</v>
      </c>
      <c r="D145" s="221" t="s">
        <v>154</v>
      </c>
      <c r="E145" s="222" t="s">
        <v>259</v>
      </c>
      <c r="F145" s="223" t="s">
        <v>260</v>
      </c>
      <c r="G145" s="224" t="s">
        <v>180</v>
      </c>
      <c r="H145" s="225">
        <v>11.597</v>
      </c>
      <c r="I145" s="226"/>
      <c r="J145" s="227">
        <f>ROUND(I145*H145,2)</f>
        <v>0</v>
      </c>
      <c r="K145" s="223" t="s">
        <v>21</v>
      </c>
      <c r="L145" s="47"/>
      <c r="M145" s="228" t="s">
        <v>21</v>
      </c>
      <c r="N145" s="229" t="s">
        <v>44</v>
      </c>
      <c r="O145" s="8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32" t="s">
        <v>159</v>
      </c>
      <c r="AT145" s="232" t="s">
        <v>154</v>
      </c>
      <c r="AU145" s="232" t="s">
        <v>83</v>
      </c>
      <c r="AY145" s="19" t="s">
        <v>151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9" t="s">
        <v>81</v>
      </c>
      <c r="BK145" s="233">
        <f>ROUND(I145*H145,2)</f>
        <v>0</v>
      </c>
      <c r="BL145" s="19" t="s">
        <v>159</v>
      </c>
      <c r="BM145" s="232" t="s">
        <v>3444</v>
      </c>
    </row>
    <row r="146" s="2" customFormat="1">
      <c r="A146" s="41"/>
      <c r="B146" s="42"/>
      <c r="C146" s="43"/>
      <c r="D146" s="234" t="s">
        <v>161</v>
      </c>
      <c r="E146" s="43"/>
      <c r="F146" s="235" t="s">
        <v>262</v>
      </c>
      <c r="G146" s="43"/>
      <c r="H146" s="43"/>
      <c r="I146" s="139"/>
      <c r="J146" s="43"/>
      <c r="K146" s="43"/>
      <c r="L146" s="47"/>
      <c r="M146" s="236"/>
      <c r="N146" s="237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161</v>
      </c>
      <c r="AU146" s="19" t="s">
        <v>83</v>
      </c>
    </row>
    <row r="147" s="15" customFormat="1">
      <c r="A147" s="15"/>
      <c r="B147" s="260"/>
      <c r="C147" s="261"/>
      <c r="D147" s="234" t="s">
        <v>163</v>
      </c>
      <c r="E147" s="262" t="s">
        <v>21</v>
      </c>
      <c r="F147" s="263" t="s">
        <v>263</v>
      </c>
      <c r="G147" s="261"/>
      <c r="H147" s="262" t="s">
        <v>21</v>
      </c>
      <c r="I147" s="264"/>
      <c r="J147" s="261"/>
      <c r="K147" s="261"/>
      <c r="L147" s="265"/>
      <c r="M147" s="266"/>
      <c r="N147" s="267"/>
      <c r="O147" s="267"/>
      <c r="P147" s="267"/>
      <c r="Q147" s="267"/>
      <c r="R147" s="267"/>
      <c r="S147" s="267"/>
      <c r="T147" s="26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9" t="s">
        <v>163</v>
      </c>
      <c r="AU147" s="269" t="s">
        <v>83</v>
      </c>
      <c r="AV147" s="15" t="s">
        <v>81</v>
      </c>
      <c r="AW147" s="15" t="s">
        <v>35</v>
      </c>
      <c r="AX147" s="15" t="s">
        <v>73</v>
      </c>
      <c r="AY147" s="269" t="s">
        <v>151</v>
      </c>
    </row>
    <row r="148" s="13" customFormat="1">
      <c r="A148" s="13"/>
      <c r="B148" s="238"/>
      <c r="C148" s="239"/>
      <c r="D148" s="234" t="s">
        <v>163</v>
      </c>
      <c r="E148" s="240" t="s">
        <v>21</v>
      </c>
      <c r="F148" s="241" t="s">
        <v>3445</v>
      </c>
      <c r="G148" s="239"/>
      <c r="H148" s="242">
        <v>11.597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83</v>
      </c>
      <c r="AV148" s="13" t="s">
        <v>83</v>
      </c>
      <c r="AW148" s="13" t="s">
        <v>35</v>
      </c>
      <c r="AX148" s="13" t="s">
        <v>81</v>
      </c>
      <c r="AY148" s="248" t="s">
        <v>151</v>
      </c>
    </row>
    <row r="149" s="2" customFormat="1" ht="21.75" customHeight="1">
      <c r="A149" s="41"/>
      <c r="B149" s="42"/>
      <c r="C149" s="221" t="s">
        <v>277</v>
      </c>
      <c r="D149" s="221" t="s">
        <v>154</v>
      </c>
      <c r="E149" s="222" t="s">
        <v>272</v>
      </c>
      <c r="F149" s="223" t="s">
        <v>273</v>
      </c>
      <c r="G149" s="224" t="s">
        <v>157</v>
      </c>
      <c r="H149" s="225">
        <v>4</v>
      </c>
      <c r="I149" s="226"/>
      <c r="J149" s="227">
        <f>ROUND(I149*H149,2)</f>
        <v>0</v>
      </c>
      <c r="K149" s="223" t="s">
        <v>158</v>
      </c>
      <c r="L149" s="47"/>
      <c r="M149" s="228" t="s">
        <v>21</v>
      </c>
      <c r="N149" s="229" t="s">
        <v>44</v>
      </c>
      <c r="O149" s="8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32" t="s">
        <v>159</v>
      </c>
      <c r="AT149" s="232" t="s">
        <v>154</v>
      </c>
      <c r="AU149" s="232" t="s">
        <v>83</v>
      </c>
      <c r="AY149" s="19" t="s">
        <v>151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9" t="s">
        <v>81</v>
      </c>
      <c r="BK149" s="233">
        <f>ROUND(I149*H149,2)</f>
        <v>0</v>
      </c>
      <c r="BL149" s="19" t="s">
        <v>159</v>
      </c>
      <c r="BM149" s="232" t="s">
        <v>3446</v>
      </c>
    </row>
    <row r="150" s="2" customFormat="1">
      <c r="A150" s="41"/>
      <c r="B150" s="42"/>
      <c r="C150" s="43"/>
      <c r="D150" s="234" t="s">
        <v>161</v>
      </c>
      <c r="E150" s="43"/>
      <c r="F150" s="235" t="s">
        <v>275</v>
      </c>
      <c r="G150" s="43"/>
      <c r="H150" s="43"/>
      <c r="I150" s="139"/>
      <c r="J150" s="43"/>
      <c r="K150" s="43"/>
      <c r="L150" s="47"/>
      <c r="M150" s="236"/>
      <c r="N150" s="237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161</v>
      </c>
      <c r="AU150" s="19" t="s">
        <v>83</v>
      </c>
    </row>
    <row r="151" s="13" customFormat="1">
      <c r="A151" s="13"/>
      <c r="B151" s="238"/>
      <c r="C151" s="239"/>
      <c r="D151" s="234" t="s">
        <v>163</v>
      </c>
      <c r="E151" s="240" t="s">
        <v>21</v>
      </c>
      <c r="F151" s="241" t="s">
        <v>3447</v>
      </c>
      <c r="G151" s="239"/>
      <c r="H151" s="242">
        <v>4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83</v>
      </c>
      <c r="AV151" s="13" t="s">
        <v>83</v>
      </c>
      <c r="AW151" s="13" t="s">
        <v>35</v>
      </c>
      <c r="AX151" s="13" t="s">
        <v>81</v>
      </c>
      <c r="AY151" s="248" t="s">
        <v>151</v>
      </c>
    </row>
    <row r="152" s="2" customFormat="1" ht="16.5" customHeight="1">
      <c r="A152" s="41"/>
      <c r="B152" s="42"/>
      <c r="C152" s="221" t="s">
        <v>283</v>
      </c>
      <c r="D152" s="221" t="s">
        <v>154</v>
      </c>
      <c r="E152" s="222" t="s">
        <v>779</v>
      </c>
      <c r="F152" s="223" t="s">
        <v>780</v>
      </c>
      <c r="G152" s="224" t="s">
        <v>180</v>
      </c>
      <c r="H152" s="225">
        <v>9.7200000000000006</v>
      </c>
      <c r="I152" s="226"/>
      <c r="J152" s="227">
        <f>ROUND(I152*H152,2)</f>
        <v>0</v>
      </c>
      <c r="K152" s="223" t="s">
        <v>21</v>
      </c>
      <c r="L152" s="47"/>
      <c r="M152" s="228" t="s">
        <v>21</v>
      </c>
      <c r="N152" s="229" t="s">
        <v>44</v>
      </c>
      <c r="O152" s="87"/>
      <c r="P152" s="230">
        <f>O152*H152</f>
        <v>0</v>
      </c>
      <c r="Q152" s="230">
        <v>0</v>
      </c>
      <c r="R152" s="230">
        <f>Q152*H152</f>
        <v>0</v>
      </c>
      <c r="S152" s="230">
        <v>0.017999999999999999</v>
      </c>
      <c r="T152" s="231">
        <f>S152*H152</f>
        <v>0.17496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32" t="s">
        <v>159</v>
      </c>
      <c r="AT152" s="232" t="s">
        <v>154</v>
      </c>
      <c r="AU152" s="232" t="s">
        <v>83</v>
      </c>
      <c r="AY152" s="19" t="s">
        <v>151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9" t="s">
        <v>81</v>
      </c>
      <c r="BK152" s="233">
        <f>ROUND(I152*H152,2)</f>
        <v>0</v>
      </c>
      <c r="BL152" s="19" t="s">
        <v>159</v>
      </c>
      <c r="BM152" s="232" t="s">
        <v>3448</v>
      </c>
    </row>
    <row r="153" s="2" customFormat="1">
      <c r="A153" s="41"/>
      <c r="B153" s="42"/>
      <c r="C153" s="43"/>
      <c r="D153" s="234" t="s">
        <v>161</v>
      </c>
      <c r="E153" s="43"/>
      <c r="F153" s="235" t="s">
        <v>782</v>
      </c>
      <c r="G153" s="43"/>
      <c r="H153" s="43"/>
      <c r="I153" s="139"/>
      <c r="J153" s="43"/>
      <c r="K153" s="43"/>
      <c r="L153" s="47"/>
      <c r="M153" s="236"/>
      <c r="N153" s="237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161</v>
      </c>
      <c r="AU153" s="19" t="s">
        <v>83</v>
      </c>
    </row>
    <row r="154" s="13" customFormat="1">
      <c r="A154" s="13"/>
      <c r="B154" s="238"/>
      <c r="C154" s="239"/>
      <c r="D154" s="234" t="s">
        <v>163</v>
      </c>
      <c r="E154" s="240" t="s">
        <v>21</v>
      </c>
      <c r="F154" s="241" t="s">
        <v>3396</v>
      </c>
      <c r="G154" s="239"/>
      <c r="H154" s="242">
        <v>9.7200000000000006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163</v>
      </c>
      <c r="AU154" s="248" t="s">
        <v>83</v>
      </c>
      <c r="AV154" s="13" t="s">
        <v>83</v>
      </c>
      <c r="AW154" s="13" t="s">
        <v>35</v>
      </c>
      <c r="AX154" s="13" t="s">
        <v>81</v>
      </c>
      <c r="AY154" s="248" t="s">
        <v>151</v>
      </c>
    </row>
    <row r="155" s="2" customFormat="1" ht="16.5" customHeight="1">
      <c r="A155" s="41"/>
      <c r="B155" s="42"/>
      <c r="C155" s="221" t="s">
        <v>288</v>
      </c>
      <c r="D155" s="221" t="s">
        <v>154</v>
      </c>
      <c r="E155" s="222" t="s">
        <v>784</v>
      </c>
      <c r="F155" s="223" t="s">
        <v>785</v>
      </c>
      <c r="G155" s="224" t="s">
        <v>180</v>
      </c>
      <c r="H155" s="225">
        <v>9.7200000000000006</v>
      </c>
      <c r="I155" s="226"/>
      <c r="J155" s="227">
        <f>ROUND(I155*H155,2)</f>
        <v>0</v>
      </c>
      <c r="K155" s="223" t="s">
        <v>21</v>
      </c>
      <c r="L155" s="47"/>
      <c r="M155" s="228" t="s">
        <v>21</v>
      </c>
      <c r="N155" s="229" t="s">
        <v>44</v>
      </c>
      <c r="O155" s="8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32" t="s">
        <v>159</v>
      </c>
      <c r="AT155" s="232" t="s">
        <v>154</v>
      </c>
      <c r="AU155" s="232" t="s">
        <v>83</v>
      </c>
      <c r="AY155" s="19" t="s">
        <v>151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9" t="s">
        <v>81</v>
      </c>
      <c r="BK155" s="233">
        <f>ROUND(I155*H155,2)</f>
        <v>0</v>
      </c>
      <c r="BL155" s="19" t="s">
        <v>159</v>
      </c>
      <c r="BM155" s="232" t="s">
        <v>3449</v>
      </c>
    </row>
    <row r="156" s="2" customFormat="1">
      <c r="A156" s="41"/>
      <c r="B156" s="42"/>
      <c r="C156" s="43"/>
      <c r="D156" s="234" t="s">
        <v>161</v>
      </c>
      <c r="E156" s="43"/>
      <c r="F156" s="235" t="s">
        <v>787</v>
      </c>
      <c r="G156" s="43"/>
      <c r="H156" s="43"/>
      <c r="I156" s="139"/>
      <c r="J156" s="43"/>
      <c r="K156" s="43"/>
      <c r="L156" s="47"/>
      <c r="M156" s="236"/>
      <c r="N156" s="237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161</v>
      </c>
      <c r="AU156" s="19" t="s">
        <v>83</v>
      </c>
    </row>
    <row r="157" s="13" customFormat="1">
      <c r="A157" s="13"/>
      <c r="B157" s="238"/>
      <c r="C157" s="239"/>
      <c r="D157" s="234" t="s">
        <v>163</v>
      </c>
      <c r="E157" s="240" t="s">
        <v>21</v>
      </c>
      <c r="F157" s="241" t="s">
        <v>3396</v>
      </c>
      <c r="G157" s="239"/>
      <c r="H157" s="242">
        <v>9.7200000000000006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163</v>
      </c>
      <c r="AU157" s="248" t="s">
        <v>83</v>
      </c>
      <c r="AV157" s="13" t="s">
        <v>83</v>
      </c>
      <c r="AW157" s="13" t="s">
        <v>35</v>
      </c>
      <c r="AX157" s="13" t="s">
        <v>81</v>
      </c>
      <c r="AY157" s="248" t="s">
        <v>151</v>
      </c>
    </row>
    <row r="158" s="12" customFormat="1" ht="22.8" customHeight="1">
      <c r="A158" s="12"/>
      <c r="B158" s="205"/>
      <c r="C158" s="206"/>
      <c r="D158" s="207" t="s">
        <v>72</v>
      </c>
      <c r="E158" s="219" t="s">
        <v>317</v>
      </c>
      <c r="F158" s="219" t="s">
        <v>318</v>
      </c>
      <c r="G158" s="206"/>
      <c r="H158" s="206"/>
      <c r="I158" s="209"/>
      <c r="J158" s="220">
        <f>BK158</f>
        <v>0</v>
      </c>
      <c r="K158" s="206"/>
      <c r="L158" s="211"/>
      <c r="M158" s="212"/>
      <c r="N158" s="213"/>
      <c r="O158" s="213"/>
      <c r="P158" s="214">
        <f>SUM(P159:P169)</f>
        <v>0</v>
      </c>
      <c r="Q158" s="213"/>
      <c r="R158" s="214">
        <f>SUM(R159:R169)</f>
        <v>0</v>
      </c>
      <c r="S158" s="213"/>
      <c r="T158" s="215">
        <f>SUM(T159:T169)</f>
        <v>3.75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81</v>
      </c>
      <c r="AT158" s="217" t="s">
        <v>72</v>
      </c>
      <c r="AU158" s="217" t="s">
        <v>81</v>
      </c>
      <c r="AY158" s="216" t="s">
        <v>151</v>
      </c>
      <c r="BK158" s="218">
        <f>SUM(BK159:BK169)</f>
        <v>0</v>
      </c>
    </row>
    <row r="159" s="2" customFormat="1" ht="21.75" customHeight="1">
      <c r="A159" s="41"/>
      <c r="B159" s="42"/>
      <c r="C159" s="221" t="s">
        <v>294</v>
      </c>
      <c r="D159" s="221" t="s">
        <v>154</v>
      </c>
      <c r="E159" s="222" t="s">
        <v>1420</v>
      </c>
      <c r="F159" s="223" t="s">
        <v>1421</v>
      </c>
      <c r="G159" s="224" t="s">
        <v>173</v>
      </c>
      <c r="H159" s="225">
        <v>2.5</v>
      </c>
      <c r="I159" s="226"/>
      <c r="J159" s="227">
        <f>ROUND(I159*H159,2)</f>
        <v>0</v>
      </c>
      <c r="K159" s="223" t="s">
        <v>158</v>
      </c>
      <c r="L159" s="47"/>
      <c r="M159" s="228" t="s">
        <v>21</v>
      </c>
      <c r="N159" s="229" t="s">
        <v>44</v>
      </c>
      <c r="O159" s="87"/>
      <c r="P159" s="230">
        <f>O159*H159</f>
        <v>0</v>
      </c>
      <c r="Q159" s="230">
        <v>0</v>
      </c>
      <c r="R159" s="230">
        <f>Q159*H159</f>
        <v>0</v>
      </c>
      <c r="S159" s="230">
        <v>1.5</v>
      </c>
      <c r="T159" s="231">
        <f>S159*H159</f>
        <v>3.75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32" t="s">
        <v>159</v>
      </c>
      <c r="AT159" s="232" t="s">
        <v>154</v>
      </c>
      <c r="AU159" s="232" t="s">
        <v>83</v>
      </c>
      <c r="AY159" s="19" t="s">
        <v>151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9" t="s">
        <v>81</v>
      </c>
      <c r="BK159" s="233">
        <f>ROUND(I159*H159,2)</f>
        <v>0</v>
      </c>
      <c r="BL159" s="19" t="s">
        <v>159</v>
      </c>
      <c r="BM159" s="232" t="s">
        <v>3450</v>
      </c>
    </row>
    <row r="160" s="2" customFormat="1">
      <c r="A160" s="41"/>
      <c r="B160" s="42"/>
      <c r="C160" s="43"/>
      <c r="D160" s="234" t="s">
        <v>161</v>
      </c>
      <c r="E160" s="43"/>
      <c r="F160" s="235" t="s">
        <v>1423</v>
      </c>
      <c r="G160" s="43"/>
      <c r="H160" s="43"/>
      <c r="I160" s="139"/>
      <c r="J160" s="43"/>
      <c r="K160" s="43"/>
      <c r="L160" s="47"/>
      <c r="M160" s="236"/>
      <c r="N160" s="237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161</v>
      </c>
      <c r="AU160" s="19" t="s">
        <v>83</v>
      </c>
    </row>
    <row r="161" s="2" customFormat="1" ht="21.75" customHeight="1">
      <c r="A161" s="41"/>
      <c r="B161" s="42"/>
      <c r="C161" s="221" t="s">
        <v>7</v>
      </c>
      <c r="D161" s="221" t="s">
        <v>154</v>
      </c>
      <c r="E161" s="222" t="s">
        <v>2221</v>
      </c>
      <c r="F161" s="223" t="s">
        <v>2222</v>
      </c>
      <c r="G161" s="224" t="s">
        <v>322</v>
      </c>
      <c r="H161" s="225">
        <v>4.0380000000000003</v>
      </c>
      <c r="I161" s="226"/>
      <c r="J161" s="227">
        <f>ROUND(I161*H161,2)</f>
        <v>0</v>
      </c>
      <c r="K161" s="223" t="s">
        <v>158</v>
      </c>
      <c r="L161" s="47"/>
      <c r="M161" s="228" t="s">
        <v>21</v>
      </c>
      <c r="N161" s="229" t="s">
        <v>44</v>
      </c>
      <c r="O161" s="8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32" t="s">
        <v>159</v>
      </c>
      <c r="AT161" s="232" t="s">
        <v>154</v>
      </c>
      <c r="AU161" s="232" t="s">
        <v>83</v>
      </c>
      <c r="AY161" s="19" t="s">
        <v>151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9" t="s">
        <v>81</v>
      </c>
      <c r="BK161" s="233">
        <f>ROUND(I161*H161,2)</f>
        <v>0</v>
      </c>
      <c r="BL161" s="19" t="s">
        <v>159</v>
      </c>
      <c r="BM161" s="232" t="s">
        <v>3451</v>
      </c>
    </row>
    <row r="162" s="2" customFormat="1">
      <c r="A162" s="41"/>
      <c r="B162" s="42"/>
      <c r="C162" s="43"/>
      <c r="D162" s="234" t="s">
        <v>161</v>
      </c>
      <c r="E162" s="43"/>
      <c r="F162" s="235" t="s">
        <v>2224</v>
      </c>
      <c r="G162" s="43"/>
      <c r="H162" s="43"/>
      <c r="I162" s="139"/>
      <c r="J162" s="43"/>
      <c r="K162" s="43"/>
      <c r="L162" s="47"/>
      <c r="M162" s="236"/>
      <c r="N162" s="237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161</v>
      </c>
      <c r="AU162" s="19" t="s">
        <v>83</v>
      </c>
    </row>
    <row r="163" s="2" customFormat="1" ht="21.75" customHeight="1">
      <c r="A163" s="41"/>
      <c r="B163" s="42"/>
      <c r="C163" s="221" t="s">
        <v>305</v>
      </c>
      <c r="D163" s="221" t="s">
        <v>154</v>
      </c>
      <c r="E163" s="222" t="s">
        <v>348</v>
      </c>
      <c r="F163" s="223" t="s">
        <v>349</v>
      </c>
      <c r="G163" s="224" t="s">
        <v>322</v>
      </c>
      <c r="H163" s="225">
        <v>4.0380000000000003</v>
      </c>
      <c r="I163" s="226"/>
      <c r="J163" s="227">
        <f>ROUND(I163*H163,2)</f>
        <v>0</v>
      </c>
      <c r="K163" s="223" t="s">
        <v>158</v>
      </c>
      <c r="L163" s="47"/>
      <c r="M163" s="228" t="s">
        <v>21</v>
      </c>
      <c r="N163" s="229" t="s">
        <v>44</v>
      </c>
      <c r="O163" s="8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32" t="s">
        <v>159</v>
      </c>
      <c r="AT163" s="232" t="s">
        <v>154</v>
      </c>
      <c r="AU163" s="232" t="s">
        <v>83</v>
      </c>
      <c r="AY163" s="19" t="s">
        <v>151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9" t="s">
        <v>81</v>
      </c>
      <c r="BK163" s="233">
        <f>ROUND(I163*H163,2)</f>
        <v>0</v>
      </c>
      <c r="BL163" s="19" t="s">
        <v>159</v>
      </c>
      <c r="BM163" s="232" t="s">
        <v>3452</v>
      </c>
    </row>
    <row r="164" s="2" customFormat="1">
      <c r="A164" s="41"/>
      <c r="B164" s="42"/>
      <c r="C164" s="43"/>
      <c r="D164" s="234" t="s">
        <v>161</v>
      </c>
      <c r="E164" s="43"/>
      <c r="F164" s="235" t="s">
        <v>351</v>
      </c>
      <c r="G164" s="43"/>
      <c r="H164" s="43"/>
      <c r="I164" s="139"/>
      <c r="J164" s="43"/>
      <c r="K164" s="43"/>
      <c r="L164" s="47"/>
      <c r="M164" s="236"/>
      <c r="N164" s="237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161</v>
      </c>
      <c r="AU164" s="19" t="s">
        <v>83</v>
      </c>
    </row>
    <row r="165" s="2" customFormat="1" ht="21.75" customHeight="1">
      <c r="A165" s="41"/>
      <c r="B165" s="42"/>
      <c r="C165" s="221" t="s">
        <v>311</v>
      </c>
      <c r="D165" s="221" t="s">
        <v>154</v>
      </c>
      <c r="E165" s="222" t="s">
        <v>355</v>
      </c>
      <c r="F165" s="223" t="s">
        <v>356</v>
      </c>
      <c r="G165" s="224" t="s">
        <v>322</v>
      </c>
      <c r="H165" s="225">
        <v>76.721999999999994</v>
      </c>
      <c r="I165" s="226"/>
      <c r="J165" s="227">
        <f>ROUND(I165*H165,2)</f>
        <v>0</v>
      </c>
      <c r="K165" s="223" t="s">
        <v>158</v>
      </c>
      <c r="L165" s="47"/>
      <c r="M165" s="228" t="s">
        <v>21</v>
      </c>
      <c r="N165" s="229" t="s">
        <v>44</v>
      </c>
      <c r="O165" s="8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32" t="s">
        <v>159</v>
      </c>
      <c r="AT165" s="232" t="s">
        <v>154</v>
      </c>
      <c r="AU165" s="232" t="s">
        <v>83</v>
      </c>
      <c r="AY165" s="19" t="s">
        <v>151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9" t="s">
        <v>81</v>
      </c>
      <c r="BK165" s="233">
        <f>ROUND(I165*H165,2)</f>
        <v>0</v>
      </c>
      <c r="BL165" s="19" t="s">
        <v>159</v>
      </c>
      <c r="BM165" s="232" t="s">
        <v>3453</v>
      </c>
    </row>
    <row r="166" s="2" customFormat="1">
      <c r="A166" s="41"/>
      <c r="B166" s="42"/>
      <c r="C166" s="43"/>
      <c r="D166" s="234" t="s">
        <v>161</v>
      </c>
      <c r="E166" s="43"/>
      <c r="F166" s="235" t="s">
        <v>358</v>
      </c>
      <c r="G166" s="43"/>
      <c r="H166" s="43"/>
      <c r="I166" s="139"/>
      <c r="J166" s="43"/>
      <c r="K166" s="43"/>
      <c r="L166" s="47"/>
      <c r="M166" s="236"/>
      <c r="N166" s="237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161</v>
      </c>
      <c r="AU166" s="19" t="s">
        <v>83</v>
      </c>
    </row>
    <row r="167" s="13" customFormat="1">
      <c r="A167" s="13"/>
      <c r="B167" s="238"/>
      <c r="C167" s="239"/>
      <c r="D167" s="234" t="s">
        <v>163</v>
      </c>
      <c r="E167" s="239"/>
      <c r="F167" s="241" t="s">
        <v>3454</v>
      </c>
      <c r="G167" s="239"/>
      <c r="H167" s="242">
        <v>76.721999999999994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83</v>
      </c>
      <c r="AV167" s="13" t="s">
        <v>83</v>
      </c>
      <c r="AW167" s="13" t="s">
        <v>4</v>
      </c>
      <c r="AX167" s="13" t="s">
        <v>81</v>
      </c>
      <c r="AY167" s="248" t="s">
        <v>151</v>
      </c>
    </row>
    <row r="168" s="2" customFormat="1" ht="21.75" customHeight="1">
      <c r="A168" s="41"/>
      <c r="B168" s="42"/>
      <c r="C168" s="221" t="s">
        <v>319</v>
      </c>
      <c r="D168" s="221" t="s">
        <v>154</v>
      </c>
      <c r="E168" s="222" t="s">
        <v>798</v>
      </c>
      <c r="F168" s="223" t="s">
        <v>799</v>
      </c>
      <c r="G168" s="224" t="s">
        <v>322</v>
      </c>
      <c r="H168" s="225">
        <v>4.0350000000000001</v>
      </c>
      <c r="I168" s="226"/>
      <c r="J168" s="227">
        <f>ROUND(I168*H168,2)</f>
        <v>0</v>
      </c>
      <c r="K168" s="223" t="s">
        <v>158</v>
      </c>
      <c r="L168" s="47"/>
      <c r="M168" s="228" t="s">
        <v>21</v>
      </c>
      <c r="N168" s="229" t="s">
        <v>44</v>
      </c>
      <c r="O168" s="8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32" t="s">
        <v>159</v>
      </c>
      <c r="AT168" s="232" t="s">
        <v>154</v>
      </c>
      <c r="AU168" s="232" t="s">
        <v>83</v>
      </c>
      <c r="AY168" s="19" t="s">
        <v>151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9" t="s">
        <v>81</v>
      </c>
      <c r="BK168" s="233">
        <f>ROUND(I168*H168,2)</f>
        <v>0</v>
      </c>
      <c r="BL168" s="19" t="s">
        <v>159</v>
      </c>
      <c r="BM168" s="232" t="s">
        <v>3455</v>
      </c>
    </row>
    <row r="169" s="2" customFormat="1">
      <c r="A169" s="41"/>
      <c r="B169" s="42"/>
      <c r="C169" s="43"/>
      <c r="D169" s="234" t="s">
        <v>161</v>
      </c>
      <c r="E169" s="43"/>
      <c r="F169" s="235" t="s">
        <v>801</v>
      </c>
      <c r="G169" s="43"/>
      <c r="H169" s="43"/>
      <c r="I169" s="139"/>
      <c r="J169" s="43"/>
      <c r="K169" s="43"/>
      <c r="L169" s="47"/>
      <c r="M169" s="236"/>
      <c r="N169" s="237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161</v>
      </c>
      <c r="AU169" s="19" t="s">
        <v>83</v>
      </c>
    </row>
    <row r="170" s="12" customFormat="1" ht="22.8" customHeight="1">
      <c r="A170" s="12"/>
      <c r="B170" s="205"/>
      <c r="C170" s="206"/>
      <c r="D170" s="207" t="s">
        <v>72</v>
      </c>
      <c r="E170" s="219" t="s">
        <v>370</v>
      </c>
      <c r="F170" s="219" t="s">
        <v>371</v>
      </c>
      <c r="G170" s="206"/>
      <c r="H170" s="206"/>
      <c r="I170" s="209"/>
      <c r="J170" s="220">
        <f>BK170</f>
        <v>0</v>
      </c>
      <c r="K170" s="206"/>
      <c r="L170" s="211"/>
      <c r="M170" s="212"/>
      <c r="N170" s="213"/>
      <c r="O170" s="213"/>
      <c r="P170" s="214">
        <f>SUM(P171:P172)</f>
        <v>0</v>
      </c>
      <c r="Q170" s="213"/>
      <c r="R170" s="214">
        <f>SUM(R171:R172)</f>
        <v>0</v>
      </c>
      <c r="S170" s="213"/>
      <c r="T170" s="215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6" t="s">
        <v>81</v>
      </c>
      <c r="AT170" s="217" t="s">
        <v>72</v>
      </c>
      <c r="AU170" s="217" t="s">
        <v>81</v>
      </c>
      <c r="AY170" s="216" t="s">
        <v>151</v>
      </c>
      <c r="BK170" s="218">
        <f>SUM(BK171:BK172)</f>
        <v>0</v>
      </c>
    </row>
    <row r="171" s="2" customFormat="1" ht="16.5" customHeight="1">
      <c r="A171" s="41"/>
      <c r="B171" s="42"/>
      <c r="C171" s="221" t="s">
        <v>327</v>
      </c>
      <c r="D171" s="221" t="s">
        <v>154</v>
      </c>
      <c r="E171" s="222" t="s">
        <v>803</v>
      </c>
      <c r="F171" s="223" t="s">
        <v>804</v>
      </c>
      <c r="G171" s="224" t="s">
        <v>322</v>
      </c>
      <c r="H171" s="225">
        <v>1.5860000000000001</v>
      </c>
      <c r="I171" s="226"/>
      <c r="J171" s="227">
        <f>ROUND(I171*H171,2)</f>
        <v>0</v>
      </c>
      <c r="K171" s="223" t="s">
        <v>158</v>
      </c>
      <c r="L171" s="47"/>
      <c r="M171" s="228" t="s">
        <v>21</v>
      </c>
      <c r="N171" s="229" t="s">
        <v>44</v>
      </c>
      <c r="O171" s="8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32" t="s">
        <v>159</v>
      </c>
      <c r="AT171" s="232" t="s">
        <v>154</v>
      </c>
      <c r="AU171" s="232" t="s">
        <v>83</v>
      </c>
      <c r="AY171" s="19" t="s">
        <v>151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9" t="s">
        <v>81</v>
      </c>
      <c r="BK171" s="233">
        <f>ROUND(I171*H171,2)</f>
        <v>0</v>
      </c>
      <c r="BL171" s="19" t="s">
        <v>159</v>
      </c>
      <c r="BM171" s="232" t="s">
        <v>3456</v>
      </c>
    </row>
    <row r="172" s="2" customFormat="1">
      <c r="A172" s="41"/>
      <c r="B172" s="42"/>
      <c r="C172" s="43"/>
      <c r="D172" s="234" t="s">
        <v>161</v>
      </c>
      <c r="E172" s="43"/>
      <c r="F172" s="235" t="s">
        <v>806</v>
      </c>
      <c r="G172" s="43"/>
      <c r="H172" s="43"/>
      <c r="I172" s="139"/>
      <c r="J172" s="43"/>
      <c r="K172" s="43"/>
      <c r="L172" s="47"/>
      <c r="M172" s="236"/>
      <c r="N172" s="237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161</v>
      </c>
      <c r="AU172" s="19" t="s">
        <v>83</v>
      </c>
    </row>
    <row r="173" s="12" customFormat="1" ht="25.92" customHeight="1">
      <c r="A173" s="12"/>
      <c r="B173" s="205"/>
      <c r="C173" s="206"/>
      <c r="D173" s="207" t="s">
        <v>72</v>
      </c>
      <c r="E173" s="208" t="s">
        <v>389</v>
      </c>
      <c r="F173" s="208" t="s">
        <v>390</v>
      </c>
      <c r="G173" s="206"/>
      <c r="H173" s="206"/>
      <c r="I173" s="209"/>
      <c r="J173" s="210">
        <f>BK173</f>
        <v>0</v>
      </c>
      <c r="K173" s="206"/>
      <c r="L173" s="211"/>
      <c r="M173" s="212"/>
      <c r="N173" s="213"/>
      <c r="O173" s="213"/>
      <c r="P173" s="214">
        <f>P174+P212</f>
        <v>0</v>
      </c>
      <c r="Q173" s="213"/>
      <c r="R173" s="214">
        <f>R174+R212</f>
        <v>0.87119970000000013</v>
      </c>
      <c r="S173" s="213"/>
      <c r="T173" s="215">
        <f>T174+T212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6" t="s">
        <v>83</v>
      </c>
      <c r="AT173" s="217" t="s">
        <v>72</v>
      </c>
      <c r="AU173" s="217" t="s">
        <v>73</v>
      </c>
      <c r="AY173" s="216" t="s">
        <v>151</v>
      </c>
      <c r="BK173" s="218">
        <f>BK174+BK212</f>
        <v>0</v>
      </c>
    </row>
    <row r="174" s="12" customFormat="1" ht="22.8" customHeight="1">
      <c r="A174" s="12"/>
      <c r="B174" s="205"/>
      <c r="C174" s="206"/>
      <c r="D174" s="207" t="s">
        <v>72</v>
      </c>
      <c r="E174" s="219" t="s">
        <v>391</v>
      </c>
      <c r="F174" s="219" t="s">
        <v>392</v>
      </c>
      <c r="G174" s="206"/>
      <c r="H174" s="206"/>
      <c r="I174" s="209"/>
      <c r="J174" s="220">
        <f>BK174</f>
        <v>0</v>
      </c>
      <c r="K174" s="206"/>
      <c r="L174" s="211"/>
      <c r="M174" s="212"/>
      <c r="N174" s="213"/>
      <c r="O174" s="213"/>
      <c r="P174" s="214">
        <f>SUM(P175:P211)</f>
        <v>0</v>
      </c>
      <c r="Q174" s="213"/>
      <c r="R174" s="214">
        <f>SUM(R175:R211)</f>
        <v>0.84014886000000011</v>
      </c>
      <c r="S174" s="213"/>
      <c r="T174" s="215">
        <f>SUM(T175:T211)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6" t="s">
        <v>83</v>
      </c>
      <c r="AT174" s="217" t="s">
        <v>72</v>
      </c>
      <c r="AU174" s="217" t="s">
        <v>81</v>
      </c>
      <c r="AY174" s="216" t="s">
        <v>151</v>
      </c>
      <c r="BK174" s="218">
        <f>SUM(BK175:BK211)</f>
        <v>0</v>
      </c>
    </row>
    <row r="175" s="2" customFormat="1" ht="21.75" customHeight="1">
      <c r="A175" s="41"/>
      <c r="B175" s="42"/>
      <c r="C175" s="221" t="s">
        <v>333</v>
      </c>
      <c r="D175" s="221" t="s">
        <v>154</v>
      </c>
      <c r="E175" s="222" t="s">
        <v>3457</v>
      </c>
      <c r="F175" s="223" t="s">
        <v>3458</v>
      </c>
      <c r="G175" s="224" t="s">
        <v>180</v>
      </c>
      <c r="H175" s="225">
        <v>10.16</v>
      </c>
      <c r="I175" s="226"/>
      <c r="J175" s="227">
        <f>ROUND(I175*H175,2)</f>
        <v>0</v>
      </c>
      <c r="K175" s="223" t="s">
        <v>158</v>
      </c>
      <c r="L175" s="47"/>
      <c r="M175" s="228" t="s">
        <v>21</v>
      </c>
      <c r="N175" s="229" t="s">
        <v>44</v>
      </c>
      <c r="O175" s="8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32" t="s">
        <v>271</v>
      </c>
      <c r="AT175" s="232" t="s">
        <v>154</v>
      </c>
      <c r="AU175" s="232" t="s">
        <v>83</v>
      </c>
      <c r="AY175" s="19" t="s">
        <v>151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9" t="s">
        <v>81</v>
      </c>
      <c r="BK175" s="233">
        <f>ROUND(I175*H175,2)</f>
        <v>0</v>
      </c>
      <c r="BL175" s="19" t="s">
        <v>271</v>
      </c>
      <c r="BM175" s="232" t="s">
        <v>3459</v>
      </c>
    </row>
    <row r="176" s="2" customFormat="1">
      <c r="A176" s="41"/>
      <c r="B176" s="42"/>
      <c r="C176" s="43"/>
      <c r="D176" s="234" t="s">
        <v>161</v>
      </c>
      <c r="E176" s="43"/>
      <c r="F176" s="235" t="s">
        <v>3460</v>
      </c>
      <c r="G176" s="43"/>
      <c r="H176" s="43"/>
      <c r="I176" s="139"/>
      <c r="J176" s="43"/>
      <c r="K176" s="43"/>
      <c r="L176" s="47"/>
      <c r="M176" s="236"/>
      <c r="N176" s="237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161</v>
      </c>
      <c r="AU176" s="19" t="s">
        <v>83</v>
      </c>
    </row>
    <row r="177" s="13" customFormat="1">
      <c r="A177" s="13"/>
      <c r="B177" s="238"/>
      <c r="C177" s="239"/>
      <c r="D177" s="234" t="s">
        <v>163</v>
      </c>
      <c r="E177" s="240" t="s">
        <v>21</v>
      </c>
      <c r="F177" s="241" t="s">
        <v>3461</v>
      </c>
      <c r="G177" s="239"/>
      <c r="H177" s="242">
        <v>10.16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83</v>
      </c>
      <c r="AV177" s="13" t="s">
        <v>83</v>
      </c>
      <c r="AW177" s="13" t="s">
        <v>35</v>
      </c>
      <c r="AX177" s="13" t="s">
        <v>81</v>
      </c>
      <c r="AY177" s="248" t="s">
        <v>151</v>
      </c>
    </row>
    <row r="178" s="2" customFormat="1" ht="33" customHeight="1">
      <c r="A178" s="41"/>
      <c r="B178" s="42"/>
      <c r="C178" s="281" t="s">
        <v>341</v>
      </c>
      <c r="D178" s="281" t="s">
        <v>407</v>
      </c>
      <c r="E178" s="282" t="s">
        <v>408</v>
      </c>
      <c r="F178" s="283" t="s">
        <v>409</v>
      </c>
      <c r="G178" s="284" t="s">
        <v>180</v>
      </c>
      <c r="H178" s="285">
        <v>10.363</v>
      </c>
      <c r="I178" s="286"/>
      <c r="J178" s="287">
        <f>ROUND(I178*H178,2)</f>
        <v>0</v>
      </c>
      <c r="K178" s="283" t="s">
        <v>21</v>
      </c>
      <c r="L178" s="288"/>
      <c r="M178" s="289" t="s">
        <v>21</v>
      </c>
      <c r="N178" s="290" t="s">
        <v>44</v>
      </c>
      <c r="O178" s="87"/>
      <c r="P178" s="230">
        <f>O178*H178</f>
        <v>0</v>
      </c>
      <c r="Q178" s="230">
        <v>0.0080199999999999994</v>
      </c>
      <c r="R178" s="230">
        <f>Q178*H178</f>
        <v>0.083111259999999992</v>
      </c>
      <c r="S178" s="230">
        <v>0</v>
      </c>
      <c r="T178" s="23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32" t="s">
        <v>372</v>
      </c>
      <c r="AT178" s="232" t="s">
        <v>407</v>
      </c>
      <c r="AU178" s="232" t="s">
        <v>83</v>
      </c>
      <c r="AY178" s="19" t="s">
        <v>151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9" t="s">
        <v>81</v>
      </c>
      <c r="BK178" s="233">
        <f>ROUND(I178*H178,2)</f>
        <v>0</v>
      </c>
      <c r="BL178" s="19" t="s">
        <v>271</v>
      </c>
      <c r="BM178" s="232" t="s">
        <v>3462</v>
      </c>
    </row>
    <row r="179" s="2" customFormat="1">
      <c r="A179" s="41"/>
      <c r="B179" s="42"/>
      <c r="C179" s="43"/>
      <c r="D179" s="234" t="s">
        <v>161</v>
      </c>
      <c r="E179" s="43"/>
      <c r="F179" s="235" t="s">
        <v>409</v>
      </c>
      <c r="G179" s="43"/>
      <c r="H179" s="43"/>
      <c r="I179" s="139"/>
      <c r="J179" s="43"/>
      <c r="K179" s="43"/>
      <c r="L179" s="47"/>
      <c r="M179" s="236"/>
      <c r="N179" s="237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161</v>
      </c>
      <c r="AU179" s="19" t="s">
        <v>83</v>
      </c>
    </row>
    <row r="180" s="13" customFormat="1">
      <c r="A180" s="13"/>
      <c r="B180" s="238"/>
      <c r="C180" s="239"/>
      <c r="D180" s="234" t="s">
        <v>163</v>
      </c>
      <c r="E180" s="240" t="s">
        <v>21</v>
      </c>
      <c r="F180" s="241" t="s">
        <v>3461</v>
      </c>
      <c r="G180" s="239"/>
      <c r="H180" s="242">
        <v>10.16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83</v>
      </c>
      <c r="AV180" s="13" t="s">
        <v>83</v>
      </c>
      <c r="AW180" s="13" t="s">
        <v>35</v>
      </c>
      <c r="AX180" s="13" t="s">
        <v>81</v>
      </c>
      <c r="AY180" s="248" t="s">
        <v>151</v>
      </c>
    </row>
    <row r="181" s="13" customFormat="1">
      <c r="A181" s="13"/>
      <c r="B181" s="238"/>
      <c r="C181" s="239"/>
      <c r="D181" s="234" t="s">
        <v>163</v>
      </c>
      <c r="E181" s="239"/>
      <c r="F181" s="241" t="s">
        <v>3463</v>
      </c>
      <c r="G181" s="239"/>
      <c r="H181" s="242">
        <v>10.363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163</v>
      </c>
      <c r="AU181" s="248" t="s">
        <v>83</v>
      </c>
      <c r="AV181" s="13" t="s">
        <v>83</v>
      </c>
      <c r="AW181" s="13" t="s">
        <v>4</v>
      </c>
      <c r="AX181" s="13" t="s">
        <v>81</v>
      </c>
      <c r="AY181" s="248" t="s">
        <v>151</v>
      </c>
    </row>
    <row r="182" s="2" customFormat="1" ht="21.75" customHeight="1">
      <c r="A182" s="41"/>
      <c r="B182" s="42"/>
      <c r="C182" s="221" t="s">
        <v>347</v>
      </c>
      <c r="D182" s="221" t="s">
        <v>154</v>
      </c>
      <c r="E182" s="222" t="s">
        <v>400</v>
      </c>
      <c r="F182" s="223" t="s">
        <v>401</v>
      </c>
      <c r="G182" s="224" t="s">
        <v>180</v>
      </c>
      <c r="H182" s="225">
        <v>221.36000000000001</v>
      </c>
      <c r="I182" s="226"/>
      <c r="J182" s="227">
        <f>ROUND(I182*H182,2)</f>
        <v>0</v>
      </c>
      <c r="K182" s="223" t="s">
        <v>158</v>
      </c>
      <c r="L182" s="47"/>
      <c r="M182" s="228" t="s">
        <v>21</v>
      </c>
      <c r="N182" s="229" t="s">
        <v>44</v>
      </c>
      <c r="O182" s="8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32" t="s">
        <v>271</v>
      </c>
      <c r="AT182" s="232" t="s">
        <v>154</v>
      </c>
      <c r="AU182" s="232" t="s">
        <v>83</v>
      </c>
      <c r="AY182" s="19" t="s">
        <v>151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9" t="s">
        <v>81</v>
      </c>
      <c r="BK182" s="233">
        <f>ROUND(I182*H182,2)</f>
        <v>0</v>
      </c>
      <c r="BL182" s="19" t="s">
        <v>271</v>
      </c>
      <c r="BM182" s="232" t="s">
        <v>3464</v>
      </c>
    </row>
    <row r="183" s="2" customFormat="1">
      <c r="A183" s="41"/>
      <c r="B183" s="42"/>
      <c r="C183" s="43"/>
      <c r="D183" s="234" t="s">
        <v>161</v>
      </c>
      <c r="E183" s="43"/>
      <c r="F183" s="235" t="s">
        <v>403</v>
      </c>
      <c r="G183" s="43"/>
      <c r="H183" s="43"/>
      <c r="I183" s="139"/>
      <c r="J183" s="43"/>
      <c r="K183" s="43"/>
      <c r="L183" s="47"/>
      <c r="M183" s="236"/>
      <c r="N183" s="237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161</v>
      </c>
      <c r="AU183" s="19" t="s">
        <v>83</v>
      </c>
    </row>
    <row r="184" s="13" customFormat="1">
      <c r="A184" s="13"/>
      <c r="B184" s="238"/>
      <c r="C184" s="239"/>
      <c r="D184" s="234" t="s">
        <v>163</v>
      </c>
      <c r="E184" s="240" t="s">
        <v>21</v>
      </c>
      <c r="F184" s="241" t="s">
        <v>3465</v>
      </c>
      <c r="G184" s="239"/>
      <c r="H184" s="242">
        <v>211.19999999999999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163</v>
      </c>
      <c r="AU184" s="248" t="s">
        <v>83</v>
      </c>
      <c r="AV184" s="13" t="s">
        <v>83</v>
      </c>
      <c r="AW184" s="13" t="s">
        <v>35</v>
      </c>
      <c r="AX184" s="13" t="s">
        <v>73</v>
      </c>
      <c r="AY184" s="248" t="s">
        <v>151</v>
      </c>
    </row>
    <row r="185" s="13" customFormat="1">
      <c r="A185" s="13"/>
      <c r="B185" s="238"/>
      <c r="C185" s="239"/>
      <c r="D185" s="234" t="s">
        <v>163</v>
      </c>
      <c r="E185" s="240" t="s">
        <v>21</v>
      </c>
      <c r="F185" s="241" t="s">
        <v>3461</v>
      </c>
      <c r="G185" s="239"/>
      <c r="H185" s="242">
        <v>10.16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163</v>
      </c>
      <c r="AU185" s="248" t="s">
        <v>83</v>
      </c>
      <c r="AV185" s="13" t="s">
        <v>83</v>
      </c>
      <c r="AW185" s="13" t="s">
        <v>35</v>
      </c>
      <c r="AX185" s="13" t="s">
        <v>73</v>
      </c>
      <c r="AY185" s="248" t="s">
        <v>151</v>
      </c>
    </row>
    <row r="186" s="14" customFormat="1">
      <c r="A186" s="14"/>
      <c r="B186" s="249"/>
      <c r="C186" s="250"/>
      <c r="D186" s="234" t="s">
        <v>163</v>
      </c>
      <c r="E186" s="251" t="s">
        <v>21</v>
      </c>
      <c r="F186" s="252" t="s">
        <v>177</v>
      </c>
      <c r="G186" s="250"/>
      <c r="H186" s="253">
        <v>221.35999999999999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163</v>
      </c>
      <c r="AU186" s="259" t="s">
        <v>83</v>
      </c>
      <c r="AV186" s="14" t="s">
        <v>159</v>
      </c>
      <c r="AW186" s="14" t="s">
        <v>35</v>
      </c>
      <c r="AX186" s="14" t="s">
        <v>81</v>
      </c>
      <c r="AY186" s="259" t="s">
        <v>151</v>
      </c>
    </row>
    <row r="187" s="2" customFormat="1" ht="33" customHeight="1">
      <c r="A187" s="41"/>
      <c r="B187" s="42"/>
      <c r="C187" s="281" t="s">
        <v>354</v>
      </c>
      <c r="D187" s="281" t="s">
        <v>407</v>
      </c>
      <c r="E187" s="282" t="s">
        <v>3466</v>
      </c>
      <c r="F187" s="283" t="s">
        <v>3467</v>
      </c>
      <c r="G187" s="284" t="s">
        <v>180</v>
      </c>
      <c r="H187" s="285">
        <v>430.84800000000001</v>
      </c>
      <c r="I187" s="286"/>
      <c r="J187" s="287">
        <f>ROUND(I187*H187,2)</f>
        <v>0</v>
      </c>
      <c r="K187" s="283" t="s">
        <v>21</v>
      </c>
      <c r="L187" s="288"/>
      <c r="M187" s="289" t="s">
        <v>21</v>
      </c>
      <c r="N187" s="290" t="s">
        <v>44</v>
      </c>
      <c r="O187" s="87"/>
      <c r="P187" s="230">
        <f>O187*H187</f>
        <v>0</v>
      </c>
      <c r="Q187" s="230">
        <v>0.0011999999999999999</v>
      </c>
      <c r="R187" s="230">
        <f>Q187*H187</f>
        <v>0.51701759999999997</v>
      </c>
      <c r="S187" s="230">
        <v>0</v>
      </c>
      <c r="T187" s="23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32" t="s">
        <v>372</v>
      </c>
      <c r="AT187" s="232" t="s">
        <v>407</v>
      </c>
      <c r="AU187" s="232" t="s">
        <v>83</v>
      </c>
      <c r="AY187" s="19" t="s">
        <v>151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9" t="s">
        <v>81</v>
      </c>
      <c r="BK187" s="233">
        <f>ROUND(I187*H187,2)</f>
        <v>0</v>
      </c>
      <c r="BL187" s="19" t="s">
        <v>271</v>
      </c>
      <c r="BM187" s="232" t="s">
        <v>3468</v>
      </c>
    </row>
    <row r="188" s="2" customFormat="1">
      <c r="A188" s="41"/>
      <c r="B188" s="42"/>
      <c r="C188" s="43"/>
      <c r="D188" s="234" t="s">
        <v>161</v>
      </c>
      <c r="E188" s="43"/>
      <c r="F188" s="235" t="s">
        <v>3467</v>
      </c>
      <c r="G188" s="43"/>
      <c r="H188" s="43"/>
      <c r="I188" s="139"/>
      <c r="J188" s="43"/>
      <c r="K188" s="43"/>
      <c r="L188" s="47"/>
      <c r="M188" s="236"/>
      <c r="N188" s="237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161</v>
      </c>
      <c r="AU188" s="19" t="s">
        <v>83</v>
      </c>
    </row>
    <row r="189" s="13" customFormat="1">
      <c r="A189" s="13"/>
      <c r="B189" s="238"/>
      <c r="C189" s="239"/>
      <c r="D189" s="234" t="s">
        <v>163</v>
      </c>
      <c r="E189" s="240" t="s">
        <v>21</v>
      </c>
      <c r="F189" s="241" t="s">
        <v>3465</v>
      </c>
      <c r="G189" s="239"/>
      <c r="H189" s="242">
        <v>211.19999999999999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163</v>
      </c>
      <c r="AU189" s="248" t="s">
        <v>83</v>
      </c>
      <c r="AV189" s="13" t="s">
        <v>83</v>
      </c>
      <c r="AW189" s="13" t="s">
        <v>35</v>
      </c>
      <c r="AX189" s="13" t="s">
        <v>81</v>
      </c>
      <c r="AY189" s="248" t="s">
        <v>151</v>
      </c>
    </row>
    <row r="190" s="13" customFormat="1">
      <c r="A190" s="13"/>
      <c r="B190" s="238"/>
      <c r="C190" s="239"/>
      <c r="D190" s="234" t="s">
        <v>163</v>
      </c>
      <c r="E190" s="239"/>
      <c r="F190" s="241" t="s">
        <v>3469</v>
      </c>
      <c r="G190" s="239"/>
      <c r="H190" s="242">
        <v>430.84800000000001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4</v>
      </c>
      <c r="AX190" s="13" t="s">
        <v>81</v>
      </c>
      <c r="AY190" s="248" t="s">
        <v>151</v>
      </c>
    </row>
    <row r="191" s="2" customFormat="1" ht="33" customHeight="1">
      <c r="A191" s="41"/>
      <c r="B191" s="42"/>
      <c r="C191" s="281" t="s">
        <v>360</v>
      </c>
      <c r="D191" s="281" t="s">
        <v>407</v>
      </c>
      <c r="E191" s="282" t="s">
        <v>408</v>
      </c>
      <c r="F191" s="283" t="s">
        <v>409</v>
      </c>
      <c r="G191" s="284" t="s">
        <v>180</v>
      </c>
      <c r="H191" s="285">
        <v>10.363</v>
      </c>
      <c r="I191" s="286"/>
      <c r="J191" s="287">
        <f>ROUND(I191*H191,2)</f>
        <v>0</v>
      </c>
      <c r="K191" s="283" t="s">
        <v>21</v>
      </c>
      <c r="L191" s="288"/>
      <c r="M191" s="289" t="s">
        <v>21</v>
      </c>
      <c r="N191" s="290" t="s">
        <v>44</v>
      </c>
      <c r="O191" s="87"/>
      <c r="P191" s="230">
        <f>O191*H191</f>
        <v>0</v>
      </c>
      <c r="Q191" s="230">
        <v>0.0080199999999999994</v>
      </c>
      <c r="R191" s="230">
        <f>Q191*H191</f>
        <v>0.083111259999999992</v>
      </c>
      <c r="S191" s="230">
        <v>0</v>
      </c>
      <c r="T191" s="23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32" t="s">
        <v>372</v>
      </c>
      <c r="AT191" s="232" t="s">
        <v>407</v>
      </c>
      <c r="AU191" s="232" t="s">
        <v>83</v>
      </c>
      <c r="AY191" s="19" t="s">
        <v>151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9" t="s">
        <v>81</v>
      </c>
      <c r="BK191" s="233">
        <f>ROUND(I191*H191,2)</f>
        <v>0</v>
      </c>
      <c r="BL191" s="19" t="s">
        <v>271</v>
      </c>
      <c r="BM191" s="232" t="s">
        <v>3470</v>
      </c>
    </row>
    <row r="192" s="2" customFormat="1">
      <c r="A192" s="41"/>
      <c r="B192" s="42"/>
      <c r="C192" s="43"/>
      <c r="D192" s="234" t="s">
        <v>161</v>
      </c>
      <c r="E192" s="43"/>
      <c r="F192" s="235" t="s">
        <v>409</v>
      </c>
      <c r="G192" s="43"/>
      <c r="H192" s="43"/>
      <c r="I192" s="139"/>
      <c r="J192" s="43"/>
      <c r="K192" s="43"/>
      <c r="L192" s="47"/>
      <c r="M192" s="236"/>
      <c r="N192" s="237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161</v>
      </c>
      <c r="AU192" s="19" t="s">
        <v>83</v>
      </c>
    </row>
    <row r="193" s="13" customFormat="1">
      <c r="A193" s="13"/>
      <c r="B193" s="238"/>
      <c r="C193" s="239"/>
      <c r="D193" s="234" t="s">
        <v>163</v>
      </c>
      <c r="E193" s="240" t="s">
        <v>21</v>
      </c>
      <c r="F193" s="241" t="s">
        <v>3461</v>
      </c>
      <c r="G193" s="239"/>
      <c r="H193" s="242">
        <v>10.16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163</v>
      </c>
      <c r="AU193" s="248" t="s">
        <v>83</v>
      </c>
      <c r="AV193" s="13" t="s">
        <v>83</v>
      </c>
      <c r="AW193" s="13" t="s">
        <v>35</v>
      </c>
      <c r="AX193" s="13" t="s">
        <v>81</v>
      </c>
      <c r="AY193" s="248" t="s">
        <v>151</v>
      </c>
    </row>
    <row r="194" s="13" customFormat="1">
      <c r="A194" s="13"/>
      <c r="B194" s="238"/>
      <c r="C194" s="239"/>
      <c r="D194" s="234" t="s">
        <v>163</v>
      </c>
      <c r="E194" s="239"/>
      <c r="F194" s="241" t="s">
        <v>3463</v>
      </c>
      <c r="G194" s="239"/>
      <c r="H194" s="242">
        <v>10.363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83</v>
      </c>
      <c r="AV194" s="13" t="s">
        <v>83</v>
      </c>
      <c r="AW194" s="13" t="s">
        <v>4</v>
      </c>
      <c r="AX194" s="13" t="s">
        <v>81</v>
      </c>
      <c r="AY194" s="248" t="s">
        <v>151</v>
      </c>
    </row>
    <row r="195" s="2" customFormat="1" ht="33" customHeight="1">
      <c r="A195" s="41"/>
      <c r="B195" s="42"/>
      <c r="C195" s="281" t="s">
        <v>365</v>
      </c>
      <c r="D195" s="281" t="s">
        <v>407</v>
      </c>
      <c r="E195" s="282" t="s">
        <v>413</v>
      </c>
      <c r="F195" s="283" t="s">
        <v>414</v>
      </c>
      <c r="G195" s="284" t="s">
        <v>180</v>
      </c>
      <c r="H195" s="285">
        <v>10.363</v>
      </c>
      <c r="I195" s="286"/>
      <c r="J195" s="287">
        <f>ROUND(I195*H195,2)</f>
        <v>0</v>
      </c>
      <c r="K195" s="283" t="s">
        <v>21</v>
      </c>
      <c r="L195" s="288"/>
      <c r="M195" s="289" t="s">
        <v>21</v>
      </c>
      <c r="N195" s="290" t="s">
        <v>44</v>
      </c>
      <c r="O195" s="87"/>
      <c r="P195" s="230">
        <f>O195*H195</f>
        <v>0</v>
      </c>
      <c r="Q195" s="230">
        <v>0.012</v>
      </c>
      <c r="R195" s="230">
        <f>Q195*H195</f>
        <v>0.12435599999999999</v>
      </c>
      <c r="S195" s="230">
        <v>0</v>
      </c>
      <c r="T195" s="23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32" t="s">
        <v>372</v>
      </c>
      <c r="AT195" s="232" t="s">
        <v>407</v>
      </c>
      <c r="AU195" s="232" t="s">
        <v>83</v>
      </c>
      <c r="AY195" s="19" t="s">
        <v>151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9" t="s">
        <v>81</v>
      </c>
      <c r="BK195" s="233">
        <f>ROUND(I195*H195,2)</f>
        <v>0</v>
      </c>
      <c r="BL195" s="19" t="s">
        <v>271</v>
      </c>
      <c r="BM195" s="232" t="s">
        <v>3471</v>
      </c>
    </row>
    <row r="196" s="2" customFormat="1">
      <c r="A196" s="41"/>
      <c r="B196" s="42"/>
      <c r="C196" s="43"/>
      <c r="D196" s="234" t="s">
        <v>161</v>
      </c>
      <c r="E196" s="43"/>
      <c r="F196" s="235" t="s">
        <v>414</v>
      </c>
      <c r="G196" s="43"/>
      <c r="H196" s="43"/>
      <c r="I196" s="139"/>
      <c r="J196" s="43"/>
      <c r="K196" s="43"/>
      <c r="L196" s="47"/>
      <c r="M196" s="236"/>
      <c r="N196" s="237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161</v>
      </c>
      <c r="AU196" s="19" t="s">
        <v>83</v>
      </c>
    </row>
    <row r="197" s="13" customFormat="1">
      <c r="A197" s="13"/>
      <c r="B197" s="238"/>
      <c r="C197" s="239"/>
      <c r="D197" s="234" t="s">
        <v>163</v>
      </c>
      <c r="E197" s="240" t="s">
        <v>21</v>
      </c>
      <c r="F197" s="241" t="s">
        <v>3461</v>
      </c>
      <c r="G197" s="239"/>
      <c r="H197" s="242">
        <v>10.16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83</v>
      </c>
      <c r="AV197" s="13" t="s">
        <v>83</v>
      </c>
      <c r="AW197" s="13" t="s">
        <v>35</v>
      </c>
      <c r="AX197" s="13" t="s">
        <v>81</v>
      </c>
      <c r="AY197" s="248" t="s">
        <v>151</v>
      </c>
    </row>
    <row r="198" s="13" customFormat="1">
      <c r="A198" s="13"/>
      <c r="B198" s="238"/>
      <c r="C198" s="239"/>
      <c r="D198" s="234" t="s">
        <v>163</v>
      </c>
      <c r="E198" s="239"/>
      <c r="F198" s="241" t="s">
        <v>3463</v>
      </c>
      <c r="G198" s="239"/>
      <c r="H198" s="242">
        <v>10.363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163</v>
      </c>
      <c r="AU198" s="248" t="s">
        <v>83</v>
      </c>
      <c r="AV198" s="13" t="s">
        <v>83</v>
      </c>
      <c r="AW198" s="13" t="s">
        <v>4</v>
      </c>
      <c r="AX198" s="13" t="s">
        <v>81</v>
      </c>
      <c r="AY198" s="248" t="s">
        <v>151</v>
      </c>
    </row>
    <row r="199" s="2" customFormat="1" ht="21.75" customHeight="1">
      <c r="A199" s="41"/>
      <c r="B199" s="42"/>
      <c r="C199" s="221" t="s">
        <v>372</v>
      </c>
      <c r="D199" s="221" t="s">
        <v>154</v>
      </c>
      <c r="E199" s="222" t="s">
        <v>3472</v>
      </c>
      <c r="F199" s="223" t="s">
        <v>3473</v>
      </c>
      <c r="G199" s="224" t="s">
        <v>180</v>
      </c>
      <c r="H199" s="225">
        <v>228.47</v>
      </c>
      <c r="I199" s="226"/>
      <c r="J199" s="227">
        <f>ROUND(I199*H199,2)</f>
        <v>0</v>
      </c>
      <c r="K199" s="223" t="s">
        <v>158</v>
      </c>
      <c r="L199" s="47"/>
      <c r="M199" s="228" t="s">
        <v>21</v>
      </c>
      <c r="N199" s="229" t="s">
        <v>44</v>
      </c>
      <c r="O199" s="87"/>
      <c r="P199" s="230">
        <f>O199*H199</f>
        <v>0</v>
      </c>
      <c r="Q199" s="230">
        <v>1.0000000000000001E-05</v>
      </c>
      <c r="R199" s="230">
        <f>Q199*H199</f>
        <v>0.0022847000000000002</v>
      </c>
      <c r="S199" s="230">
        <v>0</v>
      </c>
      <c r="T199" s="23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32" t="s">
        <v>271</v>
      </c>
      <c r="AT199" s="232" t="s">
        <v>154</v>
      </c>
      <c r="AU199" s="232" t="s">
        <v>83</v>
      </c>
      <c r="AY199" s="19" t="s">
        <v>151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9" t="s">
        <v>81</v>
      </c>
      <c r="BK199" s="233">
        <f>ROUND(I199*H199,2)</f>
        <v>0</v>
      </c>
      <c r="BL199" s="19" t="s">
        <v>271</v>
      </c>
      <c r="BM199" s="232" t="s">
        <v>3474</v>
      </c>
    </row>
    <row r="200" s="2" customFormat="1">
      <c r="A200" s="41"/>
      <c r="B200" s="42"/>
      <c r="C200" s="43"/>
      <c r="D200" s="234" t="s">
        <v>161</v>
      </c>
      <c r="E200" s="43"/>
      <c r="F200" s="235" t="s">
        <v>3475</v>
      </c>
      <c r="G200" s="43"/>
      <c r="H200" s="43"/>
      <c r="I200" s="139"/>
      <c r="J200" s="43"/>
      <c r="K200" s="43"/>
      <c r="L200" s="47"/>
      <c r="M200" s="236"/>
      <c r="N200" s="237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161</v>
      </c>
      <c r="AU200" s="19" t="s">
        <v>83</v>
      </c>
    </row>
    <row r="201" s="13" customFormat="1">
      <c r="A201" s="13"/>
      <c r="B201" s="238"/>
      <c r="C201" s="239"/>
      <c r="D201" s="234" t="s">
        <v>163</v>
      </c>
      <c r="E201" s="240" t="s">
        <v>21</v>
      </c>
      <c r="F201" s="241" t="s">
        <v>3476</v>
      </c>
      <c r="G201" s="239"/>
      <c r="H201" s="242">
        <v>228.47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163</v>
      </c>
      <c r="AU201" s="248" t="s">
        <v>83</v>
      </c>
      <c r="AV201" s="13" t="s">
        <v>83</v>
      </c>
      <c r="AW201" s="13" t="s">
        <v>35</v>
      </c>
      <c r="AX201" s="13" t="s">
        <v>81</v>
      </c>
      <c r="AY201" s="248" t="s">
        <v>151</v>
      </c>
    </row>
    <row r="202" s="2" customFormat="1" ht="33" customHeight="1">
      <c r="A202" s="41"/>
      <c r="B202" s="42"/>
      <c r="C202" s="281" t="s">
        <v>377</v>
      </c>
      <c r="D202" s="281" t="s">
        <v>407</v>
      </c>
      <c r="E202" s="282" t="s">
        <v>442</v>
      </c>
      <c r="F202" s="283" t="s">
        <v>443</v>
      </c>
      <c r="G202" s="284" t="s">
        <v>180</v>
      </c>
      <c r="H202" s="285">
        <v>251.31700000000001</v>
      </c>
      <c r="I202" s="286"/>
      <c r="J202" s="287">
        <f>ROUND(I202*H202,2)</f>
        <v>0</v>
      </c>
      <c r="K202" s="283" t="s">
        <v>21</v>
      </c>
      <c r="L202" s="288"/>
      <c r="M202" s="289" t="s">
        <v>21</v>
      </c>
      <c r="N202" s="290" t="s">
        <v>44</v>
      </c>
      <c r="O202" s="87"/>
      <c r="P202" s="230">
        <f>O202*H202</f>
        <v>0</v>
      </c>
      <c r="Q202" s="230">
        <v>0.00012</v>
      </c>
      <c r="R202" s="230">
        <f>Q202*H202</f>
        <v>0.030158040000000001</v>
      </c>
      <c r="S202" s="230">
        <v>0</v>
      </c>
      <c r="T202" s="23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32" t="s">
        <v>372</v>
      </c>
      <c r="AT202" s="232" t="s">
        <v>407</v>
      </c>
      <c r="AU202" s="232" t="s">
        <v>83</v>
      </c>
      <c r="AY202" s="19" t="s">
        <v>151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9" t="s">
        <v>81</v>
      </c>
      <c r="BK202" s="233">
        <f>ROUND(I202*H202,2)</f>
        <v>0</v>
      </c>
      <c r="BL202" s="19" t="s">
        <v>271</v>
      </c>
      <c r="BM202" s="232" t="s">
        <v>3477</v>
      </c>
    </row>
    <row r="203" s="2" customFormat="1">
      <c r="A203" s="41"/>
      <c r="B203" s="42"/>
      <c r="C203" s="43"/>
      <c r="D203" s="234" t="s">
        <v>161</v>
      </c>
      <c r="E203" s="43"/>
      <c r="F203" s="235" t="s">
        <v>443</v>
      </c>
      <c r="G203" s="43"/>
      <c r="H203" s="43"/>
      <c r="I203" s="139"/>
      <c r="J203" s="43"/>
      <c r="K203" s="43"/>
      <c r="L203" s="47"/>
      <c r="M203" s="236"/>
      <c r="N203" s="237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161</v>
      </c>
      <c r="AU203" s="19" t="s">
        <v>83</v>
      </c>
    </row>
    <row r="204" s="13" customFormat="1">
      <c r="A204" s="13"/>
      <c r="B204" s="238"/>
      <c r="C204" s="239"/>
      <c r="D204" s="234" t="s">
        <v>163</v>
      </c>
      <c r="E204" s="239"/>
      <c r="F204" s="241" t="s">
        <v>3478</v>
      </c>
      <c r="G204" s="239"/>
      <c r="H204" s="242">
        <v>251.31700000000001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163</v>
      </c>
      <c r="AU204" s="248" t="s">
        <v>83</v>
      </c>
      <c r="AV204" s="13" t="s">
        <v>83</v>
      </c>
      <c r="AW204" s="13" t="s">
        <v>4</v>
      </c>
      <c r="AX204" s="13" t="s">
        <v>81</v>
      </c>
      <c r="AY204" s="248" t="s">
        <v>151</v>
      </c>
    </row>
    <row r="205" s="2" customFormat="1" ht="21.75" customHeight="1">
      <c r="A205" s="41"/>
      <c r="B205" s="42"/>
      <c r="C205" s="221" t="s">
        <v>383</v>
      </c>
      <c r="D205" s="221" t="s">
        <v>154</v>
      </c>
      <c r="E205" s="222" t="s">
        <v>3479</v>
      </c>
      <c r="F205" s="223" t="s">
        <v>3480</v>
      </c>
      <c r="G205" s="224" t="s">
        <v>157</v>
      </c>
      <c r="H205" s="225">
        <v>11</v>
      </c>
      <c r="I205" s="226"/>
      <c r="J205" s="227">
        <f>ROUND(I205*H205,2)</f>
        <v>0</v>
      </c>
      <c r="K205" s="223" t="s">
        <v>21</v>
      </c>
      <c r="L205" s="47"/>
      <c r="M205" s="228" t="s">
        <v>21</v>
      </c>
      <c r="N205" s="229" t="s">
        <v>44</v>
      </c>
      <c r="O205" s="87"/>
      <c r="P205" s="230">
        <f>O205*H205</f>
        <v>0</v>
      </c>
      <c r="Q205" s="230">
        <v>1.0000000000000001E-05</v>
      </c>
      <c r="R205" s="230">
        <f>Q205*H205</f>
        <v>0.00011</v>
      </c>
      <c r="S205" s="230">
        <v>0</v>
      </c>
      <c r="T205" s="23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32" t="s">
        <v>271</v>
      </c>
      <c r="AT205" s="232" t="s">
        <v>154</v>
      </c>
      <c r="AU205" s="232" t="s">
        <v>83</v>
      </c>
      <c r="AY205" s="19" t="s">
        <v>151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9" t="s">
        <v>81</v>
      </c>
      <c r="BK205" s="233">
        <f>ROUND(I205*H205,2)</f>
        <v>0</v>
      </c>
      <c r="BL205" s="19" t="s">
        <v>271</v>
      </c>
      <c r="BM205" s="232" t="s">
        <v>3481</v>
      </c>
    </row>
    <row r="206" s="2" customFormat="1">
      <c r="A206" s="41"/>
      <c r="B206" s="42"/>
      <c r="C206" s="43"/>
      <c r="D206" s="234" t="s">
        <v>161</v>
      </c>
      <c r="E206" s="43"/>
      <c r="F206" s="235" t="s">
        <v>3482</v>
      </c>
      <c r="G206" s="43"/>
      <c r="H206" s="43"/>
      <c r="I206" s="139"/>
      <c r="J206" s="43"/>
      <c r="K206" s="43"/>
      <c r="L206" s="47"/>
      <c r="M206" s="236"/>
      <c r="N206" s="237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161</v>
      </c>
      <c r="AU206" s="19" t="s">
        <v>83</v>
      </c>
    </row>
    <row r="207" s="13" customFormat="1">
      <c r="A207" s="13"/>
      <c r="B207" s="238"/>
      <c r="C207" s="239"/>
      <c r="D207" s="234" t="s">
        <v>163</v>
      </c>
      <c r="E207" s="240" t="s">
        <v>21</v>
      </c>
      <c r="F207" s="241" t="s">
        <v>3483</v>
      </c>
      <c r="G207" s="239"/>
      <c r="H207" s="242">
        <v>11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83</v>
      </c>
      <c r="AV207" s="13" t="s">
        <v>83</v>
      </c>
      <c r="AW207" s="13" t="s">
        <v>35</v>
      </c>
      <c r="AX207" s="13" t="s">
        <v>81</v>
      </c>
      <c r="AY207" s="248" t="s">
        <v>151</v>
      </c>
    </row>
    <row r="208" s="2" customFormat="1" ht="21.75" customHeight="1">
      <c r="A208" s="41"/>
      <c r="B208" s="42"/>
      <c r="C208" s="221" t="s">
        <v>393</v>
      </c>
      <c r="D208" s="221" t="s">
        <v>154</v>
      </c>
      <c r="E208" s="222" t="s">
        <v>816</v>
      </c>
      <c r="F208" s="223" t="s">
        <v>817</v>
      </c>
      <c r="G208" s="224" t="s">
        <v>322</v>
      </c>
      <c r="H208" s="225">
        <v>0.83999999999999997</v>
      </c>
      <c r="I208" s="226"/>
      <c r="J208" s="227">
        <f>ROUND(I208*H208,2)</f>
        <v>0</v>
      </c>
      <c r="K208" s="223" t="s">
        <v>158</v>
      </c>
      <c r="L208" s="47"/>
      <c r="M208" s="228" t="s">
        <v>21</v>
      </c>
      <c r="N208" s="229" t="s">
        <v>44</v>
      </c>
      <c r="O208" s="8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32" t="s">
        <v>271</v>
      </c>
      <c r="AT208" s="232" t="s">
        <v>154</v>
      </c>
      <c r="AU208" s="232" t="s">
        <v>83</v>
      </c>
      <c r="AY208" s="19" t="s">
        <v>151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9" t="s">
        <v>81</v>
      </c>
      <c r="BK208" s="233">
        <f>ROUND(I208*H208,2)</f>
        <v>0</v>
      </c>
      <c r="BL208" s="19" t="s">
        <v>271</v>
      </c>
      <c r="BM208" s="232" t="s">
        <v>3484</v>
      </c>
    </row>
    <row r="209" s="2" customFormat="1">
      <c r="A209" s="41"/>
      <c r="B209" s="42"/>
      <c r="C209" s="43"/>
      <c r="D209" s="234" t="s">
        <v>161</v>
      </c>
      <c r="E209" s="43"/>
      <c r="F209" s="235" t="s">
        <v>819</v>
      </c>
      <c r="G209" s="43"/>
      <c r="H209" s="43"/>
      <c r="I209" s="139"/>
      <c r="J209" s="43"/>
      <c r="K209" s="43"/>
      <c r="L209" s="47"/>
      <c r="M209" s="236"/>
      <c r="N209" s="237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161</v>
      </c>
      <c r="AU209" s="19" t="s">
        <v>83</v>
      </c>
    </row>
    <row r="210" s="2" customFormat="1" ht="21.75" customHeight="1">
      <c r="A210" s="41"/>
      <c r="B210" s="42"/>
      <c r="C210" s="221" t="s">
        <v>399</v>
      </c>
      <c r="D210" s="221" t="s">
        <v>154</v>
      </c>
      <c r="E210" s="222" t="s">
        <v>465</v>
      </c>
      <c r="F210" s="223" t="s">
        <v>466</v>
      </c>
      <c r="G210" s="224" t="s">
        <v>322</v>
      </c>
      <c r="H210" s="225">
        <v>0.83999999999999997</v>
      </c>
      <c r="I210" s="226"/>
      <c r="J210" s="227">
        <f>ROUND(I210*H210,2)</f>
        <v>0</v>
      </c>
      <c r="K210" s="223" t="s">
        <v>158</v>
      </c>
      <c r="L210" s="47"/>
      <c r="M210" s="228" t="s">
        <v>21</v>
      </c>
      <c r="N210" s="229" t="s">
        <v>44</v>
      </c>
      <c r="O210" s="8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32" t="s">
        <v>271</v>
      </c>
      <c r="AT210" s="232" t="s">
        <v>154</v>
      </c>
      <c r="AU210" s="232" t="s">
        <v>83</v>
      </c>
      <c r="AY210" s="19" t="s">
        <v>151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9" t="s">
        <v>81</v>
      </c>
      <c r="BK210" s="233">
        <f>ROUND(I210*H210,2)</f>
        <v>0</v>
      </c>
      <c r="BL210" s="19" t="s">
        <v>271</v>
      </c>
      <c r="BM210" s="232" t="s">
        <v>3485</v>
      </c>
    </row>
    <row r="211" s="2" customFormat="1">
      <c r="A211" s="41"/>
      <c r="B211" s="42"/>
      <c r="C211" s="43"/>
      <c r="D211" s="234" t="s">
        <v>161</v>
      </c>
      <c r="E211" s="43"/>
      <c r="F211" s="235" t="s">
        <v>468</v>
      </c>
      <c r="G211" s="43"/>
      <c r="H211" s="43"/>
      <c r="I211" s="139"/>
      <c r="J211" s="43"/>
      <c r="K211" s="43"/>
      <c r="L211" s="47"/>
      <c r="M211" s="236"/>
      <c r="N211" s="237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161</v>
      </c>
      <c r="AU211" s="19" t="s">
        <v>83</v>
      </c>
    </row>
    <row r="212" s="12" customFormat="1" ht="22.8" customHeight="1">
      <c r="A212" s="12"/>
      <c r="B212" s="205"/>
      <c r="C212" s="206"/>
      <c r="D212" s="207" t="s">
        <v>72</v>
      </c>
      <c r="E212" s="219" t="s">
        <v>522</v>
      </c>
      <c r="F212" s="219" t="s">
        <v>523</v>
      </c>
      <c r="G212" s="206"/>
      <c r="H212" s="206"/>
      <c r="I212" s="209"/>
      <c r="J212" s="220">
        <f>BK212</f>
        <v>0</v>
      </c>
      <c r="K212" s="206"/>
      <c r="L212" s="211"/>
      <c r="M212" s="212"/>
      <c r="N212" s="213"/>
      <c r="O212" s="213"/>
      <c r="P212" s="214">
        <f>SUM(P213:P236)</f>
        <v>0</v>
      </c>
      <c r="Q212" s="213"/>
      <c r="R212" s="214">
        <f>SUM(R213:R236)</f>
        <v>0.031050840000000003</v>
      </c>
      <c r="S212" s="213"/>
      <c r="T212" s="215">
        <f>SUM(T213:T236)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6" t="s">
        <v>83</v>
      </c>
      <c r="AT212" s="217" t="s">
        <v>72</v>
      </c>
      <c r="AU212" s="217" t="s">
        <v>81</v>
      </c>
      <c r="AY212" s="216" t="s">
        <v>151</v>
      </c>
      <c r="BK212" s="218">
        <f>SUM(BK213:BK236)</f>
        <v>0</v>
      </c>
    </row>
    <row r="213" s="2" customFormat="1" ht="21.75" customHeight="1">
      <c r="A213" s="41"/>
      <c r="B213" s="42"/>
      <c r="C213" s="221" t="s">
        <v>406</v>
      </c>
      <c r="D213" s="221" t="s">
        <v>154</v>
      </c>
      <c r="E213" s="222" t="s">
        <v>3486</v>
      </c>
      <c r="F213" s="223" t="s">
        <v>3487</v>
      </c>
      <c r="G213" s="224" t="s">
        <v>297</v>
      </c>
      <c r="H213" s="225">
        <v>64.719999999999999</v>
      </c>
      <c r="I213" s="226"/>
      <c r="J213" s="227">
        <f>ROUND(I213*H213,2)</f>
        <v>0</v>
      </c>
      <c r="K213" s="223" t="s">
        <v>21</v>
      </c>
      <c r="L213" s="47"/>
      <c r="M213" s="228" t="s">
        <v>21</v>
      </c>
      <c r="N213" s="229" t="s">
        <v>44</v>
      </c>
      <c r="O213" s="87"/>
      <c r="P213" s="230">
        <f>O213*H213</f>
        <v>0</v>
      </c>
      <c r="Q213" s="230">
        <v>1.0000000000000001E-05</v>
      </c>
      <c r="R213" s="230">
        <f>Q213*H213</f>
        <v>0.00064720000000000001</v>
      </c>
      <c r="S213" s="230">
        <v>0</v>
      </c>
      <c r="T213" s="23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32" t="s">
        <v>271</v>
      </c>
      <c r="AT213" s="232" t="s">
        <v>154</v>
      </c>
      <c r="AU213" s="232" t="s">
        <v>83</v>
      </c>
      <c r="AY213" s="19" t="s">
        <v>151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9" t="s">
        <v>81</v>
      </c>
      <c r="BK213" s="233">
        <f>ROUND(I213*H213,2)</f>
        <v>0</v>
      </c>
      <c r="BL213" s="19" t="s">
        <v>271</v>
      </c>
      <c r="BM213" s="232" t="s">
        <v>3488</v>
      </c>
    </row>
    <row r="214" s="2" customFormat="1">
      <c r="A214" s="41"/>
      <c r="B214" s="42"/>
      <c r="C214" s="43"/>
      <c r="D214" s="234" t="s">
        <v>161</v>
      </c>
      <c r="E214" s="43"/>
      <c r="F214" s="235" t="s">
        <v>3489</v>
      </c>
      <c r="G214" s="43"/>
      <c r="H214" s="43"/>
      <c r="I214" s="139"/>
      <c r="J214" s="43"/>
      <c r="K214" s="43"/>
      <c r="L214" s="47"/>
      <c r="M214" s="236"/>
      <c r="N214" s="237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161</v>
      </c>
      <c r="AU214" s="19" t="s">
        <v>83</v>
      </c>
    </row>
    <row r="215" s="13" customFormat="1">
      <c r="A215" s="13"/>
      <c r="B215" s="238"/>
      <c r="C215" s="239"/>
      <c r="D215" s="234" t="s">
        <v>163</v>
      </c>
      <c r="E215" s="240" t="s">
        <v>21</v>
      </c>
      <c r="F215" s="241" t="s">
        <v>3490</v>
      </c>
      <c r="G215" s="239"/>
      <c r="H215" s="242">
        <v>64.719999999999999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83</v>
      </c>
      <c r="AV215" s="13" t="s">
        <v>83</v>
      </c>
      <c r="AW215" s="13" t="s">
        <v>35</v>
      </c>
      <c r="AX215" s="13" t="s">
        <v>81</v>
      </c>
      <c r="AY215" s="248" t="s">
        <v>151</v>
      </c>
    </row>
    <row r="216" s="2" customFormat="1" ht="16.5" customHeight="1">
      <c r="A216" s="41"/>
      <c r="B216" s="42"/>
      <c r="C216" s="281" t="s">
        <v>412</v>
      </c>
      <c r="D216" s="281" t="s">
        <v>407</v>
      </c>
      <c r="E216" s="282" t="s">
        <v>3491</v>
      </c>
      <c r="F216" s="283" t="s">
        <v>3492</v>
      </c>
      <c r="G216" s="284" t="s">
        <v>173</v>
      </c>
      <c r="H216" s="285">
        <v>0.040000000000000001</v>
      </c>
      <c r="I216" s="286"/>
      <c r="J216" s="287">
        <f>ROUND(I216*H216,2)</f>
        <v>0</v>
      </c>
      <c r="K216" s="283" t="s">
        <v>158</v>
      </c>
      <c r="L216" s="288"/>
      <c r="M216" s="289" t="s">
        <v>21</v>
      </c>
      <c r="N216" s="290" t="s">
        <v>44</v>
      </c>
      <c r="O216" s="87"/>
      <c r="P216" s="230">
        <f>O216*H216</f>
        <v>0</v>
      </c>
      <c r="Q216" s="230">
        <v>0.55000000000000004</v>
      </c>
      <c r="R216" s="230">
        <f>Q216*H216</f>
        <v>0.022000000000000002</v>
      </c>
      <c r="S216" s="230">
        <v>0</v>
      </c>
      <c r="T216" s="23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32" t="s">
        <v>372</v>
      </c>
      <c r="AT216" s="232" t="s">
        <v>407</v>
      </c>
      <c r="AU216" s="232" t="s">
        <v>83</v>
      </c>
      <c r="AY216" s="19" t="s">
        <v>151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9" t="s">
        <v>81</v>
      </c>
      <c r="BK216" s="233">
        <f>ROUND(I216*H216,2)</f>
        <v>0</v>
      </c>
      <c r="BL216" s="19" t="s">
        <v>271</v>
      </c>
      <c r="BM216" s="232" t="s">
        <v>3493</v>
      </c>
    </row>
    <row r="217" s="2" customFormat="1">
      <c r="A217" s="41"/>
      <c r="B217" s="42"/>
      <c r="C217" s="43"/>
      <c r="D217" s="234" t="s">
        <v>161</v>
      </c>
      <c r="E217" s="43"/>
      <c r="F217" s="235" t="s">
        <v>3492</v>
      </c>
      <c r="G217" s="43"/>
      <c r="H217" s="43"/>
      <c r="I217" s="139"/>
      <c r="J217" s="43"/>
      <c r="K217" s="43"/>
      <c r="L217" s="47"/>
      <c r="M217" s="236"/>
      <c r="N217" s="237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161</v>
      </c>
      <c r="AU217" s="19" t="s">
        <v>83</v>
      </c>
    </row>
    <row r="218" s="13" customFormat="1">
      <c r="A218" s="13"/>
      <c r="B218" s="238"/>
      <c r="C218" s="239"/>
      <c r="D218" s="234" t="s">
        <v>163</v>
      </c>
      <c r="E218" s="240" t="s">
        <v>21</v>
      </c>
      <c r="F218" s="241" t="s">
        <v>3494</v>
      </c>
      <c r="G218" s="239"/>
      <c r="H218" s="242">
        <v>0.036999999999999998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163</v>
      </c>
      <c r="AU218" s="248" t="s">
        <v>83</v>
      </c>
      <c r="AV218" s="13" t="s">
        <v>83</v>
      </c>
      <c r="AW218" s="13" t="s">
        <v>35</v>
      </c>
      <c r="AX218" s="13" t="s">
        <v>73</v>
      </c>
      <c r="AY218" s="248" t="s">
        <v>151</v>
      </c>
    </row>
    <row r="219" s="14" customFormat="1">
      <c r="A219" s="14"/>
      <c r="B219" s="249"/>
      <c r="C219" s="250"/>
      <c r="D219" s="234" t="s">
        <v>163</v>
      </c>
      <c r="E219" s="251" t="s">
        <v>21</v>
      </c>
      <c r="F219" s="252" t="s">
        <v>177</v>
      </c>
      <c r="G219" s="250"/>
      <c r="H219" s="253">
        <v>0.036999999999999998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9" t="s">
        <v>163</v>
      </c>
      <c r="AU219" s="259" t="s">
        <v>83</v>
      </c>
      <c r="AV219" s="14" t="s">
        <v>159</v>
      </c>
      <c r="AW219" s="14" t="s">
        <v>35</v>
      </c>
      <c r="AX219" s="14" t="s">
        <v>81</v>
      </c>
      <c r="AY219" s="259" t="s">
        <v>151</v>
      </c>
    </row>
    <row r="220" s="13" customFormat="1">
      <c r="A220" s="13"/>
      <c r="B220" s="238"/>
      <c r="C220" s="239"/>
      <c r="D220" s="234" t="s">
        <v>163</v>
      </c>
      <c r="E220" s="239"/>
      <c r="F220" s="241" t="s">
        <v>3495</v>
      </c>
      <c r="G220" s="239"/>
      <c r="H220" s="242">
        <v>0.040000000000000001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83</v>
      </c>
      <c r="AV220" s="13" t="s">
        <v>83</v>
      </c>
      <c r="AW220" s="13" t="s">
        <v>4</v>
      </c>
      <c r="AX220" s="13" t="s">
        <v>81</v>
      </c>
      <c r="AY220" s="248" t="s">
        <v>151</v>
      </c>
    </row>
    <row r="221" s="2" customFormat="1" ht="21.75" customHeight="1">
      <c r="A221" s="41"/>
      <c r="B221" s="42"/>
      <c r="C221" s="221" t="s">
        <v>416</v>
      </c>
      <c r="D221" s="221" t="s">
        <v>154</v>
      </c>
      <c r="E221" s="222" t="s">
        <v>904</v>
      </c>
      <c r="F221" s="223" t="s">
        <v>905</v>
      </c>
      <c r="G221" s="224" t="s">
        <v>297</v>
      </c>
      <c r="H221" s="225">
        <v>1.8</v>
      </c>
      <c r="I221" s="226"/>
      <c r="J221" s="227">
        <f>ROUND(I221*H221,2)</f>
        <v>0</v>
      </c>
      <c r="K221" s="223" t="s">
        <v>158</v>
      </c>
      <c r="L221" s="47"/>
      <c r="M221" s="228" t="s">
        <v>21</v>
      </c>
      <c r="N221" s="229" t="s">
        <v>44</v>
      </c>
      <c r="O221" s="8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32" t="s">
        <v>271</v>
      </c>
      <c r="AT221" s="232" t="s">
        <v>154</v>
      </c>
      <c r="AU221" s="232" t="s">
        <v>83</v>
      </c>
      <c r="AY221" s="19" t="s">
        <v>151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9" t="s">
        <v>81</v>
      </c>
      <c r="BK221" s="233">
        <f>ROUND(I221*H221,2)</f>
        <v>0</v>
      </c>
      <c r="BL221" s="19" t="s">
        <v>271</v>
      </c>
      <c r="BM221" s="232" t="s">
        <v>3496</v>
      </c>
    </row>
    <row r="222" s="2" customFormat="1">
      <c r="A222" s="41"/>
      <c r="B222" s="42"/>
      <c r="C222" s="43"/>
      <c r="D222" s="234" t="s">
        <v>161</v>
      </c>
      <c r="E222" s="43"/>
      <c r="F222" s="235" t="s">
        <v>907</v>
      </c>
      <c r="G222" s="43"/>
      <c r="H222" s="43"/>
      <c r="I222" s="139"/>
      <c r="J222" s="43"/>
      <c r="K222" s="43"/>
      <c r="L222" s="47"/>
      <c r="M222" s="236"/>
      <c r="N222" s="237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161</v>
      </c>
      <c r="AU222" s="19" t="s">
        <v>83</v>
      </c>
    </row>
    <row r="223" s="13" customFormat="1">
      <c r="A223" s="13"/>
      <c r="B223" s="238"/>
      <c r="C223" s="239"/>
      <c r="D223" s="234" t="s">
        <v>163</v>
      </c>
      <c r="E223" s="240" t="s">
        <v>21</v>
      </c>
      <c r="F223" s="241" t="s">
        <v>3497</v>
      </c>
      <c r="G223" s="239"/>
      <c r="H223" s="242">
        <v>1.8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163</v>
      </c>
      <c r="AU223" s="248" t="s">
        <v>83</v>
      </c>
      <c r="AV223" s="13" t="s">
        <v>83</v>
      </c>
      <c r="AW223" s="13" t="s">
        <v>35</v>
      </c>
      <c r="AX223" s="13" t="s">
        <v>81</v>
      </c>
      <c r="AY223" s="248" t="s">
        <v>151</v>
      </c>
    </row>
    <row r="224" s="2" customFormat="1" ht="21.75" customHeight="1">
      <c r="A224" s="41"/>
      <c r="B224" s="42"/>
      <c r="C224" s="281" t="s">
        <v>421</v>
      </c>
      <c r="D224" s="281" t="s">
        <v>407</v>
      </c>
      <c r="E224" s="282" t="s">
        <v>909</v>
      </c>
      <c r="F224" s="283" t="s">
        <v>910</v>
      </c>
      <c r="G224" s="284" t="s">
        <v>173</v>
      </c>
      <c r="H224" s="285">
        <v>0.012999999999999999</v>
      </c>
      <c r="I224" s="286"/>
      <c r="J224" s="287">
        <f>ROUND(I224*H224,2)</f>
        <v>0</v>
      </c>
      <c r="K224" s="283" t="s">
        <v>158</v>
      </c>
      <c r="L224" s="288"/>
      <c r="M224" s="289" t="s">
        <v>21</v>
      </c>
      <c r="N224" s="290" t="s">
        <v>44</v>
      </c>
      <c r="O224" s="87"/>
      <c r="P224" s="230">
        <f>O224*H224</f>
        <v>0</v>
      </c>
      <c r="Q224" s="230">
        <v>0.55000000000000004</v>
      </c>
      <c r="R224" s="230">
        <f>Q224*H224</f>
        <v>0.0071500000000000001</v>
      </c>
      <c r="S224" s="230">
        <v>0</v>
      </c>
      <c r="T224" s="23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32" t="s">
        <v>372</v>
      </c>
      <c r="AT224" s="232" t="s">
        <v>407</v>
      </c>
      <c r="AU224" s="232" t="s">
        <v>83</v>
      </c>
      <c r="AY224" s="19" t="s">
        <v>151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9" t="s">
        <v>81</v>
      </c>
      <c r="BK224" s="233">
        <f>ROUND(I224*H224,2)</f>
        <v>0</v>
      </c>
      <c r="BL224" s="19" t="s">
        <v>271</v>
      </c>
      <c r="BM224" s="232" t="s">
        <v>3498</v>
      </c>
    </row>
    <row r="225" s="2" customFormat="1">
      <c r="A225" s="41"/>
      <c r="B225" s="42"/>
      <c r="C225" s="43"/>
      <c r="D225" s="234" t="s">
        <v>161</v>
      </c>
      <c r="E225" s="43"/>
      <c r="F225" s="235" t="s">
        <v>910</v>
      </c>
      <c r="G225" s="43"/>
      <c r="H225" s="43"/>
      <c r="I225" s="139"/>
      <c r="J225" s="43"/>
      <c r="K225" s="43"/>
      <c r="L225" s="47"/>
      <c r="M225" s="236"/>
      <c r="N225" s="237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161</v>
      </c>
      <c r="AU225" s="19" t="s">
        <v>83</v>
      </c>
    </row>
    <row r="226" s="13" customFormat="1">
      <c r="A226" s="13"/>
      <c r="B226" s="238"/>
      <c r="C226" s="239"/>
      <c r="D226" s="234" t="s">
        <v>163</v>
      </c>
      <c r="E226" s="240" t="s">
        <v>21</v>
      </c>
      <c r="F226" s="241" t="s">
        <v>3499</v>
      </c>
      <c r="G226" s="239"/>
      <c r="H226" s="242">
        <v>0.012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83</v>
      </c>
      <c r="AV226" s="13" t="s">
        <v>83</v>
      </c>
      <c r="AW226" s="13" t="s">
        <v>35</v>
      </c>
      <c r="AX226" s="13" t="s">
        <v>81</v>
      </c>
      <c r="AY226" s="248" t="s">
        <v>151</v>
      </c>
    </row>
    <row r="227" s="13" customFormat="1">
      <c r="A227" s="13"/>
      <c r="B227" s="238"/>
      <c r="C227" s="239"/>
      <c r="D227" s="234" t="s">
        <v>163</v>
      </c>
      <c r="E227" s="239"/>
      <c r="F227" s="241" t="s">
        <v>914</v>
      </c>
      <c r="G227" s="239"/>
      <c r="H227" s="242">
        <v>0.012999999999999999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163</v>
      </c>
      <c r="AU227" s="248" t="s">
        <v>83</v>
      </c>
      <c r="AV227" s="13" t="s">
        <v>83</v>
      </c>
      <c r="AW227" s="13" t="s">
        <v>4</v>
      </c>
      <c r="AX227" s="13" t="s">
        <v>81</v>
      </c>
      <c r="AY227" s="248" t="s">
        <v>151</v>
      </c>
    </row>
    <row r="228" s="2" customFormat="1" ht="16.5" customHeight="1">
      <c r="A228" s="41"/>
      <c r="B228" s="42"/>
      <c r="C228" s="281" t="s">
        <v>426</v>
      </c>
      <c r="D228" s="281" t="s">
        <v>407</v>
      </c>
      <c r="E228" s="282" t="s">
        <v>629</v>
      </c>
      <c r="F228" s="283" t="s">
        <v>630</v>
      </c>
      <c r="G228" s="284" t="s">
        <v>157</v>
      </c>
      <c r="H228" s="285">
        <v>4</v>
      </c>
      <c r="I228" s="286"/>
      <c r="J228" s="287">
        <f>ROUND(I228*H228,2)</f>
        <v>0</v>
      </c>
      <c r="K228" s="283" t="s">
        <v>21</v>
      </c>
      <c r="L228" s="288"/>
      <c r="M228" s="289" t="s">
        <v>21</v>
      </c>
      <c r="N228" s="290" t="s">
        <v>44</v>
      </c>
      <c r="O228" s="87"/>
      <c r="P228" s="230">
        <f>O228*H228</f>
        <v>0</v>
      </c>
      <c r="Q228" s="230">
        <v>0.00024000000000000001</v>
      </c>
      <c r="R228" s="230">
        <f>Q228*H228</f>
        <v>0.00096000000000000002</v>
      </c>
      <c r="S228" s="230">
        <v>0</v>
      </c>
      <c r="T228" s="231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32" t="s">
        <v>372</v>
      </c>
      <c r="AT228" s="232" t="s">
        <v>407</v>
      </c>
      <c r="AU228" s="232" t="s">
        <v>83</v>
      </c>
      <c r="AY228" s="19" t="s">
        <v>151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9" t="s">
        <v>81</v>
      </c>
      <c r="BK228" s="233">
        <f>ROUND(I228*H228,2)</f>
        <v>0</v>
      </c>
      <c r="BL228" s="19" t="s">
        <v>271</v>
      </c>
      <c r="BM228" s="232" t="s">
        <v>3500</v>
      </c>
    </row>
    <row r="229" s="2" customFormat="1">
      <c r="A229" s="41"/>
      <c r="B229" s="42"/>
      <c r="C229" s="43"/>
      <c r="D229" s="234" t="s">
        <v>161</v>
      </c>
      <c r="E229" s="43"/>
      <c r="F229" s="235" t="s">
        <v>630</v>
      </c>
      <c r="G229" s="43"/>
      <c r="H229" s="43"/>
      <c r="I229" s="139"/>
      <c r="J229" s="43"/>
      <c r="K229" s="43"/>
      <c r="L229" s="47"/>
      <c r="M229" s="236"/>
      <c r="N229" s="237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161</v>
      </c>
      <c r="AU229" s="19" t="s">
        <v>83</v>
      </c>
    </row>
    <row r="230" s="2" customFormat="1" ht="21.75" customHeight="1">
      <c r="A230" s="41"/>
      <c r="B230" s="42"/>
      <c r="C230" s="221" t="s">
        <v>432</v>
      </c>
      <c r="D230" s="221" t="s">
        <v>154</v>
      </c>
      <c r="E230" s="222" t="s">
        <v>633</v>
      </c>
      <c r="F230" s="223" t="s">
        <v>634</v>
      </c>
      <c r="G230" s="224" t="s">
        <v>173</v>
      </c>
      <c r="H230" s="225">
        <v>0.012</v>
      </c>
      <c r="I230" s="226"/>
      <c r="J230" s="227">
        <f>ROUND(I230*H230,2)</f>
        <v>0</v>
      </c>
      <c r="K230" s="223" t="s">
        <v>158</v>
      </c>
      <c r="L230" s="47"/>
      <c r="M230" s="228" t="s">
        <v>21</v>
      </c>
      <c r="N230" s="229" t="s">
        <v>44</v>
      </c>
      <c r="O230" s="87"/>
      <c r="P230" s="230">
        <f>O230*H230</f>
        <v>0</v>
      </c>
      <c r="Q230" s="230">
        <v>0.024469999999999999</v>
      </c>
      <c r="R230" s="230">
        <f>Q230*H230</f>
        <v>0.00029364000000000001</v>
      </c>
      <c r="S230" s="230">
        <v>0</v>
      </c>
      <c r="T230" s="23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32" t="s">
        <v>271</v>
      </c>
      <c r="AT230" s="232" t="s">
        <v>154</v>
      </c>
      <c r="AU230" s="232" t="s">
        <v>83</v>
      </c>
      <c r="AY230" s="19" t="s">
        <v>151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9" t="s">
        <v>81</v>
      </c>
      <c r="BK230" s="233">
        <f>ROUND(I230*H230,2)</f>
        <v>0</v>
      </c>
      <c r="BL230" s="19" t="s">
        <v>271</v>
      </c>
      <c r="BM230" s="232" t="s">
        <v>3501</v>
      </c>
    </row>
    <row r="231" s="2" customFormat="1">
      <c r="A231" s="41"/>
      <c r="B231" s="42"/>
      <c r="C231" s="43"/>
      <c r="D231" s="234" t="s">
        <v>161</v>
      </c>
      <c r="E231" s="43"/>
      <c r="F231" s="235" t="s">
        <v>636</v>
      </c>
      <c r="G231" s="43"/>
      <c r="H231" s="43"/>
      <c r="I231" s="139"/>
      <c r="J231" s="43"/>
      <c r="K231" s="43"/>
      <c r="L231" s="47"/>
      <c r="M231" s="236"/>
      <c r="N231" s="237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161</v>
      </c>
      <c r="AU231" s="19" t="s">
        <v>83</v>
      </c>
    </row>
    <row r="232" s="13" customFormat="1">
      <c r="A232" s="13"/>
      <c r="B232" s="238"/>
      <c r="C232" s="239"/>
      <c r="D232" s="234" t="s">
        <v>163</v>
      </c>
      <c r="E232" s="240" t="s">
        <v>21</v>
      </c>
      <c r="F232" s="241" t="s">
        <v>3502</v>
      </c>
      <c r="G232" s="239"/>
      <c r="H232" s="242">
        <v>0.012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163</v>
      </c>
      <c r="AU232" s="248" t="s">
        <v>83</v>
      </c>
      <c r="AV232" s="13" t="s">
        <v>83</v>
      </c>
      <c r="AW232" s="13" t="s">
        <v>35</v>
      </c>
      <c r="AX232" s="13" t="s">
        <v>81</v>
      </c>
      <c r="AY232" s="248" t="s">
        <v>151</v>
      </c>
    </row>
    <row r="233" s="2" customFormat="1" ht="21.75" customHeight="1">
      <c r="A233" s="41"/>
      <c r="B233" s="42"/>
      <c r="C233" s="221" t="s">
        <v>435</v>
      </c>
      <c r="D233" s="221" t="s">
        <v>154</v>
      </c>
      <c r="E233" s="222" t="s">
        <v>924</v>
      </c>
      <c r="F233" s="223" t="s">
        <v>925</v>
      </c>
      <c r="G233" s="224" t="s">
        <v>322</v>
      </c>
      <c r="H233" s="225">
        <v>0.031</v>
      </c>
      <c r="I233" s="226"/>
      <c r="J233" s="227">
        <f>ROUND(I233*H233,2)</f>
        <v>0</v>
      </c>
      <c r="K233" s="223" t="s">
        <v>158</v>
      </c>
      <c r="L233" s="47"/>
      <c r="M233" s="228" t="s">
        <v>21</v>
      </c>
      <c r="N233" s="229" t="s">
        <v>44</v>
      </c>
      <c r="O233" s="8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32" t="s">
        <v>271</v>
      </c>
      <c r="AT233" s="232" t="s">
        <v>154</v>
      </c>
      <c r="AU233" s="232" t="s">
        <v>83</v>
      </c>
      <c r="AY233" s="19" t="s">
        <v>151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9" t="s">
        <v>81</v>
      </c>
      <c r="BK233" s="233">
        <f>ROUND(I233*H233,2)</f>
        <v>0</v>
      </c>
      <c r="BL233" s="19" t="s">
        <v>271</v>
      </c>
      <c r="BM233" s="232" t="s">
        <v>3503</v>
      </c>
    </row>
    <row r="234" s="2" customFormat="1">
      <c r="A234" s="41"/>
      <c r="B234" s="42"/>
      <c r="C234" s="43"/>
      <c r="D234" s="234" t="s">
        <v>161</v>
      </c>
      <c r="E234" s="43"/>
      <c r="F234" s="235" t="s">
        <v>927</v>
      </c>
      <c r="G234" s="43"/>
      <c r="H234" s="43"/>
      <c r="I234" s="139"/>
      <c r="J234" s="43"/>
      <c r="K234" s="43"/>
      <c r="L234" s="47"/>
      <c r="M234" s="236"/>
      <c r="N234" s="237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161</v>
      </c>
      <c r="AU234" s="19" t="s">
        <v>83</v>
      </c>
    </row>
    <row r="235" s="2" customFormat="1" ht="21.75" customHeight="1">
      <c r="A235" s="41"/>
      <c r="B235" s="42"/>
      <c r="C235" s="221" t="s">
        <v>441</v>
      </c>
      <c r="D235" s="221" t="s">
        <v>154</v>
      </c>
      <c r="E235" s="222" t="s">
        <v>662</v>
      </c>
      <c r="F235" s="223" t="s">
        <v>663</v>
      </c>
      <c r="G235" s="224" t="s">
        <v>322</v>
      </c>
      <c r="H235" s="225">
        <v>0.031</v>
      </c>
      <c r="I235" s="226"/>
      <c r="J235" s="227">
        <f>ROUND(I235*H235,2)</f>
        <v>0</v>
      </c>
      <c r="K235" s="223" t="s">
        <v>158</v>
      </c>
      <c r="L235" s="47"/>
      <c r="M235" s="228" t="s">
        <v>21</v>
      </c>
      <c r="N235" s="229" t="s">
        <v>44</v>
      </c>
      <c r="O235" s="8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32" t="s">
        <v>271</v>
      </c>
      <c r="AT235" s="232" t="s">
        <v>154</v>
      </c>
      <c r="AU235" s="232" t="s">
        <v>83</v>
      </c>
      <c r="AY235" s="19" t="s">
        <v>151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9" t="s">
        <v>81</v>
      </c>
      <c r="BK235" s="233">
        <f>ROUND(I235*H235,2)</f>
        <v>0</v>
      </c>
      <c r="BL235" s="19" t="s">
        <v>271</v>
      </c>
      <c r="BM235" s="232" t="s">
        <v>3504</v>
      </c>
    </row>
    <row r="236" s="2" customFormat="1">
      <c r="A236" s="41"/>
      <c r="B236" s="42"/>
      <c r="C236" s="43"/>
      <c r="D236" s="234" t="s">
        <v>161</v>
      </c>
      <c r="E236" s="43"/>
      <c r="F236" s="235" t="s">
        <v>665</v>
      </c>
      <c r="G236" s="43"/>
      <c r="H236" s="43"/>
      <c r="I236" s="139"/>
      <c r="J236" s="43"/>
      <c r="K236" s="43"/>
      <c r="L236" s="47"/>
      <c r="M236" s="236"/>
      <c r="N236" s="237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161</v>
      </c>
      <c r="AU236" s="19" t="s">
        <v>83</v>
      </c>
    </row>
    <row r="237" s="12" customFormat="1" ht="25.92" customHeight="1">
      <c r="A237" s="12"/>
      <c r="B237" s="205"/>
      <c r="C237" s="206"/>
      <c r="D237" s="207" t="s">
        <v>72</v>
      </c>
      <c r="E237" s="208" t="s">
        <v>2141</v>
      </c>
      <c r="F237" s="208" t="s">
        <v>2142</v>
      </c>
      <c r="G237" s="206"/>
      <c r="H237" s="206"/>
      <c r="I237" s="209"/>
      <c r="J237" s="210">
        <f>BK237</f>
        <v>0</v>
      </c>
      <c r="K237" s="206"/>
      <c r="L237" s="211"/>
      <c r="M237" s="212"/>
      <c r="N237" s="213"/>
      <c r="O237" s="213"/>
      <c r="P237" s="214">
        <f>SUM(P238:P240)</f>
        <v>0</v>
      </c>
      <c r="Q237" s="213"/>
      <c r="R237" s="214">
        <f>SUM(R238:R240)</f>
        <v>0</v>
      </c>
      <c r="S237" s="213"/>
      <c r="T237" s="215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6" t="s">
        <v>159</v>
      </c>
      <c r="AT237" s="217" t="s">
        <v>72</v>
      </c>
      <c r="AU237" s="217" t="s">
        <v>73</v>
      </c>
      <c r="AY237" s="216" t="s">
        <v>151</v>
      </c>
      <c r="BK237" s="218">
        <f>SUM(BK238:BK240)</f>
        <v>0</v>
      </c>
    </row>
    <row r="238" s="2" customFormat="1" ht="16.5" customHeight="1">
      <c r="A238" s="41"/>
      <c r="B238" s="42"/>
      <c r="C238" s="221" t="s">
        <v>446</v>
      </c>
      <c r="D238" s="221" t="s">
        <v>154</v>
      </c>
      <c r="E238" s="222" t="s">
        <v>2143</v>
      </c>
      <c r="F238" s="223" t="s">
        <v>2144</v>
      </c>
      <c r="G238" s="224" t="s">
        <v>2145</v>
      </c>
      <c r="H238" s="225">
        <v>16</v>
      </c>
      <c r="I238" s="226"/>
      <c r="J238" s="227">
        <f>ROUND(I238*H238,2)</f>
        <v>0</v>
      </c>
      <c r="K238" s="223" t="s">
        <v>158</v>
      </c>
      <c r="L238" s="47"/>
      <c r="M238" s="228" t="s">
        <v>21</v>
      </c>
      <c r="N238" s="229" t="s">
        <v>44</v>
      </c>
      <c r="O238" s="8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32" t="s">
        <v>2146</v>
      </c>
      <c r="AT238" s="232" t="s">
        <v>154</v>
      </c>
      <c r="AU238" s="232" t="s">
        <v>81</v>
      </c>
      <c r="AY238" s="19" t="s">
        <v>151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9" t="s">
        <v>81</v>
      </c>
      <c r="BK238" s="233">
        <f>ROUND(I238*H238,2)</f>
        <v>0</v>
      </c>
      <c r="BL238" s="19" t="s">
        <v>2146</v>
      </c>
      <c r="BM238" s="232" t="s">
        <v>3505</v>
      </c>
    </row>
    <row r="239" s="2" customFormat="1">
      <c r="A239" s="41"/>
      <c r="B239" s="42"/>
      <c r="C239" s="43"/>
      <c r="D239" s="234" t="s">
        <v>161</v>
      </c>
      <c r="E239" s="43"/>
      <c r="F239" s="235" t="s">
        <v>2148</v>
      </c>
      <c r="G239" s="43"/>
      <c r="H239" s="43"/>
      <c r="I239" s="139"/>
      <c r="J239" s="43"/>
      <c r="K239" s="43"/>
      <c r="L239" s="47"/>
      <c r="M239" s="236"/>
      <c r="N239" s="237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161</v>
      </c>
      <c r="AU239" s="19" t="s">
        <v>81</v>
      </c>
    </row>
    <row r="240" s="13" customFormat="1">
      <c r="A240" s="13"/>
      <c r="B240" s="238"/>
      <c r="C240" s="239"/>
      <c r="D240" s="234" t="s">
        <v>163</v>
      </c>
      <c r="E240" s="240" t="s">
        <v>21</v>
      </c>
      <c r="F240" s="241" t="s">
        <v>3506</v>
      </c>
      <c r="G240" s="239"/>
      <c r="H240" s="242">
        <v>16</v>
      </c>
      <c r="I240" s="243"/>
      <c r="J240" s="239"/>
      <c r="K240" s="239"/>
      <c r="L240" s="244"/>
      <c r="M240" s="291"/>
      <c r="N240" s="292"/>
      <c r="O240" s="292"/>
      <c r="P240" s="292"/>
      <c r="Q240" s="292"/>
      <c r="R240" s="292"/>
      <c r="S240" s="292"/>
      <c r="T240" s="29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163</v>
      </c>
      <c r="AU240" s="248" t="s">
        <v>81</v>
      </c>
      <c r="AV240" s="13" t="s">
        <v>83</v>
      </c>
      <c r="AW240" s="13" t="s">
        <v>35</v>
      </c>
      <c r="AX240" s="13" t="s">
        <v>81</v>
      </c>
      <c r="AY240" s="248" t="s">
        <v>151</v>
      </c>
    </row>
    <row r="241" s="2" customFormat="1" ht="6.96" customHeight="1">
      <c r="A241" s="41"/>
      <c r="B241" s="62"/>
      <c r="C241" s="63"/>
      <c r="D241" s="63"/>
      <c r="E241" s="63"/>
      <c r="F241" s="63"/>
      <c r="G241" s="63"/>
      <c r="H241" s="63"/>
      <c r="I241" s="169"/>
      <c r="J241" s="63"/>
      <c r="K241" s="63"/>
      <c r="L241" s="47"/>
      <c r="M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</row>
  </sheetData>
  <sheetProtection sheet="1" autoFilter="0" formatColumns="0" formatRows="0" objects="1" scenarios="1" spinCount="100000" saltValue="RYN0YajSUfwWO/iovMwP3S4+F4YPlPRGlKDU8b+d74Pq1GIkHt14aTaqCJEptMs9a3c1LdcHjHWIp3oMlHvhcQ==" hashValue="QH3AqXEvbbrB+BGyE1152fWSECf13n8THcKuEYBk+n8o/ejgWw2bUaKNe3EUIeYmBchbWRZN+ljyDQXq5iZD8g==" algorithmName="SHA-512" password="CC35"/>
  <autoFilter ref="C87:K24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3507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ROUND(J86,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ROUND((SUM(BE86:BE133)),  2)</f>
        <v>0</v>
      </c>
      <c r="G33" s="41"/>
      <c r="H33" s="41"/>
      <c r="I33" s="158">
        <v>0.20999999999999999</v>
      </c>
      <c r="J33" s="157">
        <f>ROUND(((SUM(BE86:BE133))*I33),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ROUND((SUM(BF86:BF133)),  2)</f>
        <v>0</v>
      </c>
      <c r="G34" s="41"/>
      <c r="H34" s="41"/>
      <c r="I34" s="158">
        <v>0.14999999999999999</v>
      </c>
      <c r="J34" s="157">
        <f>ROUND(((SUM(BF86:BF133))*I34),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ROUND((SUM(BG86:BG133)),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ROUND((SUM(BH86:BH133)),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ROUND((SUM(BI86:BI133)),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Elektro - Elektroinstalace staveništního rozvodu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J86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3508</v>
      </c>
      <c r="E60" s="182"/>
      <c r="F60" s="182"/>
      <c r="G60" s="182"/>
      <c r="H60" s="182"/>
      <c r="I60" s="183"/>
      <c r="J60" s="184">
        <f>J87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3509</v>
      </c>
      <c r="E61" s="189"/>
      <c r="F61" s="189"/>
      <c r="G61" s="189"/>
      <c r="H61" s="189"/>
      <c r="I61" s="190"/>
      <c r="J61" s="191">
        <f>J88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86"/>
      <c r="C62" s="187"/>
      <c r="D62" s="188" t="s">
        <v>3510</v>
      </c>
      <c r="E62" s="189"/>
      <c r="F62" s="189"/>
      <c r="G62" s="189"/>
      <c r="H62" s="189"/>
      <c r="I62" s="190"/>
      <c r="J62" s="191">
        <f>J89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86"/>
      <c r="C63" s="187"/>
      <c r="D63" s="188" t="s">
        <v>3511</v>
      </c>
      <c r="E63" s="189"/>
      <c r="F63" s="189"/>
      <c r="G63" s="189"/>
      <c r="H63" s="189"/>
      <c r="I63" s="190"/>
      <c r="J63" s="191">
        <f>J102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6"/>
      <c r="C64" s="187"/>
      <c r="D64" s="188" t="s">
        <v>3512</v>
      </c>
      <c r="E64" s="189"/>
      <c r="F64" s="189"/>
      <c r="G64" s="189"/>
      <c r="H64" s="189"/>
      <c r="I64" s="190"/>
      <c r="J64" s="191">
        <f>J109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6"/>
      <c r="C65" s="187"/>
      <c r="D65" s="188" t="s">
        <v>3513</v>
      </c>
      <c r="E65" s="189"/>
      <c r="F65" s="189"/>
      <c r="G65" s="189"/>
      <c r="H65" s="189"/>
      <c r="I65" s="190"/>
      <c r="J65" s="191">
        <f>J116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6"/>
      <c r="C66" s="187"/>
      <c r="D66" s="188" t="s">
        <v>3514</v>
      </c>
      <c r="E66" s="189"/>
      <c r="F66" s="189"/>
      <c r="G66" s="189"/>
      <c r="H66" s="189"/>
      <c r="I66" s="190"/>
      <c r="J66" s="191">
        <f>J127</f>
        <v>0</v>
      </c>
      <c r="K66" s="187"/>
      <c r="L66" s="19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39"/>
      <c r="J67" s="43"/>
      <c r="K67" s="43"/>
      <c r="L67" s="1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69"/>
      <c r="J68" s="63"/>
      <c r="K68" s="63"/>
      <c r="L68" s="1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72"/>
      <c r="J72" s="65"/>
      <c r="K72" s="65"/>
      <c r="L72" s="1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136</v>
      </c>
      <c r="D73" s="43"/>
      <c r="E73" s="43"/>
      <c r="F73" s="43"/>
      <c r="G73" s="43"/>
      <c r="H73" s="43"/>
      <c r="I73" s="139"/>
      <c r="J73" s="43"/>
      <c r="K73" s="43"/>
      <c r="L73" s="1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39"/>
      <c r="J74" s="43"/>
      <c r="K74" s="43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39"/>
      <c r="J75" s="43"/>
      <c r="K75" s="4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3" t="str">
        <f>E7</f>
        <v>Zateplení stropů budovy úřadu vlády ČR - Strakova akademie</v>
      </c>
      <c r="F76" s="34"/>
      <c r="G76" s="34"/>
      <c r="H76" s="34"/>
      <c r="I76" s="139"/>
      <c r="J76" s="43"/>
      <c r="K76" s="4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115</v>
      </c>
      <c r="D77" s="43"/>
      <c r="E77" s="43"/>
      <c r="F77" s="43"/>
      <c r="G77" s="43"/>
      <c r="H77" s="43"/>
      <c r="I77" s="139"/>
      <c r="J77" s="43"/>
      <c r="K77" s="43"/>
      <c r="L77" s="1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>Elektro - Elektroinstalace staveništního rozvodu</v>
      </c>
      <c r="F78" s="43"/>
      <c r="G78" s="43"/>
      <c r="H78" s="43"/>
      <c r="I78" s="139"/>
      <c r="J78" s="43"/>
      <c r="K78" s="43"/>
      <c r="L78" s="1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39"/>
      <c r="J79" s="43"/>
      <c r="K79" s="43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22</v>
      </c>
      <c r="D80" s="43"/>
      <c r="E80" s="43"/>
      <c r="F80" s="29" t="str">
        <f>F12</f>
        <v>nábř. Eduarda Beneše 128/4,Praha 1</v>
      </c>
      <c r="G80" s="43"/>
      <c r="H80" s="43"/>
      <c r="I80" s="143" t="s">
        <v>24</v>
      </c>
      <c r="J80" s="75" t="str">
        <f>IF(J12="","",J12)</f>
        <v>20. 7. 2020</v>
      </c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4" t="s">
        <v>28</v>
      </c>
      <c r="D82" s="43"/>
      <c r="E82" s="43"/>
      <c r="F82" s="29" t="str">
        <f>E15</f>
        <v xml:space="preserve"> </v>
      </c>
      <c r="G82" s="43"/>
      <c r="H82" s="43"/>
      <c r="I82" s="143" t="s">
        <v>34</v>
      </c>
      <c r="J82" s="39" t="str">
        <f>E21</f>
        <v xml:space="preserve"> </v>
      </c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4" t="s">
        <v>32</v>
      </c>
      <c r="D83" s="43"/>
      <c r="E83" s="43"/>
      <c r="F83" s="29" t="str">
        <f>IF(E18="","",E18)</f>
        <v>Vyplň údaj</v>
      </c>
      <c r="G83" s="43"/>
      <c r="H83" s="43"/>
      <c r="I83" s="143" t="s">
        <v>36</v>
      </c>
      <c r="J83" s="39" t="str">
        <f>E24</f>
        <v xml:space="preserve"> </v>
      </c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193"/>
      <c r="B85" s="194"/>
      <c r="C85" s="195" t="s">
        <v>137</v>
      </c>
      <c r="D85" s="196" t="s">
        <v>58</v>
      </c>
      <c r="E85" s="196" t="s">
        <v>54</v>
      </c>
      <c r="F85" s="196" t="s">
        <v>55</v>
      </c>
      <c r="G85" s="196" t="s">
        <v>138</v>
      </c>
      <c r="H85" s="196" t="s">
        <v>139</v>
      </c>
      <c r="I85" s="197" t="s">
        <v>140</v>
      </c>
      <c r="J85" s="196" t="s">
        <v>119</v>
      </c>
      <c r="K85" s="198" t="s">
        <v>141</v>
      </c>
      <c r="L85" s="199"/>
      <c r="M85" s="95" t="s">
        <v>21</v>
      </c>
      <c r="N85" s="96" t="s">
        <v>43</v>
      </c>
      <c r="O85" s="96" t="s">
        <v>142</v>
      </c>
      <c r="P85" s="96" t="s">
        <v>143</v>
      </c>
      <c r="Q85" s="96" t="s">
        <v>144</v>
      </c>
      <c r="R85" s="96" t="s">
        <v>145</v>
      </c>
      <c r="S85" s="96" t="s">
        <v>146</v>
      </c>
      <c r="T85" s="97" t="s">
        <v>147</v>
      </c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</row>
    <row r="86" s="2" customFormat="1" ht="22.8" customHeight="1">
      <c r="A86" s="41"/>
      <c r="B86" s="42"/>
      <c r="C86" s="102" t="s">
        <v>148</v>
      </c>
      <c r="D86" s="43"/>
      <c r="E86" s="43"/>
      <c r="F86" s="43"/>
      <c r="G86" s="43"/>
      <c r="H86" s="43"/>
      <c r="I86" s="139"/>
      <c r="J86" s="200">
        <f>BK86</f>
        <v>0</v>
      </c>
      <c r="K86" s="43"/>
      <c r="L86" s="47"/>
      <c r="M86" s="98"/>
      <c r="N86" s="201"/>
      <c r="O86" s="99"/>
      <c r="P86" s="202">
        <f>P87</f>
        <v>0</v>
      </c>
      <c r="Q86" s="99"/>
      <c r="R86" s="202">
        <f>R87</f>
        <v>0</v>
      </c>
      <c r="S86" s="99"/>
      <c r="T86" s="203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72</v>
      </c>
      <c r="AU86" s="19" t="s">
        <v>120</v>
      </c>
      <c r="BK86" s="204">
        <f>BK87</f>
        <v>0</v>
      </c>
    </row>
    <row r="87" s="12" customFormat="1" ht="25.92" customHeight="1">
      <c r="A87" s="12"/>
      <c r="B87" s="205"/>
      <c r="C87" s="206"/>
      <c r="D87" s="207" t="s">
        <v>72</v>
      </c>
      <c r="E87" s="208" t="s">
        <v>407</v>
      </c>
      <c r="F87" s="208" t="s">
        <v>3515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</f>
        <v>0</v>
      </c>
      <c r="Q87" s="213"/>
      <c r="R87" s="214">
        <f>R88</f>
        <v>0</v>
      </c>
      <c r="S87" s="213"/>
      <c r="T87" s="215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6" t="s">
        <v>152</v>
      </c>
      <c r="AT87" s="217" t="s">
        <v>72</v>
      </c>
      <c r="AU87" s="217" t="s">
        <v>73</v>
      </c>
      <c r="AY87" s="216" t="s">
        <v>151</v>
      </c>
      <c r="BK87" s="218">
        <f>BK88</f>
        <v>0</v>
      </c>
    </row>
    <row r="88" s="12" customFormat="1" ht="22.8" customHeight="1">
      <c r="A88" s="12"/>
      <c r="B88" s="205"/>
      <c r="C88" s="206"/>
      <c r="D88" s="207" t="s">
        <v>72</v>
      </c>
      <c r="E88" s="219" t="s">
        <v>3516</v>
      </c>
      <c r="F88" s="219" t="s">
        <v>3517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P89+P102+P109+P116+P127</f>
        <v>0</v>
      </c>
      <c r="Q88" s="213"/>
      <c r="R88" s="214">
        <f>R89+R102+R109+R116+R127</f>
        <v>0</v>
      </c>
      <c r="S88" s="213"/>
      <c r="T88" s="215">
        <f>T89+T102+T109+T116+T127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6" t="s">
        <v>152</v>
      </c>
      <c r="AT88" s="217" t="s">
        <v>72</v>
      </c>
      <c r="AU88" s="217" t="s">
        <v>81</v>
      </c>
      <c r="AY88" s="216" t="s">
        <v>151</v>
      </c>
      <c r="BK88" s="218">
        <f>BK89+BK102+BK109+BK116+BK127</f>
        <v>0</v>
      </c>
    </row>
    <row r="89" s="12" customFormat="1" ht="20.88" customHeight="1">
      <c r="A89" s="12"/>
      <c r="B89" s="205"/>
      <c r="C89" s="206"/>
      <c r="D89" s="207" t="s">
        <v>72</v>
      </c>
      <c r="E89" s="219" t="s">
        <v>3518</v>
      </c>
      <c r="F89" s="219" t="s">
        <v>3519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SUM(P90:P101)</f>
        <v>0</v>
      </c>
      <c r="Q89" s="213"/>
      <c r="R89" s="214">
        <f>SUM(R90:R101)</f>
        <v>0</v>
      </c>
      <c r="S89" s="213"/>
      <c r="T89" s="215">
        <f>SUM(T90:T101)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6" t="s">
        <v>152</v>
      </c>
      <c r="AT89" s="217" t="s">
        <v>72</v>
      </c>
      <c r="AU89" s="217" t="s">
        <v>83</v>
      </c>
      <c r="AY89" s="216" t="s">
        <v>151</v>
      </c>
      <c r="BK89" s="218">
        <f>SUM(BK90:BK101)</f>
        <v>0</v>
      </c>
    </row>
    <row r="90" s="2" customFormat="1" ht="21.75" customHeight="1">
      <c r="A90" s="41"/>
      <c r="B90" s="42"/>
      <c r="C90" s="221" t="s">
        <v>81</v>
      </c>
      <c r="D90" s="221" t="s">
        <v>154</v>
      </c>
      <c r="E90" s="222" t="s">
        <v>3520</v>
      </c>
      <c r="F90" s="223" t="s">
        <v>3521</v>
      </c>
      <c r="G90" s="224" t="s">
        <v>297</v>
      </c>
      <c r="H90" s="225">
        <v>15</v>
      </c>
      <c r="I90" s="226"/>
      <c r="J90" s="227">
        <f>ROUND(I90*H90,2)</f>
        <v>0</v>
      </c>
      <c r="K90" s="223" t="s">
        <v>21</v>
      </c>
      <c r="L90" s="47"/>
      <c r="M90" s="228" t="s">
        <v>21</v>
      </c>
      <c r="N90" s="229" t="s">
        <v>44</v>
      </c>
      <c r="O90" s="8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32" t="s">
        <v>554</v>
      </c>
      <c r="AT90" s="232" t="s">
        <v>154</v>
      </c>
      <c r="AU90" s="232" t="s">
        <v>152</v>
      </c>
      <c r="AY90" s="19" t="s">
        <v>151</v>
      </c>
      <c r="BE90" s="233">
        <f>IF(N90="základní",J90,0)</f>
        <v>0</v>
      </c>
      <c r="BF90" s="233">
        <f>IF(N90="snížená",J90,0)</f>
        <v>0</v>
      </c>
      <c r="BG90" s="233">
        <f>IF(N90="zákl. přenesená",J90,0)</f>
        <v>0</v>
      </c>
      <c r="BH90" s="233">
        <f>IF(N90="sníž. přenesená",J90,0)</f>
        <v>0</v>
      </c>
      <c r="BI90" s="233">
        <f>IF(N90="nulová",J90,0)</f>
        <v>0</v>
      </c>
      <c r="BJ90" s="19" t="s">
        <v>81</v>
      </c>
      <c r="BK90" s="233">
        <f>ROUND(I90*H90,2)</f>
        <v>0</v>
      </c>
      <c r="BL90" s="19" t="s">
        <v>554</v>
      </c>
      <c r="BM90" s="232" t="s">
        <v>3522</v>
      </c>
    </row>
    <row r="91" s="2" customFormat="1">
      <c r="A91" s="41"/>
      <c r="B91" s="42"/>
      <c r="C91" s="43"/>
      <c r="D91" s="234" t="s">
        <v>161</v>
      </c>
      <c r="E91" s="43"/>
      <c r="F91" s="235" t="s">
        <v>3523</v>
      </c>
      <c r="G91" s="43"/>
      <c r="H91" s="43"/>
      <c r="I91" s="139"/>
      <c r="J91" s="43"/>
      <c r="K91" s="43"/>
      <c r="L91" s="47"/>
      <c r="M91" s="236"/>
      <c r="N91" s="237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161</v>
      </c>
      <c r="AU91" s="19" t="s">
        <v>152</v>
      </c>
    </row>
    <row r="92" s="2" customFormat="1" ht="21.75" customHeight="1">
      <c r="A92" s="41"/>
      <c r="B92" s="42"/>
      <c r="C92" s="221" t="s">
        <v>83</v>
      </c>
      <c r="D92" s="221" t="s">
        <v>154</v>
      </c>
      <c r="E92" s="222" t="s">
        <v>3524</v>
      </c>
      <c r="F92" s="223" t="s">
        <v>3525</v>
      </c>
      <c r="G92" s="224" t="s">
        <v>297</v>
      </c>
      <c r="H92" s="225">
        <v>55</v>
      </c>
      <c r="I92" s="226"/>
      <c r="J92" s="227">
        <f>ROUND(I92*H92,2)</f>
        <v>0</v>
      </c>
      <c r="K92" s="223" t="s">
        <v>21</v>
      </c>
      <c r="L92" s="47"/>
      <c r="M92" s="228" t="s">
        <v>21</v>
      </c>
      <c r="N92" s="229" t="s">
        <v>44</v>
      </c>
      <c r="O92" s="8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32" t="s">
        <v>554</v>
      </c>
      <c r="AT92" s="232" t="s">
        <v>154</v>
      </c>
      <c r="AU92" s="232" t="s">
        <v>152</v>
      </c>
      <c r="AY92" s="19" t="s">
        <v>151</v>
      </c>
      <c r="BE92" s="233">
        <f>IF(N92="základní",J92,0)</f>
        <v>0</v>
      </c>
      <c r="BF92" s="233">
        <f>IF(N92="snížená",J92,0)</f>
        <v>0</v>
      </c>
      <c r="BG92" s="233">
        <f>IF(N92="zákl. přenesená",J92,0)</f>
        <v>0</v>
      </c>
      <c r="BH92" s="233">
        <f>IF(N92="sníž. přenesená",J92,0)</f>
        <v>0</v>
      </c>
      <c r="BI92" s="233">
        <f>IF(N92="nulová",J92,0)</f>
        <v>0</v>
      </c>
      <c r="BJ92" s="19" t="s">
        <v>81</v>
      </c>
      <c r="BK92" s="233">
        <f>ROUND(I92*H92,2)</f>
        <v>0</v>
      </c>
      <c r="BL92" s="19" t="s">
        <v>554</v>
      </c>
      <c r="BM92" s="232" t="s">
        <v>3526</v>
      </c>
    </row>
    <row r="93" s="2" customFormat="1">
      <c r="A93" s="41"/>
      <c r="B93" s="42"/>
      <c r="C93" s="43"/>
      <c r="D93" s="234" t="s">
        <v>161</v>
      </c>
      <c r="E93" s="43"/>
      <c r="F93" s="235" t="s">
        <v>3527</v>
      </c>
      <c r="G93" s="43"/>
      <c r="H93" s="43"/>
      <c r="I93" s="139"/>
      <c r="J93" s="43"/>
      <c r="K93" s="43"/>
      <c r="L93" s="47"/>
      <c r="M93" s="236"/>
      <c r="N93" s="237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161</v>
      </c>
      <c r="AU93" s="19" t="s">
        <v>152</v>
      </c>
    </row>
    <row r="94" s="2" customFormat="1" ht="21.75" customHeight="1">
      <c r="A94" s="41"/>
      <c r="B94" s="42"/>
      <c r="C94" s="221" t="s">
        <v>152</v>
      </c>
      <c r="D94" s="221" t="s">
        <v>154</v>
      </c>
      <c r="E94" s="222" t="s">
        <v>3528</v>
      </c>
      <c r="F94" s="223" t="s">
        <v>3529</v>
      </c>
      <c r="G94" s="224" t="s">
        <v>297</v>
      </c>
      <c r="H94" s="225">
        <v>265</v>
      </c>
      <c r="I94" s="226"/>
      <c r="J94" s="227">
        <f>ROUND(I94*H94,2)</f>
        <v>0</v>
      </c>
      <c r="K94" s="223" t="s">
        <v>21</v>
      </c>
      <c r="L94" s="47"/>
      <c r="M94" s="228" t="s">
        <v>21</v>
      </c>
      <c r="N94" s="229" t="s">
        <v>44</v>
      </c>
      <c r="O94" s="8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32" t="s">
        <v>554</v>
      </c>
      <c r="AT94" s="232" t="s">
        <v>154</v>
      </c>
      <c r="AU94" s="232" t="s">
        <v>152</v>
      </c>
      <c r="AY94" s="19" t="s">
        <v>151</v>
      </c>
      <c r="BE94" s="233">
        <f>IF(N94="základní",J94,0)</f>
        <v>0</v>
      </c>
      <c r="BF94" s="233">
        <f>IF(N94="snížená",J94,0)</f>
        <v>0</v>
      </c>
      <c r="BG94" s="233">
        <f>IF(N94="zákl. přenesená",J94,0)</f>
        <v>0</v>
      </c>
      <c r="BH94" s="233">
        <f>IF(N94="sníž. přenesená",J94,0)</f>
        <v>0</v>
      </c>
      <c r="BI94" s="233">
        <f>IF(N94="nulová",J94,0)</f>
        <v>0</v>
      </c>
      <c r="BJ94" s="19" t="s">
        <v>81</v>
      </c>
      <c r="BK94" s="233">
        <f>ROUND(I94*H94,2)</f>
        <v>0</v>
      </c>
      <c r="BL94" s="19" t="s">
        <v>554</v>
      </c>
      <c r="BM94" s="232" t="s">
        <v>3530</v>
      </c>
    </row>
    <row r="95" s="2" customFormat="1">
      <c r="A95" s="41"/>
      <c r="B95" s="42"/>
      <c r="C95" s="43"/>
      <c r="D95" s="234" t="s">
        <v>161</v>
      </c>
      <c r="E95" s="43"/>
      <c r="F95" s="235" t="s">
        <v>3531</v>
      </c>
      <c r="G95" s="43"/>
      <c r="H95" s="43"/>
      <c r="I95" s="139"/>
      <c r="J95" s="43"/>
      <c r="K95" s="43"/>
      <c r="L95" s="47"/>
      <c r="M95" s="236"/>
      <c r="N95" s="237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161</v>
      </c>
      <c r="AU95" s="19" t="s">
        <v>152</v>
      </c>
    </row>
    <row r="96" s="2" customFormat="1" ht="21.75" customHeight="1">
      <c r="A96" s="41"/>
      <c r="B96" s="42"/>
      <c r="C96" s="221" t="s">
        <v>159</v>
      </c>
      <c r="D96" s="221" t="s">
        <v>154</v>
      </c>
      <c r="E96" s="222" t="s">
        <v>3532</v>
      </c>
      <c r="F96" s="223" t="s">
        <v>3533</v>
      </c>
      <c r="G96" s="224" t="s">
        <v>297</v>
      </c>
      <c r="H96" s="225">
        <v>160</v>
      </c>
      <c r="I96" s="226"/>
      <c r="J96" s="227">
        <f>ROUND(I96*H96,2)</f>
        <v>0</v>
      </c>
      <c r="K96" s="223" t="s">
        <v>21</v>
      </c>
      <c r="L96" s="47"/>
      <c r="M96" s="228" t="s">
        <v>21</v>
      </c>
      <c r="N96" s="229" t="s">
        <v>44</v>
      </c>
      <c r="O96" s="8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32" t="s">
        <v>554</v>
      </c>
      <c r="AT96" s="232" t="s">
        <v>154</v>
      </c>
      <c r="AU96" s="232" t="s">
        <v>152</v>
      </c>
      <c r="AY96" s="19" t="s">
        <v>151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19" t="s">
        <v>81</v>
      </c>
      <c r="BK96" s="233">
        <f>ROUND(I96*H96,2)</f>
        <v>0</v>
      </c>
      <c r="BL96" s="19" t="s">
        <v>554</v>
      </c>
      <c r="BM96" s="232" t="s">
        <v>3534</v>
      </c>
    </row>
    <row r="97" s="2" customFormat="1">
      <c r="A97" s="41"/>
      <c r="B97" s="42"/>
      <c r="C97" s="43"/>
      <c r="D97" s="234" t="s">
        <v>161</v>
      </c>
      <c r="E97" s="43"/>
      <c r="F97" s="235" t="s">
        <v>3535</v>
      </c>
      <c r="G97" s="43"/>
      <c r="H97" s="43"/>
      <c r="I97" s="139"/>
      <c r="J97" s="43"/>
      <c r="K97" s="43"/>
      <c r="L97" s="47"/>
      <c r="M97" s="236"/>
      <c r="N97" s="237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161</v>
      </c>
      <c r="AU97" s="19" t="s">
        <v>152</v>
      </c>
    </row>
    <row r="98" s="2" customFormat="1" ht="21.75" customHeight="1">
      <c r="A98" s="41"/>
      <c r="B98" s="42"/>
      <c r="C98" s="221" t="s">
        <v>185</v>
      </c>
      <c r="D98" s="221" t="s">
        <v>154</v>
      </c>
      <c r="E98" s="222" t="s">
        <v>3536</v>
      </c>
      <c r="F98" s="223" t="s">
        <v>3537</v>
      </c>
      <c r="G98" s="224" t="s">
        <v>297</v>
      </c>
      <c r="H98" s="225">
        <v>50</v>
      </c>
      <c r="I98" s="226"/>
      <c r="J98" s="227">
        <f>ROUND(I98*H98,2)</f>
        <v>0</v>
      </c>
      <c r="K98" s="223" t="s">
        <v>21</v>
      </c>
      <c r="L98" s="47"/>
      <c r="M98" s="228" t="s">
        <v>21</v>
      </c>
      <c r="N98" s="229" t="s">
        <v>44</v>
      </c>
      <c r="O98" s="8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32" t="s">
        <v>554</v>
      </c>
      <c r="AT98" s="232" t="s">
        <v>154</v>
      </c>
      <c r="AU98" s="232" t="s">
        <v>152</v>
      </c>
      <c r="AY98" s="19" t="s">
        <v>151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19" t="s">
        <v>81</v>
      </c>
      <c r="BK98" s="233">
        <f>ROUND(I98*H98,2)</f>
        <v>0</v>
      </c>
      <c r="BL98" s="19" t="s">
        <v>554</v>
      </c>
      <c r="BM98" s="232" t="s">
        <v>3538</v>
      </c>
    </row>
    <row r="99" s="2" customFormat="1">
      <c r="A99" s="41"/>
      <c r="B99" s="42"/>
      <c r="C99" s="43"/>
      <c r="D99" s="234" t="s">
        <v>161</v>
      </c>
      <c r="E99" s="43"/>
      <c r="F99" s="235" t="s">
        <v>3539</v>
      </c>
      <c r="G99" s="43"/>
      <c r="H99" s="43"/>
      <c r="I99" s="139"/>
      <c r="J99" s="43"/>
      <c r="K99" s="43"/>
      <c r="L99" s="47"/>
      <c r="M99" s="236"/>
      <c r="N99" s="237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161</v>
      </c>
      <c r="AU99" s="19" t="s">
        <v>152</v>
      </c>
    </row>
    <row r="100" s="2" customFormat="1" ht="16.5" customHeight="1">
      <c r="A100" s="41"/>
      <c r="B100" s="42"/>
      <c r="C100" s="221" t="s">
        <v>165</v>
      </c>
      <c r="D100" s="221" t="s">
        <v>154</v>
      </c>
      <c r="E100" s="222" t="s">
        <v>3540</v>
      </c>
      <c r="F100" s="223" t="s">
        <v>3541</v>
      </c>
      <c r="G100" s="224" t="s">
        <v>3424</v>
      </c>
      <c r="H100" s="225">
        <v>1</v>
      </c>
      <c r="I100" s="226"/>
      <c r="J100" s="227">
        <f>ROUND(I100*H100,2)</f>
        <v>0</v>
      </c>
      <c r="K100" s="223" t="s">
        <v>21</v>
      </c>
      <c r="L100" s="47"/>
      <c r="M100" s="228" t="s">
        <v>21</v>
      </c>
      <c r="N100" s="229" t="s">
        <v>44</v>
      </c>
      <c r="O100" s="8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32" t="s">
        <v>554</v>
      </c>
      <c r="AT100" s="232" t="s">
        <v>154</v>
      </c>
      <c r="AU100" s="232" t="s">
        <v>152</v>
      </c>
      <c r="AY100" s="19" t="s">
        <v>151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19" t="s">
        <v>81</v>
      </c>
      <c r="BK100" s="233">
        <f>ROUND(I100*H100,2)</f>
        <v>0</v>
      </c>
      <c r="BL100" s="19" t="s">
        <v>554</v>
      </c>
      <c r="BM100" s="232" t="s">
        <v>3542</v>
      </c>
    </row>
    <row r="101" s="2" customFormat="1">
      <c r="A101" s="41"/>
      <c r="B101" s="42"/>
      <c r="C101" s="43"/>
      <c r="D101" s="234" t="s">
        <v>161</v>
      </c>
      <c r="E101" s="43"/>
      <c r="F101" s="235" t="s">
        <v>3541</v>
      </c>
      <c r="G101" s="43"/>
      <c r="H101" s="43"/>
      <c r="I101" s="139"/>
      <c r="J101" s="43"/>
      <c r="K101" s="43"/>
      <c r="L101" s="47"/>
      <c r="M101" s="236"/>
      <c r="N101" s="237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161</v>
      </c>
      <c r="AU101" s="19" t="s">
        <v>152</v>
      </c>
    </row>
    <row r="102" s="12" customFormat="1" ht="20.88" customHeight="1">
      <c r="A102" s="12"/>
      <c r="B102" s="205"/>
      <c r="C102" s="206"/>
      <c r="D102" s="207" t="s">
        <v>72</v>
      </c>
      <c r="E102" s="219" t="s">
        <v>3543</v>
      </c>
      <c r="F102" s="219" t="s">
        <v>3544</v>
      </c>
      <c r="G102" s="206"/>
      <c r="H102" s="206"/>
      <c r="I102" s="209"/>
      <c r="J102" s="220">
        <f>BK102</f>
        <v>0</v>
      </c>
      <c r="K102" s="206"/>
      <c r="L102" s="211"/>
      <c r="M102" s="212"/>
      <c r="N102" s="213"/>
      <c r="O102" s="213"/>
      <c r="P102" s="214">
        <f>SUM(P103:P108)</f>
        <v>0</v>
      </c>
      <c r="Q102" s="213"/>
      <c r="R102" s="214">
        <f>SUM(R103:R108)</f>
        <v>0</v>
      </c>
      <c r="S102" s="213"/>
      <c r="T102" s="215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6" t="s">
        <v>152</v>
      </c>
      <c r="AT102" s="217" t="s">
        <v>72</v>
      </c>
      <c r="AU102" s="217" t="s">
        <v>83</v>
      </c>
      <c r="AY102" s="216" t="s">
        <v>151</v>
      </c>
      <c r="BK102" s="218">
        <f>SUM(BK103:BK108)</f>
        <v>0</v>
      </c>
    </row>
    <row r="103" s="2" customFormat="1" ht="33" customHeight="1">
      <c r="A103" s="41"/>
      <c r="B103" s="42"/>
      <c r="C103" s="221" t="s">
        <v>198</v>
      </c>
      <c r="D103" s="221" t="s">
        <v>154</v>
      </c>
      <c r="E103" s="222" t="s">
        <v>3545</v>
      </c>
      <c r="F103" s="223" t="s">
        <v>3546</v>
      </c>
      <c r="G103" s="224" t="s">
        <v>157</v>
      </c>
      <c r="H103" s="225">
        <v>1</v>
      </c>
      <c r="I103" s="226"/>
      <c r="J103" s="227">
        <f>ROUND(I103*H103,2)</f>
        <v>0</v>
      </c>
      <c r="K103" s="223" t="s">
        <v>21</v>
      </c>
      <c r="L103" s="47"/>
      <c r="M103" s="228" t="s">
        <v>21</v>
      </c>
      <c r="N103" s="229" t="s">
        <v>44</v>
      </c>
      <c r="O103" s="8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32" t="s">
        <v>554</v>
      </c>
      <c r="AT103" s="232" t="s">
        <v>154</v>
      </c>
      <c r="AU103" s="232" t="s">
        <v>152</v>
      </c>
      <c r="AY103" s="19" t="s">
        <v>151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19" t="s">
        <v>81</v>
      </c>
      <c r="BK103" s="233">
        <f>ROUND(I103*H103,2)</f>
        <v>0</v>
      </c>
      <c r="BL103" s="19" t="s">
        <v>554</v>
      </c>
      <c r="BM103" s="232" t="s">
        <v>3547</v>
      </c>
    </row>
    <row r="104" s="2" customFormat="1">
      <c r="A104" s="41"/>
      <c r="B104" s="42"/>
      <c r="C104" s="43"/>
      <c r="D104" s="234" t="s">
        <v>161</v>
      </c>
      <c r="E104" s="43"/>
      <c r="F104" s="235" t="s">
        <v>3546</v>
      </c>
      <c r="G104" s="43"/>
      <c r="H104" s="43"/>
      <c r="I104" s="139"/>
      <c r="J104" s="43"/>
      <c r="K104" s="43"/>
      <c r="L104" s="47"/>
      <c r="M104" s="236"/>
      <c r="N104" s="23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161</v>
      </c>
      <c r="AU104" s="19" t="s">
        <v>152</v>
      </c>
    </row>
    <row r="105" s="2" customFormat="1" ht="33" customHeight="1">
      <c r="A105" s="41"/>
      <c r="B105" s="42"/>
      <c r="C105" s="221" t="s">
        <v>204</v>
      </c>
      <c r="D105" s="221" t="s">
        <v>154</v>
      </c>
      <c r="E105" s="222" t="s">
        <v>3548</v>
      </c>
      <c r="F105" s="223" t="s">
        <v>3549</v>
      </c>
      <c r="G105" s="224" t="s">
        <v>157</v>
      </c>
      <c r="H105" s="225">
        <v>1</v>
      </c>
      <c r="I105" s="226"/>
      <c r="J105" s="227">
        <f>ROUND(I105*H105,2)</f>
        <v>0</v>
      </c>
      <c r="K105" s="223" t="s">
        <v>21</v>
      </c>
      <c r="L105" s="47"/>
      <c r="M105" s="228" t="s">
        <v>21</v>
      </c>
      <c r="N105" s="229" t="s">
        <v>44</v>
      </c>
      <c r="O105" s="8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32" t="s">
        <v>554</v>
      </c>
      <c r="AT105" s="232" t="s">
        <v>154</v>
      </c>
      <c r="AU105" s="232" t="s">
        <v>152</v>
      </c>
      <c r="AY105" s="19" t="s">
        <v>151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19" t="s">
        <v>81</v>
      </c>
      <c r="BK105" s="233">
        <f>ROUND(I105*H105,2)</f>
        <v>0</v>
      </c>
      <c r="BL105" s="19" t="s">
        <v>554</v>
      </c>
      <c r="BM105" s="232" t="s">
        <v>3550</v>
      </c>
    </row>
    <row r="106" s="2" customFormat="1">
      <c r="A106" s="41"/>
      <c r="B106" s="42"/>
      <c r="C106" s="43"/>
      <c r="D106" s="234" t="s">
        <v>161</v>
      </c>
      <c r="E106" s="43"/>
      <c r="F106" s="235" t="s">
        <v>3549</v>
      </c>
      <c r="G106" s="43"/>
      <c r="H106" s="43"/>
      <c r="I106" s="139"/>
      <c r="J106" s="43"/>
      <c r="K106" s="43"/>
      <c r="L106" s="47"/>
      <c r="M106" s="236"/>
      <c r="N106" s="237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161</v>
      </c>
      <c r="AU106" s="19" t="s">
        <v>152</v>
      </c>
    </row>
    <row r="107" s="2" customFormat="1" ht="16.5" customHeight="1">
      <c r="A107" s="41"/>
      <c r="B107" s="42"/>
      <c r="C107" s="221" t="s">
        <v>196</v>
      </c>
      <c r="D107" s="221" t="s">
        <v>154</v>
      </c>
      <c r="E107" s="222" t="s">
        <v>3551</v>
      </c>
      <c r="F107" s="223" t="s">
        <v>3541</v>
      </c>
      <c r="G107" s="224" t="s">
        <v>3424</v>
      </c>
      <c r="H107" s="225">
        <v>1</v>
      </c>
      <c r="I107" s="226"/>
      <c r="J107" s="227">
        <f>ROUND(I107*H107,2)</f>
        <v>0</v>
      </c>
      <c r="K107" s="223" t="s">
        <v>21</v>
      </c>
      <c r="L107" s="47"/>
      <c r="M107" s="228" t="s">
        <v>21</v>
      </c>
      <c r="N107" s="229" t="s">
        <v>44</v>
      </c>
      <c r="O107" s="8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32" t="s">
        <v>554</v>
      </c>
      <c r="AT107" s="232" t="s">
        <v>154</v>
      </c>
      <c r="AU107" s="232" t="s">
        <v>152</v>
      </c>
      <c r="AY107" s="19" t="s">
        <v>151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19" t="s">
        <v>81</v>
      </c>
      <c r="BK107" s="233">
        <f>ROUND(I107*H107,2)</f>
        <v>0</v>
      </c>
      <c r="BL107" s="19" t="s">
        <v>554</v>
      </c>
      <c r="BM107" s="232" t="s">
        <v>3552</v>
      </c>
    </row>
    <row r="108" s="2" customFormat="1">
      <c r="A108" s="41"/>
      <c r="B108" s="42"/>
      <c r="C108" s="43"/>
      <c r="D108" s="234" t="s">
        <v>161</v>
      </c>
      <c r="E108" s="43"/>
      <c r="F108" s="235" t="s">
        <v>3541</v>
      </c>
      <c r="G108" s="43"/>
      <c r="H108" s="43"/>
      <c r="I108" s="139"/>
      <c r="J108" s="43"/>
      <c r="K108" s="43"/>
      <c r="L108" s="47"/>
      <c r="M108" s="236"/>
      <c r="N108" s="237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161</v>
      </c>
      <c r="AU108" s="19" t="s">
        <v>152</v>
      </c>
    </row>
    <row r="109" s="12" customFormat="1" ht="20.88" customHeight="1">
      <c r="A109" s="12"/>
      <c r="B109" s="205"/>
      <c r="C109" s="206"/>
      <c r="D109" s="207" t="s">
        <v>72</v>
      </c>
      <c r="E109" s="219" t="s">
        <v>3553</v>
      </c>
      <c r="F109" s="219" t="s">
        <v>3554</v>
      </c>
      <c r="G109" s="206"/>
      <c r="H109" s="206"/>
      <c r="I109" s="209"/>
      <c r="J109" s="220">
        <f>BK109</f>
        <v>0</v>
      </c>
      <c r="K109" s="206"/>
      <c r="L109" s="211"/>
      <c r="M109" s="212"/>
      <c r="N109" s="213"/>
      <c r="O109" s="213"/>
      <c r="P109" s="214">
        <f>SUM(P110:P115)</f>
        <v>0</v>
      </c>
      <c r="Q109" s="213"/>
      <c r="R109" s="214">
        <f>SUM(R110:R115)</f>
        <v>0</v>
      </c>
      <c r="S109" s="213"/>
      <c r="T109" s="215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6" t="s">
        <v>152</v>
      </c>
      <c r="AT109" s="217" t="s">
        <v>72</v>
      </c>
      <c r="AU109" s="217" t="s">
        <v>83</v>
      </c>
      <c r="AY109" s="216" t="s">
        <v>151</v>
      </c>
      <c r="BK109" s="218">
        <f>SUM(BK110:BK115)</f>
        <v>0</v>
      </c>
    </row>
    <row r="110" s="2" customFormat="1" ht="21.75" customHeight="1">
      <c r="A110" s="41"/>
      <c r="B110" s="42"/>
      <c r="C110" s="221" t="s">
        <v>219</v>
      </c>
      <c r="D110" s="221" t="s">
        <v>154</v>
      </c>
      <c r="E110" s="222" t="s">
        <v>3555</v>
      </c>
      <c r="F110" s="223" t="s">
        <v>3556</v>
      </c>
      <c r="G110" s="224" t="s">
        <v>297</v>
      </c>
      <c r="H110" s="225">
        <v>485</v>
      </c>
      <c r="I110" s="226"/>
      <c r="J110" s="227">
        <f>ROUND(I110*H110,2)</f>
        <v>0</v>
      </c>
      <c r="K110" s="223" t="s">
        <v>21</v>
      </c>
      <c r="L110" s="47"/>
      <c r="M110" s="228" t="s">
        <v>21</v>
      </c>
      <c r="N110" s="229" t="s">
        <v>44</v>
      </c>
      <c r="O110" s="8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32" t="s">
        <v>554</v>
      </c>
      <c r="AT110" s="232" t="s">
        <v>154</v>
      </c>
      <c r="AU110" s="232" t="s">
        <v>152</v>
      </c>
      <c r="AY110" s="19" t="s">
        <v>151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19" t="s">
        <v>81</v>
      </c>
      <c r="BK110" s="233">
        <f>ROUND(I110*H110,2)</f>
        <v>0</v>
      </c>
      <c r="BL110" s="19" t="s">
        <v>554</v>
      </c>
      <c r="BM110" s="232" t="s">
        <v>3557</v>
      </c>
    </row>
    <row r="111" s="2" customFormat="1">
      <c r="A111" s="41"/>
      <c r="B111" s="42"/>
      <c r="C111" s="43"/>
      <c r="D111" s="234" t="s">
        <v>161</v>
      </c>
      <c r="E111" s="43"/>
      <c r="F111" s="235" t="s">
        <v>3556</v>
      </c>
      <c r="G111" s="43"/>
      <c r="H111" s="43"/>
      <c r="I111" s="139"/>
      <c r="J111" s="43"/>
      <c r="K111" s="43"/>
      <c r="L111" s="47"/>
      <c r="M111" s="236"/>
      <c r="N111" s="237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161</v>
      </c>
      <c r="AU111" s="19" t="s">
        <v>152</v>
      </c>
    </row>
    <row r="112" s="2" customFormat="1" ht="33" customHeight="1">
      <c r="A112" s="41"/>
      <c r="B112" s="42"/>
      <c r="C112" s="221" t="s">
        <v>225</v>
      </c>
      <c r="D112" s="221" t="s">
        <v>154</v>
      </c>
      <c r="E112" s="222" t="s">
        <v>3558</v>
      </c>
      <c r="F112" s="223" t="s">
        <v>3559</v>
      </c>
      <c r="G112" s="224" t="s">
        <v>157</v>
      </c>
      <c r="H112" s="225">
        <v>1</v>
      </c>
      <c r="I112" s="226"/>
      <c r="J112" s="227">
        <f>ROUND(I112*H112,2)</f>
        <v>0</v>
      </c>
      <c r="K112" s="223" t="s">
        <v>21</v>
      </c>
      <c r="L112" s="47"/>
      <c r="M112" s="228" t="s">
        <v>21</v>
      </c>
      <c r="N112" s="229" t="s">
        <v>44</v>
      </c>
      <c r="O112" s="8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32" t="s">
        <v>554</v>
      </c>
      <c r="AT112" s="232" t="s">
        <v>154</v>
      </c>
      <c r="AU112" s="232" t="s">
        <v>152</v>
      </c>
      <c r="AY112" s="19" t="s">
        <v>151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19" t="s">
        <v>81</v>
      </c>
      <c r="BK112" s="233">
        <f>ROUND(I112*H112,2)</f>
        <v>0</v>
      </c>
      <c r="BL112" s="19" t="s">
        <v>554</v>
      </c>
      <c r="BM112" s="232" t="s">
        <v>3560</v>
      </c>
    </row>
    <row r="113" s="2" customFormat="1">
      <c r="A113" s="41"/>
      <c r="B113" s="42"/>
      <c r="C113" s="43"/>
      <c r="D113" s="234" t="s">
        <v>161</v>
      </c>
      <c r="E113" s="43"/>
      <c r="F113" s="235" t="s">
        <v>3559</v>
      </c>
      <c r="G113" s="43"/>
      <c r="H113" s="43"/>
      <c r="I113" s="139"/>
      <c r="J113" s="43"/>
      <c r="K113" s="43"/>
      <c r="L113" s="47"/>
      <c r="M113" s="236"/>
      <c r="N113" s="237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161</v>
      </c>
      <c r="AU113" s="19" t="s">
        <v>152</v>
      </c>
    </row>
    <row r="114" s="2" customFormat="1" ht="16.5" customHeight="1">
      <c r="A114" s="41"/>
      <c r="B114" s="42"/>
      <c r="C114" s="221" t="s">
        <v>233</v>
      </c>
      <c r="D114" s="221" t="s">
        <v>154</v>
      </c>
      <c r="E114" s="222" t="s">
        <v>3561</v>
      </c>
      <c r="F114" s="223" t="s">
        <v>3541</v>
      </c>
      <c r="G114" s="224" t="s">
        <v>3424</v>
      </c>
      <c r="H114" s="225">
        <v>1</v>
      </c>
      <c r="I114" s="226"/>
      <c r="J114" s="227">
        <f>ROUND(I114*H114,2)</f>
        <v>0</v>
      </c>
      <c r="K114" s="223" t="s">
        <v>21</v>
      </c>
      <c r="L114" s="47"/>
      <c r="M114" s="228" t="s">
        <v>21</v>
      </c>
      <c r="N114" s="229" t="s">
        <v>44</v>
      </c>
      <c r="O114" s="8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32" t="s">
        <v>554</v>
      </c>
      <c r="AT114" s="232" t="s">
        <v>154</v>
      </c>
      <c r="AU114" s="232" t="s">
        <v>152</v>
      </c>
      <c r="AY114" s="19" t="s">
        <v>151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19" t="s">
        <v>81</v>
      </c>
      <c r="BK114" s="233">
        <f>ROUND(I114*H114,2)</f>
        <v>0</v>
      </c>
      <c r="BL114" s="19" t="s">
        <v>554</v>
      </c>
      <c r="BM114" s="232" t="s">
        <v>3562</v>
      </c>
    </row>
    <row r="115" s="2" customFormat="1">
      <c r="A115" s="41"/>
      <c r="B115" s="42"/>
      <c r="C115" s="43"/>
      <c r="D115" s="234" t="s">
        <v>161</v>
      </c>
      <c r="E115" s="43"/>
      <c r="F115" s="235" t="s">
        <v>3541</v>
      </c>
      <c r="G115" s="43"/>
      <c r="H115" s="43"/>
      <c r="I115" s="139"/>
      <c r="J115" s="43"/>
      <c r="K115" s="43"/>
      <c r="L115" s="47"/>
      <c r="M115" s="236"/>
      <c r="N115" s="23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161</v>
      </c>
      <c r="AU115" s="19" t="s">
        <v>152</v>
      </c>
    </row>
    <row r="116" s="12" customFormat="1" ht="20.88" customHeight="1">
      <c r="A116" s="12"/>
      <c r="B116" s="205"/>
      <c r="C116" s="206"/>
      <c r="D116" s="207" t="s">
        <v>72</v>
      </c>
      <c r="E116" s="219" t="s">
        <v>3563</v>
      </c>
      <c r="F116" s="219" t="s">
        <v>3564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SUM(P117:P126)</f>
        <v>0</v>
      </c>
      <c r="Q116" s="213"/>
      <c r="R116" s="214">
        <f>SUM(R117:R126)</f>
        <v>0</v>
      </c>
      <c r="S116" s="213"/>
      <c r="T116" s="215">
        <f>SUM(T117:T126)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6" t="s">
        <v>152</v>
      </c>
      <c r="AT116" s="217" t="s">
        <v>72</v>
      </c>
      <c r="AU116" s="217" t="s">
        <v>83</v>
      </c>
      <c r="AY116" s="216" t="s">
        <v>151</v>
      </c>
      <c r="BK116" s="218">
        <f>SUM(BK117:BK126)</f>
        <v>0</v>
      </c>
    </row>
    <row r="117" s="2" customFormat="1" ht="44.25" customHeight="1">
      <c r="A117" s="41"/>
      <c r="B117" s="42"/>
      <c r="C117" s="221" t="s">
        <v>244</v>
      </c>
      <c r="D117" s="221" t="s">
        <v>154</v>
      </c>
      <c r="E117" s="222" t="s">
        <v>3565</v>
      </c>
      <c r="F117" s="223" t="s">
        <v>3566</v>
      </c>
      <c r="G117" s="224" t="s">
        <v>157</v>
      </c>
      <c r="H117" s="225">
        <v>1</v>
      </c>
      <c r="I117" s="226"/>
      <c r="J117" s="227">
        <f>ROUND(I117*H117,2)</f>
        <v>0</v>
      </c>
      <c r="K117" s="223" t="s">
        <v>21</v>
      </c>
      <c r="L117" s="47"/>
      <c r="M117" s="228" t="s">
        <v>21</v>
      </c>
      <c r="N117" s="229" t="s">
        <v>44</v>
      </c>
      <c r="O117" s="8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32" t="s">
        <v>554</v>
      </c>
      <c r="AT117" s="232" t="s">
        <v>154</v>
      </c>
      <c r="AU117" s="232" t="s">
        <v>152</v>
      </c>
      <c r="AY117" s="19" t="s">
        <v>151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19" t="s">
        <v>81</v>
      </c>
      <c r="BK117" s="233">
        <f>ROUND(I117*H117,2)</f>
        <v>0</v>
      </c>
      <c r="BL117" s="19" t="s">
        <v>554</v>
      </c>
      <c r="BM117" s="232" t="s">
        <v>3567</v>
      </c>
    </row>
    <row r="118" s="2" customFormat="1">
      <c r="A118" s="41"/>
      <c r="B118" s="42"/>
      <c r="C118" s="43"/>
      <c r="D118" s="234" t="s">
        <v>161</v>
      </c>
      <c r="E118" s="43"/>
      <c r="F118" s="235" t="s">
        <v>3566</v>
      </c>
      <c r="G118" s="43"/>
      <c r="H118" s="43"/>
      <c r="I118" s="139"/>
      <c r="J118" s="43"/>
      <c r="K118" s="43"/>
      <c r="L118" s="47"/>
      <c r="M118" s="236"/>
      <c r="N118" s="237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161</v>
      </c>
      <c r="AU118" s="19" t="s">
        <v>152</v>
      </c>
    </row>
    <row r="119" s="2" customFormat="1" ht="44.25" customHeight="1">
      <c r="A119" s="41"/>
      <c r="B119" s="42"/>
      <c r="C119" s="221" t="s">
        <v>258</v>
      </c>
      <c r="D119" s="221" t="s">
        <v>154</v>
      </c>
      <c r="E119" s="222" t="s">
        <v>3568</v>
      </c>
      <c r="F119" s="223" t="s">
        <v>3569</v>
      </c>
      <c r="G119" s="224" t="s">
        <v>157</v>
      </c>
      <c r="H119" s="225">
        <v>1</v>
      </c>
      <c r="I119" s="226"/>
      <c r="J119" s="227">
        <f>ROUND(I119*H119,2)</f>
        <v>0</v>
      </c>
      <c r="K119" s="223" t="s">
        <v>21</v>
      </c>
      <c r="L119" s="47"/>
      <c r="M119" s="228" t="s">
        <v>21</v>
      </c>
      <c r="N119" s="229" t="s">
        <v>44</v>
      </c>
      <c r="O119" s="8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32" t="s">
        <v>554</v>
      </c>
      <c r="AT119" s="232" t="s">
        <v>154</v>
      </c>
      <c r="AU119" s="232" t="s">
        <v>152</v>
      </c>
      <c r="AY119" s="19" t="s">
        <v>151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9" t="s">
        <v>81</v>
      </c>
      <c r="BK119" s="233">
        <f>ROUND(I119*H119,2)</f>
        <v>0</v>
      </c>
      <c r="BL119" s="19" t="s">
        <v>554</v>
      </c>
      <c r="BM119" s="232" t="s">
        <v>3570</v>
      </c>
    </row>
    <row r="120" s="2" customFormat="1">
      <c r="A120" s="41"/>
      <c r="B120" s="42"/>
      <c r="C120" s="43"/>
      <c r="D120" s="234" t="s">
        <v>161</v>
      </c>
      <c r="E120" s="43"/>
      <c r="F120" s="235" t="s">
        <v>3569</v>
      </c>
      <c r="G120" s="43"/>
      <c r="H120" s="43"/>
      <c r="I120" s="139"/>
      <c r="J120" s="43"/>
      <c r="K120" s="43"/>
      <c r="L120" s="47"/>
      <c r="M120" s="236"/>
      <c r="N120" s="237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161</v>
      </c>
      <c r="AU120" s="19" t="s">
        <v>152</v>
      </c>
    </row>
    <row r="121" s="2" customFormat="1" ht="44.25" customHeight="1">
      <c r="A121" s="41"/>
      <c r="B121" s="42"/>
      <c r="C121" s="221" t="s">
        <v>8</v>
      </c>
      <c r="D121" s="221" t="s">
        <v>154</v>
      </c>
      <c r="E121" s="222" t="s">
        <v>3571</v>
      </c>
      <c r="F121" s="223" t="s">
        <v>3572</v>
      </c>
      <c r="G121" s="224" t="s">
        <v>157</v>
      </c>
      <c r="H121" s="225">
        <v>1</v>
      </c>
      <c r="I121" s="226"/>
      <c r="J121" s="227">
        <f>ROUND(I121*H121,2)</f>
        <v>0</v>
      </c>
      <c r="K121" s="223" t="s">
        <v>21</v>
      </c>
      <c r="L121" s="47"/>
      <c r="M121" s="228" t="s">
        <v>21</v>
      </c>
      <c r="N121" s="229" t="s">
        <v>44</v>
      </c>
      <c r="O121" s="8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32" t="s">
        <v>554</v>
      </c>
      <c r="AT121" s="232" t="s">
        <v>154</v>
      </c>
      <c r="AU121" s="232" t="s">
        <v>152</v>
      </c>
      <c r="AY121" s="19" t="s">
        <v>151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9" t="s">
        <v>81</v>
      </c>
      <c r="BK121" s="233">
        <f>ROUND(I121*H121,2)</f>
        <v>0</v>
      </c>
      <c r="BL121" s="19" t="s">
        <v>554</v>
      </c>
      <c r="BM121" s="232" t="s">
        <v>3573</v>
      </c>
    </row>
    <row r="122" s="2" customFormat="1">
      <c r="A122" s="41"/>
      <c r="B122" s="42"/>
      <c r="C122" s="43"/>
      <c r="D122" s="234" t="s">
        <v>161</v>
      </c>
      <c r="E122" s="43"/>
      <c r="F122" s="235" t="s">
        <v>3572</v>
      </c>
      <c r="G122" s="43"/>
      <c r="H122" s="43"/>
      <c r="I122" s="139"/>
      <c r="J122" s="43"/>
      <c r="K122" s="43"/>
      <c r="L122" s="47"/>
      <c r="M122" s="236"/>
      <c r="N122" s="237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161</v>
      </c>
      <c r="AU122" s="19" t="s">
        <v>152</v>
      </c>
    </row>
    <row r="123" s="2" customFormat="1" ht="21.75" customHeight="1">
      <c r="A123" s="41"/>
      <c r="B123" s="42"/>
      <c r="C123" s="221" t="s">
        <v>271</v>
      </c>
      <c r="D123" s="221" t="s">
        <v>154</v>
      </c>
      <c r="E123" s="222" t="s">
        <v>3574</v>
      </c>
      <c r="F123" s="223" t="s">
        <v>3575</v>
      </c>
      <c r="G123" s="224" t="s">
        <v>157</v>
      </c>
      <c r="H123" s="225">
        <v>3</v>
      </c>
      <c r="I123" s="226"/>
      <c r="J123" s="227">
        <f>ROUND(I123*H123,2)</f>
        <v>0</v>
      </c>
      <c r="K123" s="223" t="s">
        <v>21</v>
      </c>
      <c r="L123" s="47"/>
      <c r="M123" s="228" t="s">
        <v>21</v>
      </c>
      <c r="N123" s="229" t="s">
        <v>44</v>
      </c>
      <c r="O123" s="8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32" t="s">
        <v>554</v>
      </c>
      <c r="AT123" s="232" t="s">
        <v>154</v>
      </c>
      <c r="AU123" s="232" t="s">
        <v>152</v>
      </c>
      <c r="AY123" s="19" t="s">
        <v>151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9" t="s">
        <v>81</v>
      </c>
      <c r="BK123" s="233">
        <f>ROUND(I123*H123,2)</f>
        <v>0</v>
      </c>
      <c r="BL123" s="19" t="s">
        <v>554</v>
      </c>
      <c r="BM123" s="232" t="s">
        <v>3576</v>
      </c>
    </row>
    <row r="124" s="2" customFormat="1">
      <c r="A124" s="41"/>
      <c r="B124" s="42"/>
      <c r="C124" s="43"/>
      <c r="D124" s="234" t="s">
        <v>161</v>
      </c>
      <c r="E124" s="43"/>
      <c r="F124" s="235" t="s">
        <v>3575</v>
      </c>
      <c r="G124" s="43"/>
      <c r="H124" s="43"/>
      <c r="I124" s="139"/>
      <c r="J124" s="43"/>
      <c r="K124" s="43"/>
      <c r="L124" s="47"/>
      <c r="M124" s="236"/>
      <c r="N124" s="237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161</v>
      </c>
      <c r="AU124" s="19" t="s">
        <v>152</v>
      </c>
    </row>
    <row r="125" s="2" customFormat="1" ht="16.5" customHeight="1">
      <c r="A125" s="41"/>
      <c r="B125" s="42"/>
      <c r="C125" s="221" t="s">
        <v>277</v>
      </c>
      <c r="D125" s="221" t="s">
        <v>154</v>
      </c>
      <c r="E125" s="222" t="s">
        <v>3577</v>
      </c>
      <c r="F125" s="223" t="s">
        <v>3578</v>
      </c>
      <c r="G125" s="224" t="s">
        <v>3424</v>
      </c>
      <c r="H125" s="225">
        <v>1</v>
      </c>
      <c r="I125" s="226"/>
      <c r="J125" s="227">
        <f>ROUND(I125*H125,2)</f>
        <v>0</v>
      </c>
      <c r="K125" s="223" t="s">
        <v>21</v>
      </c>
      <c r="L125" s="47"/>
      <c r="M125" s="228" t="s">
        <v>21</v>
      </c>
      <c r="N125" s="229" t="s">
        <v>44</v>
      </c>
      <c r="O125" s="8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32" t="s">
        <v>554</v>
      </c>
      <c r="AT125" s="232" t="s">
        <v>154</v>
      </c>
      <c r="AU125" s="232" t="s">
        <v>152</v>
      </c>
      <c r="AY125" s="19" t="s">
        <v>151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9" t="s">
        <v>81</v>
      </c>
      <c r="BK125" s="233">
        <f>ROUND(I125*H125,2)</f>
        <v>0</v>
      </c>
      <c r="BL125" s="19" t="s">
        <v>554</v>
      </c>
      <c r="BM125" s="232" t="s">
        <v>3579</v>
      </c>
    </row>
    <row r="126" s="2" customFormat="1">
      <c r="A126" s="41"/>
      <c r="B126" s="42"/>
      <c r="C126" s="43"/>
      <c r="D126" s="234" t="s">
        <v>161</v>
      </c>
      <c r="E126" s="43"/>
      <c r="F126" s="235" t="s">
        <v>3578</v>
      </c>
      <c r="G126" s="43"/>
      <c r="H126" s="43"/>
      <c r="I126" s="139"/>
      <c r="J126" s="43"/>
      <c r="K126" s="43"/>
      <c r="L126" s="47"/>
      <c r="M126" s="236"/>
      <c r="N126" s="237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161</v>
      </c>
      <c r="AU126" s="19" t="s">
        <v>152</v>
      </c>
    </row>
    <row r="127" s="12" customFormat="1" ht="20.88" customHeight="1">
      <c r="A127" s="12"/>
      <c r="B127" s="205"/>
      <c r="C127" s="206"/>
      <c r="D127" s="207" t="s">
        <v>72</v>
      </c>
      <c r="E127" s="219" t="s">
        <v>3580</v>
      </c>
      <c r="F127" s="219" t="s">
        <v>3581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SUM(P128:P133)</f>
        <v>0</v>
      </c>
      <c r="Q127" s="213"/>
      <c r="R127" s="214">
        <f>SUM(R128:R133)</f>
        <v>0</v>
      </c>
      <c r="S127" s="213"/>
      <c r="T127" s="215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152</v>
      </c>
      <c r="AT127" s="217" t="s">
        <v>72</v>
      </c>
      <c r="AU127" s="217" t="s">
        <v>83</v>
      </c>
      <c r="AY127" s="216" t="s">
        <v>151</v>
      </c>
      <c r="BK127" s="218">
        <f>SUM(BK128:BK133)</f>
        <v>0</v>
      </c>
    </row>
    <row r="128" s="2" customFormat="1" ht="16.5" customHeight="1">
      <c r="A128" s="41"/>
      <c r="B128" s="42"/>
      <c r="C128" s="221" t="s">
        <v>283</v>
      </c>
      <c r="D128" s="221" t="s">
        <v>154</v>
      </c>
      <c r="E128" s="222" t="s">
        <v>3582</v>
      </c>
      <c r="F128" s="223" t="s">
        <v>3583</v>
      </c>
      <c r="G128" s="224" t="s">
        <v>3424</v>
      </c>
      <c r="H128" s="225">
        <v>1</v>
      </c>
      <c r="I128" s="226"/>
      <c r="J128" s="227">
        <f>ROUND(I128*H128,2)</f>
        <v>0</v>
      </c>
      <c r="K128" s="223" t="s">
        <v>21</v>
      </c>
      <c r="L128" s="47"/>
      <c r="M128" s="228" t="s">
        <v>21</v>
      </c>
      <c r="N128" s="229" t="s">
        <v>44</v>
      </c>
      <c r="O128" s="8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32" t="s">
        <v>554</v>
      </c>
      <c r="AT128" s="232" t="s">
        <v>154</v>
      </c>
      <c r="AU128" s="232" t="s">
        <v>152</v>
      </c>
      <c r="AY128" s="19" t="s">
        <v>151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9" t="s">
        <v>81</v>
      </c>
      <c r="BK128" s="233">
        <f>ROUND(I128*H128,2)</f>
        <v>0</v>
      </c>
      <c r="BL128" s="19" t="s">
        <v>554</v>
      </c>
      <c r="BM128" s="232" t="s">
        <v>3584</v>
      </c>
    </row>
    <row r="129" s="2" customFormat="1">
      <c r="A129" s="41"/>
      <c r="B129" s="42"/>
      <c r="C129" s="43"/>
      <c r="D129" s="234" t="s">
        <v>161</v>
      </c>
      <c r="E129" s="43"/>
      <c r="F129" s="235" t="s">
        <v>3583</v>
      </c>
      <c r="G129" s="43"/>
      <c r="H129" s="43"/>
      <c r="I129" s="139"/>
      <c r="J129" s="43"/>
      <c r="K129" s="43"/>
      <c r="L129" s="47"/>
      <c r="M129" s="236"/>
      <c r="N129" s="237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161</v>
      </c>
      <c r="AU129" s="19" t="s">
        <v>152</v>
      </c>
    </row>
    <row r="130" s="2" customFormat="1" ht="16.5" customHeight="1">
      <c r="A130" s="41"/>
      <c r="B130" s="42"/>
      <c r="C130" s="221" t="s">
        <v>288</v>
      </c>
      <c r="D130" s="221" t="s">
        <v>154</v>
      </c>
      <c r="E130" s="222" t="s">
        <v>3585</v>
      </c>
      <c r="F130" s="223" t="s">
        <v>3586</v>
      </c>
      <c r="G130" s="224" t="s">
        <v>3424</v>
      </c>
      <c r="H130" s="225">
        <v>1</v>
      </c>
      <c r="I130" s="226"/>
      <c r="J130" s="227">
        <f>ROUND(I130*H130,2)</f>
        <v>0</v>
      </c>
      <c r="K130" s="223" t="s">
        <v>21</v>
      </c>
      <c r="L130" s="47"/>
      <c r="M130" s="228" t="s">
        <v>21</v>
      </c>
      <c r="N130" s="229" t="s">
        <v>44</v>
      </c>
      <c r="O130" s="8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32" t="s">
        <v>554</v>
      </c>
      <c r="AT130" s="232" t="s">
        <v>154</v>
      </c>
      <c r="AU130" s="232" t="s">
        <v>152</v>
      </c>
      <c r="AY130" s="19" t="s">
        <v>151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9" t="s">
        <v>81</v>
      </c>
      <c r="BK130" s="233">
        <f>ROUND(I130*H130,2)</f>
        <v>0</v>
      </c>
      <c r="BL130" s="19" t="s">
        <v>554</v>
      </c>
      <c r="BM130" s="232" t="s">
        <v>3587</v>
      </c>
    </row>
    <row r="131" s="2" customFormat="1">
      <c r="A131" s="41"/>
      <c r="B131" s="42"/>
      <c r="C131" s="43"/>
      <c r="D131" s="234" t="s">
        <v>161</v>
      </c>
      <c r="E131" s="43"/>
      <c r="F131" s="235" t="s">
        <v>3586</v>
      </c>
      <c r="G131" s="43"/>
      <c r="H131" s="43"/>
      <c r="I131" s="139"/>
      <c r="J131" s="43"/>
      <c r="K131" s="43"/>
      <c r="L131" s="47"/>
      <c r="M131" s="236"/>
      <c r="N131" s="237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161</v>
      </c>
      <c r="AU131" s="19" t="s">
        <v>152</v>
      </c>
    </row>
    <row r="132" s="2" customFormat="1" ht="16.5" customHeight="1">
      <c r="A132" s="41"/>
      <c r="B132" s="42"/>
      <c r="C132" s="221" t="s">
        <v>294</v>
      </c>
      <c r="D132" s="221" t="s">
        <v>154</v>
      </c>
      <c r="E132" s="222" t="s">
        <v>3588</v>
      </c>
      <c r="F132" s="223" t="s">
        <v>3589</v>
      </c>
      <c r="G132" s="224" t="s">
        <v>3424</v>
      </c>
      <c r="H132" s="225">
        <v>1</v>
      </c>
      <c r="I132" s="226"/>
      <c r="J132" s="227">
        <f>ROUND(I132*H132,2)</f>
        <v>0</v>
      </c>
      <c r="K132" s="223" t="s">
        <v>21</v>
      </c>
      <c r="L132" s="47"/>
      <c r="M132" s="228" t="s">
        <v>21</v>
      </c>
      <c r="N132" s="229" t="s">
        <v>44</v>
      </c>
      <c r="O132" s="8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32" t="s">
        <v>554</v>
      </c>
      <c r="AT132" s="232" t="s">
        <v>154</v>
      </c>
      <c r="AU132" s="232" t="s">
        <v>152</v>
      </c>
      <c r="AY132" s="19" t="s">
        <v>151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9" t="s">
        <v>81</v>
      </c>
      <c r="BK132" s="233">
        <f>ROUND(I132*H132,2)</f>
        <v>0</v>
      </c>
      <c r="BL132" s="19" t="s">
        <v>554</v>
      </c>
      <c r="BM132" s="232" t="s">
        <v>3590</v>
      </c>
    </row>
    <row r="133" s="2" customFormat="1">
      <c r="A133" s="41"/>
      <c r="B133" s="42"/>
      <c r="C133" s="43"/>
      <c r="D133" s="234" t="s">
        <v>161</v>
      </c>
      <c r="E133" s="43"/>
      <c r="F133" s="235" t="s">
        <v>3589</v>
      </c>
      <c r="G133" s="43"/>
      <c r="H133" s="43"/>
      <c r="I133" s="139"/>
      <c r="J133" s="43"/>
      <c r="K133" s="43"/>
      <c r="L133" s="47"/>
      <c r="M133" s="294"/>
      <c r="N133" s="295"/>
      <c r="O133" s="296"/>
      <c r="P133" s="296"/>
      <c r="Q133" s="296"/>
      <c r="R133" s="296"/>
      <c r="S133" s="296"/>
      <c r="T133" s="297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161</v>
      </c>
      <c r="AU133" s="19" t="s">
        <v>152</v>
      </c>
    </row>
    <row r="134" s="2" customFormat="1" ht="6.96" customHeight="1">
      <c r="A134" s="41"/>
      <c r="B134" s="62"/>
      <c r="C134" s="63"/>
      <c r="D134" s="63"/>
      <c r="E134" s="63"/>
      <c r="F134" s="63"/>
      <c r="G134" s="63"/>
      <c r="H134" s="63"/>
      <c r="I134" s="169"/>
      <c r="J134" s="63"/>
      <c r="K134" s="63"/>
      <c r="L134" s="47"/>
      <c r="M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</sheetData>
  <sheetProtection sheet="1" autoFilter="0" formatColumns="0" formatRows="0" objects="1" scenarios="1" spinCount="100000" saltValue="qJD8WqjE1uIcX8JDLWR2QgtDJS3tp5bJVvpHZ+fnqBqrEho/13nO1LZEek2C8bQ+VluenHcncs/XnldYFsm6Dw==" hashValue="ocy8THC/Odpg2NCRYtcLN3sO/15U1UFk9GbmjxIBu5BFNHgu1zYsn4S5HWW9tXZN0iRMIzOLCrBec/ZESi1ekA==" algorithmName="SHA-512" password="CC35"/>
  <autoFilter ref="C85:K13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3591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ROUND(J86,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ROUND((SUM(BE86:BE148)),  2)</f>
        <v>0</v>
      </c>
      <c r="G33" s="41"/>
      <c r="H33" s="41"/>
      <c r="I33" s="158">
        <v>0.20999999999999999</v>
      </c>
      <c r="J33" s="157">
        <f>ROUND(((SUM(BE86:BE148))*I33),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ROUND((SUM(BF86:BF148)),  2)</f>
        <v>0</v>
      </c>
      <c r="G34" s="41"/>
      <c r="H34" s="41"/>
      <c r="I34" s="158">
        <v>0.14999999999999999</v>
      </c>
      <c r="J34" s="157">
        <f>ROUND(((SUM(BF86:BF148))*I34),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ROUND((SUM(BG86:BG148)),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ROUND((SUM(BH86:BH148)),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ROUND((SUM(BI86:BI148)),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VRN - Vedlejší a ostatní rozpočtové náklady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J86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3592</v>
      </c>
      <c r="E60" s="182"/>
      <c r="F60" s="182"/>
      <c r="G60" s="182"/>
      <c r="H60" s="182"/>
      <c r="I60" s="183"/>
      <c r="J60" s="184">
        <f>J87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3593</v>
      </c>
      <c r="E61" s="189"/>
      <c r="F61" s="189"/>
      <c r="G61" s="189"/>
      <c r="H61" s="189"/>
      <c r="I61" s="190"/>
      <c r="J61" s="191">
        <f>J88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3594</v>
      </c>
      <c r="E62" s="189"/>
      <c r="F62" s="189"/>
      <c r="G62" s="189"/>
      <c r="H62" s="189"/>
      <c r="I62" s="190"/>
      <c r="J62" s="191">
        <f>J94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3595</v>
      </c>
      <c r="E63" s="189"/>
      <c r="F63" s="189"/>
      <c r="G63" s="189"/>
      <c r="H63" s="189"/>
      <c r="I63" s="190"/>
      <c r="J63" s="191">
        <f>J133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3596</v>
      </c>
      <c r="E64" s="189"/>
      <c r="F64" s="189"/>
      <c r="G64" s="189"/>
      <c r="H64" s="189"/>
      <c r="I64" s="190"/>
      <c r="J64" s="191">
        <f>J136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6"/>
      <c r="C65" s="187"/>
      <c r="D65" s="188" t="s">
        <v>3597</v>
      </c>
      <c r="E65" s="189"/>
      <c r="F65" s="189"/>
      <c r="G65" s="189"/>
      <c r="H65" s="189"/>
      <c r="I65" s="190"/>
      <c r="J65" s="191">
        <f>J141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6"/>
      <c r="C66" s="187"/>
      <c r="D66" s="188" t="s">
        <v>3598</v>
      </c>
      <c r="E66" s="189"/>
      <c r="F66" s="189"/>
      <c r="G66" s="189"/>
      <c r="H66" s="189"/>
      <c r="I66" s="190"/>
      <c r="J66" s="191">
        <f>J145</f>
        <v>0</v>
      </c>
      <c r="K66" s="187"/>
      <c r="L66" s="19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39"/>
      <c r="J67" s="43"/>
      <c r="K67" s="43"/>
      <c r="L67" s="1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69"/>
      <c r="J68" s="63"/>
      <c r="K68" s="63"/>
      <c r="L68" s="1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72"/>
      <c r="J72" s="65"/>
      <c r="K72" s="65"/>
      <c r="L72" s="1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136</v>
      </c>
      <c r="D73" s="43"/>
      <c r="E73" s="43"/>
      <c r="F73" s="43"/>
      <c r="G73" s="43"/>
      <c r="H73" s="43"/>
      <c r="I73" s="139"/>
      <c r="J73" s="43"/>
      <c r="K73" s="43"/>
      <c r="L73" s="1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39"/>
      <c r="J74" s="43"/>
      <c r="K74" s="43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39"/>
      <c r="J75" s="43"/>
      <c r="K75" s="4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3" t="str">
        <f>E7</f>
        <v>Zateplení stropů budovy úřadu vlády ČR - Strakova akademie</v>
      </c>
      <c r="F76" s="34"/>
      <c r="G76" s="34"/>
      <c r="H76" s="34"/>
      <c r="I76" s="139"/>
      <c r="J76" s="43"/>
      <c r="K76" s="4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115</v>
      </c>
      <c r="D77" s="43"/>
      <c r="E77" s="43"/>
      <c r="F77" s="43"/>
      <c r="G77" s="43"/>
      <c r="H77" s="43"/>
      <c r="I77" s="139"/>
      <c r="J77" s="43"/>
      <c r="K77" s="43"/>
      <c r="L77" s="1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>VRN - Vedlejší a ostatní rozpočtové náklady</v>
      </c>
      <c r="F78" s="43"/>
      <c r="G78" s="43"/>
      <c r="H78" s="43"/>
      <c r="I78" s="139"/>
      <c r="J78" s="43"/>
      <c r="K78" s="43"/>
      <c r="L78" s="1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39"/>
      <c r="J79" s="43"/>
      <c r="K79" s="43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22</v>
      </c>
      <c r="D80" s="43"/>
      <c r="E80" s="43"/>
      <c r="F80" s="29" t="str">
        <f>F12</f>
        <v>nábř. Eduarda Beneše 128/4,Praha 1</v>
      </c>
      <c r="G80" s="43"/>
      <c r="H80" s="43"/>
      <c r="I80" s="143" t="s">
        <v>24</v>
      </c>
      <c r="J80" s="75" t="str">
        <f>IF(J12="","",J12)</f>
        <v>20. 7. 2020</v>
      </c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4" t="s">
        <v>28</v>
      </c>
      <c r="D82" s="43"/>
      <c r="E82" s="43"/>
      <c r="F82" s="29" t="str">
        <f>E15</f>
        <v xml:space="preserve"> </v>
      </c>
      <c r="G82" s="43"/>
      <c r="H82" s="43"/>
      <c r="I82" s="143" t="s">
        <v>34</v>
      </c>
      <c r="J82" s="39" t="str">
        <f>E21</f>
        <v xml:space="preserve"> </v>
      </c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4" t="s">
        <v>32</v>
      </c>
      <c r="D83" s="43"/>
      <c r="E83" s="43"/>
      <c r="F83" s="29" t="str">
        <f>IF(E18="","",E18)</f>
        <v>Vyplň údaj</v>
      </c>
      <c r="G83" s="43"/>
      <c r="H83" s="43"/>
      <c r="I83" s="143" t="s">
        <v>36</v>
      </c>
      <c r="J83" s="39" t="str">
        <f>E24</f>
        <v xml:space="preserve"> </v>
      </c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193"/>
      <c r="B85" s="194"/>
      <c r="C85" s="195" t="s">
        <v>137</v>
      </c>
      <c r="D85" s="196" t="s">
        <v>58</v>
      </c>
      <c r="E85" s="196" t="s">
        <v>54</v>
      </c>
      <c r="F85" s="196" t="s">
        <v>55</v>
      </c>
      <c r="G85" s="196" t="s">
        <v>138</v>
      </c>
      <c r="H85" s="196" t="s">
        <v>139</v>
      </c>
      <c r="I85" s="197" t="s">
        <v>140</v>
      </c>
      <c r="J85" s="196" t="s">
        <v>119</v>
      </c>
      <c r="K85" s="198" t="s">
        <v>141</v>
      </c>
      <c r="L85" s="199"/>
      <c r="M85" s="95" t="s">
        <v>21</v>
      </c>
      <c r="N85" s="96" t="s">
        <v>43</v>
      </c>
      <c r="O85" s="96" t="s">
        <v>142</v>
      </c>
      <c r="P85" s="96" t="s">
        <v>143</v>
      </c>
      <c r="Q85" s="96" t="s">
        <v>144</v>
      </c>
      <c r="R85" s="96" t="s">
        <v>145</v>
      </c>
      <c r="S85" s="96" t="s">
        <v>146</v>
      </c>
      <c r="T85" s="97" t="s">
        <v>147</v>
      </c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</row>
    <row r="86" s="2" customFormat="1" ht="22.8" customHeight="1">
      <c r="A86" s="41"/>
      <c r="B86" s="42"/>
      <c r="C86" s="102" t="s">
        <v>148</v>
      </c>
      <c r="D86" s="43"/>
      <c r="E86" s="43"/>
      <c r="F86" s="43"/>
      <c r="G86" s="43"/>
      <c r="H86" s="43"/>
      <c r="I86" s="139"/>
      <c r="J86" s="200">
        <f>BK86</f>
        <v>0</v>
      </c>
      <c r="K86" s="43"/>
      <c r="L86" s="47"/>
      <c r="M86" s="98"/>
      <c r="N86" s="201"/>
      <c r="O86" s="99"/>
      <c r="P86" s="202">
        <f>P87</f>
        <v>0</v>
      </c>
      <c r="Q86" s="99"/>
      <c r="R86" s="202">
        <f>R87</f>
        <v>0</v>
      </c>
      <c r="S86" s="99"/>
      <c r="T86" s="203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72</v>
      </c>
      <c r="AU86" s="19" t="s">
        <v>120</v>
      </c>
      <c r="BK86" s="204">
        <f>BK87</f>
        <v>0</v>
      </c>
    </row>
    <row r="87" s="12" customFormat="1" ht="25.92" customHeight="1">
      <c r="A87" s="12"/>
      <c r="B87" s="205"/>
      <c r="C87" s="206"/>
      <c r="D87" s="207" t="s">
        <v>72</v>
      </c>
      <c r="E87" s="208" t="s">
        <v>111</v>
      </c>
      <c r="F87" s="208" t="s">
        <v>3599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P88+P94+P133+P136+P141+P145</f>
        <v>0</v>
      </c>
      <c r="Q87" s="213"/>
      <c r="R87" s="214">
        <f>R88+R94+R133+R136+R141+R145</f>
        <v>0</v>
      </c>
      <c r="S87" s="213"/>
      <c r="T87" s="215">
        <f>T88+T94+T133+T136+T141+T145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6" t="s">
        <v>185</v>
      </c>
      <c r="AT87" s="217" t="s">
        <v>72</v>
      </c>
      <c r="AU87" s="217" t="s">
        <v>73</v>
      </c>
      <c r="AY87" s="216" t="s">
        <v>151</v>
      </c>
      <c r="BK87" s="218">
        <f>BK88+BK94+BK133+BK136+BK141+BK145</f>
        <v>0</v>
      </c>
    </row>
    <row r="88" s="12" customFormat="1" ht="22.8" customHeight="1">
      <c r="A88" s="12"/>
      <c r="B88" s="205"/>
      <c r="C88" s="206"/>
      <c r="D88" s="207" t="s">
        <v>72</v>
      </c>
      <c r="E88" s="219" t="s">
        <v>3600</v>
      </c>
      <c r="F88" s="219" t="s">
        <v>3601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SUM(P89:P93)</f>
        <v>0</v>
      </c>
      <c r="Q88" s="213"/>
      <c r="R88" s="214">
        <f>SUM(R89:R93)</f>
        <v>0</v>
      </c>
      <c r="S88" s="213"/>
      <c r="T88" s="215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6" t="s">
        <v>185</v>
      </c>
      <c r="AT88" s="217" t="s">
        <v>72</v>
      </c>
      <c r="AU88" s="217" t="s">
        <v>81</v>
      </c>
      <c r="AY88" s="216" t="s">
        <v>151</v>
      </c>
      <c r="BK88" s="218">
        <f>SUM(BK89:BK93)</f>
        <v>0</v>
      </c>
    </row>
    <row r="89" s="2" customFormat="1" ht="16.5" customHeight="1">
      <c r="A89" s="41"/>
      <c r="B89" s="42"/>
      <c r="C89" s="221" t="s">
        <v>81</v>
      </c>
      <c r="D89" s="221" t="s">
        <v>154</v>
      </c>
      <c r="E89" s="222" t="s">
        <v>3602</v>
      </c>
      <c r="F89" s="223" t="s">
        <v>3603</v>
      </c>
      <c r="G89" s="224" t="s">
        <v>3424</v>
      </c>
      <c r="H89" s="225">
        <v>1</v>
      </c>
      <c r="I89" s="226"/>
      <c r="J89" s="227">
        <f>ROUND(I89*H89,2)</f>
        <v>0</v>
      </c>
      <c r="K89" s="223" t="s">
        <v>158</v>
      </c>
      <c r="L89" s="47"/>
      <c r="M89" s="228" t="s">
        <v>21</v>
      </c>
      <c r="N89" s="229" t="s">
        <v>44</v>
      </c>
      <c r="O89" s="8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32" t="s">
        <v>3604</v>
      </c>
      <c r="AT89" s="232" t="s">
        <v>154</v>
      </c>
      <c r="AU89" s="232" t="s">
        <v>83</v>
      </c>
      <c r="AY89" s="19" t="s">
        <v>151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19" t="s">
        <v>81</v>
      </c>
      <c r="BK89" s="233">
        <f>ROUND(I89*H89,2)</f>
        <v>0</v>
      </c>
      <c r="BL89" s="19" t="s">
        <v>3604</v>
      </c>
      <c r="BM89" s="232" t="s">
        <v>3605</v>
      </c>
    </row>
    <row r="90" s="2" customFormat="1">
      <c r="A90" s="41"/>
      <c r="B90" s="42"/>
      <c r="C90" s="43"/>
      <c r="D90" s="234" t="s">
        <v>161</v>
      </c>
      <c r="E90" s="43"/>
      <c r="F90" s="235" t="s">
        <v>3603</v>
      </c>
      <c r="G90" s="43"/>
      <c r="H90" s="43"/>
      <c r="I90" s="139"/>
      <c r="J90" s="43"/>
      <c r="K90" s="43"/>
      <c r="L90" s="47"/>
      <c r="M90" s="236"/>
      <c r="N90" s="237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161</v>
      </c>
      <c r="AU90" s="19" t="s">
        <v>83</v>
      </c>
    </row>
    <row r="91" s="2" customFormat="1" ht="16.5" customHeight="1">
      <c r="A91" s="41"/>
      <c r="B91" s="42"/>
      <c r="C91" s="221" t="s">
        <v>83</v>
      </c>
      <c r="D91" s="221" t="s">
        <v>154</v>
      </c>
      <c r="E91" s="222" t="s">
        <v>3606</v>
      </c>
      <c r="F91" s="223" t="s">
        <v>3607</v>
      </c>
      <c r="G91" s="224" t="s">
        <v>3424</v>
      </c>
      <c r="H91" s="225">
        <v>1</v>
      </c>
      <c r="I91" s="226"/>
      <c r="J91" s="227">
        <f>ROUND(I91*H91,2)</f>
        <v>0</v>
      </c>
      <c r="K91" s="223" t="s">
        <v>158</v>
      </c>
      <c r="L91" s="47"/>
      <c r="M91" s="228" t="s">
        <v>21</v>
      </c>
      <c r="N91" s="229" t="s">
        <v>44</v>
      </c>
      <c r="O91" s="8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32" t="s">
        <v>3604</v>
      </c>
      <c r="AT91" s="232" t="s">
        <v>154</v>
      </c>
      <c r="AU91" s="232" t="s">
        <v>83</v>
      </c>
      <c r="AY91" s="19" t="s">
        <v>151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19" t="s">
        <v>81</v>
      </c>
      <c r="BK91" s="233">
        <f>ROUND(I91*H91,2)</f>
        <v>0</v>
      </c>
      <c r="BL91" s="19" t="s">
        <v>3604</v>
      </c>
      <c r="BM91" s="232" t="s">
        <v>3608</v>
      </c>
    </row>
    <row r="92" s="2" customFormat="1">
      <c r="A92" s="41"/>
      <c r="B92" s="42"/>
      <c r="C92" s="43"/>
      <c r="D92" s="234" t="s">
        <v>161</v>
      </c>
      <c r="E92" s="43"/>
      <c r="F92" s="235" t="s">
        <v>3607</v>
      </c>
      <c r="G92" s="43"/>
      <c r="H92" s="43"/>
      <c r="I92" s="139"/>
      <c r="J92" s="43"/>
      <c r="K92" s="43"/>
      <c r="L92" s="47"/>
      <c r="M92" s="236"/>
      <c r="N92" s="237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161</v>
      </c>
      <c r="AU92" s="19" t="s">
        <v>83</v>
      </c>
    </row>
    <row r="93" s="2" customFormat="1">
      <c r="A93" s="41"/>
      <c r="B93" s="42"/>
      <c r="C93" s="43"/>
      <c r="D93" s="234" t="s">
        <v>2550</v>
      </c>
      <c r="E93" s="43"/>
      <c r="F93" s="301" t="s">
        <v>3609</v>
      </c>
      <c r="G93" s="43"/>
      <c r="H93" s="43"/>
      <c r="I93" s="139"/>
      <c r="J93" s="43"/>
      <c r="K93" s="43"/>
      <c r="L93" s="47"/>
      <c r="M93" s="236"/>
      <c r="N93" s="237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2550</v>
      </c>
      <c r="AU93" s="19" t="s">
        <v>83</v>
      </c>
    </row>
    <row r="94" s="12" customFormat="1" ht="22.8" customHeight="1">
      <c r="A94" s="12"/>
      <c r="B94" s="205"/>
      <c r="C94" s="206"/>
      <c r="D94" s="207" t="s">
        <v>72</v>
      </c>
      <c r="E94" s="219" t="s">
        <v>3610</v>
      </c>
      <c r="F94" s="219" t="s">
        <v>3611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SUM(P95:P132)</f>
        <v>0</v>
      </c>
      <c r="Q94" s="213"/>
      <c r="R94" s="214">
        <f>SUM(R95:R132)</f>
        <v>0</v>
      </c>
      <c r="S94" s="213"/>
      <c r="T94" s="215">
        <f>SUM(T95:T132)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6" t="s">
        <v>185</v>
      </c>
      <c r="AT94" s="217" t="s">
        <v>72</v>
      </c>
      <c r="AU94" s="217" t="s">
        <v>81</v>
      </c>
      <c r="AY94" s="216" t="s">
        <v>151</v>
      </c>
      <c r="BK94" s="218">
        <f>SUM(BK95:BK132)</f>
        <v>0</v>
      </c>
    </row>
    <row r="95" s="2" customFormat="1" ht="16.5" customHeight="1">
      <c r="A95" s="41"/>
      <c r="B95" s="42"/>
      <c r="C95" s="221" t="s">
        <v>152</v>
      </c>
      <c r="D95" s="221" t="s">
        <v>154</v>
      </c>
      <c r="E95" s="222" t="s">
        <v>3612</v>
      </c>
      <c r="F95" s="223" t="s">
        <v>3613</v>
      </c>
      <c r="G95" s="224" t="s">
        <v>3424</v>
      </c>
      <c r="H95" s="225">
        <v>1</v>
      </c>
      <c r="I95" s="226"/>
      <c r="J95" s="227">
        <f>ROUND(I95*H95,2)</f>
        <v>0</v>
      </c>
      <c r="K95" s="223" t="s">
        <v>158</v>
      </c>
      <c r="L95" s="47"/>
      <c r="M95" s="228" t="s">
        <v>21</v>
      </c>
      <c r="N95" s="229" t="s">
        <v>44</v>
      </c>
      <c r="O95" s="8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32" t="s">
        <v>3604</v>
      </c>
      <c r="AT95" s="232" t="s">
        <v>154</v>
      </c>
      <c r="AU95" s="232" t="s">
        <v>83</v>
      </c>
      <c r="AY95" s="19" t="s">
        <v>151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19" t="s">
        <v>81</v>
      </c>
      <c r="BK95" s="233">
        <f>ROUND(I95*H95,2)</f>
        <v>0</v>
      </c>
      <c r="BL95" s="19" t="s">
        <v>3604</v>
      </c>
      <c r="BM95" s="232" t="s">
        <v>3614</v>
      </c>
    </row>
    <row r="96" s="2" customFormat="1">
      <c r="A96" s="41"/>
      <c r="B96" s="42"/>
      <c r="C96" s="43"/>
      <c r="D96" s="234" t="s">
        <v>161</v>
      </c>
      <c r="E96" s="43"/>
      <c r="F96" s="235" t="s">
        <v>3613</v>
      </c>
      <c r="G96" s="43"/>
      <c r="H96" s="43"/>
      <c r="I96" s="139"/>
      <c r="J96" s="43"/>
      <c r="K96" s="43"/>
      <c r="L96" s="47"/>
      <c r="M96" s="236"/>
      <c r="N96" s="237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161</v>
      </c>
      <c r="AU96" s="19" t="s">
        <v>83</v>
      </c>
    </row>
    <row r="97" s="2" customFormat="1">
      <c r="A97" s="41"/>
      <c r="B97" s="42"/>
      <c r="C97" s="43"/>
      <c r="D97" s="234" t="s">
        <v>2550</v>
      </c>
      <c r="E97" s="43"/>
      <c r="F97" s="301" t="s">
        <v>3615</v>
      </c>
      <c r="G97" s="43"/>
      <c r="H97" s="43"/>
      <c r="I97" s="139"/>
      <c r="J97" s="43"/>
      <c r="K97" s="43"/>
      <c r="L97" s="47"/>
      <c r="M97" s="236"/>
      <c r="N97" s="237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2550</v>
      </c>
      <c r="AU97" s="19" t="s">
        <v>83</v>
      </c>
    </row>
    <row r="98" s="2" customFormat="1" ht="21.75" customHeight="1">
      <c r="A98" s="41"/>
      <c r="B98" s="42"/>
      <c r="C98" s="221" t="s">
        <v>159</v>
      </c>
      <c r="D98" s="221" t="s">
        <v>154</v>
      </c>
      <c r="E98" s="222" t="s">
        <v>3616</v>
      </c>
      <c r="F98" s="223" t="s">
        <v>3617</v>
      </c>
      <c r="G98" s="224" t="s">
        <v>157</v>
      </c>
      <c r="H98" s="225">
        <v>1</v>
      </c>
      <c r="I98" s="226"/>
      <c r="J98" s="227">
        <f>ROUND(I98*H98,2)</f>
        <v>0</v>
      </c>
      <c r="K98" s="223" t="s">
        <v>21</v>
      </c>
      <c r="L98" s="47"/>
      <c r="M98" s="228" t="s">
        <v>21</v>
      </c>
      <c r="N98" s="229" t="s">
        <v>44</v>
      </c>
      <c r="O98" s="8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32" t="s">
        <v>3604</v>
      </c>
      <c r="AT98" s="232" t="s">
        <v>154</v>
      </c>
      <c r="AU98" s="232" t="s">
        <v>83</v>
      </c>
      <c r="AY98" s="19" t="s">
        <v>151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19" t="s">
        <v>81</v>
      </c>
      <c r="BK98" s="233">
        <f>ROUND(I98*H98,2)</f>
        <v>0</v>
      </c>
      <c r="BL98" s="19" t="s">
        <v>3604</v>
      </c>
      <c r="BM98" s="232" t="s">
        <v>3618</v>
      </c>
    </row>
    <row r="99" s="2" customFormat="1">
      <c r="A99" s="41"/>
      <c r="B99" s="42"/>
      <c r="C99" s="43"/>
      <c r="D99" s="234" t="s">
        <v>161</v>
      </c>
      <c r="E99" s="43"/>
      <c r="F99" s="235" t="s">
        <v>3617</v>
      </c>
      <c r="G99" s="43"/>
      <c r="H99" s="43"/>
      <c r="I99" s="139"/>
      <c r="J99" s="43"/>
      <c r="K99" s="43"/>
      <c r="L99" s="47"/>
      <c r="M99" s="236"/>
      <c r="N99" s="237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161</v>
      </c>
      <c r="AU99" s="19" t="s">
        <v>83</v>
      </c>
    </row>
    <row r="100" s="2" customFormat="1">
      <c r="A100" s="41"/>
      <c r="B100" s="42"/>
      <c r="C100" s="43"/>
      <c r="D100" s="234" t="s">
        <v>2550</v>
      </c>
      <c r="E100" s="43"/>
      <c r="F100" s="301" t="s">
        <v>3619</v>
      </c>
      <c r="G100" s="43"/>
      <c r="H100" s="43"/>
      <c r="I100" s="139"/>
      <c r="J100" s="43"/>
      <c r="K100" s="43"/>
      <c r="L100" s="47"/>
      <c r="M100" s="236"/>
      <c r="N100" s="237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2550</v>
      </c>
      <c r="AU100" s="19" t="s">
        <v>83</v>
      </c>
    </row>
    <row r="101" s="13" customFormat="1">
      <c r="A101" s="13"/>
      <c r="B101" s="238"/>
      <c r="C101" s="239"/>
      <c r="D101" s="234" t="s">
        <v>163</v>
      </c>
      <c r="E101" s="240" t="s">
        <v>21</v>
      </c>
      <c r="F101" s="241" t="s">
        <v>3620</v>
      </c>
      <c r="G101" s="239"/>
      <c r="H101" s="242">
        <v>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8" t="s">
        <v>163</v>
      </c>
      <c r="AU101" s="248" t="s">
        <v>83</v>
      </c>
      <c r="AV101" s="13" t="s">
        <v>83</v>
      </c>
      <c r="AW101" s="13" t="s">
        <v>35</v>
      </c>
      <c r="AX101" s="13" t="s">
        <v>81</v>
      </c>
      <c r="AY101" s="248" t="s">
        <v>151</v>
      </c>
    </row>
    <row r="102" s="2" customFormat="1" ht="21.75" customHeight="1">
      <c r="A102" s="41"/>
      <c r="B102" s="42"/>
      <c r="C102" s="221" t="s">
        <v>185</v>
      </c>
      <c r="D102" s="221" t="s">
        <v>154</v>
      </c>
      <c r="E102" s="222" t="s">
        <v>3621</v>
      </c>
      <c r="F102" s="223" t="s">
        <v>3622</v>
      </c>
      <c r="G102" s="224" t="s">
        <v>157</v>
      </c>
      <c r="H102" s="225">
        <v>1</v>
      </c>
      <c r="I102" s="226"/>
      <c r="J102" s="227">
        <f>ROUND(I102*H102,2)</f>
        <v>0</v>
      </c>
      <c r="K102" s="223" t="s">
        <v>21</v>
      </c>
      <c r="L102" s="47"/>
      <c r="M102" s="228" t="s">
        <v>21</v>
      </c>
      <c r="N102" s="229" t="s">
        <v>44</v>
      </c>
      <c r="O102" s="8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32" t="s">
        <v>3604</v>
      </c>
      <c r="AT102" s="232" t="s">
        <v>154</v>
      </c>
      <c r="AU102" s="232" t="s">
        <v>83</v>
      </c>
      <c r="AY102" s="19" t="s">
        <v>151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19" t="s">
        <v>81</v>
      </c>
      <c r="BK102" s="233">
        <f>ROUND(I102*H102,2)</f>
        <v>0</v>
      </c>
      <c r="BL102" s="19" t="s">
        <v>3604</v>
      </c>
      <c r="BM102" s="232" t="s">
        <v>3623</v>
      </c>
    </row>
    <row r="103" s="2" customFormat="1">
      <c r="A103" s="41"/>
      <c r="B103" s="42"/>
      <c r="C103" s="43"/>
      <c r="D103" s="234" t="s">
        <v>161</v>
      </c>
      <c r="E103" s="43"/>
      <c r="F103" s="235" t="s">
        <v>3622</v>
      </c>
      <c r="G103" s="43"/>
      <c r="H103" s="43"/>
      <c r="I103" s="139"/>
      <c r="J103" s="43"/>
      <c r="K103" s="43"/>
      <c r="L103" s="47"/>
      <c r="M103" s="236"/>
      <c r="N103" s="237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161</v>
      </c>
      <c r="AU103" s="19" t="s">
        <v>83</v>
      </c>
    </row>
    <row r="104" s="2" customFormat="1">
      <c r="A104" s="41"/>
      <c r="B104" s="42"/>
      <c r="C104" s="43"/>
      <c r="D104" s="234" t="s">
        <v>2550</v>
      </c>
      <c r="E104" s="43"/>
      <c r="F104" s="301" t="s">
        <v>3624</v>
      </c>
      <c r="G104" s="43"/>
      <c r="H104" s="43"/>
      <c r="I104" s="139"/>
      <c r="J104" s="43"/>
      <c r="K104" s="43"/>
      <c r="L104" s="47"/>
      <c r="M104" s="236"/>
      <c r="N104" s="23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2550</v>
      </c>
      <c r="AU104" s="19" t="s">
        <v>83</v>
      </c>
    </row>
    <row r="105" s="13" customFormat="1">
      <c r="A105" s="13"/>
      <c r="B105" s="238"/>
      <c r="C105" s="239"/>
      <c r="D105" s="234" t="s">
        <v>163</v>
      </c>
      <c r="E105" s="240" t="s">
        <v>21</v>
      </c>
      <c r="F105" s="241" t="s">
        <v>3625</v>
      </c>
      <c r="G105" s="239"/>
      <c r="H105" s="242">
        <v>1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8" t="s">
        <v>163</v>
      </c>
      <c r="AU105" s="248" t="s">
        <v>83</v>
      </c>
      <c r="AV105" s="13" t="s">
        <v>83</v>
      </c>
      <c r="AW105" s="13" t="s">
        <v>35</v>
      </c>
      <c r="AX105" s="13" t="s">
        <v>81</v>
      </c>
      <c r="AY105" s="248" t="s">
        <v>151</v>
      </c>
    </row>
    <row r="106" s="2" customFormat="1" ht="21.75" customHeight="1">
      <c r="A106" s="41"/>
      <c r="B106" s="42"/>
      <c r="C106" s="221" t="s">
        <v>165</v>
      </c>
      <c r="D106" s="221" t="s">
        <v>154</v>
      </c>
      <c r="E106" s="222" t="s">
        <v>3626</v>
      </c>
      <c r="F106" s="223" t="s">
        <v>3627</v>
      </c>
      <c r="G106" s="224" t="s">
        <v>3424</v>
      </c>
      <c r="H106" s="225">
        <v>1</v>
      </c>
      <c r="I106" s="226"/>
      <c r="J106" s="227">
        <f>ROUND(I106*H106,2)</f>
        <v>0</v>
      </c>
      <c r="K106" s="223" t="s">
        <v>158</v>
      </c>
      <c r="L106" s="47"/>
      <c r="M106" s="228" t="s">
        <v>21</v>
      </c>
      <c r="N106" s="229" t="s">
        <v>44</v>
      </c>
      <c r="O106" s="8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32" t="s">
        <v>3604</v>
      </c>
      <c r="AT106" s="232" t="s">
        <v>154</v>
      </c>
      <c r="AU106" s="232" t="s">
        <v>83</v>
      </c>
      <c r="AY106" s="19" t="s">
        <v>151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19" t="s">
        <v>81</v>
      </c>
      <c r="BK106" s="233">
        <f>ROUND(I106*H106,2)</f>
        <v>0</v>
      </c>
      <c r="BL106" s="19" t="s">
        <v>3604</v>
      </c>
      <c r="BM106" s="232" t="s">
        <v>3628</v>
      </c>
    </row>
    <row r="107" s="2" customFormat="1">
      <c r="A107" s="41"/>
      <c r="B107" s="42"/>
      <c r="C107" s="43"/>
      <c r="D107" s="234" t="s">
        <v>161</v>
      </c>
      <c r="E107" s="43"/>
      <c r="F107" s="235" t="s">
        <v>3627</v>
      </c>
      <c r="G107" s="43"/>
      <c r="H107" s="43"/>
      <c r="I107" s="139"/>
      <c r="J107" s="43"/>
      <c r="K107" s="43"/>
      <c r="L107" s="47"/>
      <c r="M107" s="236"/>
      <c r="N107" s="237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161</v>
      </c>
      <c r="AU107" s="19" t="s">
        <v>83</v>
      </c>
    </row>
    <row r="108" s="2" customFormat="1" ht="21.75" customHeight="1">
      <c r="A108" s="41"/>
      <c r="B108" s="42"/>
      <c r="C108" s="221" t="s">
        <v>198</v>
      </c>
      <c r="D108" s="221" t="s">
        <v>154</v>
      </c>
      <c r="E108" s="222" t="s">
        <v>3629</v>
      </c>
      <c r="F108" s="223" t="s">
        <v>3630</v>
      </c>
      <c r="G108" s="224" t="s">
        <v>3424</v>
      </c>
      <c r="H108" s="225">
        <v>1</v>
      </c>
      <c r="I108" s="226"/>
      <c r="J108" s="227">
        <f>ROUND(I108*H108,2)</f>
        <v>0</v>
      </c>
      <c r="K108" s="223" t="s">
        <v>21</v>
      </c>
      <c r="L108" s="47"/>
      <c r="M108" s="228" t="s">
        <v>21</v>
      </c>
      <c r="N108" s="229" t="s">
        <v>44</v>
      </c>
      <c r="O108" s="8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32" t="s">
        <v>3604</v>
      </c>
      <c r="AT108" s="232" t="s">
        <v>154</v>
      </c>
      <c r="AU108" s="232" t="s">
        <v>83</v>
      </c>
      <c r="AY108" s="19" t="s">
        <v>151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19" t="s">
        <v>81</v>
      </c>
      <c r="BK108" s="233">
        <f>ROUND(I108*H108,2)</f>
        <v>0</v>
      </c>
      <c r="BL108" s="19" t="s">
        <v>3604</v>
      </c>
      <c r="BM108" s="232" t="s">
        <v>3631</v>
      </c>
    </row>
    <row r="109" s="2" customFormat="1">
      <c r="A109" s="41"/>
      <c r="B109" s="42"/>
      <c r="C109" s="43"/>
      <c r="D109" s="234" t="s">
        <v>161</v>
      </c>
      <c r="E109" s="43"/>
      <c r="F109" s="235" t="s">
        <v>3630</v>
      </c>
      <c r="G109" s="43"/>
      <c r="H109" s="43"/>
      <c r="I109" s="139"/>
      <c r="J109" s="43"/>
      <c r="K109" s="43"/>
      <c r="L109" s="47"/>
      <c r="M109" s="236"/>
      <c r="N109" s="237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161</v>
      </c>
      <c r="AU109" s="19" t="s">
        <v>83</v>
      </c>
    </row>
    <row r="110" s="2" customFormat="1" ht="21.75" customHeight="1">
      <c r="A110" s="41"/>
      <c r="B110" s="42"/>
      <c r="C110" s="221" t="s">
        <v>204</v>
      </c>
      <c r="D110" s="221" t="s">
        <v>154</v>
      </c>
      <c r="E110" s="222" t="s">
        <v>3632</v>
      </c>
      <c r="F110" s="223" t="s">
        <v>3633</v>
      </c>
      <c r="G110" s="224" t="s">
        <v>3424</v>
      </c>
      <c r="H110" s="225">
        <v>1</v>
      </c>
      <c r="I110" s="226"/>
      <c r="J110" s="227">
        <f>ROUND(I110*H110,2)</f>
        <v>0</v>
      </c>
      <c r="K110" s="223" t="s">
        <v>21</v>
      </c>
      <c r="L110" s="47"/>
      <c r="M110" s="228" t="s">
        <v>21</v>
      </c>
      <c r="N110" s="229" t="s">
        <v>44</v>
      </c>
      <c r="O110" s="8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32" t="s">
        <v>3604</v>
      </c>
      <c r="AT110" s="232" t="s">
        <v>154</v>
      </c>
      <c r="AU110" s="232" t="s">
        <v>83</v>
      </c>
      <c r="AY110" s="19" t="s">
        <v>151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19" t="s">
        <v>81</v>
      </c>
      <c r="BK110" s="233">
        <f>ROUND(I110*H110,2)</f>
        <v>0</v>
      </c>
      <c r="BL110" s="19" t="s">
        <v>3604</v>
      </c>
      <c r="BM110" s="232" t="s">
        <v>3634</v>
      </c>
    </row>
    <row r="111" s="2" customFormat="1">
      <c r="A111" s="41"/>
      <c r="B111" s="42"/>
      <c r="C111" s="43"/>
      <c r="D111" s="234" t="s">
        <v>161</v>
      </c>
      <c r="E111" s="43"/>
      <c r="F111" s="235" t="s">
        <v>3633</v>
      </c>
      <c r="G111" s="43"/>
      <c r="H111" s="43"/>
      <c r="I111" s="139"/>
      <c r="J111" s="43"/>
      <c r="K111" s="43"/>
      <c r="L111" s="47"/>
      <c r="M111" s="236"/>
      <c r="N111" s="237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161</v>
      </c>
      <c r="AU111" s="19" t="s">
        <v>83</v>
      </c>
    </row>
    <row r="112" s="2" customFormat="1" ht="16.5" customHeight="1">
      <c r="A112" s="41"/>
      <c r="B112" s="42"/>
      <c r="C112" s="221" t="s">
        <v>196</v>
      </c>
      <c r="D112" s="221" t="s">
        <v>154</v>
      </c>
      <c r="E112" s="222" t="s">
        <v>3635</v>
      </c>
      <c r="F112" s="223" t="s">
        <v>3636</v>
      </c>
      <c r="G112" s="224" t="s">
        <v>3424</v>
      </c>
      <c r="H112" s="225">
        <v>1</v>
      </c>
      <c r="I112" s="226"/>
      <c r="J112" s="227">
        <f>ROUND(I112*H112,2)</f>
        <v>0</v>
      </c>
      <c r="K112" s="223" t="s">
        <v>21</v>
      </c>
      <c r="L112" s="47"/>
      <c r="M112" s="228" t="s">
        <v>21</v>
      </c>
      <c r="N112" s="229" t="s">
        <v>44</v>
      </c>
      <c r="O112" s="8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32" t="s">
        <v>3604</v>
      </c>
      <c r="AT112" s="232" t="s">
        <v>154</v>
      </c>
      <c r="AU112" s="232" t="s">
        <v>83</v>
      </c>
      <c r="AY112" s="19" t="s">
        <v>151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19" t="s">
        <v>81</v>
      </c>
      <c r="BK112" s="233">
        <f>ROUND(I112*H112,2)</f>
        <v>0</v>
      </c>
      <c r="BL112" s="19" t="s">
        <v>3604</v>
      </c>
      <c r="BM112" s="232" t="s">
        <v>3637</v>
      </c>
    </row>
    <row r="113" s="2" customFormat="1">
      <c r="A113" s="41"/>
      <c r="B113" s="42"/>
      <c r="C113" s="43"/>
      <c r="D113" s="234" t="s">
        <v>161</v>
      </c>
      <c r="E113" s="43"/>
      <c r="F113" s="235" t="s">
        <v>3636</v>
      </c>
      <c r="G113" s="43"/>
      <c r="H113" s="43"/>
      <c r="I113" s="139"/>
      <c r="J113" s="43"/>
      <c r="K113" s="43"/>
      <c r="L113" s="47"/>
      <c r="M113" s="236"/>
      <c r="N113" s="237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161</v>
      </c>
      <c r="AU113" s="19" t="s">
        <v>83</v>
      </c>
    </row>
    <row r="114" s="2" customFormat="1" ht="16.5" customHeight="1">
      <c r="A114" s="41"/>
      <c r="B114" s="42"/>
      <c r="C114" s="221" t="s">
        <v>219</v>
      </c>
      <c r="D114" s="221" t="s">
        <v>154</v>
      </c>
      <c r="E114" s="222" t="s">
        <v>3638</v>
      </c>
      <c r="F114" s="223" t="s">
        <v>3639</v>
      </c>
      <c r="G114" s="224" t="s">
        <v>3424</v>
      </c>
      <c r="H114" s="225">
        <v>1</v>
      </c>
      <c r="I114" s="226"/>
      <c r="J114" s="227">
        <f>ROUND(I114*H114,2)</f>
        <v>0</v>
      </c>
      <c r="K114" s="223" t="s">
        <v>158</v>
      </c>
      <c r="L114" s="47"/>
      <c r="M114" s="228" t="s">
        <v>21</v>
      </c>
      <c r="N114" s="229" t="s">
        <v>44</v>
      </c>
      <c r="O114" s="8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32" t="s">
        <v>3604</v>
      </c>
      <c r="AT114" s="232" t="s">
        <v>154</v>
      </c>
      <c r="AU114" s="232" t="s">
        <v>83</v>
      </c>
      <c r="AY114" s="19" t="s">
        <v>151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19" t="s">
        <v>81</v>
      </c>
      <c r="BK114" s="233">
        <f>ROUND(I114*H114,2)</f>
        <v>0</v>
      </c>
      <c r="BL114" s="19" t="s">
        <v>3604</v>
      </c>
      <c r="BM114" s="232" t="s">
        <v>3640</v>
      </c>
    </row>
    <row r="115" s="2" customFormat="1">
      <c r="A115" s="41"/>
      <c r="B115" s="42"/>
      <c r="C115" s="43"/>
      <c r="D115" s="234" t="s">
        <v>161</v>
      </c>
      <c r="E115" s="43"/>
      <c r="F115" s="235" t="s">
        <v>3639</v>
      </c>
      <c r="G115" s="43"/>
      <c r="H115" s="43"/>
      <c r="I115" s="139"/>
      <c r="J115" s="43"/>
      <c r="K115" s="43"/>
      <c r="L115" s="47"/>
      <c r="M115" s="236"/>
      <c r="N115" s="23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161</v>
      </c>
      <c r="AU115" s="19" t="s">
        <v>83</v>
      </c>
    </row>
    <row r="116" s="2" customFormat="1" ht="21.75" customHeight="1">
      <c r="A116" s="41"/>
      <c r="B116" s="42"/>
      <c r="C116" s="221" t="s">
        <v>225</v>
      </c>
      <c r="D116" s="221" t="s">
        <v>154</v>
      </c>
      <c r="E116" s="222" t="s">
        <v>3641</v>
      </c>
      <c r="F116" s="223" t="s">
        <v>3642</v>
      </c>
      <c r="G116" s="224" t="s">
        <v>3424</v>
      </c>
      <c r="H116" s="225">
        <v>1</v>
      </c>
      <c r="I116" s="226"/>
      <c r="J116" s="227">
        <f>ROUND(I116*H116,2)</f>
        <v>0</v>
      </c>
      <c r="K116" s="223" t="s">
        <v>158</v>
      </c>
      <c r="L116" s="47"/>
      <c r="M116" s="228" t="s">
        <v>21</v>
      </c>
      <c r="N116" s="229" t="s">
        <v>44</v>
      </c>
      <c r="O116" s="8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32" t="s">
        <v>3604</v>
      </c>
      <c r="AT116" s="232" t="s">
        <v>154</v>
      </c>
      <c r="AU116" s="232" t="s">
        <v>83</v>
      </c>
      <c r="AY116" s="19" t="s">
        <v>151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19" t="s">
        <v>81</v>
      </c>
      <c r="BK116" s="233">
        <f>ROUND(I116*H116,2)</f>
        <v>0</v>
      </c>
      <c r="BL116" s="19" t="s">
        <v>3604</v>
      </c>
      <c r="BM116" s="232" t="s">
        <v>3643</v>
      </c>
    </row>
    <row r="117" s="2" customFormat="1">
      <c r="A117" s="41"/>
      <c r="B117" s="42"/>
      <c r="C117" s="43"/>
      <c r="D117" s="234" t="s">
        <v>161</v>
      </c>
      <c r="E117" s="43"/>
      <c r="F117" s="235" t="s">
        <v>3642</v>
      </c>
      <c r="G117" s="43"/>
      <c r="H117" s="43"/>
      <c r="I117" s="139"/>
      <c r="J117" s="43"/>
      <c r="K117" s="43"/>
      <c r="L117" s="47"/>
      <c r="M117" s="236"/>
      <c r="N117" s="237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161</v>
      </c>
      <c r="AU117" s="19" t="s">
        <v>83</v>
      </c>
    </row>
    <row r="118" s="2" customFormat="1" ht="21.75" customHeight="1">
      <c r="A118" s="41"/>
      <c r="B118" s="42"/>
      <c r="C118" s="221" t="s">
        <v>233</v>
      </c>
      <c r="D118" s="221" t="s">
        <v>154</v>
      </c>
      <c r="E118" s="222" t="s">
        <v>3644</v>
      </c>
      <c r="F118" s="223" t="s">
        <v>3645</v>
      </c>
      <c r="G118" s="224" t="s">
        <v>180</v>
      </c>
      <c r="H118" s="225">
        <v>130.84</v>
      </c>
      <c r="I118" s="226"/>
      <c r="J118" s="227">
        <f>ROUND(I118*H118,2)</f>
        <v>0</v>
      </c>
      <c r="K118" s="223" t="s">
        <v>21</v>
      </c>
      <c r="L118" s="47"/>
      <c r="M118" s="228" t="s">
        <v>21</v>
      </c>
      <c r="N118" s="229" t="s">
        <v>44</v>
      </c>
      <c r="O118" s="8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32" t="s">
        <v>3604</v>
      </c>
      <c r="AT118" s="232" t="s">
        <v>154</v>
      </c>
      <c r="AU118" s="232" t="s">
        <v>83</v>
      </c>
      <c r="AY118" s="19" t="s">
        <v>151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19" t="s">
        <v>81</v>
      </c>
      <c r="BK118" s="233">
        <f>ROUND(I118*H118,2)</f>
        <v>0</v>
      </c>
      <c r="BL118" s="19" t="s">
        <v>3604</v>
      </c>
      <c r="BM118" s="232" t="s">
        <v>3646</v>
      </c>
    </row>
    <row r="119" s="2" customFormat="1">
      <c r="A119" s="41"/>
      <c r="B119" s="42"/>
      <c r="C119" s="43"/>
      <c r="D119" s="234" t="s">
        <v>161</v>
      </c>
      <c r="E119" s="43"/>
      <c r="F119" s="235" t="s">
        <v>3645</v>
      </c>
      <c r="G119" s="43"/>
      <c r="H119" s="43"/>
      <c r="I119" s="139"/>
      <c r="J119" s="43"/>
      <c r="K119" s="43"/>
      <c r="L119" s="47"/>
      <c r="M119" s="236"/>
      <c r="N119" s="237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161</v>
      </c>
      <c r="AU119" s="19" t="s">
        <v>83</v>
      </c>
    </row>
    <row r="120" s="13" customFormat="1">
      <c r="A120" s="13"/>
      <c r="B120" s="238"/>
      <c r="C120" s="239"/>
      <c r="D120" s="234" t="s">
        <v>163</v>
      </c>
      <c r="E120" s="240" t="s">
        <v>21</v>
      </c>
      <c r="F120" s="241" t="s">
        <v>3647</v>
      </c>
      <c r="G120" s="239"/>
      <c r="H120" s="242">
        <v>130.84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163</v>
      </c>
      <c r="AU120" s="248" t="s">
        <v>83</v>
      </c>
      <c r="AV120" s="13" t="s">
        <v>83</v>
      </c>
      <c r="AW120" s="13" t="s">
        <v>35</v>
      </c>
      <c r="AX120" s="13" t="s">
        <v>81</v>
      </c>
      <c r="AY120" s="248" t="s">
        <v>151</v>
      </c>
    </row>
    <row r="121" s="2" customFormat="1" ht="21.75" customHeight="1">
      <c r="A121" s="41"/>
      <c r="B121" s="42"/>
      <c r="C121" s="221" t="s">
        <v>244</v>
      </c>
      <c r="D121" s="221" t="s">
        <v>154</v>
      </c>
      <c r="E121" s="222" t="s">
        <v>3648</v>
      </c>
      <c r="F121" s="223" t="s">
        <v>3649</v>
      </c>
      <c r="G121" s="224" t="s">
        <v>157</v>
      </c>
      <c r="H121" s="225">
        <v>3</v>
      </c>
      <c r="I121" s="226"/>
      <c r="J121" s="227">
        <f>ROUND(I121*H121,2)</f>
        <v>0</v>
      </c>
      <c r="K121" s="223" t="s">
        <v>21</v>
      </c>
      <c r="L121" s="47"/>
      <c r="M121" s="228" t="s">
        <v>21</v>
      </c>
      <c r="N121" s="229" t="s">
        <v>44</v>
      </c>
      <c r="O121" s="8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32" t="s">
        <v>3604</v>
      </c>
      <c r="AT121" s="232" t="s">
        <v>154</v>
      </c>
      <c r="AU121" s="232" t="s">
        <v>83</v>
      </c>
      <c r="AY121" s="19" t="s">
        <v>151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9" t="s">
        <v>81</v>
      </c>
      <c r="BK121" s="233">
        <f>ROUND(I121*H121,2)</f>
        <v>0</v>
      </c>
      <c r="BL121" s="19" t="s">
        <v>3604</v>
      </c>
      <c r="BM121" s="232" t="s">
        <v>3650</v>
      </c>
    </row>
    <row r="122" s="2" customFormat="1">
      <c r="A122" s="41"/>
      <c r="B122" s="42"/>
      <c r="C122" s="43"/>
      <c r="D122" s="234" t="s">
        <v>161</v>
      </c>
      <c r="E122" s="43"/>
      <c r="F122" s="235" t="s">
        <v>3649</v>
      </c>
      <c r="G122" s="43"/>
      <c r="H122" s="43"/>
      <c r="I122" s="139"/>
      <c r="J122" s="43"/>
      <c r="K122" s="43"/>
      <c r="L122" s="47"/>
      <c r="M122" s="236"/>
      <c r="N122" s="237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161</v>
      </c>
      <c r="AU122" s="19" t="s">
        <v>83</v>
      </c>
    </row>
    <row r="123" s="2" customFormat="1">
      <c r="A123" s="41"/>
      <c r="B123" s="42"/>
      <c r="C123" s="43"/>
      <c r="D123" s="234" t="s">
        <v>2550</v>
      </c>
      <c r="E123" s="43"/>
      <c r="F123" s="301" t="s">
        <v>3651</v>
      </c>
      <c r="G123" s="43"/>
      <c r="H123" s="43"/>
      <c r="I123" s="139"/>
      <c r="J123" s="43"/>
      <c r="K123" s="43"/>
      <c r="L123" s="47"/>
      <c r="M123" s="236"/>
      <c r="N123" s="237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2550</v>
      </c>
      <c r="AU123" s="19" t="s">
        <v>83</v>
      </c>
    </row>
    <row r="124" s="13" customFormat="1">
      <c r="A124" s="13"/>
      <c r="B124" s="238"/>
      <c r="C124" s="239"/>
      <c r="D124" s="234" t="s">
        <v>163</v>
      </c>
      <c r="E124" s="240" t="s">
        <v>21</v>
      </c>
      <c r="F124" s="241" t="s">
        <v>3652</v>
      </c>
      <c r="G124" s="239"/>
      <c r="H124" s="242">
        <v>3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163</v>
      </c>
      <c r="AU124" s="248" t="s">
        <v>83</v>
      </c>
      <c r="AV124" s="13" t="s">
        <v>83</v>
      </c>
      <c r="AW124" s="13" t="s">
        <v>35</v>
      </c>
      <c r="AX124" s="13" t="s">
        <v>81</v>
      </c>
      <c r="AY124" s="248" t="s">
        <v>151</v>
      </c>
    </row>
    <row r="125" s="2" customFormat="1" ht="33" customHeight="1">
      <c r="A125" s="41"/>
      <c r="B125" s="42"/>
      <c r="C125" s="221" t="s">
        <v>258</v>
      </c>
      <c r="D125" s="221" t="s">
        <v>154</v>
      </c>
      <c r="E125" s="222" t="s">
        <v>3653</v>
      </c>
      <c r="F125" s="223" t="s">
        <v>3654</v>
      </c>
      <c r="G125" s="224" t="s">
        <v>180</v>
      </c>
      <c r="H125" s="225">
        <v>10.5</v>
      </c>
      <c r="I125" s="226"/>
      <c r="J125" s="227">
        <f>ROUND(I125*H125,2)</f>
        <v>0</v>
      </c>
      <c r="K125" s="223" t="s">
        <v>21</v>
      </c>
      <c r="L125" s="47"/>
      <c r="M125" s="228" t="s">
        <v>21</v>
      </c>
      <c r="N125" s="229" t="s">
        <v>44</v>
      </c>
      <c r="O125" s="8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32" t="s">
        <v>3604</v>
      </c>
      <c r="AT125" s="232" t="s">
        <v>154</v>
      </c>
      <c r="AU125" s="232" t="s">
        <v>83</v>
      </c>
      <c r="AY125" s="19" t="s">
        <v>151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9" t="s">
        <v>81</v>
      </c>
      <c r="BK125" s="233">
        <f>ROUND(I125*H125,2)</f>
        <v>0</v>
      </c>
      <c r="BL125" s="19" t="s">
        <v>3604</v>
      </c>
      <c r="BM125" s="232" t="s">
        <v>3655</v>
      </c>
    </row>
    <row r="126" s="2" customFormat="1">
      <c r="A126" s="41"/>
      <c r="B126" s="42"/>
      <c r="C126" s="43"/>
      <c r="D126" s="234" t="s">
        <v>161</v>
      </c>
      <c r="E126" s="43"/>
      <c r="F126" s="235" t="s">
        <v>3654</v>
      </c>
      <c r="G126" s="43"/>
      <c r="H126" s="43"/>
      <c r="I126" s="139"/>
      <c r="J126" s="43"/>
      <c r="K126" s="43"/>
      <c r="L126" s="47"/>
      <c r="M126" s="236"/>
      <c r="N126" s="237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161</v>
      </c>
      <c r="AU126" s="19" t="s">
        <v>83</v>
      </c>
    </row>
    <row r="127" s="13" customFormat="1">
      <c r="A127" s="13"/>
      <c r="B127" s="238"/>
      <c r="C127" s="239"/>
      <c r="D127" s="234" t="s">
        <v>163</v>
      </c>
      <c r="E127" s="240" t="s">
        <v>21</v>
      </c>
      <c r="F127" s="241" t="s">
        <v>3656</v>
      </c>
      <c r="G127" s="239"/>
      <c r="H127" s="242">
        <v>10.5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163</v>
      </c>
      <c r="AU127" s="248" t="s">
        <v>83</v>
      </c>
      <c r="AV127" s="13" t="s">
        <v>83</v>
      </c>
      <c r="AW127" s="13" t="s">
        <v>35</v>
      </c>
      <c r="AX127" s="13" t="s">
        <v>81</v>
      </c>
      <c r="AY127" s="248" t="s">
        <v>151</v>
      </c>
    </row>
    <row r="128" s="2" customFormat="1" ht="21.75" customHeight="1">
      <c r="A128" s="41"/>
      <c r="B128" s="42"/>
      <c r="C128" s="221" t="s">
        <v>8</v>
      </c>
      <c r="D128" s="221" t="s">
        <v>154</v>
      </c>
      <c r="E128" s="222" t="s">
        <v>3657</v>
      </c>
      <c r="F128" s="223" t="s">
        <v>3658</v>
      </c>
      <c r="G128" s="224" t="s">
        <v>157</v>
      </c>
      <c r="H128" s="225">
        <v>1</v>
      </c>
      <c r="I128" s="226"/>
      <c r="J128" s="227">
        <f>ROUND(I128*H128,2)</f>
        <v>0</v>
      </c>
      <c r="K128" s="223" t="s">
        <v>21</v>
      </c>
      <c r="L128" s="47"/>
      <c r="M128" s="228" t="s">
        <v>21</v>
      </c>
      <c r="N128" s="229" t="s">
        <v>44</v>
      </c>
      <c r="O128" s="8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32" t="s">
        <v>3604</v>
      </c>
      <c r="AT128" s="232" t="s">
        <v>154</v>
      </c>
      <c r="AU128" s="232" t="s">
        <v>83</v>
      </c>
      <c r="AY128" s="19" t="s">
        <v>151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9" t="s">
        <v>81</v>
      </c>
      <c r="BK128" s="233">
        <f>ROUND(I128*H128,2)</f>
        <v>0</v>
      </c>
      <c r="BL128" s="19" t="s">
        <v>3604</v>
      </c>
      <c r="BM128" s="232" t="s">
        <v>3659</v>
      </c>
    </row>
    <row r="129" s="2" customFormat="1">
      <c r="A129" s="41"/>
      <c r="B129" s="42"/>
      <c r="C129" s="43"/>
      <c r="D129" s="234" t="s">
        <v>161</v>
      </c>
      <c r="E129" s="43"/>
      <c r="F129" s="235" t="s">
        <v>3658</v>
      </c>
      <c r="G129" s="43"/>
      <c r="H129" s="43"/>
      <c r="I129" s="139"/>
      <c r="J129" s="43"/>
      <c r="K129" s="43"/>
      <c r="L129" s="47"/>
      <c r="M129" s="236"/>
      <c r="N129" s="237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161</v>
      </c>
      <c r="AU129" s="19" t="s">
        <v>83</v>
      </c>
    </row>
    <row r="130" s="13" customFormat="1">
      <c r="A130" s="13"/>
      <c r="B130" s="238"/>
      <c r="C130" s="239"/>
      <c r="D130" s="234" t="s">
        <v>163</v>
      </c>
      <c r="E130" s="240" t="s">
        <v>21</v>
      </c>
      <c r="F130" s="241" t="s">
        <v>3620</v>
      </c>
      <c r="G130" s="239"/>
      <c r="H130" s="242">
        <v>1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163</v>
      </c>
      <c r="AU130" s="248" t="s">
        <v>83</v>
      </c>
      <c r="AV130" s="13" t="s">
        <v>83</v>
      </c>
      <c r="AW130" s="13" t="s">
        <v>35</v>
      </c>
      <c r="AX130" s="13" t="s">
        <v>81</v>
      </c>
      <c r="AY130" s="248" t="s">
        <v>151</v>
      </c>
    </row>
    <row r="131" s="2" customFormat="1" ht="44.25" customHeight="1">
      <c r="A131" s="41"/>
      <c r="B131" s="42"/>
      <c r="C131" s="221" t="s">
        <v>271</v>
      </c>
      <c r="D131" s="221" t="s">
        <v>154</v>
      </c>
      <c r="E131" s="222" t="s">
        <v>3660</v>
      </c>
      <c r="F131" s="223" t="s">
        <v>3661</v>
      </c>
      <c r="G131" s="224" t="s">
        <v>3424</v>
      </c>
      <c r="H131" s="225">
        <v>1</v>
      </c>
      <c r="I131" s="226"/>
      <c r="J131" s="227">
        <f>ROUND(I131*H131,2)</f>
        <v>0</v>
      </c>
      <c r="K131" s="223" t="s">
        <v>158</v>
      </c>
      <c r="L131" s="47"/>
      <c r="M131" s="228" t="s">
        <v>21</v>
      </c>
      <c r="N131" s="229" t="s">
        <v>44</v>
      </c>
      <c r="O131" s="8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32" t="s">
        <v>3604</v>
      </c>
      <c r="AT131" s="232" t="s">
        <v>154</v>
      </c>
      <c r="AU131" s="232" t="s">
        <v>83</v>
      </c>
      <c r="AY131" s="19" t="s">
        <v>151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9" t="s">
        <v>81</v>
      </c>
      <c r="BK131" s="233">
        <f>ROUND(I131*H131,2)</f>
        <v>0</v>
      </c>
      <c r="BL131" s="19" t="s">
        <v>3604</v>
      </c>
      <c r="BM131" s="232" t="s">
        <v>3662</v>
      </c>
    </row>
    <row r="132" s="2" customFormat="1">
      <c r="A132" s="41"/>
      <c r="B132" s="42"/>
      <c r="C132" s="43"/>
      <c r="D132" s="234" t="s">
        <v>161</v>
      </c>
      <c r="E132" s="43"/>
      <c r="F132" s="235" t="s">
        <v>3663</v>
      </c>
      <c r="G132" s="43"/>
      <c r="H132" s="43"/>
      <c r="I132" s="139"/>
      <c r="J132" s="43"/>
      <c r="K132" s="43"/>
      <c r="L132" s="47"/>
      <c r="M132" s="236"/>
      <c r="N132" s="237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161</v>
      </c>
      <c r="AU132" s="19" t="s">
        <v>83</v>
      </c>
    </row>
    <row r="133" s="12" customFormat="1" ht="22.8" customHeight="1">
      <c r="A133" s="12"/>
      <c r="B133" s="205"/>
      <c r="C133" s="206"/>
      <c r="D133" s="207" t="s">
        <v>72</v>
      </c>
      <c r="E133" s="219" t="s">
        <v>3664</v>
      </c>
      <c r="F133" s="219" t="s">
        <v>3665</v>
      </c>
      <c r="G133" s="206"/>
      <c r="H133" s="206"/>
      <c r="I133" s="209"/>
      <c r="J133" s="220">
        <f>BK133</f>
        <v>0</v>
      </c>
      <c r="K133" s="206"/>
      <c r="L133" s="211"/>
      <c r="M133" s="212"/>
      <c r="N133" s="213"/>
      <c r="O133" s="213"/>
      <c r="P133" s="214">
        <f>SUM(P134:P135)</f>
        <v>0</v>
      </c>
      <c r="Q133" s="213"/>
      <c r="R133" s="214">
        <f>SUM(R134:R135)</f>
        <v>0</v>
      </c>
      <c r="S133" s="213"/>
      <c r="T133" s="215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6" t="s">
        <v>185</v>
      </c>
      <c r="AT133" s="217" t="s">
        <v>72</v>
      </c>
      <c r="AU133" s="217" t="s">
        <v>81</v>
      </c>
      <c r="AY133" s="216" t="s">
        <v>151</v>
      </c>
      <c r="BK133" s="218">
        <f>SUM(BK134:BK135)</f>
        <v>0</v>
      </c>
    </row>
    <row r="134" s="2" customFormat="1" ht="16.5" customHeight="1">
      <c r="A134" s="41"/>
      <c r="B134" s="42"/>
      <c r="C134" s="221" t="s">
        <v>277</v>
      </c>
      <c r="D134" s="221" t="s">
        <v>154</v>
      </c>
      <c r="E134" s="222" t="s">
        <v>3666</v>
      </c>
      <c r="F134" s="223" t="s">
        <v>3667</v>
      </c>
      <c r="G134" s="224" t="s">
        <v>3424</v>
      </c>
      <c r="H134" s="225">
        <v>1</v>
      </c>
      <c r="I134" s="226"/>
      <c r="J134" s="227">
        <f>ROUND(I134*H134,2)</f>
        <v>0</v>
      </c>
      <c r="K134" s="223" t="s">
        <v>158</v>
      </c>
      <c r="L134" s="47"/>
      <c r="M134" s="228" t="s">
        <v>21</v>
      </c>
      <c r="N134" s="229" t="s">
        <v>44</v>
      </c>
      <c r="O134" s="8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32" t="s">
        <v>3604</v>
      </c>
      <c r="AT134" s="232" t="s">
        <v>154</v>
      </c>
      <c r="AU134" s="232" t="s">
        <v>83</v>
      </c>
      <c r="AY134" s="19" t="s">
        <v>151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9" t="s">
        <v>81</v>
      </c>
      <c r="BK134" s="233">
        <f>ROUND(I134*H134,2)</f>
        <v>0</v>
      </c>
      <c r="BL134" s="19" t="s">
        <v>3604</v>
      </c>
      <c r="BM134" s="232" t="s">
        <v>3668</v>
      </c>
    </row>
    <row r="135" s="2" customFormat="1">
      <c r="A135" s="41"/>
      <c r="B135" s="42"/>
      <c r="C135" s="43"/>
      <c r="D135" s="234" t="s">
        <v>161</v>
      </c>
      <c r="E135" s="43"/>
      <c r="F135" s="235" t="s">
        <v>3667</v>
      </c>
      <c r="G135" s="43"/>
      <c r="H135" s="43"/>
      <c r="I135" s="139"/>
      <c r="J135" s="43"/>
      <c r="K135" s="43"/>
      <c r="L135" s="47"/>
      <c r="M135" s="236"/>
      <c r="N135" s="237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161</v>
      </c>
      <c r="AU135" s="19" t="s">
        <v>83</v>
      </c>
    </row>
    <row r="136" s="12" customFormat="1" ht="22.8" customHeight="1">
      <c r="A136" s="12"/>
      <c r="B136" s="205"/>
      <c r="C136" s="206"/>
      <c r="D136" s="207" t="s">
        <v>72</v>
      </c>
      <c r="E136" s="219" t="s">
        <v>3669</v>
      </c>
      <c r="F136" s="219" t="s">
        <v>3670</v>
      </c>
      <c r="G136" s="206"/>
      <c r="H136" s="206"/>
      <c r="I136" s="209"/>
      <c r="J136" s="220">
        <f>BK136</f>
        <v>0</v>
      </c>
      <c r="K136" s="206"/>
      <c r="L136" s="211"/>
      <c r="M136" s="212"/>
      <c r="N136" s="213"/>
      <c r="O136" s="213"/>
      <c r="P136" s="214">
        <f>SUM(P137:P140)</f>
        <v>0</v>
      </c>
      <c r="Q136" s="213"/>
      <c r="R136" s="214">
        <f>SUM(R137:R140)</f>
        <v>0</v>
      </c>
      <c r="S136" s="213"/>
      <c r="T136" s="215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6" t="s">
        <v>185</v>
      </c>
      <c r="AT136" s="217" t="s">
        <v>72</v>
      </c>
      <c r="AU136" s="217" t="s">
        <v>81</v>
      </c>
      <c r="AY136" s="216" t="s">
        <v>151</v>
      </c>
      <c r="BK136" s="218">
        <f>SUM(BK137:BK140)</f>
        <v>0</v>
      </c>
    </row>
    <row r="137" s="2" customFormat="1" ht="16.5" customHeight="1">
      <c r="A137" s="41"/>
      <c r="B137" s="42"/>
      <c r="C137" s="221" t="s">
        <v>283</v>
      </c>
      <c r="D137" s="221" t="s">
        <v>154</v>
      </c>
      <c r="E137" s="222" t="s">
        <v>3671</v>
      </c>
      <c r="F137" s="223" t="s">
        <v>3672</v>
      </c>
      <c r="G137" s="224" t="s">
        <v>3424</v>
      </c>
      <c r="H137" s="225">
        <v>1</v>
      </c>
      <c r="I137" s="226"/>
      <c r="J137" s="227">
        <f>ROUND(I137*H137,2)</f>
        <v>0</v>
      </c>
      <c r="K137" s="223" t="s">
        <v>158</v>
      </c>
      <c r="L137" s="47"/>
      <c r="M137" s="228" t="s">
        <v>21</v>
      </c>
      <c r="N137" s="229" t="s">
        <v>44</v>
      </c>
      <c r="O137" s="8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32" t="s">
        <v>3604</v>
      </c>
      <c r="AT137" s="232" t="s">
        <v>154</v>
      </c>
      <c r="AU137" s="232" t="s">
        <v>83</v>
      </c>
      <c r="AY137" s="19" t="s">
        <v>151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9" t="s">
        <v>81</v>
      </c>
      <c r="BK137" s="233">
        <f>ROUND(I137*H137,2)</f>
        <v>0</v>
      </c>
      <c r="BL137" s="19" t="s">
        <v>3604</v>
      </c>
      <c r="BM137" s="232" t="s">
        <v>3673</v>
      </c>
    </row>
    <row r="138" s="2" customFormat="1">
      <c r="A138" s="41"/>
      <c r="B138" s="42"/>
      <c r="C138" s="43"/>
      <c r="D138" s="234" t="s">
        <v>161</v>
      </c>
      <c r="E138" s="43"/>
      <c r="F138" s="235" t="s">
        <v>3672</v>
      </c>
      <c r="G138" s="43"/>
      <c r="H138" s="43"/>
      <c r="I138" s="139"/>
      <c r="J138" s="43"/>
      <c r="K138" s="43"/>
      <c r="L138" s="47"/>
      <c r="M138" s="236"/>
      <c r="N138" s="237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161</v>
      </c>
      <c r="AU138" s="19" t="s">
        <v>83</v>
      </c>
    </row>
    <row r="139" s="2" customFormat="1" ht="16.5" customHeight="1">
      <c r="A139" s="41"/>
      <c r="B139" s="42"/>
      <c r="C139" s="221" t="s">
        <v>288</v>
      </c>
      <c r="D139" s="221" t="s">
        <v>154</v>
      </c>
      <c r="E139" s="222" t="s">
        <v>3674</v>
      </c>
      <c r="F139" s="223" t="s">
        <v>3675</v>
      </c>
      <c r="G139" s="224" t="s">
        <v>3424</v>
      </c>
      <c r="H139" s="225">
        <v>1</v>
      </c>
      <c r="I139" s="226"/>
      <c r="J139" s="227">
        <f>ROUND(I139*H139,2)</f>
        <v>0</v>
      </c>
      <c r="K139" s="223" t="s">
        <v>158</v>
      </c>
      <c r="L139" s="47"/>
      <c r="M139" s="228" t="s">
        <v>21</v>
      </c>
      <c r="N139" s="229" t="s">
        <v>44</v>
      </c>
      <c r="O139" s="8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32" t="s">
        <v>3604</v>
      </c>
      <c r="AT139" s="232" t="s">
        <v>154</v>
      </c>
      <c r="AU139" s="232" t="s">
        <v>83</v>
      </c>
      <c r="AY139" s="19" t="s">
        <v>151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9" t="s">
        <v>81</v>
      </c>
      <c r="BK139" s="233">
        <f>ROUND(I139*H139,2)</f>
        <v>0</v>
      </c>
      <c r="BL139" s="19" t="s">
        <v>3604</v>
      </c>
      <c r="BM139" s="232" t="s">
        <v>3676</v>
      </c>
    </row>
    <row r="140" s="2" customFormat="1">
      <c r="A140" s="41"/>
      <c r="B140" s="42"/>
      <c r="C140" s="43"/>
      <c r="D140" s="234" t="s">
        <v>161</v>
      </c>
      <c r="E140" s="43"/>
      <c r="F140" s="235" t="s">
        <v>3675</v>
      </c>
      <c r="G140" s="43"/>
      <c r="H140" s="43"/>
      <c r="I140" s="139"/>
      <c r="J140" s="43"/>
      <c r="K140" s="43"/>
      <c r="L140" s="47"/>
      <c r="M140" s="236"/>
      <c r="N140" s="237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161</v>
      </c>
      <c r="AU140" s="19" t="s">
        <v>83</v>
      </c>
    </row>
    <row r="141" s="12" customFormat="1" ht="22.8" customHeight="1">
      <c r="A141" s="12"/>
      <c r="B141" s="205"/>
      <c r="C141" s="206"/>
      <c r="D141" s="207" t="s">
        <v>72</v>
      </c>
      <c r="E141" s="219" t="s">
        <v>3677</v>
      </c>
      <c r="F141" s="219" t="s">
        <v>3678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SUM(P142:P144)</f>
        <v>0</v>
      </c>
      <c r="Q141" s="213"/>
      <c r="R141" s="214">
        <f>SUM(R142:R144)</f>
        <v>0</v>
      </c>
      <c r="S141" s="213"/>
      <c r="T141" s="215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185</v>
      </c>
      <c r="AT141" s="217" t="s">
        <v>72</v>
      </c>
      <c r="AU141" s="217" t="s">
        <v>81</v>
      </c>
      <c r="AY141" s="216" t="s">
        <v>151</v>
      </c>
      <c r="BK141" s="218">
        <f>SUM(BK142:BK144)</f>
        <v>0</v>
      </c>
    </row>
    <row r="142" s="2" customFormat="1" ht="16.5" customHeight="1">
      <c r="A142" s="41"/>
      <c r="B142" s="42"/>
      <c r="C142" s="221" t="s">
        <v>294</v>
      </c>
      <c r="D142" s="221" t="s">
        <v>154</v>
      </c>
      <c r="E142" s="222" t="s">
        <v>3679</v>
      </c>
      <c r="F142" s="223" t="s">
        <v>3678</v>
      </c>
      <c r="G142" s="224" t="s">
        <v>3424</v>
      </c>
      <c r="H142" s="225">
        <v>1</v>
      </c>
      <c r="I142" s="226"/>
      <c r="J142" s="227">
        <f>ROUND(I142*H142,2)</f>
        <v>0</v>
      </c>
      <c r="K142" s="223" t="s">
        <v>158</v>
      </c>
      <c r="L142" s="47"/>
      <c r="M142" s="228" t="s">
        <v>21</v>
      </c>
      <c r="N142" s="229" t="s">
        <v>44</v>
      </c>
      <c r="O142" s="8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32" t="s">
        <v>3604</v>
      </c>
      <c r="AT142" s="232" t="s">
        <v>154</v>
      </c>
      <c r="AU142" s="232" t="s">
        <v>83</v>
      </c>
      <c r="AY142" s="19" t="s">
        <v>151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9" t="s">
        <v>81</v>
      </c>
      <c r="BK142" s="233">
        <f>ROUND(I142*H142,2)</f>
        <v>0</v>
      </c>
      <c r="BL142" s="19" t="s">
        <v>3604</v>
      </c>
      <c r="BM142" s="232" t="s">
        <v>3680</v>
      </c>
    </row>
    <row r="143" s="2" customFormat="1">
      <c r="A143" s="41"/>
      <c r="B143" s="42"/>
      <c r="C143" s="43"/>
      <c r="D143" s="234" t="s">
        <v>161</v>
      </c>
      <c r="E143" s="43"/>
      <c r="F143" s="235" t="s">
        <v>3678</v>
      </c>
      <c r="G143" s="43"/>
      <c r="H143" s="43"/>
      <c r="I143" s="139"/>
      <c r="J143" s="43"/>
      <c r="K143" s="43"/>
      <c r="L143" s="47"/>
      <c r="M143" s="236"/>
      <c r="N143" s="237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161</v>
      </c>
      <c r="AU143" s="19" t="s">
        <v>83</v>
      </c>
    </row>
    <row r="144" s="2" customFormat="1">
      <c r="A144" s="41"/>
      <c r="B144" s="42"/>
      <c r="C144" s="43"/>
      <c r="D144" s="234" t="s">
        <v>2550</v>
      </c>
      <c r="E144" s="43"/>
      <c r="F144" s="301" t="s">
        <v>3681</v>
      </c>
      <c r="G144" s="43"/>
      <c r="H144" s="43"/>
      <c r="I144" s="139"/>
      <c r="J144" s="43"/>
      <c r="K144" s="43"/>
      <c r="L144" s="47"/>
      <c r="M144" s="236"/>
      <c r="N144" s="237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2550</v>
      </c>
      <c r="AU144" s="19" t="s">
        <v>83</v>
      </c>
    </row>
    <row r="145" s="12" customFormat="1" ht="22.8" customHeight="1">
      <c r="A145" s="12"/>
      <c r="B145" s="205"/>
      <c r="C145" s="206"/>
      <c r="D145" s="207" t="s">
        <v>72</v>
      </c>
      <c r="E145" s="219" t="s">
        <v>3682</v>
      </c>
      <c r="F145" s="219" t="s">
        <v>3683</v>
      </c>
      <c r="G145" s="206"/>
      <c r="H145" s="206"/>
      <c r="I145" s="209"/>
      <c r="J145" s="220">
        <f>BK145</f>
        <v>0</v>
      </c>
      <c r="K145" s="206"/>
      <c r="L145" s="211"/>
      <c r="M145" s="212"/>
      <c r="N145" s="213"/>
      <c r="O145" s="213"/>
      <c r="P145" s="214">
        <f>SUM(P146:P148)</f>
        <v>0</v>
      </c>
      <c r="Q145" s="213"/>
      <c r="R145" s="214">
        <f>SUM(R146:R148)</f>
        <v>0</v>
      </c>
      <c r="S145" s="213"/>
      <c r="T145" s="215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6" t="s">
        <v>185</v>
      </c>
      <c r="AT145" s="217" t="s">
        <v>72</v>
      </c>
      <c r="AU145" s="217" t="s">
        <v>81</v>
      </c>
      <c r="AY145" s="216" t="s">
        <v>151</v>
      </c>
      <c r="BK145" s="218">
        <f>SUM(BK146:BK148)</f>
        <v>0</v>
      </c>
    </row>
    <row r="146" s="2" customFormat="1" ht="16.5" customHeight="1">
      <c r="A146" s="41"/>
      <c r="B146" s="42"/>
      <c r="C146" s="221" t="s">
        <v>7</v>
      </c>
      <c r="D146" s="221" t="s">
        <v>154</v>
      </c>
      <c r="E146" s="222" t="s">
        <v>3684</v>
      </c>
      <c r="F146" s="223" t="s">
        <v>3683</v>
      </c>
      <c r="G146" s="224" t="s">
        <v>3424</v>
      </c>
      <c r="H146" s="225">
        <v>1</v>
      </c>
      <c r="I146" s="226"/>
      <c r="J146" s="227">
        <f>ROUND(I146*H146,2)</f>
        <v>0</v>
      </c>
      <c r="K146" s="223" t="s">
        <v>158</v>
      </c>
      <c r="L146" s="47"/>
      <c r="M146" s="228" t="s">
        <v>21</v>
      </c>
      <c r="N146" s="229" t="s">
        <v>44</v>
      </c>
      <c r="O146" s="8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32" t="s">
        <v>3604</v>
      </c>
      <c r="AT146" s="232" t="s">
        <v>154</v>
      </c>
      <c r="AU146" s="232" t="s">
        <v>83</v>
      </c>
      <c r="AY146" s="19" t="s">
        <v>151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9" t="s">
        <v>81</v>
      </c>
      <c r="BK146" s="233">
        <f>ROUND(I146*H146,2)</f>
        <v>0</v>
      </c>
      <c r="BL146" s="19" t="s">
        <v>3604</v>
      </c>
      <c r="BM146" s="232" t="s">
        <v>3685</v>
      </c>
    </row>
    <row r="147" s="2" customFormat="1">
      <c r="A147" s="41"/>
      <c r="B147" s="42"/>
      <c r="C147" s="43"/>
      <c r="D147" s="234" t="s">
        <v>161</v>
      </c>
      <c r="E147" s="43"/>
      <c r="F147" s="235" t="s">
        <v>3683</v>
      </c>
      <c r="G147" s="43"/>
      <c r="H147" s="43"/>
      <c r="I147" s="139"/>
      <c r="J147" s="43"/>
      <c r="K147" s="43"/>
      <c r="L147" s="47"/>
      <c r="M147" s="236"/>
      <c r="N147" s="237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161</v>
      </c>
      <c r="AU147" s="19" t="s">
        <v>83</v>
      </c>
    </row>
    <row r="148" s="2" customFormat="1">
      <c r="A148" s="41"/>
      <c r="B148" s="42"/>
      <c r="C148" s="43"/>
      <c r="D148" s="234" t="s">
        <v>2550</v>
      </c>
      <c r="E148" s="43"/>
      <c r="F148" s="301" t="s">
        <v>3686</v>
      </c>
      <c r="G148" s="43"/>
      <c r="H148" s="43"/>
      <c r="I148" s="139"/>
      <c r="J148" s="43"/>
      <c r="K148" s="43"/>
      <c r="L148" s="47"/>
      <c r="M148" s="294"/>
      <c r="N148" s="295"/>
      <c r="O148" s="296"/>
      <c r="P148" s="296"/>
      <c r="Q148" s="296"/>
      <c r="R148" s="296"/>
      <c r="S148" s="296"/>
      <c r="T148" s="297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2550</v>
      </c>
      <c r="AU148" s="19" t="s">
        <v>83</v>
      </c>
    </row>
    <row r="149" s="2" customFormat="1" ht="6.96" customHeight="1">
      <c r="A149" s="41"/>
      <c r="B149" s="62"/>
      <c r="C149" s="63"/>
      <c r="D149" s="63"/>
      <c r="E149" s="63"/>
      <c r="F149" s="63"/>
      <c r="G149" s="63"/>
      <c r="H149" s="63"/>
      <c r="I149" s="169"/>
      <c r="J149" s="63"/>
      <c r="K149" s="63"/>
      <c r="L149" s="47"/>
      <c r="M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</sheetData>
  <sheetProtection sheet="1" autoFilter="0" formatColumns="0" formatRows="0" objects="1" scenarios="1" spinCount="100000" saltValue="S+mRlT/QqCfy7hL31MrhWMK38wcMdmWjgJ0usvFrYk4CSUCzEF0S8cJhKPWMk+RbN5gfNUEoc9UTvZ56GjFkMQ==" hashValue="+iCt9w9LUHNXuQI1Rz42jtbPqWfeU9LARebcrQYMb1Vw+DsusFTf49DnH2qWCA8onIKAfpDmIL+Oh11yUPAKug==" algorithmName="SHA-512" password="CC35"/>
  <autoFilter ref="C85:K14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2" customWidth="1"/>
    <col min="2" max="2" width="1.667969" style="302" customWidth="1"/>
    <col min="3" max="4" width="5" style="302" customWidth="1"/>
    <col min="5" max="5" width="11.66016" style="302" customWidth="1"/>
    <col min="6" max="6" width="9.160156" style="302" customWidth="1"/>
    <col min="7" max="7" width="5" style="302" customWidth="1"/>
    <col min="8" max="8" width="77.83203" style="302" customWidth="1"/>
    <col min="9" max="10" width="20" style="302" customWidth="1"/>
    <col min="11" max="11" width="1.667969" style="302" customWidth="1"/>
  </cols>
  <sheetData>
    <row r="1" s="1" customFormat="1" ht="37.5" customHeight="1"/>
    <row r="2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="17" customFormat="1" ht="45" customHeight="1">
      <c r="B3" s="306"/>
      <c r="C3" s="307" t="s">
        <v>3687</v>
      </c>
      <c r="D3" s="307"/>
      <c r="E3" s="307"/>
      <c r="F3" s="307"/>
      <c r="G3" s="307"/>
      <c r="H3" s="307"/>
      <c r="I3" s="307"/>
      <c r="J3" s="307"/>
      <c r="K3" s="308"/>
    </row>
    <row r="4" s="1" customFormat="1" ht="25.5" customHeight="1">
      <c r="B4" s="309"/>
      <c r="C4" s="310" t="s">
        <v>3688</v>
      </c>
      <c r="D4" s="310"/>
      <c r="E4" s="310"/>
      <c r="F4" s="310"/>
      <c r="G4" s="310"/>
      <c r="H4" s="310"/>
      <c r="I4" s="310"/>
      <c r="J4" s="310"/>
      <c r="K4" s="311"/>
    </row>
    <row r="5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="1" customFormat="1" ht="15" customHeight="1">
      <c r="B6" s="309"/>
      <c r="C6" s="313" t="s">
        <v>3689</v>
      </c>
      <c r="D6" s="313"/>
      <c r="E6" s="313"/>
      <c r="F6" s="313"/>
      <c r="G6" s="313"/>
      <c r="H6" s="313"/>
      <c r="I6" s="313"/>
      <c r="J6" s="313"/>
      <c r="K6" s="311"/>
    </row>
    <row r="7" s="1" customFormat="1" ht="15" customHeight="1">
      <c r="B7" s="314"/>
      <c r="C7" s="313" t="s">
        <v>3690</v>
      </c>
      <c r="D7" s="313"/>
      <c r="E7" s="313"/>
      <c r="F7" s="313"/>
      <c r="G7" s="313"/>
      <c r="H7" s="313"/>
      <c r="I7" s="313"/>
      <c r="J7" s="313"/>
      <c r="K7" s="311"/>
    </row>
    <row r="8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="1" customFormat="1" ht="15" customHeight="1">
      <c r="B9" s="314"/>
      <c r="C9" s="313" t="s">
        <v>3691</v>
      </c>
      <c r="D9" s="313"/>
      <c r="E9" s="313"/>
      <c r="F9" s="313"/>
      <c r="G9" s="313"/>
      <c r="H9" s="313"/>
      <c r="I9" s="313"/>
      <c r="J9" s="313"/>
      <c r="K9" s="311"/>
    </row>
    <row r="10" s="1" customFormat="1" ht="15" customHeight="1">
      <c r="B10" s="314"/>
      <c r="C10" s="313"/>
      <c r="D10" s="313" t="s">
        <v>3692</v>
      </c>
      <c r="E10" s="313"/>
      <c r="F10" s="313"/>
      <c r="G10" s="313"/>
      <c r="H10" s="313"/>
      <c r="I10" s="313"/>
      <c r="J10" s="313"/>
      <c r="K10" s="311"/>
    </row>
    <row r="11" s="1" customFormat="1" ht="15" customHeight="1">
      <c r="B11" s="314"/>
      <c r="C11" s="315"/>
      <c r="D11" s="313" t="s">
        <v>3693</v>
      </c>
      <c r="E11" s="313"/>
      <c r="F11" s="313"/>
      <c r="G11" s="313"/>
      <c r="H11" s="313"/>
      <c r="I11" s="313"/>
      <c r="J11" s="313"/>
      <c r="K11" s="311"/>
    </row>
    <row r="12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="1" customFormat="1" ht="15" customHeight="1">
      <c r="B13" s="314"/>
      <c r="C13" s="315"/>
      <c r="D13" s="316" t="s">
        <v>3694</v>
      </c>
      <c r="E13" s="313"/>
      <c r="F13" s="313"/>
      <c r="G13" s="313"/>
      <c r="H13" s="313"/>
      <c r="I13" s="313"/>
      <c r="J13" s="313"/>
      <c r="K13" s="311"/>
    </row>
    <row r="14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="1" customFormat="1" ht="15" customHeight="1">
      <c r="B15" s="314"/>
      <c r="C15" s="315"/>
      <c r="D15" s="313" t="s">
        <v>3695</v>
      </c>
      <c r="E15" s="313"/>
      <c r="F15" s="313"/>
      <c r="G15" s="313"/>
      <c r="H15" s="313"/>
      <c r="I15" s="313"/>
      <c r="J15" s="313"/>
      <c r="K15" s="311"/>
    </row>
    <row r="16" s="1" customFormat="1" ht="15" customHeight="1">
      <c r="B16" s="314"/>
      <c r="C16" s="315"/>
      <c r="D16" s="313" t="s">
        <v>3696</v>
      </c>
      <c r="E16" s="313"/>
      <c r="F16" s="313"/>
      <c r="G16" s="313"/>
      <c r="H16" s="313"/>
      <c r="I16" s="313"/>
      <c r="J16" s="313"/>
      <c r="K16" s="311"/>
    </row>
    <row r="17" s="1" customFormat="1" ht="15" customHeight="1">
      <c r="B17" s="314"/>
      <c r="C17" s="315"/>
      <c r="D17" s="313" t="s">
        <v>3697</v>
      </c>
      <c r="E17" s="313"/>
      <c r="F17" s="313"/>
      <c r="G17" s="313"/>
      <c r="H17" s="313"/>
      <c r="I17" s="313"/>
      <c r="J17" s="313"/>
      <c r="K17" s="311"/>
    </row>
    <row r="18" s="1" customFormat="1" ht="15" customHeight="1">
      <c r="B18" s="314"/>
      <c r="C18" s="315"/>
      <c r="D18" s="315"/>
      <c r="E18" s="317" t="s">
        <v>80</v>
      </c>
      <c r="F18" s="313" t="s">
        <v>3698</v>
      </c>
      <c r="G18" s="313"/>
      <c r="H18" s="313"/>
      <c r="I18" s="313"/>
      <c r="J18" s="313"/>
      <c r="K18" s="311"/>
    </row>
    <row r="19" s="1" customFormat="1" ht="15" customHeight="1">
      <c r="B19" s="314"/>
      <c r="C19" s="315"/>
      <c r="D19" s="315"/>
      <c r="E19" s="317" t="s">
        <v>3699</v>
      </c>
      <c r="F19" s="313" t="s">
        <v>3700</v>
      </c>
      <c r="G19" s="313"/>
      <c r="H19" s="313"/>
      <c r="I19" s="313"/>
      <c r="J19" s="313"/>
      <c r="K19" s="311"/>
    </row>
    <row r="20" s="1" customFormat="1" ht="15" customHeight="1">
      <c r="B20" s="314"/>
      <c r="C20" s="315"/>
      <c r="D20" s="315"/>
      <c r="E20" s="317" t="s">
        <v>3701</v>
      </c>
      <c r="F20" s="313" t="s">
        <v>3702</v>
      </c>
      <c r="G20" s="313"/>
      <c r="H20" s="313"/>
      <c r="I20" s="313"/>
      <c r="J20" s="313"/>
      <c r="K20" s="311"/>
    </row>
    <row r="21" s="1" customFormat="1" ht="15" customHeight="1">
      <c r="B21" s="314"/>
      <c r="C21" s="315"/>
      <c r="D21" s="315"/>
      <c r="E21" s="317" t="s">
        <v>3703</v>
      </c>
      <c r="F21" s="313" t="s">
        <v>3704</v>
      </c>
      <c r="G21" s="313"/>
      <c r="H21" s="313"/>
      <c r="I21" s="313"/>
      <c r="J21" s="313"/>
      <c r="K21" s="311"/>
    </row>
    <row r="22" s="1" customFormat="1" ht="15" customHeight="1">
      <c r="B22" s="314"/>
      <c r="C22" s="315"/>
      <c r="D22" s="315"/>
      <c r="E22" s="317" t="s">
        <v>3705</v>
      </c>
      <c r="F22" s="313" t="s">
        <v>3581</v>
      </c>
      <c r="G22" s="313"/>
      <c r="H22" s="313"/>
      <c r="I22" s="313"/>
      <c r="J22" s="313"/>
      <c r="K22" s="311"/>
    </row>
    <row r="23" s="1" customFormat="1" ht="15" customHeight="1">
      <c r="B23" s="314"/>
      <c r="C23" s="315"/>
      <c r="D23" s="315"/>
      <c r="E23" s="317" t="s">
        <v>3706</v>
      </c>
      <c r="F23" s="313" t="s">
        <v>3707</v>
      </c>
      <c r="G23" s="313"/>
      <c r="H23" s="313"/>
      <c r="I23" s="313"/>
      <c r="J23" s="313"/>
      <c r="K23" s="311"/>
    </row>
    <row r="24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="1" customFormat="1" ht="15" customHeight="1">
      <c r="B25" s="314"/>
      <c r="C25" s="313" t="s">
        <v>3708</v>
      </c>
      <c r="D25" s="313"/>
      <c r="E25" s="313"/>
      <c r="F25" s="313"/>
      <c r="G25" s="313"/>
      <c r="H25" s="313"/>
      <c r="I25" s="313"/>
      <c r="J25" s="313"/>
      <c r="K25" s="311"/>
    </row>
    <row r="26" s="1" customFormat="1" ht="15" customHeight="1">
      <c r="B26" s="314"/>
      <c r="C26" s="313" t="s">
        <v>3709</v>
      </c>
      <c r="D26" s="313"/>
      <c r="E26" s="313"/>
      <c r="F26" s="313"/>
      <c r="G26" s="313"/>
      <c r="H26" s="313"/>
      <c r="I26" s="313"/>
      <c r="J26" s="313"/>
      <c r="K26" s="311"/>
    </row>
    <row r="27" s="1" customFormat="1" ht="15" customHeight="1">
      <c r="B27" s="314"/>
      <c r="C27" s="313"/>
      <c r="D27" s="313" t="s">
        <v>3710</v>
      </c>
      <c r="E27" s="313"/>
      <c r="F27" s="313"/>
      <c r="G27" s="313"/>
      <c r="H27" s="313"/>
      <c r="I27" s="313"/>
      <c r="J27" s="313"/>
      <c r="K27" s="311"/>
    </row>
    <row r="28" s="1" customFormat="1" ht="15" customHeight="1">
      <c r="B28" s="314"/>
      <c r="C28" s="315"/>
      <c r="D28" s="313" t="s">
        <v>3711</v>
      </c>
      <c r="E28" s="313"/>
      <c r="F28" s="313"/>
      <c r="G28" s="313"/>
      <c r="H28" s="313"/>
      <c r="I28" s="313"/>
      <c r="J28" s="313"/>
      <c r="K28" s="311"/>
    </row>
    <row r="29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="1" customFormat="1" ht="15" customHeight="1">
      <c r="B30" s="314"/>
      <c r="C30" s="315"/>
      <c r="D30" s="313" t="s">
        <v>3712</v>
      </c>
      <c r="E30" s="313"/>
      <c r="F30" s="313"/>
      <c r="G30" s="313"/>
      <c r="H30" s="313"/>
      <c r="I30" s="313"/>
      <c r="J30" s="313"/>
      <c r="K30" s="311"/>
    </row>
    <row r="31" s="1" customFormat="1" ht="15" customHeight="1">
      <c r="B31" s="314"/>
      <c r="C31" s="315"/>
      <c r="D31" s="313" t="s">
        <v>3713</v>
      </c>
      <c r="E31" s="313"/>
      <c r="F31" s="313"/>
      <c r="G31" s="313"/>
      <c r="H31" s="313"/>
      <c r="I31" s="313"/>
      <c r="J31" s="313"/>
      <c r="K31" s="311"/>
    </row>
    <row r="32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="1" customFormat="1" ht="15" customHeight="1">
      <c r="B33" s="314"/>
      <c r="C33" s="315"/>
      <c r="D33" s="313" t="s">
        <v>3714</v>
      </c>
      <c r="E33" s="313"/>
      <c r="F33" s="313"/>
      <c r="G33" s="313"/>
      <c r="H33" s="313"/>
      <c r="I33" s="313"/>
      <c r="J33" s="313"/>
      <c r="K33" s="311"/>
    </row>
    <row r="34" s="1" customFormat="1" ht="15" customHeight="1">
      <c r="B34" s="314"/>
      <c r="C34" s="315"/>
      <c r="D34" s="313" t="s">
        <v>3715</v>
      </c>
      <c r="E34" s="313"/>
      <c r="F34" s="313"/>
      <c r="G34" s="313"/>
      <c r="H34" s="313"/>
      <c r="I34" s="313"/>
      <c r="J34" s="313"/>
      <c r="K34" s="311"/>
    </row>
    <row r="35" s="1" customFormat="1" ht="15" customHeight="1">
      <c r="B35" s="314"/>
      <c r="C35" s="315"/>
      <c r="D35" s="313" t="s">
        <v>3716</v>
      </c>
      <c r="E35" s="313"/>
      <c r="F35" s="313"/>
      <c r="G35" s="313"/>
      <c r="H35" s="313"/>
      <c r="I35" s="313"/>
      <c r="J35" s="313"/>
      <c r="K35" s="311"/>
    </row>
    <row r="36" s="1" customFormat="1" ht="15" customHeight="1">
      <c r="B36" s="314"/>
      <c r="C36" s="315"/>
      <c r="D36" s="313"/>
      <c r="E36" s="316" t="s">
        <v>137</v>
      </c>
      <c r="F36" s="313"/>
      <c r="G36" s="313" t="s">
        <v>3717</v>
      </c>
      <c r="H36" s="313"/>
      <c r="I36" s="313"/>
      <c r="J36" s="313"/>
      <c r="K36" s="311"/>
    </row>
    <row r="37" s="1" customFormat="1" ht="30.75" customHeight="1">
      <c r="B37" s="314"/>
      <c r="C37" s="315"/>
      <c r="D37" s="313"/>
      <c r="E37" s="316" t="s">
        <v>3718</v>
      </c>
      <c r="F37" s="313"/>
      <c r="G37" s="313" t="s">
        <v>3719</v>
      </c>
      <c r="H37" s="313"/>
      <c r="I37" s="313"/>
      <c r="J37" s="313"/>
      <c r="K37" s="311"/>
    </row>
    <row r="38" s="1" customFormat="1" ht="15" customHeight="1">
      <c r="B38" s="314"/>
      <c r="C38" s="315"/>
      <c r="D38" s="313"/>
      <c r="E38" s="316" t="s">
        <v>54</v>
      </c>
      <c r="F38" s="313"/>
      <c r="G38" s="313" t="s">
        <v>3720</v>
      </c>
      <c r="H38" s="313"/>
      <c r="I38" s="313"/>
      <c r="J38" s="313"/>
      <c r="K38" s="311"/>
    </row>
    <row r="39" s="1" customFormat="1" ht="15" customHeight="1">
      <c r="B39" s="314"/>
      <c r="C39" s="315"/>
      <c r="D39" s="313"/>
      <c r="E39" s="316" t="s">
        <v>55</v>
      </c>
      <c r="F39" s="313"/>
      <c r="G39" s="313" t="s">
        <v>3721</v>
      </c>
      <c r="H39" s="313"/>
      <c r="I39" s="313"/>
      <c r="J39" s="313"/>
      <c r="K39" s="311"/>
    </row>
    <row r="40" s="1" customFormat="1" ht="15" customHeight="1">
      <c r="B40" s="314"/>
      <c r="C40" s="315"/>
      <c r="D40" s="313"/>
      <c r="E40" s="316" t="s">
        <v>138</v>
      </c>
      <c r="F40" s="313"/>
      <c r="G40" s="313" t="s">
        <v>3722</v>
      </c>
      <c r="H40" s="313"/>
      <c r="I40" s="313"/>
      <c r="J40" s="313"/>
      <c r="K40" s="311"/>
    </row>
    <row r="41" s="1" customFormat="1" ht="15" customHeight="1">
      <c r="B41" s="314"/>
      <c r="C41" s="315"/>
      <c r="D41" s="313"/>
      <c r="E41" s="316" t="s">
        <v>139</v>
      </c>
      <c r="F41" s="313"/>
      <c r="G41" s="313" t="s">
        <v>3723</v>
      </c>
      <c r="H41" s="313"/>
      <c r="I41" s="313"/>
      <c r="J41" s="313"/>
      <c r="K41" s="311"/>
    </row>
    <row r="42" s="1" customFormat="1" ht="15" customHeight="1">
      <c r="B42" s="314"/>
      <c r="C42" s="315"/>
      <c r="D42" s="313"/>
      <c r="E42" s="316" t="s">
        <v>3724</v>
      </c>
      <c r="F42" s="313"/>
      <c r="G42" s="313" t="s">
        <v>3725</v>
      </c>
      <c r="H42" s="313"/>
      <c r="I42" s="313"/>
      <c r="J42" s="313"/>
      <c r="K42" s="311"/>
    </row>
    <row r="43" s="1" customFormat="1" ht="15" customHeight="1">
      <c r="B43" s="314"/>
      <c r="C43" s="315"/>
      <c r="D43" s="313"/>
      <c r="E43" s="316"/>
      <c r="F43" s="313"/>
      <c r="G43" s="313" t="s">
        <v>3726</v>
      </c>
      <c r="H43" s="313"/>
      <c r="I43" s="313"/>
      <c r="J43" s="313"/>
      <c r="K43" s="311"/>
    </row>
    <row r="44" s="1" customFormat="1" ht="15" customHeight="1">
      <c r="B44" s="314"/>
      <c r="C44" s="315"/>
      <c r="D44" s="313"/>
      <c r="E44" s="316" t="s">
        <v>3727</v>
      </c>
      <c r="F44" s="313"/>
      <c r="G44" s="313" t="s">
        <v>3728</v>
      </c>
      <c r="H44" s="313"/>
      <c r="I44" s="313"/>
      <c r="J44" s="313"/>
      <c r="K44" s="311"/>
    </row>
    <row r="45" s="1" customFormat="1" ht="15" customHeight="1">
      <c r="B45" s="314"/>
      <c r="C45" s="315"/>
      <c r="D45" s="313"/>
      <c r="E45" s="316" t="s">
        <v>141</v>
      </c>
      <c r="F45" s="313"/>
      <c r="G45" s="313" t="s">
        <v>3729</v>
      </c>
      <c r="H45" s="313"/>
      <c r="I45" s="313"/>
      <c r="J45" s="313"/>
      <c r="K45" s="311"/>
    </row>
    <row r="46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="1" customFormat="1" ht="15" customHeight="1">
      <c r="B47" s="314"/>
      <c r="C47" s="315"/>
      <c r="D47" s="313" t="s">
        <v>3730</v>
      </c>
      <c r="E47" s="313"/>
      <c r="F47" s="313"/>
      <c r="G47" s="313"/>
      <c r="H47" s="313"/>
      <c r="I47" s="313"/>
      <c r="J47" s="313"/>
      <c r="K47" s="311"/>
    </row>
    <row r="48" s="1" customFormat="1" ht="15" customHeight="1">
      <c r="B48" s="314"/>
      <c r="C48" s="315"/>
      <c r="D48" s="315"/>
      <c r="E48" s="313" t="s">
        <v>3731</v>
      </c>
      <c r="F48" s="313"/>
      <c r="G48" s="313"/>
      <c r="H48" s="313"/>
      <c r="I48" s="313"/>
      <c r="J48" s="313"/>
      <c r="K48" s="311"/>
    </row>
    <row r="49" s="1" customFormat="1" ht="15" customHeight="1">
      <c r="B49" s="314"/>
      <c r="C49" s="315"/>
      <c r="D49" s="315"/>
      <c r="E49" s="313" t="s">
        <v>3732</v>
      </c>
      <c r="F49" s="313"/>
      <c r="G49" s="313"/>
      <c r="H49" s="313"/>
      <c r="I49" s="313"/>
      <c r="J49" s="313"/>
      <c r="K49" s="311"/>
    </row>
    <row r="50" s="1" customFormat="1" ht="15" customHeight="1">
      <c r="B50" s="314"/>
      <c r="C50" s="315"/>
      <c r="D50" s="315"/>
      <c r="E50" s="313" t="s">
        <v>3733</v>
      </c>
      <c r="F50" s="313"/>
      <c r="G50" s="313"/>
      <c r="H50" s="313"/>
      <c r="I50" s="313"/>
      <c r="J50" s="313"/>
      <c r="K50" s="311"/>
    </row>
    <row r="51" s="1" customFormat="1" ht="15" customHeight="1">
      <c r="B51" s="314"/>
      <c r="C51" s="315"/>
      <c r="D51" s="313" t="s">
        <v>3734</v>
      </c>
      <c r="E51" s="313"/>
      <c r="F51" s="313"/>
      <c r="G51" s="313"/>
      <c r="H51" s="313"/>
      <c r="I51" s="313"/>
      <c r="J51" s="313"/>
      <c r="K51" s="311"/>
    </row>
    <row r="52" s="1" customFormat="1" ht="25.5" customHeight="1">
      <c r="B52" s="309"/>
      <c r="C52" s="310" t="s">
        <v>3735</v>
      </c>
      <c r="D52" s="310"/>
      <c r="E52" s="310"/>
      <c r="F52" s="310"/>
      <c r="G52" s="310"/>
      <c r="H52" s="310"/>
      <c r="I52" s="310"/>
      <c r="J52" s="310"/>
      <c r="K52" s="311"/>
    </row>
    <row r="53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="1" customFormat="1" ht="15" customHeight="1">
      <c r="B54" s="309"/>
      <c r="C54" s="313" t="s">
        <v>3736</v>
      </c>
      <c r="D54" s="313"/>
      <c r="E54" s="313"/>
      <c r="F54" s="313"/>
      <c r="G54" s="313"/>
      <c r="H54" s="313"/>
      <c r="I54" s="313"/>
      <c r="J54" s="313"/>
      <c r="K54" s="311"/>
    </row>
    <row r="55" s="1" customFormat="1" ht="15" customHeight="1">
      <c r="B55" s="309"/>
      <c r="C55" s="313" t="s">
        <v>3737</v>
      </c>
      <c r="D55" s="313"/>
      <c r="E55" s="313"/>
      <c r="F55" s="313"/>
      <c r="G55" s="313"/>
      <c r="H55" s="313"/>
      <c r="I55" s="313"/>
      <c r="J55" s="313"/>
      <c r="K55" s="311"/>
    </row>
    <row r="56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="1" customFormat="1" ht="15" customHeight="1">
      <c r="B57" s="309"/>
      <c r="C57" s="313" t="s">
        <v>3738</v>
      </c>
      <c r="D57" s="313"/>
      <c r="E57" s="313"/>
      <c r="F57" s="313"/>
      <c r="G57" s="313"/>
      <c r="H57" s="313"/>
      <c r="I57" s="313"/>
      <c r="J57" s="313"/>
      <c r="K57" s="311"/>
    </row>
    <row r="58" s="1" customFormat="1" ht="15" customHeight="1">
      <c r="B58" s="309"/>
      <c r="C58" s="315"/>
      <c r="D58" s="313" t="s">
        <v>3739</v>
      </c>
      <c r="E58" s="313"/>
      <c r="F58" s="313"/>
      <c r="G58" s="313"/>
      <c r="H58" s="313"/>
      <c r="I58" s="313"/>
      <c r="J58" s="313"/>
      <c r="K58" s="311"/>
    </row>
    <row r="59" s="1" customFormat="1" ht="15" customHeight="1">
      <c r="B59" s="309"/>
      <c r="C59" s="315"/>
      <c r="D59" s="313" t="s">
        <v>3740</v>
      </c>
      <c r="E59" s="313"/>
      <c r="F59" s="313"/>
      <c r="G59" s="313"/>
      <c r="H59" s="313"/>
      <c r="I59" s="313"/>
      <c r="J59" s="313"/>
      <c r="K59" s="311"/>
    </row>
    <row r="60" s="1" customFormat="1" ht="15" customHeight="1">
      <c r="B60" s="309"/>
      <c r="C60" s="315"/>
      <c r="D60" s="313" t="s">
        <v>3741</v>
      </c>
      <c r="E60" s="313"/>
      <c r="F60" s="313"/>
      <c r="G60" s="313"/>
      <c r="H60" s="313"/>
      <c r="I60" s="313"/>
      <c r="J60" s="313"/>
      <c r="K60" s="311"/>
    </row>
    <row r="61" s="1" customFormat="1" ht="15" customHeight="1">
      <c r="B61" s="309"/>
      <c r="C61" s="315"/>
      <c r="D61" s="313" t="s">
        <v>3742</v>
      </c>
      <c r="E61" s="313"/>
      <c r="F61" s="313"/>
      <c r="G61" s="313"/>
      <c r="H61" s="313"/>
      <c r="I61" s="313"/>
      <c r="J61" s="313"/>
      <c r="K61" s="311"/>
    </row>
    <row r="62" s="1" customFormat="1" ht="15" customHeight="1">
      <c r="B62" s="309"/>
      <c r="C62" s="315"/>
      <c r="D62" s="318" t="s">
        <v>3743</v>
      </c>
      <c r="E62" s="318"/>
      <c r="F62" s="318"/>
      <c r="G62" s="318"/>
      <c r="H62" s="318"/>
      <c r="I62" s="318"/>
      <c r="J62" s="318"/>
      <c r="K62" s="311"/>
    </row>
    <row r="63" s="1" customFormat="1" ht="15" customHeight="1">
      <c r="B63" s="309"/>
      <c r="C63" s="315"/>
      <c r="D63" s="313" t="s">
        <v>3744</v>
      </c>
      <c r="E63" s="313"/>
      <c r="F63" s="313"/>
      <c r="G63" s="313"/>
      <c r="H63" s="313"/>
      <c r="I63" s="313"/>
      <c r="J63" s="313"/>
      <c r="K63" s="311"/>
    </row>
    <row r="64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="1" customFormat="1" ht="15" customHeight="1">
      <c r="B65" s="309"/>
      <c r="C65" s="315"/>
      <c r="D65" s="313" t="s">
        <v>3745</v>
      </c>
      <c r="E65" s="313"/>
      <c r="F65" s="313"/>
      <c r="G65" s="313"/>
      <c r="H65" s="313"/>
      <c r="I65" s="313"/>
      <c r="J65" s="313"/>
      <c r="K65" s="311"/>
    </row>
    <row r="66" s="1" customFormat="1" ht="15" customHeight="1">
      <c r="B66" s="309"/>
      <c r="C66" s="315"/>
      <c r="D66" s="318" t="s">
        <v>3746</v>
      </c>
      <c r="E66" s="318"/>
      <c r="F66" s="318"/>
      <c r="G66" s="318"/>
      <c r="H66" s="318"/>
      <c r="I66" s="318"/>
      <c r="J66" s="318"/>
      <c r="K66" s="311"/>
    </row>
    <row r="67" s="1" customFormat="1" ht="15" customHeight="1">
      <c r="B67" s="309"/>
      <c r="C67" s="315"/>
      <c r="D67" s="313" t="s">
        <v>3747</v>
      </c>
      <c r="E67" s="313"/>
      <c r="F67" s="313"/>
      <c r="G67" s="313"/>
      <c r="H67" s="313"/>
      <c r="I67" s="313"/>
      <c r="J67" s="313"/>
      <c r="K67" s="311"/>
    </row>
    <row r="68" s="1" customFormat="1" ht="15" customHeight="1">
      <c r="B68" s="309"/>
      <c r="C68" s="315"/>
      <c r="D68" s="313" t="s">
        <v>3748</v>
      </c>
      <c r="E68" s="313"/>
      <c r="F68" s="313"/>
      <c r="G68" s="313"/>
      <c r="H68" s="313"/>
      <c r="I68" s="313"/>
      <c r="J68" s="313"/>
      <c r="K68" s="311"/>
    </row>
    <row r="69" s="1" customFormat="1" ht="15" customHeight="1">
      <c r="B69" s="309"/>
      <c r="C69" s="315"/>
      <c r="D69" s="313" t="s">
        <v>3749</v>
      </c>
      <c r="E69" s="313"/>
      <c r="F69" s="313"/>
      <c r="G69" s="313"/>
      <c r="H69" s="313"/>
      <c r="I69" s="313"/>
      <c r="J69" s="313"/>
      <c r="K69" s="311"/>
    </row>
    <row r="70" s="1" customFormat="1" ht="15" customHeight="1">
      <c r="B70" s="309"/>
      <c r="C70" s="315"/>
      <c r="D70" s="313" t="s">
        <v>3750</v>
      </c>
      <c r="E70" s="313"/>
      <c r="F70" s="313"/>
      <c r="G70" s="313"/>
      <c r="H70" s="313"/>
      <c r="I70" s="313"/>
      <c r="J70" s="313"/>
      <c r="K70" s="311"/>
    </row>
    <row r="7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="1" customFormat="1" ht="45" customHeight="1">
      <c r="B75" s="328"/>
      <c r="C75" s="329" t="s">
        <v>3751</v>
      </c>
      <c r="D75" s="329"/>
      <c r="E75" s="329"/>
      <c r="F75" s="329"/>
      <c r="G75" s="329"/>
      <c r="H75" s="329"/>
      <c r="I75" s="329"/>
      <c r="J75" s="329"/>
      <c r="K75" s="330"/>
    </row>
    <row r="76" s="1" customFormat="1" ht="17.25" customHeight="1">
      <c r="B76" s="328"/>
      <c r="C76" s="331" t="s">
        <v>3752</v>
      </c>
      <c r="D76" s="331"/>
      <c r="E76" s="331"/>
      <c r="F76" s="331" t="s">
        <v>3753</v>
      </c>
      <c r="G76" s="332"/>
      <c r="H76" s="331" t="s">
        <v>55</v>
      </c>
      <c r="I76" s="331" t="s">
        <v>58</v>
      </c>
      <c r="J76" s="331" t="s">
        <v>3754</v>
      </c>
      <c r="K76" s="330"/>
    </row>
    <row r="77" s="1" customFormat="1" ht="17.25" customHeight="1">
      <c r="B77" s="328"/>
      <c r="C77" s="333" t="s">
        <v>3755</v>
      </c>
      <c r="D77" s="333"/>
      <c r="E77" s="333"/>
      <c r="F77" s="334" t="s">
        <v>3756</v>
      </c>
      <c r="G77" s="335"/>
      <c r="H77" s="333"/>
      <c r="I77" s="333"/>
      <c r="J77" s="333" t="s">
        <v>3757</v>
      </c>
      <c r="K77" s="330"/>
    </row>
    <row r="78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="1" customFormat="1" ht="15" customHeight="1">
      <c r="B79" s="328"/>
      <c r="C79" s="316" t="s">
        <v>54</v>
      </c>
      <c r="D79" s="336"/>
      <c r="E79" s="336"/>
      <c r="F79" s="338" t="s">
        <v>3758</v>
      </c>
      <c r="G79" s="337"/>
      <c r="H79" s="316" t="s">
        <v>3759</v>
      </c>
      <c r="I79" s="316" t="s">
        <v>3760</v>
      </c>
      <c r="J79" s="316">
        <v>20</v>
      </c>
      <c r="K79" s="330"/>
    </row>
    <row r="80" s="1" customFormat="1" ht="15" customHeight="1">
      <c r="B80" s="328"/>
      <c r="C80" s="316" t="s">
        <v>3761</v>
      </c>
      <c r="D80" s="316"/>
      <c r="E80" s="316"/>
      <c r="F80" s="338" t="s">
        <v>3758</v>
      </c>
      <c r="G80" s="337"/>
      <c r="H80" s="316" t="s">
        <v>3762</v>
      </c>
      <c r="I80" s="316" t="s">
        <v>3760</v>
      </c>
      <c r="J80" s="316">
        <v>120</v>
      </c>
      <c r="K80" s="330"/>
    </row>
    <row r="81" s="1" customFormat="1" ht="15" customHeight="1">
      <c r="B81" s="339"/>
      <c r="C81" s="316" t="s">
        <v>3763</v>
      </c>
      <c r="D81" s="316"/>
      <c r="E81" s="316"/>
      <c r="F81" s="338" t="s">
        <v>3764</v>
      </c>
      <c r="G81" s="337"/>
      <c r="H81" s="316" t="s">
        <v>3765</v>
      </c>
      <c r="I81" s="316" t="s">
        <v>3760</v>
      </c>
      <c r="J81" s="316">
        <v>50</v>
      </c>
      <c r="K81" s="330"/>
    </row>
    <row r="82" s="1" customFormat="1" ht="15" customHeight="1">
      <c r="B82" s="339"/>
      <c r="C82" s="316" t="s">
        <v>3766</v>
      </c>
      <c r="D82" s="316"/>
      <c r="E82" s="316"/>
      <c r="F82" s="338" t="s">
        <v>3758</v>
      </c>
      <c r="G82" s="337"/>
      <c r="H82" s="316" t="s">
        <v>3767</v>
      </c>
      <c r="I82" s="316" t="s">
        <v>3768</v>
      </c>
      <c r="J82" s="316"/>
      <c r="K82" s="330"/>
    </row>
    <row r="83" s="1" customFormat="1" ht="15" customHeight="1">
      <c r="B83" s="339"/>
      <c r="C83" s="340" t="s">
        <v>3769</v>
      </c>
      <c r="D83" s="340"/>
      <c r="E83" s="340"/>
      <c r="F83" s="341" t="s">
        <v>3764</v>
      </c>
      <c r="G83" s="340"/>
      <c r="H83" s="340" t="s">
        <v>3770</v>
      </c>
      <c r="I83" s="340" t="s">
        <v>3760</v>
      </c>
      <c r="J83" s="340">
        <v>15</v>
      </c>
      <c r="K83" s="330"/>
    </row>
    <row r="84" s="1" customFormat="1" ht="15" customHeight="1">
      <c r="B84" s="339"/>
      <c r="C84" s="340" t="s">
        <v>3771</v>
      </c>
      <c r="D84" s="340"/>
      <c r="E84" s="340"/>
      <c r="F84" s="341" t="s">
        <v>3764</v>
      </c>
      <c r="G84" s="340"/>
      <c r="H84" s="340" t="s">
        <v>3772</v>
      </c>
      <c r="I84" s="340" t="s">
        <v>3760</v>
      </c>
      <c r="J84" s="340">
        <v>15</v>
      </c>
      <c r="K84" s="330"/>
    </row>
    <row r="85" s="1" customFormat="1" ht="15" customHeight="1">
      <c r="B85" s="339"/>
      <c r="C85" s="340" t="s">
        <v>3773</v>
      </c>
      <c r="D85" s="340"/>
      <c r="E85" s="340"/>
      <c r="F85" s="341" t="s">
        <v>3764</v>
      </c>
      <c r="G85" s="340"/>
      <c r="H85" s="340" t="s">
        <v>3774</v>
      </c>
      <c r="I85" s="340" t="s">
        <v>3760</v>
      </c>
      <c r="J85" s="340">
        <v>20</v>
      </c>
      <c r="K85" s="330"/>
    </row>
    <row r="86" s="1" customFormat="1" ht="15" customHeight="1">
      <c r="B86" s="339"/>
      <c r="C86" s="340" t="s">
        <v>3775</v>
      </c>
      <c r="D86" s="340"/>
      <c r="E86" s="340"/>
      <c r="F86" s="341" t="s">
        <v>3764</v>
      </c>
      <c r="G86" s="340"/>
      <c r="H86" s="340" t="s">
        <v>3776</v>
      </c>
      <c r="I86" s="340" t="s">
        <v>3760</v>
      </c>
      <c r="J86" s="340">
        <v>20</v>
      </c>
      <c r="K86" s="330"/>
    </row>
    <row r="87" s="1" customFormat="1" ht="15" customHeight="1">
      <c r="B87" s="339"/>
      <c r="C87" s="316" t="s">
        <v>3777</v>
      </c>
      <c r="D87" s="316"/>
      <c r="E87" s="316"/>
      <c r="F87" s="338" t="s">
        <v>3764</v>
      </c>
      <c r="G87" s="337"/>
      <c r="H87" s="316" t="s">
        <v>3778</v>
      </c>
      <c r="I87" s="316" t="s">
        <v>3760</v>
      </c>
      <c r="J87" s="316">
        <v>50</v>
      </c>
      <c r="K87" s="330"/>
    </row>
    <row r="88" s="1" customFormat="1" ht="15" customHeight="1">
      <c r="B88" s="339"/>
      <c r="C88" s="316" t="s">
        <v>3779</v>
      </c>
      <c r="D88" s="316"/>
      <c r="E88" s="316"/>
      <c r="F88" s="338" t="s">
        <v>3764</v>
      </c>
      <c r="G88" s="337"/>
      <c r="H88" s="316" t="s">
        <v>3780</v>
      </c>
      <c r="I88" s="316" t="s">
        <v>3760</v>
      </c>
      <c r="J88" s="316">
        <v>20</v>
      </c>
      <c r="K88" s="330"/>
    </row>
    <row r="89" s="1" customFormat="1" ht="15" customHeight="1">
      <c r="B89" s="339"/>
      <c r="C89" s="316" t="s">
        <v>3781</v>
      </c>
      <c r="D89" s="316"/>
      <c r="E89" s="316"/>
      <c r="F89" s="338" t="s">
        <v>3764</v>
      </c>
      <c r="G89" s="337"/>
      <c r="H89" s="316" t="s">
        <v>3782</v>
      </c>
      <c r="I89" s="316" t="s">
        <v>3760</v>
      </c>
      <c r="J89" s="316">
        <v>20</v>
      </c>
      <c r="K89" s="330"/>
    </row>
    <row r="90" s="1" customFormat="1" ht="15" customHeight="1">
      <c r="B90" s="339"/>
      <c r="C90" s="316" t="s">
        <v>3783</v>
      </c>
      <c r="D90" s="316"/>
      <c r="E90" s="316"/>
      <c r="F90" s="338" t="s">
        <v>3764</v>
      </c>
      <c r="G90" s="337"/>
      <c r="H90" s="316" t="s">
        <v>3784</v>
      </c>
      <c r="I90" s="316" t="s">
        <v>3760</v>
      </c>
      <c r="J90" s="316">
        <v>50</v>
      </c>
      <c r="K90" s="330"/>
    </row>
    <row r="91" s="1" customFormat="1" ht="15" customHeight="1">
      <c r="B91" s="339"/>
      <c r="C91" s="316" t="s">
        <v>3785</v>
      </c>
      <c r="D91" s="316"/>
      <c r="E91" s="316"/>
      <c r="F91" s="338" t="s">
        <v>3764</v>
      </c>
      <c r="G91" s="337"/>
      <c r="H91" s="316" t="s">
        <v>3785</v>
      </c>
      <c r="I91" s="316" t="s">
        <v>3760</v>
      </c>
      <c r="J91" s="316">
        <v>50</v>
      </c>
      <c r="K91" s="330"/>
    </row>
    <row r="92" s="1" customFormat="1" ht="15" customHeight="1">
      <c r="B92" s="339"/>
      <c r="C92" s="316" t="s">
        <v>3786</v>
      </c>
      <c r="D92" s="316"/>
      <c r="E92" s="316"/>
      <c r="F92" s="338" t="s">
        <v>3764</v>
      </c>
      <c r="G92" s="337"/>
      <c r="H92" s="316" t="s">
        <v>3787</v>
      </c>
      <c r="I92" s="316" t="s">
        <v>3760</v>
      </c>
      <c r="J92" s="316">
        <v>255</v>
      </c>
      <c r="K92" s="330"/>
    </row>
    <row r="93" s="1" customFormat="1" ht="15" customHeight="1">
      <c r="B93" s="339"/>
      <c r="C93" s="316" t="s">
        <v>3788</v>
      </c>
      <c r="D93" s="316"/>
      <c r="E93" s="316"/>
      <c r="F93" s="338" t="s">
        <v>3758</v>
      </c>
      <c r="G93" s="337"/>
      <c r="H93" s="316" t="s">
        <v>3789</v>
      </c>
      <c r="I93" s="316" t="s">
        <v>3790</v>
      </c>
      <c r="J93" s="316"/>
      <c r="K93" s="330"/>
    </row>
    <row r="94" s="1" customFormat="1" ht="15" customHeight="1">
      <c r="B94" s="339"/>
      <c r="C94" s="316" t="s">
        <v>3791</v>
      </c>
      <c r="D94" s="316"/>
      <c r="E94" s="316"/>
      <c r="F94" s="338" t="s">
        <v>3758</v>
      </c>
      <c r="G94" s="337"/>
      <c r="H94" s="316" t="s">
        <v>3792</v>
      </c>
      <c r="I94" s="316" t="s">
        <v>3793</v>
      </c>
      <c r="J94" s="316"/>
      <c r="K94" s="330"/>
    </row>
    <row r="95" s="1" customFormat="1" ht="15" customHeight="1">
      <c r="B95" s="339"/>
      <c r="C95" s="316" t="s">
        <v>3794</v>
      </c>
      <c r="D95" s="316"/>
      <c r="E95" s="316"/>
      <c r="F95" s="338" t="s">
        <v>3758</v>
      </c>
      <c r="G95" s="337"/>
      <c r="H95" s="316" t="s">
        <v>3794</v>
      </c>
      <c r="I95" s="316" t="s">
        <v>3793</v>
      </c>
      <c r="J95" s="316"/>
      <c r="K95" s="330"/>
    </row>
    <row r="96" s="1" customFormat="1" ht="15" customHeight="1">
      <c r="B96" s="339"/>
      <c r="C96" s="316" t="s">
        <v>39</v>
      </c>
      <c r="D96" s="316"/>
      <c r="E96" s="316"/>
      <c r="F96" s="338" t="s">
        <v>3758</v>
      </c>
      <c r="G96" s="337"/>
      <c r="H96" s="316" t="s">
        <v>3795</v>
      </c>
      <c r="I96" s="316" t="s">
        <v>3793</v>
      </c>
      <c r="J96" s="316"/>
      <c r="K96" s="330"/>
    </row>
    <row r="97" s="1" customFormat="1" ht="15" customHeight="1">
      <c r="B97" s="339"/>
      <c r="C97" s="316" t="s">
        <v>49</v>
      </c>
      <c r="D97" s="316"/>
      <c r="E97" s="316"/>
      <c r="F97" s="338" t="s">
        <v>3758</v>
      </c>
      <c r="G97" s="337"/>
      <c r="H97" s="316" t="s">
        <v>3796</v>
      </c>
      <c r="I97" s="316" t="s">
        <v>3793</v>
      </c>
      <c r="J97" s="316"/>
      <c r="K97" s="330"/>
    </row>
    <row r="98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="1" customFormat="1" ht="45" customHeight="1">
      <c r="B102" s="328"/>
      <c r="C102" s="329" t="s">
        <v>3797</v>
      </c>
      <c r="D102" s="329"/>
      <c r="E102" s="329"/>
      <c r="F102" s="329"/>
      <c r="G102" s="329"/>
      <c r="H102" s="329"/>
      <c r="I102" s="329"/>
      <c r="J102" s="329"/>
      <c r="K102" s="330"/>
    </row>
    <row r="103" s="1" customFormat="1" ht="17.25" customHeight="1">
      <c r="B103" s="328"/>
      <c r="C103" s="331" t="s">
        <v>3752</v>
      </c>
      <c r="D103" s="331"/>
      <c r="E103" s="331"/>
      <c r="F103" s="331" t="s">
        <v>3753</v>
      </c>
      <c r="G103" s="332"/>
      <c r="H103" s="331" t="s">
        <v>55</v>
      </c>
      <c r="I103" s="331" t="s">
        <v>58</v>
      </c>
      <c r="J103" s="331" t="s">
        <v>3754</v>
      </c>
      <c r="K103" s="330"/>
    </row>
    <row r="104" s="1" customFormat="1" ht="17.25" customHeight="1">
      <c r="B104" s="328"/>
      <c r="C104" s="333" t="s">
        <v>3755</v>
      </c>
      <c r="D104" s="333"/>
      <c r="E104" s="333"/>
      <c r="F104" s="334" t="s">
        <v>3756</v>
      </c>
      <c r="G104" s="335"/>
      <c r="H104" s="333"/>
      <c r="I104" s="333"/>
      <c r="J104" s="333" t="s">
        <v>3757</v>
      </c>
      <c r="K104" s="330"/>
    </row>
    <row r="105" s="1" customFormat="1" ht="5.25" customHeight="1">
      <c r="B105" s="328"/>
      <c r="C105" s="331"/>
      <c r="D105" s="331"/>
      <c r="E105" s="331"/>
      <c r="F105" s="331"/>
      <c r="G105" s="347"/>
      <c r="H105" s="331"/>
      <c r="I105" s="331"/>
      <c r="J105" s="331"/>
      <c r="K105" s="330"/>
    </row>
    <row r="106" s="1" customFormat="1" ht="15" customHeight="1">
      <c r="B106" s="328"/>
      <c r="C106" s="316" t="s">
        <v>54</v>
      </c>
      <c r="D106" s="336"/>
      <c r="E106" s="336"/>
      <c r="F106" s="338" t="s">
        <v>3758</v>
      </c>
      <c r="G106" s="347"/>
      <c r="H106" s="316" t="s">
        <v>3798</v>
      </c>
      <c r="I106" s="316" t="s">
        <v>3760</v>
      </c>
      <c r="J106" s="316">
        <v>20</v>
      </c>
      <c r="K106" s="330"/>
    </row>
    <row r="107" s="1" customFormat="1" ht="15" customHeight="1">
      <c r="B107" s="328"/>
      <c r="C107" s="316" t="s">
        <v>3761</v>
      </c>
      <c r="D107" s="316"/>
      <c r="E107" s="316"/>
      <c r="F107" s="338" t="s">
        <v>3758</v>
      </c>
      <c r="G107" s="316"/>
      <c r="H107" s="316" t="s">
        <v>3798</v>
      </c>
      <c r="I107" s="316" t="s">
        <v>3760</v>
      </c>
      <c r="J107" s="316">
        <v>120</v>
      </c>
      <c r="K107" s="330"/>
    </row>
    <row r="108" s="1" customFormat="1" ht="15" customHeight="1">
      <c r="B108" s="339"/>
      <c r="C108" s="316" t="s">
        <v>3763</v>
      </c>
      <c r="D108" s="316"/>
      <c r="E108" s="316"/>
      <c r="F108" s="338" t="s">
        <v>3764</v>
      </c>
      <c r="G108" s="316"/>
      <c r="H108" s="316" t="s">
        <v>3798</v>
      </c>
      <c r="I108" s="316" t="s">
        <v>3760</v>
      </c>
      <c r="J108" s="316">
        <v>50</v>
      </c>
      <c r="K108" s="330"/>
    </row>
    <row r="109" s="1" customFormat="1" ht="15" customHeight="1">
      <c r="B109" s="339"/>
      <c r="C109" s="316" t="s">
        <v>3766</v>
      </c>
      <c r="D109" s="316"/>
      <c r="E109" s="316"/>
      <c r="F109" s="338" t="s">
        <v>3758</v>
      </c>
      <c r="G109" s="316"/>
      <c r="H109" s="316" t="s">
        <v>3798</v>
      </c>
      <c r="I109" s="316" t="s">
        <v>3768</v>
      </c>
      <c r="J109" s="316"/>
      <c r="K109" s="330"/>
    </row>
    <row r="110" s="1" customFormat="1" ht="15" customHeight="1">
      <c r="B110" s="339"/>
      <c r="C110" s="316" t="s">
        <v>3777</v>
      </c>
      <c r="D110" s="316"/>
      <c r="E110" s="316"/>
      <c r="F110" s="338" t="s">
        <v>3764</v>
      </c>
      <c r="G110" s="316"/>
      <c r="H110" s="316" t="s">
        <v>3798</v>
      </c>
      <c r="I110" s="316" t="s">
        <v>3760</v>
      </c>
      <c r="J110" s="316">
        <v>50</v>
      </c>
      <c r="K110" s="330"/>
    </row>
    <row r="111" s="1" customFormat="1" ht="15" customHeight="1">
      <c r="B111" s="339"/>
      <c r="C111" s="316" t="s">
        <v>3785</v>
      </c>
      <c r="D111" s="316"/>
      <c r="E111" s="316"/>
      <c r="F111" s="338" t="s">
        <v>3764</v>
      </c>
      <c r="G111" s="316"/>
      <c r="H111" s="316" t="s">
        <v>3798</v>
      </c>
      <c r="I111" s="316" t="s">
        <v>3760</v>
      </c>
      <c r="J111" s="316">
        <v>50</v>
      </c>
      <c r="K111" s="330"/>
    </row>
    <row r="112" s="1" customFormat="1" ht="15" customHeight="1">
      <c r="B112" s="339"/>
      <c r="C112" s="316" t="s">
        <v>3783</v>
      </c>
      <c r="D112" s="316"/>
      <c r="E112" s="316"/>
      <c r="F112" s="338" t="s">
        <v>3764</v>
      </c>
      <c r="G112" s="316"/>
      <c r="H112" s="316" t="s">
        <v>3798</v>
      </c>
      <c r="I112" s="316" t="s">
        <v>3760</v>
      </c>
      <c r="J112" s="316">
        <v>50</v>
      </c>
      <c r="K112" s="330"/>
    </row>
    <row r="113" s="1" customFormat="1" ht="15" customHeight="1">
      <c r="B113" s="339"/>
      <c r="C113" s="316" t="s">
        <v>54</v>
      </c>
      <c r="D113" s="316"/>
      <c r="E113" s="316"/>
      <c r="F113" s="338" t="s">
        <v>3758</v>
      </c>
      <c r="G113" s="316"/>
      <c r="H113" s="316" t="s">
        <v>3799</v>
      </c>
      <c r="I113" s="316" t="s">
        <v>3760</v>
      </c>
      <c r="J113" s="316">
        <v>20</v>
      </c>
      <c r="K113" s="330"/>
    </row>
    <row r="114" s="1" customFormat="1" ht="15" customHeight="1">
      <c r="B114" s="339"/>
      <c r="C114" s="316" t="s">
        <v>3800</v>
      </c>
      <c r="D114" s="316"/>
      <c r="E114" s="316"/>
      <c r="F114" s="338" t="s">
        <v>3758</v>
      </c>
      <c r="G114" s="316"/>
      <c r="H114" s="316" t="s">
        <v>3801</v>
      </c>
      <c r="I114" s="316" t="s">
        <v>3760</v>
      </c>
      <c r="J114" s="316">
        <v>120</v>
      </c>
      <c r="K114" s="330"/>
    </row>
    <row r="115" s="1" customFormat="1" ht="15" customHeight="1">
      <c r="B115" s="339"/>
      <c r="C115" s="316" t="s">
        <v>39</v>
      </c>
      <c r="D115" s="316"/>
      <c r="E115" s="316"/>
      <c r="F115" s="338" t="s">
        <v>3758</v>
      </c>
      <c r="G115" s="316"/>
      <c r="H115" s="316" t="s">
        <v>3802</v>
      </c>
      <c r="I115" s="316" t="s">
        <v>3793</v>
      </c>
      <c r="J115" s="316"/>
      <c r="K115" s="330"/>
    </row>
    <row r="116" s="1" customFormat="1" ht="15" customHeight="1">
      <c r="B116" s="339"/>
      <c r="C116" s="316" t="s">
        <v>49</v>
      </c>
      <c r="D116" s="316"/>
      <c r="E116" s="316"/>
      <c r="F116" s="338" t="s">
        <v>3758</v>
      </c>
      <c r="G116" s="316"/>
      <c r="H116" s="316" t="s">
        <v>3803</v>
      </c>
      <c r="I116" s="316" t="s">
        <v>3793</v>
      </c>
      <c r="J116" s="316"/>
      <c r="K116" s="330"/>
    </row>
    <row r="117" s="1" customFormat="1" ht="15" customHeight="1">
      <c r="B117" s="339"/>
      <c r="C117" s="316" t="s">
        <v>58</v>
      </c>
      <c r="D117" s="316"/>
      <c r="E117" s="316"/>
      <c r="F117" s="338" t="s">
        <v>3758</v>
      </c>
      <c r="G117" s="316"/>
      <c r="H117" s="316" t="s">
        <v>3804</v>
      </c>
      <c r="I117" s="316" t="s">
        <v>3805</v>
      </c>
      <c r="J117" s="316"/>
      <c r="K117" s="330"/>
    </row>
    <row r="118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="1" customFormat="1" ht="18.75" customHeight="1">
      <c r="B119" s="349"/>
      <c r="C119" s="313"/>
      <c r="D119" s="313"/>
      <c r="E119" s="313"/>
      <c r="F119" s="350"/>
      <c r="G119" s="313"/>
      <c r="H119" s="313"/>
      <c r="I119" s="313"/>
      <c r="J119" s="313"/>
      <c r="K119" s="349"/>
    </row>
    <row r="120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="1" customFormat="1" ht="45" customHeight="1">
      <c r="B122" s="354"/>
      <c r="C122" s="307" t="s">
        <v>3806</v>
      </c>
      <c r="D122" s="307"/>
      <c r="E122" s="307"/>
      <c r="F122" s="307"/>
      <c r="G122" s="307"/>
      <c r="H122" s="307"/>
      <c r="I122" s="307"/>
      <c r="J122" s="307"/>
      <c r="K122" s="355"/>
    </row>
    <row r="123" s="1" customFormat="1" ht="17.25" customHeight="1">
      <c r="B123" s="356"/>
      <c r="C123" s="331" t="s">
        <v>3752</v>
      </c>
      <c r="D123" s="331"/>
      <c r="E123" s="331"/>
      <c r="F123" s="331" t="s">
        <v>3753</v>
      </c>
      <c r="G123" s="332"/>
      <c r="H123" s="331" t="s">
        <v>55</v>
      </c>
      <c r="I123" s="331" t="s">
        <v>58</v>
      </c>
      <c r="J123" s="331" t="s">
        <v>3754</v>
      </c>
      <c r="K123" s="357"/>
    </row>
    <row r="124" s="1" customFormat="1" ht="17.25" customHeight="1">
      <c r="B124" s="356"/>
      <c r="C124" s="333" t="s">
        <v>3755</v>
      </c>
      <c r="D124" s="333"/>
      <c r="E124" s="333"/>
      <c r="F124" s="334" t="s">
        <v>3756</v>
      </c>
      <c r="G124" s="335"/>
      <c r="H124" s="333"/>
      <c r="I124" s="333"/>
      <c r="J124" s="333" t="s">
        <v>3757</v>
      </c>
      <c r="K124" s="357"/>
    </row>
    <row r="125" s="1" customFormat="1" ht="5.25" customHeight="1">
      <c r="B125" s="358"/>
      <c r="C125" s="336"/>
      <c r="D125" s="336"/>
      <c r="E125" s="336"/>
      <c r="F125" s="336"/>
      <c r="G125" s="316"/>
      <c r="H125" s="336"/>
      <c r="I125" s="336"/>
      <c r="J125" s="336"/>
      <c r="K125" s="359"/>
    </row>
    <row r="126" s="1" customFormat="1" ht="15" customHeight="1">
      <c r="B126" s="358"/>
      <c r="C126" s="316" t="s">
        <v>3761</v>
      </c>
      <c r="D126" s="336"/>
      <c r="E126" s="336"/>
      <c r="F126" s="338" t="s">
        <v>3758</v>
      </c>
      <c r="G126" s="316"/>
      <c r="H126" s="316" t="s">
        <v>3798</v>
      </c>
      <c r="I126" s="316" t="s">
        <v>3760</v>
      </c>
      <c r="J126" s="316">
        <v>120</v>
      </c>
      <c r="K126" s="360"/>
    </row>
    <row r="127" s="1" customFormat="1" ht="15" customHeight="1">
      <c r="B127" s="358"/>
      <c r="C127" s="316" t="s">
        <v>3807</v>
      </c>
      <c r="D127" s="316"/>
      <c r="E127" s="316"/>
      <c r="F127" s="338" t="s">
        <v>3758</v>
      </c>
      <c r="G127" s="316"/>
      <c r="H127" s="316" t="s">
        <v>3808</v>
      </c>
      <c r="I127" s="316" t="s">
        <v>3760</v>
      </c>
      <c r="J127" s="316" t="s">
        <v>3809</v>
      </c>
      <c r="K127" s="360"/>
    </row>
    <row r="128" s="1" customFormat="1" ht="15" customHeight="1">
      <c r="B128" s="358"/>
      <c r="C128" s="316" t="s">
        <v>3706</v>
      </c>
      <c r="D128" s="316"/>
      <c r="E128" s="316"/>
      <c r="F128" s="338" t="s">
        <v>3758</v>
      </c>
      <c r="G128" s="316"/>
      <c r="H128" s="316" t="s">
        <v>3810</v>
      </c>
      <c r="I128" s="316" t="s">
        <v>3760</v>
      </c>
      <c r="J128" s="316" t="s">
        <v>3809</v>
      </c>
      <c r="K128" s="360"/>
    </row>
    <row r="129" s="1" customFormat="1" ht="15" customHeight="1">
      <c r="B129" s="358"/>
      <c r="C129" s="316" t="s">
        <v>3769</v>
      </c>
      <c r="D129" s="316"/>
      <c r="E129" s="316"/>
      <c r="F129" s="338" t="s">
        <v>3764</v>
      </c>
      <c r="G129" s="316"/>
      <c r="H129" s="316" t="s">
        <v>3770</v>
      </c>
      <c r="I129" s="316" t="s">
        <v>3760</v>
      </c>
      <c r="J129" s="316">
        <v>15</v>
      </c>
      <c r="K129" s="360"/>
    </row>
    <row r="130" s="1" customFormat="1" ht="15" customHeight="1">
      <c r="B130" s="358"/>
      <c r="C130" s="340" t="s">
        <v>3771</v>
      </c>
      <c r="D130" s="340"/>
      <c r="E130" s="340"/>
      <c r="F130" s="341" t="s">
        <v>3764</v>
      </c>
      <c r="G130" s="340"/>
      <c r="H130" s="340" t="s">
        <v>3772</v>
      </c>
      <c r="I130" s="340" t="s">
        <v>3760</v>
      </c>
      <c r="J130" s="340">
        <v>15</v>
      </c>
      <c r="K130" s="360"/>
    </row>
    <row r="131" s="1" customFormat="1" ht="15" customHeight="1">
      <c r="B131" s="358"/>
      <c r="C131" s="340" t="s">
        <v>3773</v>
      </c>
      <c r="D131" s="340"/>
      <c r="E131" s="340"/>
      <c r="F131" s="341" t="s">
        <v>3764</v>
      </c>
      <c r="G131" s="340"/>
      <c r="H131" s="340" t="s">
        <v>3774</v>
      </c>
      <c r="I131" s="340" t="s">
        <v>3760</v>
      </c>
      <c r="J131" s="340">
        <v>20</v>
      </c>
      <c r="K131" s="360"/>
    </row>
    <row r="132" s="1" customFormat="1" ht="15" customHeight="1">
      <c r="B132" s="358"/>
      <c r="C132" s="340" t="s">
        <v>3775</v>
      </c>
      <c r="D132" s="340"/>
      <c r="E132" s="340"/>
      <c r="F132" s="341" t="s">
        <v>3764</v>
      </c>
      <c r="G132" s="340"/>
      <c r="H132" s="340" t="s">
        <v>3776</v>
      </c>
      <c r="I132" s="340" t="s">
        <v>3760</v>
      </c>
      <c r="J132" s="340">
        <v>20</v>
      </c>
      <c r="K132" s="360"/>
    </row>
    <row r="133" s="1" customFormat="1" ht="15" customHeight="1">
      <c r="B133" s="358"/>
      <c r="C133" s="316" t="s">
        <v>3763</v>
      </c>
      <c r="D133" s="316"/>
      <c r="E133" s="316"/>
      <c r="F133" s="338" t="s">
        <v>3764</v>
      </c>
      <c r="G133" s="316"/>
      <c r="H133" s="316" t="s">
        <v>3798</v>
      </c>
      <c r="I133" s="316" t="s">
        <v>3760</v>
      </c>
      <c r="J133" s="316">
        <v>50</v>
      </c>
      <c r="K133" s="360"/>
    </row>
    <row r="134" s="1" customFormat="1" ht="15" customHeight="1">
      <c r="B134" s="358"/>
      <c r="C134" s="316" t="s">
        <v>3777</v>
      </c>
      <c r="D134" s="316"/>
      <c r="E134" s="316"/>
      <c r="F134" s="338" t="s">
        <v>3764</v>
      </c>
      <c r="G134" s="316"/>
      <c r="H134" s="316" t="s">
        <v>3798</v>
      </c>
      <c r="I134" s="316" t="s">
        <v>3760</v>
      </c>
      <c r="J134" s="316">
        <v>50</v>
      </c>
      <c r="K134" s="360"/>
    </row>
    <row r="135" s="1" customFormat="1" ht="15" customHeight="1">
      <c r="B135" s="358"/>
      <c r="C135" s="316" t="s">
        <v>3783</v>
      </c>
      <c r="D135" s="316"/>
      <c r="E135" s="316"/>
      <c r="F135" s="338" t="s">
        <v>3764</v>
      </c>
      <c r="G135" s="316"/>
      <c r="H135" s="316" t="s">
        <v>3798</v>
      </c>
      <c r="I135" s="316" t="s">
        <v>3760</v>
      </c>
      <c r="J135" s="316">
        <v>50</v>
      </c>
      <c r="K135" s="360"/>
    </row>
    <row r="136" s="1" customFormat="1" ht="15" customHeight="1">
      <c r="B136" s="358"/>
      <c r="C136" s="316" t="s">
        <v>3785</v>
      </c>
      <c r="D136" s="316"/>
      <c r="E136" s="316"/>
      <c r="F136" s="338" t="s">
        <v>3764</v>
      </c>
      <c r="G136" s="316"/>
      <c r="H136" s="316" t="s">
        <v>3798</v>
      </c>
      <c r="I136" s="316" t="s">
        <v>3760</v>
      </c>
      <c r="J136" s="316">
        <v>50</v>
      </c>
      <c r="K136" s="360"/>
    </row>
    <row r="137" s="1" customFormat="1" ht="15" customHeight="1">
      <c r="B137" s="358"/>
      <c r="C137" s="316" t="s">
        <v>3786</v>
      </c>
      <c r="D137" s="316"/>
      <c r="E137" s="316"/>
      <c r="F137" s="338" t="s">
        <v>3764</v>
      </c>
      <c r="G137" s="316"/>
      <c r="H137" s="316" t="s">
        <v>3811</v>
      </c>
      <c r="I137" s="316" t="s">
        <v>3760</v>
      </c>
      <c r="J137" s="316">
        <v>255</v>
      </c>
      <c r="K137" s="360"/>
    </row>
    <row r="138" s="1" customFormat="1" ht="15" customHeight="1">
      <c r="B138" s="358"/>
      <c r="C138" s="316" t="s">
        <v>3788</v>
      </c>
      <c r="D138" s="316"/>
      <c r="E138" s="316"/>
      <c r="F138" s="338" t="s">
        <v>3758</v>
      </c>
      <c r="G138" s="316"/>
      <c r="H138" s="316" t="s">
        <v>3812</v>
      </c>
      <c r="I138" s="316" t="s">
        <v>3790</v>
      </c>
      <c r="J138" s="316"/>
      <c r="K138" s="360"/>
    </row>
    <row r="139" s="1" customFormat="1" ht="15" customHeight="1">
      <c r="B139" s="358"/>
      <c r="C139" s="316" t="s">
        <v>3791</v>
      </c>
      <c r="D139" s="316"/>
      <c r="E139" s="316"/>
      <c r="F139" s="338" t="s">
        <v>3758</v>
      </c>
      <c r="G139" s="316"/>
      <c r="H139" s="316" t="s">
        <v>3813</v>
      </c>
      <c r="I139" s="316" t="s">
        <v>3793</v>
      </c>
      <c r="J139" s="316"/>
      <c r="K139" s="360"/>
    </row>
    <row r="140" s="1" customFormat="1" ht="15" customHeight="1">
      <c r="B140" s="358"/>
      <c r="C140" s="316" t="s">
        <v>3794</v>
      </c>
      <c r="D140" s="316"/>
      <c r="E140" s="316"/>
      <c r="F140" s="338" t="s">
        <v>3758</v>
      </c>
      <c r="G140" s="316"/>
      <c r="H140" s="316" t="s">
        <v>3794</v>
      </c>
      <c r="I140" s="316" t="s">
        <v>3793</v>
      </c>
      <c r="J140" s="316"/>
      <c r="K140" s="360"/>
    </row>
    <row r="141" s="1" customFormat="1" ht="15" customHeight="1">
      <c r="B141" s="358"/>
      <c r="C141" s="316" t="s">
        <v>39</v>
      </c>
      <c r="D141" s="316"/>
      <c r="E141" s="316"/>
      <c r="F141" s="338" t="s">
        <v>3758</v>
      </c>
      <c r="G141" s="316"/>
      <c r="H141" s="316" t="s">
        <v>3814</v>
      </c>
      <c r="I141" s="316" t="s">
        <v>3793</v>
      </c>
      <c r="J141" s="316"/>
      <c r="K141" s="360"/>
    </row>
    <row r="142" s="1" customFormat="1" ht="15" customHeight="1">
      <c r="B142" s="358"/>
      <c r="C142" s="316" t="s">
        <v>3815</v>
      </c>
      <c r="D142" s="316"/>
      <c r="E142" s="316"/>
      <c r="F142" s="338" t="s">
        <v>3758</v>
      </c>
      <c r="G142" s="316"/>
      <c r="H142" s="316" t="s">
        <v>3816</v>
      </c>
      <c r="I142" s="316" t="s">
        <v>3793</v>
      </c>
      <c r="J142" s="316"/>
      <c r="K142" s="360"/>
    </row>
    <row r="143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="1" customFormat="1" ht="18.75" customHeight="1">
      <c r="B144" s="313"/>
      <c r="C144" s="313"/>
      <c r="D144" s="313"/>
      <c r="E144" s="313"/>
      <c r="F144" s="350"/>
      <c r="G144" s="313"/>
      <c r="H144" s="313"/>
      <c r="I144" s="313"/>
      <c r="J144" s="313"/>
      <c r="K144" s="313"/>
    </row>
    <row r="145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="1" customFormat="1" ht="45" customHeight="1">
      <c r="B147" s="328"/>
      <c r="C147" s="329" t="s">
        <v>3817</v>
      </c>
      <c r="D147" s="329"/>
      <c r="E147" s="329"/>
      <c r="F147" s="329"/>
      <c r="G147" s="329"/>
      <c r="H147" s="329"/>
      <c r="I147" s="329"/>
      <c r="J147" s="329"/>
      <c r="K147" s="330"/>
    </row>
    <row r="148" s="1" customFormat="1" ht="17.25" customHeight="1">
      <c r="B148" s="328"/>
      <c r="C148" s="331" t="s">
        <v>3752</v>
      </c>
      <c r="D148" s="331"/>
      <c r="E148" s="331"/>
      <c r="F148" s="331" t="s">
        <v>3753</v>
      </c>
      <c r="G148" s="332"/>
      <c r="H148" s="331" t="s">
        <v>55</v>
      </c>
      <c r="I148" s="331" t="s">
        <v>58</v>
      </c>
      <c r="J148" s="331" t="s">
        <v>3754</v>
      </c>
      <c r="K148" s="330"/>
    </row>
    <row r="149" s="1" customFormat="1" ht="17.25" customHeight="1">
      <c r="B149" s="328"/>
      <c r="C149" s="333" t="s">
        <v>3755</v>
      </c>
      <c r="D149" s="333"/>
      <c r="E149" s="333"/>
      <c r="F149" s="334" t="s">
        <v>3756</v>
      </c>
      <c r="G149" s="335"/>
      <c r="H149" s="333"/>
      <c r="I149" s="333"/>
      <c r="J149" s="333" t="s">
        <v>3757</v>
      </c>
      <c r="K149" s="330"/>
    </row>
    <row r="150" s="1" customFormat="1" ht="5.25" customHeight="1">
      <c r="B150" s="339"/>
      <c r="C150" s="336"/>
      <c r="D150" s="336"/>
      <c r="E150" s="336"/>
      <c r="F150" s="336"/>
      <c r="G150" s="337"/>
      <c r="H150" s="336"/>
      <c r="I150" s="336"/>
      <c r="J150" s="336"/>
      <c r="K150" s="360"/>
    </row>
    <row r="151" s="1" customFormat="1" ht="15" customHeight="1">
      <c r="B151" s="339"/>
      <c r="C151" s="364" t="s">
        <v>3761</v>
      </c>
      <c r="D151" s="316"/>
      <c r="E151" s="316"/>
      <c r="F151" s="365" t="s">
        <v>3758</v>
      </c>
      <c r="G151" s="316"/>
      <c r="H151" s="364" t="s">
        <v>3798</v>
      </c>
      <c r="I151" s="364" t="s">
        <v>3760</v>
      </c>
      <c r="J151" s="364">
        <v>120</v>
      </c>
      <c r="K151" s="360"/>
    </row>
    <row r="152" s="1" customFormat="1" ht="15" customHeight="1">
      <c r="B152" s="339"/>
      <c r="C152" s="364" t="s">
        <v>3807</v>
      </c>
      <c r="D152" s="316"/>
      <c r="E152" s="316"/>
      <c r="F152" s="365" t="s">
        <v>3758</v>
      </c>
      <c r="G152" s="316"/>
      <c r="H152" s="364" t="s">
        <v>3818</v>
      </c>
      <c r="I152" s="364" t="s">
        <v>3760</v>
      </c>
      <c r="J152" s="364" t="s">
        <v>3809</v>
      </c>
      <c r="K152" s="360"/>
    </row>
    <row r="153" s="1" customFormat="1" ht="15" customHeight="1">
      <c r="B153" s="339"/>
      <c r="C153" s="364" t="s">
        <v>3706</v>
      </c>
      <c r="D153" s="316"/>
      <c r="E153" s="316"/>
      <c r="F153" s="365" t="s">
        <v>3758</v>
      </c>
      <c r="G153" s="316"/>
      <c r="H153" s="364" t="s">
        <v>3819</v>
      </c>
      <c r="I153" s="364" t="s">
        <v>3760</v>
      </c>
      <c r="J153" s="364" t="s">
        <v>3809</v>
      </c>
      <c r="K153" s="360"/>
    </row>
    <row r="154" s="1" customFormat="1" ht="15" customHeight="1">
      <c r="B154" s="339"/>
      <c r="C154" s="364" t="s">
        <v>3763</v>
      </c>
      <c r="D154" s="316"/>
      <c r="E154" s="316"/>
      <c r="F154" s="365" t="s">
        <v>3764</v>
      </c>
      <c r="G154" s="316"/>
      <c r="H154" s="364" t="s">
        <v>3798</v>
      </c>
      <c r="I154" s="364" t="s">
        <v>3760</v>
      </c>
      <c r="J154" s="364">
        <v>50</v>
      </c>
      <c r="K154" s="360"/>
    </row>
    <row r="155" s="1" customFormat="1" ht="15" customHeight="1">
      <c r="B155" s="339"/>
      <c r="C155" s="364" t="s">
        <v>3766</v>
      </c>
      <c r="D155" s="316"/>
      <c r="E155" s="316"/>
      <c r="F155" s="365" t="s">
        <v>3758</v>
      </c>
      <c r="G155" s="316"/>
      <c r="H155" s="364" t="s">
        <v>3798</v>
      </c>
      <c r="I155" s="364" t="s">
        <v>3768</v>
      </c>
      <c r="J155" s="364"/>
      <c r="K155" s="360"/>
    </row>
    <row r="156" s="1" customFormat="1" ht="15" customHeight="1">
      <c r="B156" s="339"/>
      <c r="C156" s="364" t="s">
        <v>3777</v>
      </c>
      <c r="D156" s="316"/>
      <c r="E156" s="316"/>
      <c r="F156" s="365" t="s">
        <v>3764</v>
      </c>
      <c r="G156" s="316"/>
      <c r="H156" s="364" t="s">
        <v>3798</v>
      </c>
      <c r="I156" s="364" t="s">
        <v>3760</v>
      </c>
      <c r="J156" s="364">
        <v>50</v>
      </c>
      <c r="K156" s="360"/>
    </row>
    <row r="157" s="1" customFormat="1" ht="15" customHeight="1">
      <c r="B157" s="339"/>
      <c r="C157" s="364" t="s">
        <v>3785</v>
      </c>
      <c r="D157" s="316"/>
      <c r="E157" s="316"/>
      <c r="F157" s="365" t="s">
        <v>3764</v>
      </c>
      <c r="G157" s="316"/>
      <c r="H157" s="364" t="s">
        <v>3798</v>
      </c>
      <c r="I157" s="364" t="s">
        <v>3760</v>
      </c>
      <c r="J157" s="364">
        <v>50</v>
      </c>
      <c r="K157" s="360"/>
    </row>
    <row r="158" s="1" customFormat="1" ht="15" customHeight="1">
      <c r="B158" s="339"/>
      <c r="C158" s="364" t="s">
        <v>3783</v>
      </c>
      <c r="D158" s="316"/>
      <c r="E158" s="316"/>
      <c r="F158" s="365" t="s">
        <v>3764</v>
      </c>
      <c r="G158" s="316"/>
      <c r="H158" s="364" t="s">
        <v>3798</v>
      </c>
      <c r="I158" s="364" t="s">
        <v>3760</v>
      </c>
      <c r="J158" s="364">
        <v>50</v>
      </c>
      <c r="K158" s="360"/>
    </row>
    <row r="159" s="1" customFormat="1" ht="15" customHeight="1">
      <c r="B159" s="339"/>
      <c r="C159" s="364" t="s">
        <v>118</v>
      </c>
      <c r="D159" s="316"/>
      <c r="E159" s="316"/>
      <c r="F159" s="365" t="s">
        <v>3758</v>
      </c>
      <c r="G159" s="316"/>
      <c r="H159" s="364" t="s">
        <v>3820</v>
      </c>
      <c r="I159" s="364" t="s">
        <v>3760</v>
      </c>
      <c r="J159" s="364" t="s">
        <v>3821</v>
      </c>
      <c r="K159" s="360"/>
    </row>
    <row r="160" s="1" customFormat="1" ht="15" customHeight="1">
      <c r="B160" s="339"/>
      <c r="C160" s="364" t="s">
        <v>3822</v>
      </c>
      <c r="D160" s="316"/>
      <c r="E160" s="316"/>
      <c r="F160" s="365" t="s">
        <v>3758</v>
      </c>
      <c r="G160" s="316"/>
      <c r="H160" s="364" t="s">
        <v>3823</v>
      </c>
      <c r="I160" s="364" t="s">
        <v>3793</v>
      </c>
      <c r="J160" s="364"/>
      <c r="K160" s="360"/>
    </row>
    <row r="161" s="1" customFormat="1" ht="15" customHeight="1">
      <c r="B161" s="366"/>
      <c r="C161" s="348"/>
      <c r="D161" s="348"/>
      <c r="E161" s="348"/>
      <c r="F161" s="348"/>
      <c r="G161" s="348"/>
      <c r="H161" s="348"/>
      <c r="I161" s="348"/>
      <c r="J161" s="348"/>
      <c r="K161" s="367"/>
    </row>
    <row r="162" s="1" customFormat="1" ht="18.75" customHeight="1">
      <c r="B162" s="313"/>
      <c r="C162" s="316"/>
      <c r="D162" s="316"/>
      <c r="E162" s="316"/>
      <c r="F162" s="338"/>
      <c r="G162" s="316"/>
      <c r="H162" s="316"/>
      <c r="I162" s="316"/>
      <c r="J162" s="316"/>
      <c r="K162" s="313"/>
    </row>
    <row r="163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="1" customFormat="1" ht="45" customHeight="1">
      <c r="B165" s="306"/>
      <c r="C165" s="307" t="s">
        <v>3824</v>
      </c>
      <c r="D165" s="307"/>
      <c r="E165" s="307"/>
      <c r="F165" s="307"/>
      <c r="G165" s="307"/>
      <c r="H165" s="307"/>
      <c r="I165" s="307"/>
      <c r="J165" s="307"/>
      <c r="K165" s="308"/>
    </row>
    <row r="166" s="1" customFormat="1" ht="17.25" customHeight="1">
      <c r="B166" s="306"/>
      <c r="C166" s="331" t="s">
        <v>3752</v>
      </c>
      <c r="D166" s="331"/>
      <c r="E166" s="331"/>
      <c r="F166" s="331" t="s">
        <v>3753</v>
      </c>
      <c r="G166" s="368"/>
      <c r="H166" s="369" t="s">
        <v>55</v>
      </c>
      <c r="I166" s="369" t="s">
        <v>58</v>
      </c>
      <c r="J166" s="331" t="s">
        <v>3754</v>
      </c>
      <c r="K166" s="308"/>
    </row>
    <row r="167" s="1" customFormat="1" ht="17.25" customHeight="1">
      <c r="B167" s="309"/>
      <c r="C167" s="333" t="s">
        <v>3755</v>
      </c>
      <c r="D167" s="333"/>
      <c r="E167" s="333"/>
      <c r="F167" s="334" t="s">
        <v>3756</v>
      </c>
      <c r="G167" s="370"/>
      <c r="H167" s="371"/>
      <c r="I167" s="371"/>
      <c r="J167" s="333" t="s">
        <v>3757</v>
      </c>
      <c r="K167" s="311"/>
    </row>
    <row r="168" s="1" customFormat="1" ht="5.25" customHeight="1">
      <c r="B168" s="339"/>
      <c r="C168" s="336"/>
      <c r="D168" s="336"/>
      <c r="E168" s="336"/>
      <c r="F168" s="336"/>
      <c r="G168" s="337"/>
      <c r="H168" s="336"/>
      <c r="I168" s="336"/>
      <c r="J168" s="336"/>
      <c r="K168" s="360"/>
    </row>
    <row r="169" s="1" customFormat="1" ht="15" customHeight="1">
      <c r="B169" s="339"/>
      <c r="C169" s="316" t="s">
        <v>3761</v>
      </c>
      <c r="D169" s="316"/>
      <c r="E169" s="316"/>
      <c r="F169" s="338" t="s">
        <v>3758</v>
      </c>
      <c r="G169" s="316"/>
      <c r="H169" s="316" t="s">
        <v>3798</v>
      </c>
      <c r="I169" s="316" t="s">
        <v>3760</v>
      </c>
      <c r="J169" s="316">
        <v>120</v>
      </c>
      <c r="K169" s="360"/>
    </row>
    <row r="170" s="1" customFormat="1" ht="15" customHeight="1">
      <c r="B170" s="339"/>
      <c r="C170" s="316" t="s">
        <v>3807</v>
      </c>
      <c r="D170" s="316"/>
      <c r="E170" s="316"/>
      <c r="F170" s="338" t="s">
        <v>3758</v>
      </c>
      <c r="G170" s="316"/>
      <c r="H170" s="316" t="s">
        <v>3808</v>
      </c>
      <c r="I170" s="316" t="s">
        <v>3760</v>
      </c>
      <c r="J170" s="316" t="s">
        <v>3809</v>
      </c>
      <c r="K170" s="360"/>
    </row>
    <row r="171" s="1" customFormat="1" ht="15" customHeight="1">
      <c r="B171" s="339"/>
      <c r="C171" s="316" t="s">
        <v>3706</v>
      </c>
      <c r="D171" s="316"/>
      <c r="E171" s="316"/>
      <c r="F171" s="338" t="s">
        <v>3758</v>
      </c>
      <c r="G171" s="316"/>
      <c r="H171" s="316" t="s">
        <v>3825</v>
      </c>
      <c r="I171" s="316" t="s">
        <v>3760</v>
      </c>
      <c r="J171" s="316" t="s">
        <v>3809</v>
      </c>
      <c r="K171" s="360"/>
    </row>
    <row r="172" s="1" customFormat="1" ht="15" customHeight="1">
      <c r="B172" s="339"/>
      <c r="C172" s="316" t="s">
        <v>3763</v>
      </c>
      <c r="D172" s="316"/>
      <c r="E172" s="316"/>
      <c r="F172" s="338" t="s">
        <v>3764</v>
      </c>
      <c r="G172" s="316"/>
      <c r="H172" s="316" t="s">
        <v>3825</v>
      </c>
      <c r="I172" s="316" t="s">
        <v>3760</v>
      </c>
      <c r="J172" s="316">
        <v>50</v>
      </c>
      <c r="K172" s="360"/>
    </row>
    <row r="173" s="1" customFormat="1" ht="15" customHeight="1">
      <c r="B173" s="339"/>
      <c r="C173" s="316" t="s">
        <v>3766</v>
      </c>
      <c r="D173" s="316"/>
      <c r="E173" s="316"/>
      <c r="F173" s="338" t="s">
        <v>3758</v>
      </c>
      <c r="G173" s="316"/>
      <c r="H173" s="316" t="s">
        <v>3825</v>
      </c>
      <c r="I173" s="316" t="s">
        <v>3768</v>
      </c>
      <c r="J173" s="316"/>
      <c r="K173" s="360"/>
    </row>
    <row r="174" s="1" customFormat="1" ht="15" customHeight="1">
      <c r="B174" s="339"/>
      <c r="C174" s="316" t="s">
        <v>3777</v>
      </c>
      <c r="D174" s="316"/>
      <c r="E174" s="316"/>
      <c r="F174" s="338" t="s">
        <v>3764</v>
      </c>
      <c r="G174" s="316"/>
      <c r="H174" s="316" t="s">
        <v>3825</v>
      </c>
      <c r="I174" s="316" t="s">
        <v>3760</v>
      </c>
      <c r="J174" s="316">
        <v>50</v>
      </c>
      <c r="K174" s="360"/>
    </row>
    <row r="175" s="1" customFormat="1" ht="15" customHeight="1">
      <c r="B175" s="339"/>
      <c r="C175" s="316" t="s">
        <v>3785</v>
      </c>
      <c r="D175" s="316"/>
      <c r="E175" s="316"/>
      <c r="F175" s="338" t="s">
        <v>3764</v>
      </c>
      <c r="G175" s="316"/>
      <c r="H175" s="316" t="s">
        <v>3825</v>
      </c>
      <c r="I175" s="316" t="s">
        <v>3760</v>
      </c>
      <c r="J175" s="316">
        <v>50</v>
      </c>
      <c r="K175" s="360"/>
    </row>
    <row r="176" s="1" customFormat="1" ht="15" customHeight="1">
      <c r="B176" s="339"/>
      <c r="C176" s="316" t="s">
        <v>3783</v>
      </c>
      <c r="D176" s="316"/>
      <c r="E176" s="316"/>
      <c r="F176" s="338" t="s">
        <v>3764</v>
      </c>
      <c r="G176" s="316"/>
      <c r="H176" s="316" t="s">
        <v>3825</v>
      </c>
      <c r="I176" s="316" t="s">
        <v>3760</v>
      </c>
      <c r="J176" s="316">
        <v>50</v>
      </c>
      <c r="K176" s="360"/>
    </row>
    <row r="177" s="1" customFormat="1" ht="15" customHeight="1">
      <c r="B177" s="339"/>
      <c r="C177" s="316" t="s">
        <v>137</v>
      </c>
      <c r="D177" s="316"/>
      <c r="E177" s="316"/>
      <c r="F177" s="338" t="s">
        <v>3758</v>
      </c>
      <c r="G177" s="316"/>
      <c r="H177" s="316" t="s">
        <v>3826</v>
      </c>
      <c r="I177" s="316" t="s">
        <v>3827</v>
      </c>
      <c r="J177" s="316"/>
      <c r="K177" s="360"/>
    </row>
    <row r="178" s="1" customFormat="1" ht="15" customHeight="1">
      <c r="B178" s="339"/>
      <c r="C178" s="316" t="s">
        <v>58</v>
      </c>
      <c r="D178" s="316"/>
      <c r="E178" s="316"/>
      <c r="F178" s="338" t="s">
        <v>3758</v>
      </c>
      <c r="G178" s="316"/>
      <c r="H178" s="316" t="s">
        <v>3828</v>
      </c>
      <c r="I178" s="316" t="s">
        <v>3829</v>
      </c>
      <c r="J178" s="316">
        <v>1</v>
      </c>
      <c r="K178" s="360"/>
    </row>
    <row r="179" s="1" customFormat="1" ht="15" customHeight="1">
      <c r="B179" s="339"/>
      <c r="C179" s="316" t="s">
        <v>54</v>
      </c>
      <c r="D179" s="316"/>
      <c r="E179" s="316"/>
      <c r="F179" s="338" t="s">
        <v>3758</v>
      </c>
      <c r="G179" s="316"/>
      <c r="H179" s="316" t="s">
        <v>3830</v>
      </c>
      <c r="I179" s="316" t="s">
        <v>3760</v>
      </c>
      <c r="J179" s="316">
        <v>20</v>
      </c>
      <c r="K179" s="360"/>
    </row>
    <row r="180" s="1" customFormat="1" ht="15" customHeight="1">
      <c r="B180" s="339"/>
      <c r="C180" s="316" t="s">
        <v>55</v>
      </c>
      <c r="D180" s="316"/>
      <c r="E180" s="316"/>
      <c r="F180" s="338" t="s">
        <v>3758</v>
      </c>
      <c r="G180" s="316"/>
      <c r="H180" s="316" t="s">
        <v>3831</v>
      </c>
      <c r="I180" s="316" t="s">
        <v>3760</v>
      </c>
      <c r="J180" s="316">
        <v>255</v>
      </c>
      <c r="K180" s="360"/>
    </row>
    <row r="181" s="1" customFormat="1" ht="15" customHeight="1">
      <c r="B181" s="339"/>
      <c r="C181" s="316" t="s">
        <v>138</v>
      </c>
      <c r="D181" s="316"/>
      <c r="E181" s="316"/>
      <c r="F181" s="338" t="s">
        <v>3758</v>
      </c>
      <c r="G181" s="316"/>
      <c r="H181" s="316" t="s">
        <v>3722</v>
      </c>
      <c r="I181" s="316" t="s">
        <v>3760</v>
      </c>
      <c r="J181" s="316">
        <v>10</v>
      </c>
      <c r="K181" s="360"/>
    </row>
    <row r="182" s="1" customFormat="1" ht="15" customHeight="1">
      <c r="B182" s="339"/>
      <c r="C182" s="316" t="s">
        <v>139</v>
      </c>
      <c r="D182" s="316"/>
      <c r="E182" s="316"/>
      <c r="F182" s="338" t="s">
        <v>3758</v>
      </c>
      <c r="G182" s="316"/>
      <c r="H182" s="316" t="s">
        <v>3832</v>
      </c>
      <c r="I182" s="316" t="s">
        <v>3793</v>
      </c>
      <c r="J182" s="316"/>
      <c r="K182" s="360"/>
    </row>
    <row r="183" s="1" customFormat="1" ht="15" customHeight="1">
      <c r="B183" s="339"/>
      <c r="C183" s="316" t="s">
        <v>3833</v>
      </c>
      <c r="D183" s="316"/>
      <c r="E183" s="316"/>
      <c r="F183" s="338" t="s">
        <v>3758</v>
      </c>
      <c r="G183" s="316"/>
      <c r="H183" s="316" t="s">
        <v>3834</v>
      </c>
      <c r="I183" s="316" t="s">
        <v>3793</v>
      </c>
      <c r="J183" s="316"/>
      <c r="K183" s="360"/>
    </row>
    <row r="184" s="1" customFormat="1" ht="15" customHeight="1">
      <c r="B184" s="339"/>
      <c r="C184" s="316" t="s">
        <v>3822</v>
      </c>
      <c r="D184" s="316"/>
      <c r="E184" s="316"/>
      <c r="F184" s="338" t="s">
        <v>3758</v>
      </c>
      <c r="G184" s="316"/>
      <c r="H184" s="316" t="s">
        <v>3835</v>
      </c>
      <c r="I184" s="316" t="s">
        <v>3793</v>
      </c>
      <c r="J184" s="316"/>
      <c r="K184" s="360"/>
    </row>
    <row r="185" s="1" customFormat="1" ht="15" customHeight="1">
      <c r="B185" s="339"/>
      <c r="C185" s="316" t="s">
        <v>141</v>
      </c>
      <c r="D185" s="316"/>
      <c r="E185" s="316"/>
      <c r="F185" s="338" t="s">
        <v>3764</v>
      </c>
      <c r="G185" s="316"/>
      <c r="H185" s="316" t="s">
        <v>3836</v>
      </c>
      <c r="I185" s="316" t="s">
        <v>3760</v>
      </c>
      <c r="J185" s="316">
        <v>50</v>
      </c>
      <c r="K185" s="360"/>
    </row>
    <row r="186" s="1" customFormat="1" ht="15" customHeight="1">
      <c r="B186" s="339"/>
      <c r="C186" s="316" t="s">
        <v>3837</v>
      </c>
      <c r="D186" s="316"/>
      <c r="E186" s="316"/>
      <c r="F186" s="338" t="s">
        <v>3764</v>
      </c>
      <c r="G186" s="316"/>
      <c r="H186" s="316" t="s">
        <v>3838</v>
      </c>
      <c r="I186" s="316" t="s">
        <v>3839</v>
      </c>
      <c r="J186" s="316"/>
      <c r="K186" s="360"/>
    </row>
    <row r="187" s="1" customFormat="1" ht="15" customHeight="1">
      <c r="B187" s="339"/>
      <c r="C187" s="316" t="s">
        <v>3840</v>
      </c>
      <c r="D187" s="316"/>
      <c r="E187" s="316"/>
      <c r="F187" s="338" t="s">
        <v>3764</v>
      </c>
      <c r="G187" s="316"/>
      <c r="H187" s="316" t="s">
        <v>3841</v>
      </c>
      <c r="I187" s="316" t="s">
        <v>3839</v>
      </c>
      <c r="J187" s="316"/>
      <c r="K187" s="360"/>
    </row>
    <row r="188" s="1" customFormat="1" ht="15" customHeight="1">
      <c r="B188" s="339"/>
      <c r="C188" s="316" t="s">
        <v>3842</v>
      </c>
      <c r="D188" s="316"/>
      <c r="E188" s="316"/>
      <c r="F188" s="338" t="s">
        <v>3764</v>
      </c>
      <c r="G188" s="316"/>
      <c r="H188" s="316" t="s">
        <v>3843</v>
      </c>
      <c r="I188" s="316" t="s">
        <v>3839</v>
      </c>
      <c r="J188" s="316"/>
      <c r="K188" s="360"/>
    </row>
    <row r="189" s="1" customFormat="1" ht="15" customHeight="1">
      <c r="B189" s="339"/>
      <c r="C189" s="372" t="s">
        <v>3844</v>
      </c>
      <c r="D189" s="316"/>
      <c r="E189" s="316"/>
      <c r="F189" s="338" t="s">
        <v>3764</v>
      </c>
      <c r="G189" s="316"/>
      <c r="H189" s="316" t="s">
        <v>3845</v>
      </c>
      <c r="I189" s="316" t="s">
        <v>3846</v>
      </c>
      <c r="J189" s="373" t="s">
        <v>3847</v>
      </c>
      <c r="K189" s="360"/>
    </row>
    <row r="190" s="1" customFormat="1" ht="15" customHeight="1">
      <c r="B190" s="339"/>
      <c r="C190" s="323" t="s">
        <v>43</v>
      </c>
      <c r="D190" s="316"/>
      <c r="E190" s="316"/>
      <c r="F190" s="338" t="s">
        <v>3758</v>
      </c>
      <c r="G190" s="316"/>
      <c r="H190" s="313" t="s">
        <v>3848</v>
      </c>
      <c r="I190" s="316" t="s">
        <v>3849</v>
      </c>
      <c r="J190" s="316"/>
      <c r="K190" s="360"/>
    </row>
    <row r="191" s="1" customFormat="1" ht="15" customHeight="1">
      <c r="B191" s="339"/>
      <c r="C191" s="323" t="s">
        <v>3850</v>
      </c>
      <c r="D191" s="316"/>
      <c r="E191" s="316"/>
      <c r="F191" s="338" t="s">
        <v>3758</v>
      </c>
      <c r="G191" s="316"/>
      <c r="H191" s="316" t="s">
        <v>3851</v>
      </c>
      <c r="I191" s="316" t="s">
        <v>3793</v>
      </c>
      <c r="J191" s="316"/>
      <c r="K191" s="360"/>
    </row>
    <row r="192" s="1" customFormat="1" ht="15" customHeight="1">
      <c r="B192" s="339"/>
      <c r="C192" s="323" t="s">
        <v>3852</v>
      </c>
      <c r="D192" s="316"/>
      <c r="E192" s="316"/>
      <c r="F192" s="338" t="s">
        <v>3758</v>
      </c>
      <c r="G192" s="316"/>
      <c r="H192" s="316" t="s">
        <v>3853</v>
      </c>
      <c r="I192" s="316" t="s">
        <v>3793</v>
      </c>
      <c r="J192" s="316"/>
      <c r="K192" s="360"/>
    </row>
    <row r="193" s="1" customFormat="1" ht="15" customHeight="1">
      <c r="B193" s="339"/>
      <c r="C193" s="323" t="s">
        <v>3854</v>
      </c>
      <c r="D193" s="316"/>
      <c r="E193" s="316"/>
      <c r="F193" s="338" t="s">
        <v>3764</v>
      </c>
      <c r="G193" s="316"/>
      <c r="H193" s="316" t="s">
        <v>3855</v>
      </c>
      <c r="I193" s="316" t="s">
        <v>3793</v>
      </c>
      <c r="J193" s="316"/>
      <c r="K193" s="360"/>
    </row>
    <row r="194" s="1" customFormat="1" ht="15" customHeight="1">
      <c r="B194" s="366"/>
      <c r="C194" s="374"/>
      <c r="D194" s="348"/>
      <c r="E194" s="348"/>
      <c r="F194" s="348"/>
      <c r="G194" s="348"/>
      <c r="H194" s="348"/>
      <c r="I194" s="348"/>
      <c r="J194" s="348"/>
      <c r="K194" s="367"/>
    </row>
    <row r="195" s="1" customFormat="1" ht="18.75" customHeight="1">
      <c r="B195" s="313"/>
      <c r="C195" s="316"/>
      <c r="D195" s="316"/>
      <c r="E195" s="316"/>
      <c r="F195" s="338"/>
      <c r="G195" s="316"/>
      <c r="H195" s="316"/>
      <c r="I195" s="316"/>
      <c r="J195" s="316"/>
      <c r="K195" s="313"/>
    </row>
    <row r="196" s="1" customFormat="1" ht="18.75" customHeight="1">
      <c r="B196" s="313"/>
      <c r="C196" s="316"/>
      <c r="D196" s="316"/>
      <c r="E196" s="316"/>
      <c r="F196" s="338"/>
      <c r="G196" s="316"/>
      <c r="H196" s="316"/>
      <c r="I196" s="316"/>
      <c r="J196" s="316"/>
      <c r="K196" s="313"/>
    </row>
    <row r="197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="1" customFormat="1" ht="21">
      <c r="B199" s="306"/>
      <c r="C199" s="307" t="s">
        <v>3856</v>
      </c>
      <c r="D199" s="307"/>
      <c r="E199" s="307"/>
      <c r="F199" s="307"/>
      <c r="G199" s="307"/>
      <c r="H199" s="307"/>
      <c r="I199" s="307"/>
      <c r="J199" s="307"/>
      <c r="K199" s="308"/>
    </row>
    <row r="200" s="1" customFormat="1" ht="25.5" customHeight="1">
      <c r="B200" s="306"/>
      <c r="C200" s="375" t="s">
        <v>3857</v>
      </c>
      <c r="D200" s="375"/>
      <c r="E200" s="375"/>
      <c r="F200" s="375" t="s">
        <v>3858</v>
      </c>
      <c r="G200" s="376"/>
      <c r="H200" s="375" t="s">
        <v>3859</v>
      </c>
      <c r="I200" s="375"/>
      <c r="J200" s="375"/>
      <c r="K200" s="308"/>
    </row>
    <row r="201" s="1" customFormat="1" ht="5.25" customHeight="1">
      <c r="B201" s="339"/>
      <c r="C201" s="336"/>
      <c r="D201" s="336"/>
      <c r="E201" s="336"/>
      <c r="F201" s="336"/>
      <c r="G201" s="316"/>
      <c r="H201" s="336"/>
      <c r="I201" s="336"/>
      <c r="J201" s="336"/>
      <c r="K201" s="360"/>
    </row>
    <row r="202" s="1" customFormat="1" ht="15" customHeight="1">
      <c r="B202" s="339"/>
      <c r="C202" s="316" t="s">
        <v>3849</v>
      </c>
      <c r="D202" s="316"/>
      <c r="E202" s="316"/>
      <c r="F202" s="338" t="s">
        <v>44</v>
      </c>
      <c r="G202" s="316"/>
      <c r="H202" s="316" t="s">
        <v>3860</v>
      </c>
      <c r="I202" s="316"/>
      <c r="J202" s="316"/>
      <c r="K202" s="360"/>
    </row>
    <row r="203" s="1" customFormat="1" ht="15" customHeight="1">
      <c r="B203" s="339"/>
      <c r="C203" s="345"/>
      <c r="D203" s="316"/>
      <c r="E203" s="316"/>
      <c r="F203" s="338" t="s">
        <v>45</v>
      </c>
      <c r="G203" s="316"/>
      <c r="H203" s="316" t="s">
        <v>3861</v>
      </c>
      <c r="I203" s="316"/>
      <c r="J203" s="316"/>
      <c r="K203" s="360"/>
    </row>
    <row r="204" s="1" customFormat="1" ht="15" customHeight="1">
      <c r="B204" s="339"/>
      <c r="C204" s="345"/>
      <c r="D204" s="316"/>
      <c r="E204" s="316"/>
      <c r="F204" s="338" t="s">
        <v>48</v>
      </c>
      <c r="G204" s="316"/>
      <c r="H204" s="316" t="s">
        <v>3862</v>
      </c>
      <c r="I204" s="316"/>
      <c r="J204" s="316"/>
      <c r="K204" s="360"/>
    </row>
    <row r="205" s="1" customFormat="1" ht="15" customHeight="1">
      <c r="B205" s="339"/>
      <c r="C205" s="316"/>
      <c r="D205" s="316"/>
      <c r="E205" s="316"/>
      <c r="F205" s="338" t="s">
        <v>46</v>
      </c>
      <c r="G205" s="316"/>
      <c r="H205" s="316" t="s">
        <v>3863</v>
      </c>
      <c r="I205" s="316"/>
      <c r="J205" s="316"/>
      <c r="K205" s="360"/>
    </row>
    <row r="206" s="1" customFormat="1" ht="15" customHeight="1">
      <c r="B206" s="339"/>
      <c r="C206" s="316"/>
      <c r="D206" s="316"/>
      <c r="E206" s="316"/>
      <c r="F206" s="338" t="s">
        <v>47</v>
      </c>
      <c r="G206" s="316"/>
      <c r="H206" s="316" t="s">
        <v>3864</v>
      </c>
      <c r="I206" s="316"/>
      <c r="J206" s="316"/>
      <c r="K206" s="360"/>
    </row>
    <row r="207" s="1" customFormat="1" ht="15" customHeight="1">
      <c r="B207" s="339"/>
      <c r="C207" s="316"/>
      <c r="D207" s="316"/>
      <c r="E207" s="316"/>
      <c r="F207" s="338"/>
      <c r="G207" s="316"/>
      <c r="H207" s="316"/>
      <c r="I207" s="316"/>
      <c r="J207" s="316"/>
      <c r="K207" s="360"/>
    </row>
    <row r="208" s="1" customFormat="1" ht="15" customHeight="1">
      <c r="B208" s="339"/>
      <c r="C208" s="316" t="s">
        <v>3805</v>
      </c>
      <c r="D208" s="316"/>
      <c r="E208" s="316"/>
      <c r="F208" s="338" t="s">
        <v>80</v>
      </c>
      <c r="G208" s="316"/>
      <c r="H208" s="316" t="s">
        <v>3865</v>
      </c>
      <c r="I208" s="316"/>
      <c r="J208" s="316"/>
      <c r="K208" s="360"/>
    </row>
    <row r="209" s="1" customFormat="1" ht="15" customHeight="1">
      <c r="B209" s="339"/>
      <c r="C209" s="345"/>
      <c r="D209" s="316"/>
      <c r="E209" s="316"/>
      <c r="F209" s="338" t="s">
        <v>3701</v>
      </c>
      <c r="G209" s="316"/>
      <c r="H209" s="316" t="s">
        <v>3702</v>
      </c>
      <c r="I209" s="316"/>
      <c r="J209" s="316"/>
      <c r="K209" s="360"/>
    </row>
    <row r="210" s="1" customFormat="1" ht="15" customHeight="1">
      <c r="B210" s="339"/>
      <c r="C210" s="316"/>
      <c r="D210" s="316"/>
      <c r="E210" s="316"/>
      <c r="F210" s="338" t="s">
        <v>3699</v>
      </c>
      <c r="G210" s="316"/>
      <c r="H210" s="316" t="s">
        <v>3866</v>
      </c>
      <c r="I210" s="316"/>
      <c r="J210" s="316"/>
      <c r="K210" s="360"/>
    </row>
    <row r="211" s="1" customFormat="1" ht="15" customHeight="1">
      <c r="B211" s="377"/>
      <c r="C211" s="345"/>
      <c r="D211" s="345"/>
      <c r="E211" s="345"/>
      <c r="F211" s="338" t="s">
        <v>3703</v>
      </c>
      <c r="G211" s="323"/>
      <c r="H211" s="364" t="s">
        <v>3704</v>
      </c>
      <c r="I211" s="364"/>
      <c r="J211" s="364"/>
      <c r="K211" s="378"/>
    </row>
    <row r="212" s="1" customFormat="1" ht="15" customHeight="1">
      <c r="B212" s="377"/>
      <c r="C212" s="345"/>
      <c r="D212" s="345"/>
      <c r="E212" s="345"/>
      <c r="F212" s="338" t="s">
        <v>3705</v>
      </c>
      <c r="G212" s="323"/>
      <c r="H212" s="364" t="s">
        <v>3683</v>
      </c>
      <c r="I212" s="364"/>
      <c r="J212" s="364"/>
      <c r="K212" s="378"/>
    </row>
    <row r="213" s="1" customFormat="1" ht="15" customHeight="1">
      <c r="B213" s="377"/>
      <c r="C213" s="345"/>
      <c r="D213" s="345"/>
      <c r="E213" s="345"/>
      <c r="F213" s="379"/>
      <c r="G213" s="323"/>
      <c r="H213" s="380"/>
      <c r="I213" s="380"/>
      <c r="J213" s="380"/>
      <c r="K213" s="378"/>
    </row>
    <row r="214" s="1" customFormat="1" ht="15" customHeight="1">
      <c r="B214" s="377"/>
      <c r="C214" s="316" t="s">
        <v>3829</v>
      </c>
      <c r="D214" s="345"/>
      <c r="E214" s="345"/>
      <c r="F214" s="338">
        <v>1</v>
      </c>
      <c r="G214" s="323"/>
      <c r="H214" s="364" t="s">
        <v>3867</v>
      </c>
      <c r="I214" s="364"/>
      <c r="J214" s="364"/>
      <c r="K214" s="378"/>
    </row>
    <row r="215" s="1" customFormat="1" ht="15" customHeight="1">
      <c r="B215" s="377"/>
      <c r="C215" s="345"/>
      <c r="D215" s="345"/>
      <c r="E215" s="345"/>
      <c r="F215" s="338">
        <v>2</v>
      </c>
      <c r="G215" s="323"/>
      <c r="H215" s="364" t="s">
        <v>3868</v>
      </c>
      <c r="I215" s="364"/>
      <c r="J215" s="364"/>
      <c r="K215" s="378"/>
    </row>
    <row r="216" s="1" customFormat="1" ht="15" customHeight="1">
      <c r="B216" s="377"/>
      <c r="C216" s="345"/>
      <c r="D216" s="345"/>
      <c r="E216" s="345"/>
      <c r="F216" s="338">
        <v>3</v>
      </c>
      <c r="G216" s="323"/>
      <c r="H216" s="364" t="s">
        <v>3869</v>
      </c>
      <c r="I216" s="364"/>
      <c r="J216" s="364"/>
      <c r="K216" s="378"/>
    </row>
    <row r="217" s="1" customFormat="1" ht="15" customHeight="1">
      <c r="B217" s="377"/>
      <c r="C217" s="345"/>
      <c r="D217" s="345"/>
      <c r="E217" s="345"/>
      <c r="F217" s="338">
        <v>4</v>
      </c>
      <c r="G217" s="323"/>
      <c r="H217" s="364" t="s">
        <v>3870</v>
      </c>
      <c r="I217" s="364"/>
      <c r="J217" s="364"/>
      <c r="K217" s="378"/>
    </row>
    <row r="218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116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ROUND(J94,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ROUND((SUM(BE94:BE454)),  2)</f>
        <v>0</v>
      </c>
      <c r="G33" s="41"/>
      <c r="H33" s="41"/>
      <c r="I33" s="158">
        <v>0.20999999999999999</v>
      </c>
      <c r="J33" s="157">
        <f>ROUND(((SUM(BE94:BE454))*I33),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ROUND((SUM(BF94:BF454)),  2)</f>
        <v>0</v>
      </c>
      <c r="G34" s="41"/>
      <c r="H34" s="41"/>
      <c r="I34" s="158">
        <v>0.14999999999999999</v>
      </c>
      <c r="J34" s="157">
        <f>ROUND(((SUM(BF94:BF454))*I34),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ROUND((SUM(BG94:BG454)),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ROUND((SUM(BH94:BH454)),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ROUND((SUM(BI94:BI454)),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A - Levé východní křídlo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J94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J95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122</v>
      </c>
      <c r="E61" s="189"/>
      <c r="F61" s="189"/>
      <c r="G61" s="189"/>
      <c r="H61" s="189"/>
      <c r="I61" s="190"/>
      <c r="J61" s="191">
        <f>J96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123</v>
      </c>
      <c r="E62" s="189"/>
      <c r="F62" s="189"/>
      <c r="G62" s="189"/>
      <c r="H62" s="189"/>
      <c r="I62" s="190"/>
      <c r="J62" s="191">
        <f>J100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124</v>
      </c>
      <c r="E63" s="189"/>
      <c r="F63" s="189"/>
      <c r="G63" s="189"/>
      <c r="H63" s="189"/>
      <c r="I63" s="190"/>
      <c r="J63" s="191">
        <f>J120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125</v>
      </c>
      <c r="E64" s="189"/>
      <c r="F64" s="189"/>
      <c r="G64" s="189"/>
      <c r="H64" s="189"/>
      <c r="I64" s="190"/>
      <c r="J64" s="191">
        <f>J204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6"/>
      <c r="C65" s="187"/>
      <c r="D65" s="188" t="s">
        <v>126</v>
      </c>
      <c r="E65" s="189"/>
      <c r="F65" s="189"/>
      <c r="G65" s="189"/>
      <c r="H65" s="189"/>
      <c r="I65" s="190"/>
      <c r="J65" s="191">
        <f>J236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9"/>
      <c r="C66" s="180"/>
      <c r="D66" s="181" t="s">
        <v>127</v>
      </c>
      <c r="E66" s="182"/>
      <c r="F66" s="182"/>
      <c r="G66" s="182"/>
      <c r="H66" s="182"/>
      <c r="I66" s="183"/>
      <c r="J66" s="184">
        <f>J245</f>
        <v>0</v>
      </c>
      <c r="K66" s="180"/>
      <c r="L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87"/>
      <c r="D67" s="188" t="s">
        <v>128</v>
      </c>
      <c r="E67" s="189"/>
      <c r="F67" s="189"/>
      <c r="G67" s="189"/>
      <c r="H67" s="189"/>
      <c r="I67" s="190"/>
      <c r="J67" s="191">
        <f>J246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129</v>
      </c>
      <c r="E68" s="189"/>
      <c r="F68" s="189"/>
      <c r="G68" s="189"/>
      <c r="H68" s="189"/>
      <c r="I68" s="190"/>
      <c r="J68" s="191">
        <f>J308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130</v>
      </c>
      <c r="E69" s="189"/>
      <c r="F69" s="189"/>
      <c r="G69" s="189"/>
      <c r="H69" s="189"/>
      <c r="I69" s="190"/>
      <c r="J69" s="191">
        <f>J324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131</v>
      </c>
      <c r="E70" s="189"/>
      <c r="F70" s="189"/>
      <c r="G70" s="189"/>
      <c r="H70" s="189"/>
      <c r="I70" s="190"/>
      <c r="J70" s="191">
        <f>J327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132</v>
      </c>
      <c r="E71" s="189"/>
      <c r="F71" s="189"/>
      <c r="G71" s="189"/>
      <c r="H71" s="189"/>
      <c r="I71" s="190"/>
      <c r="J71" s="191">
        <f>J330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87"/>
      <c r="D72" s="188" t="s">
        <v>133</v>
      </c>
      <c r="E72" s="189"/>
      <c r="F72" s="189"/>
      <c r="G72" s="189"/>
      <c r="H72" s="189"/>
      <c r="I72" s="190"/>
      <c r="J72" s="191">
        <f>J426</f>
        <v>0</v>
      </c>
      <c r="K72" s="187"/>
      <c r="L72" s="19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87"/>
      <c r="D73" s="188" t="s">
        <v>134</v>
      </c>
      <c r="E73" s="189"/>
      <c r="F73" s="189"/>
      <c r="G73" s="189"/>
      <c r="H73" s="189"/>
      <c r="I73" s="190"/>
      <c r="J73" s="191">
        <f>J432</f>
        <v>0</v>
      </c>
      <c r="K73" s="187"/>
      <c r="L73" s="19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6"/>
      <c r="C74" s="187"/>
      <c r="D74" s="188" t="s">
        <v>135</v>
      </c>
      <c r="E74" s="189"/>
      <c r="F74" s="189"/>
      <c r="G74" s="189"/>
      <c r="H74" s="189"/>
      <c r="I74" s="190"/>
      <c r="J74" s="191">
        <f>J443</f>
        <v>0</v>
      </c>
      <c r="K74" s="187"/>
      <c r="L74" s="19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1"/>
      <c r="B75" s="42"/>
      <c r="C75" s="43"/>
      <c r="D75" s="43"/>
      <c r="E75" s="43"/>
      <c r="F75" s="43"/>
      <c r="G75" s="43"/>
      <c r="H75" s="43"/>
      <c r="I75" s="139"/>
      <c r="J75" s="43"/>
      <c r="K75" s="4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62"/>
      <c r="C76" s="63"/>
      <c r="D76" s="63"/>
      <c r="E76" s="63"/>
      <c r="F76" s="63"/>
      <c r="G76" s="63"/>
      <c r="H76" s="63"/>
      <c r="I76" s="169"/>
      <c r="J76" s="63"/>
      <c r="K76" s="6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="2" customFormat="1" ht="6.96" customHeight="1">
      <c r="A80" s="41"/>
      <c r="B80" s="64"/>
      <c r="C80" s="65"/>
      <c r="D80" s="65"/>
      <c r="E80" s="65"/>
      <c r="F80" s="65"/>
      <c r="G80" s="65"/>
      <c r="H80" s="65"/>
      <c r="I80" s="172"/>
      <c r="J80" s="65"/>
      <c r="K80" s="65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24.96" customHeight="1">
      <c r="A81" s="41"/>
      <c r="B81" s="42"/>
      <c r="C81" s="25" t="s">
        <v>136</v>
      </c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16</v>
      </c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173" t="str">
        <f>E7</f>
        <v>Zateplení stropů budovy úřadu vlády ČR - Strakova akademie</v>
      </c>
      <c r="F84" s="34"/>
      <c r="G84" s="34"/>
      <c r="H84" s="34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115</v>
      </c>
      <c r="D85" s="43"/>
      <c r="E85" s="43"/>
      <c r="F85" s="43"/>
      <c r="G85" s="43"/>
      <c r="H85" s="43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6.5" customHeight="1">
      <c r="A86" s="41"/>
      <c r="B86" s="42"/>
      <c r="C86" s="43"/>
      <c r="D86" s="43"/>
      <c r="E86" s="72" t="str">
        <f>E9</f>
        <v>úsek A - Levé východní křídlo</v>
      </c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39"/>
      <c r="J87" s="43"/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22</v>
      </c>
      <c r="D88" s="43"/>
      <c r="E88" s="43"/>
      <c r="F88" s="29" t="str">
        <f>F12</f>
        <v>nábř. Eduarda Beneše 128/4,Praha 1</v>
      </c>
      <c r="G88" s="43"/>
      <c r="H88" s="43"/>
      <c r="I88" s="143" t="s">
        <v>24</v>
      </c>
      <c r="J88" s="75" t="str">
        <f>IF(J12="","",J12)</f>
        <v>20. 7. 2020</v>
      </c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42"/>
      <c r="C89" s="43"/>
      <c r="D89" s="43"/>
      <c r="E89" s="43"/>
      <c r="F89" s="43"/>
      <c r="G89" s="43"/>
      <c r="H89" s="43"/>
      <c r="I89" s="139"/>
      <c r="J89" s="43"/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28</v>
      </c>
      <c r="D90" s="43"/>
      <c r="E90" s="43"/>
      <c r="F90" s="29" t="str">
        <f>E15</f>
        <v xml:space="preserve"> </v>
      </c>
      <c r="G90" s="43"/>
      <c r="H90" s="43"/>
      <c r="I90" s="143" t="s">
        <v>34</v>
      </c>
      <c r="J90" s="39" t="str">
        <f>E21</f>
        <v xml:space="preserve"> </v>
      </c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32</v>
      </c>
      <c r="D91" s="43"/>
      <c r="E91" s="43"/>
      <c r="F91" s="29" t="str">
        <f>IF(E18="","",E18)</f>
        <v>Vyplň údaj</v>
      </c>
      <c r="G91" s="43"/>
      <c r="H91" s="43"/>
      <c r="I91" s="143" t="s">
        <v>36</v>
      </c>
      <c r="J91" s="39" t="str">
        <f>E24</f>
        <v xml:space="preserve"> </v>
      </c>
      <c r="K91" s="43"/>
      <c r="L91" s="14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0.32" customHeight="1">
      <c r="A92" s="41"/>
      <c r="B92" s="42"/>
      <c r="C92" s="43"/>
      <c r="D92" s="43"/>
      <c r="E92" s="43"/>
      <c r="F92" s="43"/>
      <c r="G92" s="43"/>
      <c r="H92" s="43"/>
      <c r="I92" s="139"/>
      <c r="J92" s="43"/>
      <c r="K92" s="43"/>
      <c r="L92" s="14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11" customFormat="1" ht="29.28" customHeight="1">
      <c r="A93" s="193"/>
      <c r="B93" s="194"/>
      <c r="C93" s="195" t="s">
        <v>137</v>
      </c>
      <c r="D93" s="196" t="s">
        <v>58</v>
      </c>
      <c r="E93" s="196" t="s">
        <v>54</v>
      </c>
      <c r="F93" s="196" t="s">
        <v>55</v>
      </c>
      <c r="G93" s="196" t="s">
        <v>138</v>
      </c>
      <c r="H93" s="196" t="s">
        <v>139</v>
      </c>
      <c r="I93" s="197" t="s">
        <v>140</v>
      </c>
      <c r="J93" s="196" t="s">
        <v>119</v>
      </c>
      <c r="K93" s="198" t="s">
        <v>141</v>
      </c>
      <c r="L93" s="199"/>
      <c r="M93" s="95" t="s">
        <v>21</v>
      </c>
      <c r="N93" s="96" t="s">
        <v>43</v>
      </c>
      <c r="O93" s="96" t="s">
        <v>142</v>
      </c>
      <c r="P93" s="96" t="s">
        <v>143</v>
      </c>
      <c r="Q93" s="96" t="s">
        <v>144</v>
      </c>
      <c r="R93" s="96" t="s">
        <v>145</v>
      </c>
      <c r="S93" s="96" t="s">
        <v>146</v>
      </c>
      <c r="T93" s="97" t="s">
        <v>147</v>
      </c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</row>
    <row r="94" s="2" customFormat="1" ht="22.8" customHeight="1">
      <c r="A94" s="41"/>
      <c r="B94" s="42"/>
      <c r="C94" s="102" t="s">
        <v>148</v>
      </c>
      <c r="D94" s="43"/>
      <c r="E94" s="43"/>
      <c r="F94" s="43"/>
      <c r="G94" s="43"/>
      <c r="H94" s="43"/>
      <c r="I94" s="139"/>
      <c r="J94" s="200">
        <f>BK94</f>
        <v>0</v>
      </c>
      <c r="K94" s="43"/>
      <c r="L94" s="47"/>
      <c r="M94" s="98"/>
      <c r="N94" s="201"/>
      <c r="O94" s="99"/>
      <c r="P94" s="202">
        <f>P95+P245</f>
        <v>0</v>
      </c>
      <c r="Q94" s="99"/>
      <c r="R94" s="202">
        <f>R95+R245</f>
        <v>7.0355786100000017</v>
      </c>
      <c r="S94" s="99"/>
      <c r="T94" s="203">
        <f>T95+T245</f>
        <v>1.1582030000000001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72</v>
      </c>
      <c r="AU94" s="19" t="s">
        <v>120</v>
      </c>
      <c r="BK94" s="204">
        <f>BK95+BK245</f>
        <v>0</v>
      </c>
    </row>
    <row r="95" s="12" customFormat="1" ht="25.92" customHeight="1">
      <c r="A95" s="12"/>
      <c r="B95" s="205"/>
      <c r="C95" s="206"/>
      <c r="D95" s="207" t="s">
        <v>72</v>
      </c>
      <c r="E95" s="208" t="s">
        <v>149</v>
      </c>
      <c r="F95" s="208" t="s">
        <v>150</v>
      </c>
      <c r="G95" s="206"/>
      <c r="H95" s="206"/>
      <c r="I95" s="209"/>
      <c r="J95" s="210">
        <f>BK95</f>
        <v>0</v>
      </c>
      <c r="K95" s="206"/>
      <c r="L95" s="211"/>
      <c r="M95" s="212"/>
      <c r="N95" s="213"/>
      <c r="O95" s="213"/>
      <c r="P95" s="214">
        <f>P96+P100+P120+P204+P236</f>
        <v>0</v>
      </c>
      <c r="Q95" s="213"/>
      <c r="R95" s="214">
        <f>R96+R100+R120+R204+R236</f>
        <v>0.99533097999999998</v>
      </c>
      <c r="S95" s="213"/>
      <c r="T95" s="215">
        <f>T96+T100+T120+T204+T236</f>
        <v>0.86004800000000003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6" t="s">
        <v>81</v>
      </c>
      <c r="AT95" s="217" t="s">
        <v>72</v>
      </c>
      <c r="AU95" s="217" t="s">
        <v>73</v>
      </c>
      <c r="AY95" s="216" t="s">
        <v>151</v>
      </c>
      <c r="BK95" s="218">
        <f>BK96+BK100+BK120+BK204+BK236</f>
        <v>0</v>
      </c>
    </row>
    <row r="96" s="12" customFormat="1" ht="22.8" customHeight="1">
      <c r="A96" s="12"/>
      <c r="B96" s="205"/>
      <c r="C96" s="206"/>
      <c r="D96" s="207" t="s">
        <v>72</v>
      </c>
      <c r="E96" s="219" t="s">
        <v>152</v>
      </c>
      <c r="F96" s="219" t="s">
        <v>153</v>
      </c>
      <c r="G96" s="206"/>
      <c r="H96" s="206"/>
      <c r="I96" s="209"/>
      <c r="J96" s="220">
        <f>BK96</f>
        <v>0</v>
      </c>
      <c r="K96" s="206"/>
      <c r="L96" s="211"/>
      <c r="M96" s="212"/>
      <c r="N96" s="213"/>
      <c r="O96" s="213"/>
      <c r="P96" s="214">
        <f>SUM(P97:P99)</f>
        <v>0</v>
      </c>
      <c r="Q96" s="213"/>
      <c r="R96" s="214">
        <f>SUM(R97:R99)</f>
        <v>0.36063000000000001</v>
      </c>
      <c r="S96" s="213"/>
      <c r="T96" s="215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6" t="s">
        <v>81</v>
      </c>
      <c r="AT96" s="217" t="s">
        <v>72</v>
      </c>
      <c r="AU96" s="217" t="s">
        <v>81</v>
      </c>
      <c r="AY96" s="216" t="s">
        <v>151</v>
      </c>
      <c r="BK96" s="218">
        <f>SUM(BK97:BK99)</f>
        <v>0</v>
      </c>
    </row>
    <row r="97" s="2" customFormat="1" ht="21.75" customHeight="1">
      <c r="A97" s="41"/>
      <c r="B97" s="42"/>
      <c r="C97" s="221" t="s">
        <v>81</v>
      </c>
      <c r="D97" s="221" t="s">
        <v>154</v>
      </c>
      <c r="E97" s="222" t="s">
        <v>155</v>
      </c>
      <c r="F97" s="223" t="s">
        <v>156</v>
      </c>
      <c r="G97" s="224" t="s">
        <v>157</v>
      </c>
      <c r="H97" s="225">
        <v>3</v>
      </c>
      <c r="I97" s="226"/>
      <c r="J97" s="227">
        <f>ROUND(I97*H97,2)</f>
        <v>0</v>
      </c>
      <c r="K97" s="223" t="s">
        <v>158</v>
      </c>
      <c r="L97" s="47"/>
      <c r="M97" s="228" t="s">
        <v>21</v>
      </c>
      <c r="N97" s="229" t="s">
        <v>44</v>
      </c>
      <c r="O97" s="87"/>
      <c r="P97" s="230">
        <f>O97*H97</f>
        <v>0</v>
      </c>
      <c r="Q97" s="230">
        <v>0.12021</v>
      </c>
      <c r="R97" s="230">
        <f>Q97*H97</f>
        <v>0.36063000000000001</v>
      </c>
      <c r="S97" s="230">
        <v>0</v>
      </c>
      <c r="T97" s="231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32" t="s">
        <v>159</v>
      </c>
      <c r="AT97" s="232" t="s">
        <v>154</v>
      </c>
      <c r="AU97" s="232" t="s">
        <v>83</v>
      </c>
      <c r="AY97" s="19" t="s">
        <v>151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19" t="s">
        <v>81</v>
      </c>
      <c r="BK97" s="233">
        <f>ROUND(I97*H97,2)</f>
        <v>0</v>
      </c>
      <c r="BL97" s="19" t="s">
        <v>159</v>
      </c>
      <c r="BM97" s="232" t="s">
        <v>160</v>
      </c>
    </row>
    <row r="98" s="2" customFormat="1">
      <c r="A98" s="41"/>
      <c r="B98" s="42"/>
      <c r="C98" s="43"/>
      <c r="D98" s="234" t="s">
        <v>161</v>
      </c>
      <c r="E98" s="43"/>
      <c r="F98" s="235" t="s">
        <v>162</v>
      </c>
      <c r="G98" s="43"/>
      <c r="H98" s="43"/>
      <c r="I98" s="139"/>
      <c r="J98" s="43"/>
      <c r="K98" s="43"/>
      <c r="L98" s="47"/>
      <c r="M98" s="236"/>
      <c r="N98" s="237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161</v>
      </c>
      <c r="AU98" s="19" t="s">
        <v>83</v>
      </c>
    </row>
    <row r="99" s="13" customFormat="1">
      <c r="A99" s="13"/>
      <c r="B99" s="238"/>
      <c r="C99" s="239"/>
      <c r="D99" s="234" t="s">
        <v>163</v>
      </c>
      <c r="E99" s="240" t="s">
        <v>21</v>
      </c>
      <c r="F99" s="241" t="s">
        <v>164</v>
      </c>
      <c r="G99" s="239"/>
      <c r="H99" s="242">
        <v>3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8" t="s">
        <v>163</v>
      </c>
      <c r="AU99" s="248" t="s">
        <v>83</v>
      </c>
      <c r="AV99" s="13" t="s">
        <v>83</v>
      </c>
      <c r="AW99" s="13" t="s">
        <v>35</v>
      </c>
      <c r="AX99" s="13" t="s">
        <v>81</v>
      </c>
      <c r="AY99" s="248" t="s">
        <v>151</v>
      </c>
    </row>
    <row r="100" s="12" customFormat="1" ht="22.8" customHeight="1">
      <c r="A100" s="12"/>
      <c r="B100" s="205"/>
      <c r="C100" s="206"/>
      <c r="D100" s="207" t="s">
        <v>72</v>
      </c>
      <c r="E100" s="219" t="s">
        <v>165</v>
      </c>
      <c r="F100" s="219" t="s">
        <v>166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SUM(P101:P119)</f>
        <v>0</v>
      </c>
      <c r="Q100" s="213"/>
      <c r="R100" s="214">
        <f>SUM(R101:R119)</f>
        <v>0.63284657999999994</v>
      </c>
      <c r="S100" s="213"/>
      <c r="T100" s="215">
        <f>SUM(T101:T119)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6" t="s">
        <v>81</v>
      </c>
      <c r="AT100" s="217" t="s">
        <v>72</v>
      </c>
      <c r="AU100" s="217" t="s">
        <v>81</v>
      </c>
      <c r="AY100" s="216" t="s">
        <v>151</v>
      </c>
      <c r="BK100" s="218">
        <f>SUM(BK101:BK119)</f>
        <v>0</v>
      </c>
    </row>
    <row r="101" s="2" customFormat="1" ht="21.75" customHeight="1">
      <c r="A101" s="41"/>
      <c r="B101" s="42"/>
      <c r="C101" s="221" t="s">
        <v>83</v>
      </c>
      <c r="D101" s="221" t="s">
        <v>154</v>
      </c>
      <c r="E101" s="222" t="s">
        <v>167</v>
      </c>
      <c r="F101" s="223" t="s">
        <v>168</v>
      </c>
      <c r="G101" s="224" t="s">
        <v>157</v>
      </c>
      <c r="H101" s="225">
        <v>3</v>
      </c>
      <c r="I101" s="226"/>
      <c r="J101" s="227">
        <f>ROUND(I101*H101,2)</f>
        <v>0</v>
      </c>
      <c r="K101" s="223" t="s">
        <v>158</v>
      </c>
      <c r="L101" s="47"/>
      <c r="M101" s="228" t="s">
        <v>21</v>
      </c>
      <c r="N101" s="229" t="s">
        <v>44</v>
      </c>
      <c r="O101" s="87"/>
      <c r="P101" s="230">
        <f>O101*H101</f>
        <v>0</v>
      </c>
      <c r="Q101" s="230">
        <v>0.0097000000000000003</v>
      </c>
      <c r="R101" s="230">
        <f>Q101*H101</f>
        <v>0.029100000000000001</v>
      </c>
      <c r="S101" s="230">
        <v>0</v>
      </c>
      <c r="T101" s="231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32" t="s">
        <v>159</v>
      </c>
      <c r="AT101" s="232" t="s">
        <v>154</v>
      </c>
      <c r="AU101" s="232" t="s">
        <v>83</v>
      </c>
      <c r="AY101" s="19" t="s">
        <v>151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19" t="s">
        <v>81</v>
      </c>
      <c r="BK101" s="233">
        <f>ROUND(I101*H101,2)</f>
        <v>0</v>
      </c>
      <c r="BL101" s="19" t="s">
        <v>159</v>
      </c>
      <c r="BM101" s="232" t="s">
        <v>169</v>
      </c>
    </row>
    <row r="102" s="2" customFormat="1">
      <c r="A102" s="41"/>
      <c r="B102" s="42"/>
      <c r="C102" s="43"/>
      <c r="D102" s="234" t="s">
        <v>161</v>
      </c>
      <c r="E102" s="43"/>
      <c r="F102" s="235" t="s">
        <v>170</v>
      </c>
      <c r="G102" s="43"/>
      <c r="H102" s="43"/>
      <c r="I102" s="139"/>
      <c r="J102" s="43"/>
      <c r="K102" s="43"/>
      <c r="L102" s="47"/>
      <c r="M102" s="236"/>
      <c r="N102" s="237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161</v>
      </c>
      <c r="AU102" s="19" t="s">
        <v>83</v>
      </c>
    </row>
    <row r="103" s="13" customFormat="1">
      <c r="A103" s="13"/>
      <c r="B103" s="238"/>
      <c r="C103" s="239"/>
      <c r="D103" s="234" t="s">
        <v>163</v>
      </c>
      <c r="E103" s="240" t="s">
        <v>21</v>
      </c>
      <c r="F103" s="241" t="s">
        <v>164</v>
      </c>
      <c r="G103" s="239"/>
      <c r="H103" s="242">
        <v>3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163</v>
      </c>
      <c r="AU103" s="248" t="s">
        <v>83</v>
      </c>
      <c r="AV103" s="13" t="s">
        <v>83</v>
      </c>
      <c r="AW103" s="13" t="s">
        <v>35</v>
      </c>
      <c r="AX103" s="13" t="s">
        <v>81</v>
      </c>
      <c r="AY103" s="248" t="s">
        <v>151</v>
      </c>
    </row>
    <row r="104" s="2" customFormat="1" ht="21.75" customHeight="1">
      <c r="A104" s="41"/>
      <c r="B104" s="42"/>
      <c r="C104" s="221" t="s">
        <v>152</v>
      </c>
      <c r="D104" s="221" t="s">
        <v>154</v>
      </c>
      <c r="E104" s="222" t="s">
        <v>171</v>
      </c>
      <c r="F104" s="223" t="s">
        <v>172</v>
      </c>
      <c r="G104" s="224" t="s">
        <v>173</v>
      </c>
      <c r="H104" s="225">
        <v>0.017999999999999999</v>
      </c>
      <c r="I104" s="226"/>
      <c r="J104" s="227">
        <f>ROUND(I104*H104,2)</f>
        <v>0</v>
      </c>
      <c r="K104" s="223" t="s">
        <v>158</v>
      </c>
      <c r="L104" s="47"/>
      <c r="M104" s="228" t="s">
        <v>21</v>
      </c>
      <c r="N104" s="229" t="s">
        <v>44</v>
      </c>
      <c r="O104" s="87"/>
      <c r="P104" s="230">
        <f>O104*H104</f>
        <v>0</v>
      </c>
      <c r="Q104" s="230">
        <v>2.2563399999999998</v>
      </c>
      <c r="R104" s="230">
        <f>Q104*H104</f>
        <v>0.040614119999999997</v>
      </c>
      <c r="S104" s="230">
        <v>0</v>
      </c>
      <c r="T104" s="231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32" t="s">
        <v>159</v>
      </c>
      <c r="AT104" s="232" t="s">
        <v>154</v>
      </c>
      <c r="AU104" s="232" t="s">
        <v>83</v>
      </c>
      <c r="AY104" s="19" t="s">
        <v>151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19" t="s">
        <v>81</v>
      </c>
      <c r="BK104" s="233">
        <f>ROUND(I104*H104,2)</f>
        <v>0</v>
      </c>
      <c r="BL104" s="19" t="s">
        <v>159</v>
      </c>
      <c r="BM104" s="232" t="s">
        <v>174</v>
      </c>
    </row>
    <row r="105" s="2" customFormat="1">
      <c r="A105" s="41"/>
      <c r="B105" s="42"/>
      <c r="C105" s="43"/>
      <c r="D105" s="234" t="s">
        <v>161</v>
      </c>
      <c r="E105" s="43"/>
      <c r="F105" s="235" t="s">
        <v>175</v>
      </c>
      <c r="G105" s="43"/>
      <c r="H105" s="43"/>
      <c r="I105" s="139"/>
      <c r="J105" s="43"/>
      <c r="K105" s="43"/>
      <c r="L105" s="47"/>
      <c r="M105" s="236"/>
      <c r="N105" s="237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161</v>
      </c>
      <c r="AU105" s="19" t="s">
        <v>83</v>
      </c>
    </row>
    <row r="106" s="13" customFormat="1">
      <c r="A106" s="13"/>
      <c r="B106" s="238"/>
      <c r="C106" s="239"/>
      <c r="D106" s="234" t="s">
        <v>163</v>
      </c>
      <c r="E106" s="240" t="s">
        <v>21</v>
      </c>
      <c r="F106" s="241" t="s">
        <v>176</v>
      </c>
      <c r="G106" s="239"/>
      <c r="H106" s="242">
        <v>0.017999999999999999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8" t="s">
        <v>163</v>
      </c>
      <c r="AU106" s="248" t="s">
        <v>83</v>
      </c>
      <c r="AV106" s="13" t="s">
        <v>83</v>
      </c>
      <c r="AW106" s="13" t="s">
        <v>35</v>
      </c>
      <c r="AX106" s="13" t="s">
        <v>73</v>
      </c>
      <c r="AY106" s="248" t="s">
        <v>151</v>
      </c>
    </row>
    <row r="107" s="14" customFormat="1">
      <c r="A107" s="14"/>
      <c r="B107" s="249"/>
      <c r="C107" s="250"/>
      <c r="D107" s="234" t="s">
        <v>163</v>
      </c>
      <c r="E107" s="251" t="s">
        <v>21</v>
      </c>
      <c r="F107" s="252" t="s">
        <v>177</v>
      </c>
      <c r="G107" s="250"/>
      <c r="H107" s="253">
        <v>0.017999999999999999</v>
      </c>
      <c r="I107" s="254"/>
      <c r="J107" s="250"/>
      <c r="K107" s="250"/>
      <c r="L107" s="255"/>
      <c r="M107" s="256"/>
      <c r="N107" s="257"/>
      <c r="O107" s="257"/>
      <c r="P107" s="257"/>
      <c r="Q107" s="257"/>
      <c r="R107" s="257"/>
      <c r="S107" s="257"/>
      <c r="T107" s="25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9" t="s">
        <v>163</v>
      </c>
      <c r="AU107" s="259" t="s">
        <v>83</v>
      </c>
      <c r="AV107" s="14" t="s">
        <v>159</v>
      </c>
      <c r="AW107" s="14" t="s">
        <v>35</v>
      </c>
      <c r="AX107" s="14" t="s">
        <v>81</v>
      </c>
      <c r="AY107" s="259" t="s">
        <v>151</v>
      </c>
    </row>
    <row r="108" s="2" customFormat="1" ht="21.75" customHeight="1">
      <c r="A108" s="41"/>
      <c r="B108" s="42"/>
      <c r="C108" s="221" t="s">
        <v>159</v>
      </c>
      <c r="D108" s="221" t="s">
        <v>154</v>
      </c>
      <c r="E108" s="222" t="s">
        <v>178</v>
      </c>
      <c r="F108" s="223" t="s">
        <v>179</v>
      </c>
      <c r="G108" s="224" t="s">
        <v>180</v>
      </c>
      <c r="H108" s="225">
        <v>7.4729999999999999</v>
      </c>
      <c r="I108" s="226"/>
      <c r="J108" s="227">
        <f>ROUND(I108*H108,2)</f>
        <v>0</v>
      </c>
      <c r="K108" s="223" t="s">
        <v>158</v>
      </c>
      <c r="L108" s="47"/>
      <c r="M108" s="228" t="s">
        <v>21</v>
      </c>
      <c r="N108" s="229" t="s">
        <v>44</v>
      </c>
      <c r="O108" s="87"/>
      <c r="P108" s="230">
        <f>O108*H108</f>
        <v>0</v>
      </c>
      <c r="Q108" s="230">
        <v>0.07102</v>
      </c>
      <c r="R108" s="230">
        <f>Q108*H108</f>
        <v>0.53073245999999996</v>
      </c>
      <c r="S108" s="230">
        <v>0</v>
      </c>
      <c r="T108" s="231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32" t="s">
        <v>159</v>
      </c>
      <c r="AT108" s="232" t="s">
        <v>154</v>
      </c>
      <c r="AU108" s="232" t="s">
        <v>83</v>
      </c>
      <c r="AY108" s="19" t="s">
        <v>151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19" t="s">
        <v>81</v>
      </c>
      <c r="BK108" s="233">
        <f>ROUND(I108*H108,2)</f>
        <v>0</v>
      </c>
      <c r="BL108" s="19" t="s">
        <v>159</v>
      </c>
      <c r="BM108" s="232" t="s">
        <v>181</v>
      </c>
    </row>
    <row r="109" s="2" customFormat="1">
      <c r="A109" s="41"/>
      <c r="B109" s="42"/>
      <c r="C109" s="43"/>
      <c r="D109" s="234" t="s">
        <v>161</v>
      </c>
      <c r="E109" s="43"/>
      <c r="F109" s="235" t="s">
        <v>182</v>
      </c>
      <c r="G109" s="43"/>
      <c r="H109" s="43"/>
      <c r="I109" s="139"/>
      <c r="J109" s="43"/>
      <c r="K109" s="43"/>
      <c r="L109" s="47"/>
      <c r="M109" s="236"/>
      <c r="N109" s="237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161</v>
      </c>
      <c r="AU109" s="19" t="s">
        <v>83</v>
      </c>
    </row>
    <row r="110" s="15" customFormat="1">
      <c r="A110" s="15"/>
      <c r="B110" s="260"/>
      <c r="C110" s="261"/>
      <c r="D110" s="234" t="s">
        <v>163</v>
      </c>
      <c r="E110" s="262" t="s">
        <v>21</v>
      </c>
      <c r="F110" s="263" t="s">
        <v>183</v>
      </c>
      <c r="G110" s="261"/>
      <c r="H110" s="262" t="s">
        <v>21</v>
      </c>
      <c r="I110" s="264"/>
      <c r="J110" s="261"/>
      <c r="K110" s="261"/>
      <c r="L110" s="265"/>
      <c r="M110" s="266"/>
      <c r="N110" s="267"/>
      <c r="O110" s="267"/>
      <c r="P110" s="267"/>
      <c r="Q110" s="267"/>
      <c r="R110" s="267"/>
      <c r="S110" s="267"/>
      <c r="T110" s="268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9" t="s">
        <v>163</v>
      </c>
      <c r="AU110" s="269" t="s">
        <v>83</v>
      </c>
      <c r="AV110" s="15" t="s">
        <v>81</v>
      </c>
      <c r="AW110" s="15" t="s">
        <v>35</v>
      </c>
      <c r="AX110" s="15" t="s">
        <v>73</v>
      </c>
      <c r="AY110" s="269" t="s">
        <v>151</v>
      </c>
    </row>
    <row r="111" s="13" customFormat="1">
      <c r="A111" s="13"/>
      <c r="B111" s="238"/>
      <c r="C111" s="239"/>
      <c r="D111" s="234" t="s">
        <v>163</v>
      </c>
      <c r="E111" s="240" t="s">
        <v>21</v>
      </c>
      <c r="F111" s="241" t="s">
        <v>184</v>
      </c>
      <c r="G111" s="239"/>
      <c r="H111" s="242">
        <v>7.4729999999999999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8" t="s">
        <v>163</v>
      </c>
      <c r="AU111" s="248" t="s">
        <v>83</v>
      </c>
      <c r="AV111" s="13" t="s">
        <v>83</v>
      </c>
      <c r="AW111" s="13" t="s">
        <v>35</v>
      </c>
      <c r="AX111" s="13" t="s">
        <v>81</v>
      </c>
      <c r="AY111" s="248" t="s">
        <v>151</v>
      </c>
    </row>
    <row r="112" s="2" customFormat="1" ht="21.75" customHeight="1">
      <c r="A112" s="41"/>
      <c r="B112" s="42"/>
      <c r="C112" s="221" t="s">
        <v>185</v>
      </c>
      <c r="D112" s="221" t="s">
        <v>154</v>
      </c>
      <c r="E112" s="222" t="s">
        <v>186</v>
      </c>
      <c r="F112" s="223" t="s">
        <v>187</v>
      </c>
      <c r="G112" s="224" t="s">
        <v>173</v>
      </c>
      <c r="H112" s="225">
        <v>0.747</v>
      </c>
      <c r="I112" s="226"/>
      <c r="J112" s="227">
        <f>ROUND(I112*H112,2)</f>
        <v>0</v>
      </c>
      <c r="K112" s="223" t="s">
        <v>21</v>
      </c>
      <c r="L112" s="47"/>
      <c r="M112" s="228" t="s">
        <v>21</v>
      </c>
      <c r="N112" s="229" t="s">
        <v>44</v>
      </c>
      <c r="O112" s="8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32" t="s">
        <v>159</v>
      </c>
      <c r="AT112" s="232" t="s">
        <v>154</v>
      </c>
      <c r="AU112" s="232" t="s">
        <v>83</v>
      </c>
      <c r="AY112" s="19" t="s">
        <v>151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19" t="s">
        <v>81</v>
      </c>
      <c r="BK112" s="233">
        <f>ROUND(I112*H112,2)</f>
        <v>0</v>
      </c>
      <c r="BL112" s="19" t="s">
        <v>159</v>
      </c>
      <c r="BM112" s="232" t="s">
        <v>188</v>
      </c>
    </row>
    <row r="113" s="2" customFormat="1">
      <c r="A113" s="41"/>
      <c r="B113" s="42"/>
      <c r="C113" s="43"/>
      <c r="D113" s="234" t="s">
        <v>161</v>
      </c>
      <c r="E113" s="43"/>
      <c r="F113" s="235" t="s">
        <v>189</v>
      </c>
      <c r="G113" s="43"/>
      <c r="H113" s="43"/>
      <c r="I113" s="139"/>
      <c r="J113" s="43"/>
      <c r="K113" s="43"/>
      <c r="L113" s="47"/>
      <c r="M113" s="236"/>
      <c r="N113" s="237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161</v>
      </c>
      <c r="AU113" s="19" t="s">
        <v>83</v>
      </c>
    </row>
    <row r="114" s="15" customFormat="1">
      <c r="A114" s="15"/>
      <c r="B114" s="260"/>
      <c r="C114" s="261"/>
      <c r="D114" s="234" t="s">
        <v>163</v>
      </c>
      <c r="E114" s="262" t="s">
        <v>21</v>
      </c>
      <c r="F114" s="263" t="s">
        <v>183</v>
      </c>
      <c r="G114" s="261"/>
      <c r="H114" s="262" t="s">
        <v>21</v>
      </c>
      <c r="I114" s="264"/>
      <c r="J114" s="261"/>
      <c r="K114" s="261"/>
      <c r="L114" s="265"/>
      <c r="M114" s="266"/>
      <c r="N114" s="267"/>
      <c r="O114" s="267"/>
      <c r="P114" s="267"/>
      <c r="Q114" s="267"/>
      <c r="R114" s="267"/>
      <c r="S114" s="267"/>
      <c r="T114" s="26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9" t="s">
        <v>163</v>
      </c>
      <c r="AU114" s="269" t="s">
        <v>83</v>
      </c>
      <c r="AV114" s="15" t="s">
        <v>81</v>
      </c>
      <c r="AW114" s="15" t="s">
        <v>35</v>
      </c>
      <c r="AX114" s="15" t="s">
        <v>73</v>
      </c>
      <c r="AY114" s="269" t="s">
        <v>151</v>
      </c>
    </row>
    <row r="115" s="13" customFormat="1">
      <c r="A115" s="13"/>
      <c r="B115" s="238"/>
      <c r="C115" s="239"/>
      <c r="D115" s="234" t="s">
        <v>163</v>
      </c>
      <c r="E115" s="240" t="s">
        <v>21</v>
      </c>
      <c r="F115" s="241" t="s">
        <v>190</v>
      </c>
      <c r="G115" s="239"/>
      <c r="H115" s="242">
        <v>0.747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8" t="s">
        <v>163</v>
      </c>
      <c r="AU115" s="248" t="s">
        <v>83</v>
      </c>
      <c r="AV115" s="13" t="s">
        <v>83</v>
      </c>
      <c r="AW115" s="13" t="s">
        <v>35</v>
      </c>
      <c r="AX115" s="13" t="s">
        <v>81</v>
      </c>
      <c r="AY115" s="248" t="s">
        <v>151</v>
      </c>
    </row>
    <row r="116" s="2" customFormat="1" ht="21.75" customHeight="1">
      <c r="A116" s="41"/>
      <c r="B116" s="42"/>
      <c r="C116" s="221" t="s">
        <v>165</v>
      </c>
      <c r="D116" s="221" t="s">
        <v>154</v>
      </c>
      <c r="E116" s="222" t="s">
        <v>191</v>
      </c>
      <c r="F116" s="223" t="s">
        <v>192</v>
      </c>
      <c r="G116" s="224" t="s">
        <v>173</v>
      </c>
      <c r="H116" s="225">
        <v>0.017999999999999999</v>
      </c>
      <c r="I116" s="226"/>
      <c r="J116" s="227">
        <f>ROUND(I116*H116,2)</f>
        <v>0</v>
      </c>
      <c r="K116" s="223" t="s">
        <v>21</v>
      </c>
      <c r="L116" s="47"/>
      <c r="M116" s="228" t="s">
        <v>21</v>
      </c>
      <c r="N116" s="229" t="s">
        <v>44</v>
      </c>
      <c r="O116" s="87"/>
      <c r="P116" s="230">
        <f>O116*H116</f>
        <v>0</v>
      </c>
      <c r="Q116" s="230">
        <v>1.8</v>
      </c>
      <c r="R116" s="230">
        <f>Q116*H116</f>
        <v>0.032399999999999998</v>
      </c>
      <c r="S116" s="230">
        <v>0</v>
      </c>
      <c r="T116" s="231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32" t="s">
        <v>159</v>
      </c>
      <c r="AT116" s="232" t="s">
        <v>154</v>
      </c>
      <c r="AU116" s="232" t="s">
        <v>83</v>
      </c>
      <c r="AY116" s="19" t="s">
        <v>151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19" t="s">
        <v>81</v>
      </c>
      <c r="BK116" s="233">
        <f>ROUND(I116*H116,2)</f>
        <v>0</v>
      </c>
      <c r="BL116" s="19" t="s">
        <v>159</v>
      </c>
      <c r="BM116" s="232" t="s">
        <v>193</v>
      </c>
    </row>
    <row r="117" s="2" customFormat="1">
      <c r="A117" s="41"/>
      <c r="B117" s="42"/>
      <c r="C117" s="43"/>
      <c r="D117" s="234" t="s">
        <v>161</v>
      </c>
      <c r="E117" s="43"/>
      <c r="F117" s="235" t="s">
        <v>194</v>
      </c>
      <c r="G117" s="43"/>
      <c r="H117" s="43"/>
      <c r="I117" s="139"/>
      <c r="J117" s="43"/>
      <c r="K117" s="43"/>
      <c r="L117" s="47"/>
      <c r="M117" s="236"/>
      <c r="N117" s="237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161</v>
      </c>
      <c r="AU117" s="19" t="s">
        <v>83</v>
      </c>
    </row>
    <row r="118" s="13" customFormat="1">
      <c r="A118" s="13"/>
      <c r="B118" s="238"/>
      <c r="C118" s="239"/>
      <c r="D118" s="234" t="s">
        <v>163</v>
      </c>
      <c r="E118" s="240" t="s">
        <v>21</v>
      </c>
      <c r="F118" s="241" t="s">
        <v>195</v>
      </c>
      <c r="G118" s="239"/>
      <c r="H118" s="242">
        <v>0.017999999999999999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163</v>
      </c>
      <c r="AU118" s="248" t="s">
        <v>83</v>
      </c>
      <c r="AV118" s="13" t="s">
        <v>83</v>
      </c>
      <c r="AW118" s="13" t="s">
        <v>35</v>
      </c>
      <c r="AX118" s="13" t="s">
        <v>73</v>
      </c>
      <c r="AY118" s="248" t="s">
        <v>151</v>
      </c>
    </row>
    <row r="119" s="14" customFormat="1">
      <c r="A119" s="14"/>
      <c r="B119" s="249"/>
      <c r="C119" s="250"/>
      <c r="D119" s="234" t="s">
        <v>163</v>
      </c>
      <c r="E119" s="251" t="s">
        <v>21</v>
      </c>
      <c r="F119" s="252" t="s">
        <v>177</v>
      </c>
      <c r="G119" s="250"/>
      <c r="H119" s="253">
        <v>0.017999999999999999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163</v>
      </c>
      <c r="AU119" s="259" t="s">
        <v>83</v>
      </c>
      <c r="AV119" s="14" t="s">
        <v>159</v>
      </c>
      <c r="AW119" s="14" t="s">
        <v>35</v>
      </c>
      <c r="AX119" s="14" t="s">
        <v>81</v>
      </c>
      <c r="AY119" s="259" t="s">
        <v>151</v>
      </c>
    </row>
    <row r="120" s="12" customFormat="1" ht="22.8" customHeight="1">
      <c r="A120" s="12"/>
      <c r="B120" s="205"/>
      <c r="C120" s="206"/>
      <c r="D120" s="207" t="s">
        <v>72</v>
      </c>
      <c r="E120" s="219" t="s">
        <v>196</v>
      </c>
      <c r="F120" s="219" t="s">
        <v>197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SUM(P121:P203)</f>
        <v>0</v>
      </c>
      <c r="Q120" s="213"/>
      <c r="R120" s="214">
        <f>SUM(R121:R203)</f>
        <v>0.0018544000000000004</v>
      </c>
      <c r="S120" s="213"/>
      <c r="T120" s="215">
        <f>SUM(T121:T203)</f>
        <v>0.86004800000000003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81</v>
      </c>
      <c r="AT120" s="217" t="s">
        <v>72</v>
      </c>
      <c r="AU120" s="217" t="s">
        <v>81</v>
      </c>
      <c r="AY120" s="216" t="s">
        <v>151</v>
      </c>
      <c r="BK120" s="218">
        <f>SUM(BK121:BK203)</f>
        <v>0</v>
      </c>
    </row>
    <row r="121" s="2" customFormat="1" ht="21.75" customHeight="1">
      <c r="A121" s="41"/>
      <c r="B121" s="42"/>
      <c r="C121" s="221" t="s">
        <v>198</v>
      </c>
      <c r="D121" s="221" t="s">
        <v>154</v>
      </c>
      <c r="E121" s="222" t="s">
        <v>199</v>
      </c>
      <c r="F121" s="223" t="s">
        <v>200</v>
      </c>
      <c r="G121" s="224" t="s">
        <v>180</v>
      </c>
      <c r="H121" s="225">
        <v>8.2200000000000006</v>
      </c>
      <c r="I121" s="226"/>
      <c r="J121" s="227">
        <f>ROUND(I121*H121,2)</f>
        <v>0</v>
      </c>
      <c r="K121" s="223" t="s">
        <v>158</v>
      </c>
      <c r="L121" s="47"/>
      <c r="M121" s="228" t="s">
        <v>21</v>
      </c>
      <c r="N121" s="229" t="s">
        <v>44</v>
      </c>
      <c r="O121" s="87"/>
      <c r="P121" s="230">
        <f>O121*H121</f>
        <v>0</v>
      </c>
      <c r="Q121" s="230">
        <v>2.0000000000000002E-05</v>
      </c>
      <c r="R121" s="230">
        <f>Q121*H121</f>
        <v>0.00016440000000000004</v>
      </c>
      <c r="S121" s="230">
        <v>0</v>
      </c>
      <c r="T121" s="231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32" t="s">
        <v>159</v>
      </c>
      <c r="AT121" s="232" t="s">
        <v>154</v>
      </c>
      <c r="AU121" s="232" t="s">
        <v>83</v>
      </c>
      <c r="AY121" s="19" t="s">
        <v>151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9" t="s">
        <v>81</v>
      </c>
      <c r="BK121" s="233">
        <f>ROUND(I121*H121,2)</f>
        <v>0</v>
      </c>
      <c r="BL121" s="19" t="s">
        <v>159</v>
      </c>
      <c r="BM121" s="232" t="s">
        <v>201</v>
      </c>
    </row>
    <row r="122" s="2" customFormat="1">
      <c r="A122" s="41"/>
      <c r="B122" s="42"/>
      <c r="C122" s="43"/>
      <c r="D122" s="234" t="s">
        <v>161</v>
      </c>
      <c r="E122" s="43"/>
      <c r="F122" s="235" t="s">
        <v>202</v>
      </c>
      <c r="G122" s="43"/>
      <c r="H122" s="43"/>
      <c r="I122" s="139"/>
      <c r="J122" s="43"/>
      <c r="K122" s="43"/>
      <c r="L122" s="47"/>
      <c r="M122" s="236"/>
      <c r="N122" s="237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161</v>
      </c>
      <c r="AU122" s="19" t="s">
        <v>83</v>
      </c>
    </row>
    <row r="123" s="13" customFormat="1">
      <c r="A123" s="13"/>
      <c r="B123" s="238"/>
      <c r="C123" s="239"/>
      <c r="D123" s="234" t="s">
        <v>163</v>
      </c>
      <c r="E123" s="240" t="s">
        <v>21</v>
      </c>
      <c r="F123" s="241" t="s">
        <v>203</v>
      </c>
      <c r="G123" s="239"/>
      <c r="H123" s="242">
        <v>8.2200000000000006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163</v>
      </c>
      <c r="AU123" s="248" t="s">
        <v>83</v>
      </c>
      <c r="AV123" s="13" t="s">
        <v>83</v>
      </c>
      <c r="AW123" s="13" t="s">
        <v>35</v>
      </c>
      <c r="AX123" s="13" t="s">
        <v>81</v>
      </c>
      <c r="AY123" s="248" t="s">
        <v>151</v>
      </c>
    </row>
    <row r="124" s="2" customFormat="1" ht="21.75" customHeight="1">
      <c r="A124" s="41"/>
      <c r="B124" s="42"/>
      <c r="C124" s="221" t="s">
        <v>204</v>
      </c>
      <c r="D124" s="221" t="s">
        <v>154</v>
      </c>
      <c r="E124" s="222" t="s">
        <v>205</v>
      </c>
      <c r="F124" s="223" t="s">
        <v>206</v>
      </c>
      <c r="G124" s="224" t="s">
        <v>180</v>
      </c>
      <c r="H124" s="225">
        <v>303.04500000000002</v>
      </c>
      <c r="I124" s="226"/>
      <c r="J124" s="227">
        <f>ROUND(I124*H124,2)</f>
        <v>0</v>
      </c>
      <c r="K124" s="223" t="s">
        <v>21</v>
      </c>
      <c r="L124" s="47"/>
      <c r="M124" s="228" t="s">
        <v>21</v>
      </c>
      <c r="N124" s="229" t="s">
        <v>44</v>
      </c>
      <c r="O124" s="8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32" t="s">
        <v>159</v>
      </c>
      <c r="AT124" s="232" t="s">
        <v>154</v>
      </c>
      <c r="AU124" s="232" t="s">
        <v>83</v>
      </c>
      <c r="AY124" s="19" t="s">
        <v>151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9" t="s">
        <v>81</v>
      </c>
      <c r="BK124" s="233">
        <f>ROUND(I124*H124,2)</f>
        <v>0</v>
      </c>
      <c r="BL124" s="19" t="s">
        <v>159</v>
      </c>
      <c r="BM124" s="232" t="s">
        <v>207</v>
      </c>
    </row>
    <row r="125" s="2" customFormat="1">
      <c r="A125" s="41"/>
      <c r="B125" s="42"/>
      <c r="C125" s="43"/>
      <c r="D125" s="234" t="s">
        <v>161</v>
      </c>
      <c r="E125" s="43"/>
      <c r="F125" s="235" t="s">
        <v>208</v>
      </c>
      <c r="G125" s="43"/>
      <c r="H125" s="43"/>
      <c r="I125" s="139"/>
      <c r="J125" s="43"/>
      <c r="K125" s="43"/>
      <c r="L125" s="47"/>
      <c r="M125" s="236"/>
      <c r="N125" s="237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161</v>
      </c>
      <c r="AU125" s="19" t="s">
        <v>83</v>
      </c>
    </row>
    <row r="126" s="13" customFormat="1">
      <c r="A126" s="13"/>
      <c r="B126" s="238"/>
      <c r="C126" s="239"/>
      <c r="D126" s="234" t="s">
        <v>163</v>
      </c>
      <c r="E126" s="240" t="s">
        <v>21</v>
      </c>
      <c r="F126" s="241" t="s">
        <v>209</v>
      </c>
      <c r="G126" s="239"/>
      <c r="H126" s="242">
        <v>107.605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163</v>
      </c>
      <c r="AU126" s="248" t="s">
        <v>83</v>
      </c>
      <c r="AV126" s="13" t="s">
        <v>83</v>
      </c>
      <c r="AW126" s="13" t="s">
        <v>35</v>
      </c>
      <c r="AX126" s="13" t="s">
        <v>73</v>
      </c>
      <c r="AY126" s="248" t="s">
        <v>151</v>
      </c>
    </row>
    <row r="127" s="13" customFormat="1">
      <c r="A127" s="13"/>
      <c r="B127" s="238"/>
      <c r="C127" s="239"/>
      <c r="D127" s="234" t="s">
        <v>163</v>
      </c>
      <c r="E127" s="240" t="s">
        <v>21</v>
      </c>
      <c r="F127" s="241" t="s">
        <v>210</v>
      </c>
      <c r="G127" s="239"/>
      <c r="H127" s="242">
        <v>86.219999999999999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163</v>
      </c>
      <c r="AU127" s="248" t="s">
        <v>83</v>
      </c>
      <c r="AV127" s="13" t="s">
        <v>83</v>
      </c>
      <c r="AW127" s="13" t="s">
        <v>35</v>
      </c>
      <c r="AX127" s="13" t="s">
        <v>73</v>
      </c>
      <c r="AY127" s="248" t="s">
        <v>151</v>
      </c>
    </row>
    <row r="128" s="13" customFormat="1">
      <c r="A128" s="13"/>
      <c r="B128" s="238"/>
      <c r="C128" s="239"/>
      <c r="D128" s="234" t="s">
        <v>163</v>
      </c>
      <c r="E128" s="240" t="s">
        <v>21</v>
      </c>
      <c r="F128" s="241" t="s">
        <v>211</v>
      </c>
      <c r="G128" s="239"/>
      <c r="H128" s="242">
        <v>79.219999999999999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163</v>
      </c>
      <c r="AU128" s="248" t="s">
        <v>83</v>
      </c>
      <c r="AV128" s="13" t="s">
        <v>83</v>
      </c>
      <c r="AW128" s="13" t="s">
        <v>35</v>
      </c>
      <c r="AX128" s="13" t="s">
        <v>73</v>
      </c>
      <c r="AY128" s="248" t="s">
        <v>151</v>
      </c>
    </row>
    <row r="129" s="13" customFormat="1">
      <c r="A129" s="13"/>
      <c r="B129" s="238"/>
      <c r="C129" s="239"/>
      <c r="D129" s="234" t="s">
        <v>163</v>
      </c>
      <c r="E129" s="240" t="s">
        <v>21</v>
      </c>
      <c r="F129" s="241" t="s">
        <v>212</v>
      </c>
      <c r="G129" s="239"/>
      <c r="H129" s="242">
        <v>30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163</v>
      </c>
      <c r="AU129" s="248" t="s">
        <v>83</v>
      </c>
      <c r="AV129" s="13" t="s">
        <v>83</v>
      </c>
      <c r="AW129" s="13" t="s">
        <v>35</v>
      </c>
      <c r="AX129" s="13" t="s">
        <v>73</v>
      </c>
      <c r="AY129" s="248" t="s">
        <v>151</v>
      </c>
    </row>
    <row r="130" s="14" customFormat="1">
      <c r="A130" s="14"/>
      <c r="B130" s="249"/>
      <c r="C130" s="250"/>
      <c r="D130" s="234" t="s">
        <v>163</v>
      </c>
      <c r="E130" s="251" t="s">
        <v>21</v>
      </c>
      <c r="F130" s="252" t="s">
        <v>177</v>
      </c>
      <c r="G130" s="250"/>
      <c r="H130" s="253">
        <v>303.04500000000002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9" t="s">
        <v>163</v>
      </c>
      <c r="AU130" s="259" t="s">
        <v>83</v>
      </c>
      <c r="AV130" s="14" t="s">
        <v>159</v>
      </c>
      <c r="AW130" s="14" t="s">
        <v>35</v>
      </c>
      <c r="AX130" s="14" t="s">
        <v>81</v>
      </c>
      <c r="AY130" s="259" t="s">
        <v>151</v>
      </c>
    </row>
    <row r="131" s="2" customFormat="1" ht="16.5" customHeight="1">
      <c r="A131" s="41"/>
      <c r="B131" s="42"/>
      <c r="C131" s="221" t="s">
        <v>196</v>
      </c>
      <c r="D131" s="221" t="s">
        <v>154</v>
      </c>
      <c r="E131" s="222" t="s">
        <v>213</v>
      </c>
      <c r="F131" s="223" t="s">
        <v>214</v>
      </c>
      <c r="G131" s="224" t="s">
        <v>180</v>
      </c>
      <c r="H131" s="225">
        <v>180</v>
      </c>
      <c r="I131" s="226"/>
      <c r="J131" s="227">
        <f>ROUND(I131*H131,2)</f>
        <v>0</v>
      </c>
      <c r="K131" s="223" t="s">
        <v>158</v>
      </c>
      <c r="L131" s="47"/>
      <c r="M131" s="228" t="s">
        <v>21</v>
      </c>
      <c r="N131" s="229" t="s">
        <v>44</v>
      </c>
      <c r="O131" s="8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32" t="s">
        <v>159</v>
      </c>
      <c r="AT131" s="232" t="s">
        <v>154</v>
      </c>
      <c r="AU131" s="232" t="s">
        <v>83</v>
      </c>
      <c r="AY131" s="19" t="s">
        <v>151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9" t="s">
        <v>81</v>
      </c>
      <c r="BK131" s="233">
        <f>ROUND(I131*H131,2)</f>
        <v>0</v>
      </c>
      <c r="BL131" s="19" t="s">
        <v>159</v>
      </c>
      <c r="BM131" s="232" t="s">
        <v>215</v>
      </c>
    </row>
    <row r="132" s="2" customFormat="1">
      <c r="A132" s="41"/>
      <c r="B132" s="42"/>
      <c r="C132" s="43"/>
      <c r="D132" s="234" t="s">
        <v>161</v>
      </c>
      <c r="E132" s="43"/>
      <c r="F132" s="235" t="s">
        <v>216</v>
      </c>
      <c r="G132" s="43"/>
      <c r="H132" s="43"/>
      <c r="I132" s="139"/>
      <c r="J132" s="43"/>
      <c r="K132" s="43"/>
      <c r="L132" s="47"/>
      <c r="M132" s="236"/>
      <c r="N132" s="237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161</v>
      </c>
      <c r="AU132" s="19" t="s">
        <v>83</v>
      </c>
    </row>
    <row r="133" s="15" customFormat="1">
      <c r="A133" s="15"/>
      <c r="B133" s="260"/>
      <c r="C133" s="261"/>
      <c r="D133" s="234" t="s">
        <v>163</v>
      </c>
      <c r="E133" s="262" t="s">
        <v>21</v>
      </c>
      <c r="F133" s="263" t="s">
        <v>217</v>
      </c>
      <c r="G133" s="261"/>
      <c r="H133" s="262" t="s">
        <v>21</v>
      </c>
      <c r="I133" s="264"/>
      <c r="J133" s="261"/>
      <c r="K133" s="261"/>
      <c r="L133" s="265"/>
      <c r="M133" s="266"/>
      <c r="N133" s="267"/>
      <c r="O133" s="267"/>
      <c r="P133" s="267"/>
      <c r="Q133" s="267"/>
      <c r="R133" s="267"/>
      <c r="S133" s="267"/>
      <c r="T133" s="26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9" t="s">
        <v>163</v>
      </c>
      <c r="AU133" s="269" t="s">
        <v>83</v>
      </c>
      <c r="AV133" s="15" t="s">
        <v>81</v>
      </c>
      <c r="AW133" s="15" t="s">
        <v>35</v>
      </c>
      <c r="AX133" s="15" t="s">
        <v>73</v>
      </c>
      <c r="AY133" s="269" t="s">
        <v>151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218</v>
      </c>
      <c r="G134" s="239"/>
      <c r="H134" s="242">
        <v>180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81</v>
      </c>
      <c r="AY134" s="248" t="s">
        <v>151</v>
      </c>
    </row>
    <row r="135" s="2" customFormat="1" ht="16.5" customHeight="1">
      <c r="A135" s="41"/>
      <c r="B135" s="42"/>
      <c r="C135" s="221" t="s">
        <v>219</v>
      </c>
      <c r="D135" s="221" t="s">
        <v>154</v>
      </c>
      <c r="E135" s="222" t="s">
        <v>220</v>
      </c>
      <c r="F135" s="223" t="s">
        <v>221</v>
      </c>
      <c r="G135" s="224" t="s">
        <v>180</v>
      </c>
      <c r="H135" s="225">
        <v>45</v>
      </c>
      <c r="I135" s="226"/>
      <c r="J135" s="227">
        <f>ROUND(I135*H135,2)</f>
        <v>0</v>
      </c>
      <c r="K135" s="223" t="s">
        <v>158</v>
      </c>
      <c r="L135" s="47"/>
      <c r="M135" s="228" t="s">
        <v>21</v>
      </c>
      <c r="N135" s="229" t="s">
        <v>44</v>
      </c>
      <c r="O135" s="87"/>
      <c r="P135" s="230">
        <f>O135*H135</f>
        <v>0</v>
      </c>
      <c r="Q135" s="230">
        <v>1.0000000000000001E-05</v>
      </c>
      <c r="R135" s="230">
        <f>Q135*H135</f>
        <v>0.00045000000000000004</v>
      </c>
      <c r="S135" s="230">
        <v>0</v>
      </c>
      <c r="T135" s="231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32" t="s">
        <v>159</v>
      </c>
      <c r="AT135" s="232" t="s">
        <v>154</v>
      </c>
      <c r="AU135" s="232" t="s">
        <v>83</v>
      </c>
      <c r="AY135" s="19" t="s">
        <v>151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9" t="s">
        <v>81</v>
      </c>
      <c r="BK135" s="233">
        <f>ROUND(I135*H135,2)</f>
        <v>0</v>
      </c>
      <c r="BL135" s="19" t="s">
        <v>159</v>
      </c>
      <c r="BM135" s="232" t="s">
        <v>222</v>
      </c>
    </row>
    <row r="136" s="2" customFormat="1">
      <c r="A136" s="41"/>
      <c r="B136" s="42"/>
      <c r="C136" s="43"/>
      <c r="D136" s="234" t="s">
        <v>161</v>
      </c>
      <c r="E136" s="43"/>
      <c r="F136" s="235" t="s">
        <v>223</v>
      </c>
      <c r="G136" s="43"/>
      <c r="H136" s="43"/>
      <c r="I136" s="139"/>
      <c r="J136" s="43"/>
      <c r="K136" s="43"/>
      <c r="L136" s="47"/>
      <c r="M136" s="236"/>
      <c r="N136" s="237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161</v>
      </c>
      <c r="AU136" s="19" t="s">
        <v>83</v>
      </c>
    </row>
    <row r="137" s="13" customFormat="1">
      <c r="A137" s="13"/>
      <c r="B137" s="238"/>
      <c r="C137" s="239"/>
      <c r="D137" s="234" t="s">
        <v>163</v>
      </c>
      <c r="E137" s="240" t="s">
        <v>21</v>
      </c>
      <c r="F137" s="241" t="s">
        <v>224</v>
      </c>
      <c r="G137" s="239"/>
      <c r="H137" s="242">
        <v>45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163</v>
      </c>
      <c r="AU137" s="248" t="s">
        <v>83</v>
      </c>
      <c r="AV137" s="13" t="s">
        <v>83</v>
      </c>
      <c r="AW137" s="13" t="s">
        <v>35</v>
      </c>
      <c r="AX137" s="13" t="s">
        <v>81</v>
      </c>
      <c r="AY137" s="248" t="s">
        <v>151</v>
      </c>
    </row>
    <row r="138" s="2" customFormat="1" ht="16.5" customHeight="1">
      <c r="A138" s="41"/>
      <c r="B138" s="42"/>
      <c r="C138" s="221" t="s">
        <v>225</v>
      </c>
      <c r="D138" s="221" t="s">
        <v>154</v>
      </c>
      <c r="E138" s="222" t="s">
        <v>226</v>
      </c>
      <c r="F138" s="223" t="s">
        <v>227</v>
      </c>
      <c r="G138" s="224" t="s">
        <v>180</v>
      </c>
      <c r="H138" s="225">
        <v>122</v>
      </c>
      <c r="I138" s="226"/>
      <c r="J138" s="227">
        <f>ROUND(I138*H138,2)</f>
        <v>0</v>
      </c>
      <c r="K138" s="223" t="s">
        <v>158</v>
      </c>
      <c r="L138" s="47"/>
      <c r="M138" s="228" t="s">
        <v>21</v>
      </c>
      <c r="N138" s="229" t="s">
        <v>44</v>
      </c>
      <c r="O138" s="87"/>
      <c r="P138" s="230">
        <f>O138*H138</f>
        <v>0</v>
      </c>
      <c r="Q138" s="230">
        <v>1.0000000000000001E-05</v>
      </c>
      <c r="R138" s="230">
        <f>Q138*H138</f>
        <v>0.0012200000000000002</v>
      </c>
      <c r="S138" s="230">
        <v>0</v>
      </c>
      <c r="T138" s="23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32" t="s">
        <v>159</v>
      </c>
      <c r="AT138" s="232" t="s">
        <v>154</v>
      </c>
      <c r="AU138" s="232" t="s">
        <v>83</v>
      </c>
      <c r="AY138" s="19" t="s">
        <v>151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9" t="s">
        <v>81</v>
      </c>
      <c r="BK138" s="233">
        <f>ROUND(I138*H138,2)</f>
        <v>0</v>
      </c>
      <c r="BL138" s="19" t="s">
        <v>159</v>
      </c>
      <c r="BM138" s="232" t="s">
        <v>228</v>
      </c>
    </row>
    <row r="139" s="2" customFormat="1">
      <c r="A139" s="41"/>
      <c r="B139" s="42"/>
      <c r="C139" s="43"/>
      <c r="D139" s="234" t="s">
        <v>161</v>
      </c>
      <c r="E139" s="43"/>
      <c r="F139" s="235" t="s">
        <v>229</v>
      </c>
      <c r="G139" s="43"/>
      <c r="H139" s="43"/>
      <c r="I139" s="139"/>
      <c r="J139" s="43"/>
      <c r="K139" s="43"/>
      <c r="L139" s="47"/>
      <c r="M139" s="236"/>
      <c r="N139" s="237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161</v>
      </c>
      <c r="AU139" s="19" t="s">
        <v>83</v>
      </c>
    </row>
    <row r="140" s="15" customFormat="1">
      <c r="A140" s="15"/>
      <c r="B140" s="260"/>
      <c r="C140" s="261"/>
      <c r="D140" s="234" t="s">
        <v>163</v>
      </c>
      <c r="E140" s="262" t="s">
        <v>21</v>
      </c>
      <c r="F140" s="263" t="s">
        <v>230</v>
      </c>
      <c r="G140" s="261"/>
      <c r="H140" s="262" t="s">
        <v>21</v>
      </c>
      <c r="I140" s="264"/>
      <c r="J140" s="261"/>
      <c r="K140" s="261"/>
      <c r="L140" s="265"/>
      <c r="M140" s="266"/>
      <c r="N140" s="267"/>
      <c r="O140" s="267"/>
      <c r="P140" s="267"/>
      <c r="Q140" s="267"/>
      <c r="R140" s="267"/>
      <c r="S140" s="267"/>
      <c r="T140" s="26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9" t="s">
        <v>163</v>
      </c>
      <c r="AU140" s="269" t="s">
        <v>83</v>
      </c>
      <c r="AV140" s="15" t="s">
        <v>81</v>
      </c>
      <c r="AW140" s="15" t="s">
        <v>35</v>
      </c>
      <c r="AX140" s="15" t="s">
        <v>73</v>
      </c>
      <c r="AY140" s="269" t="s">
        <v>151</v>
      </c>
    </row>
    <row r="141" s="13" customFormat="1">
      <c r="A141" s="13"/>
      <c r="B141" s="238"/>
      <c r="C141" s="239"/>
      <c r="D141" s="234" t="s">
        <v>163</v>
      </c>
      <c r="E141" s="240" t="s">
        <v>21</v>
      </c>
      <c r="F141" s="241" t="s">
        <v>231</v>
      </c>
      <c r="G141" s="239"/>
      <c r="H141" s="242">
        <v>103.24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163</v>
      </c>
      <c r="AU141" s="248" t="s">
        <v>83</v>
      </c>
      <c r="AV141" s="13" t="s">
        <v>83</v>
      </c>
      <c r="AW141" s="13" t="s">
        <v>35</v>
      </c>
      <c r="AX141" s="13" t="s">
        <v>73</v>
      </c>
      <c r="AY141" s="248" t="s">
        <v>151</v>
      </c>
    </row>
    <row r="142" s="13" customFormat="1">
      <c r="A142" s="13"/>
      <c r="B142" s="238"/>
      <c r="C142" s="239"/>
      <c r="D142" s="234" t="s">
        <v>163</v>
      </c>
      <c r="E142" s="240" t="s">
        <v>21</v>
      </c>
      <c r="F142" s="241" t="s">
        <v>232</v>
      </c>
      <c r="G142" s="239"/>
      <c r="H142" s="242">
        <v>18.760000000000002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163</v>
      </c>
      <c r="AU142" s="248" t="s">
        <v>83</v>
      </c>
      <c r="AV142" s="13" t="s">
        <v>83</v>
      </c>
      <c r="AW142" s="13" t="s">
        <v>35</v>
      </c>
      <c r="AX142" s="13" t="s">
        <v>73</v>
      </c>
      <c r="AY142" s="248" t="s">
        <v>151</v>
      </c>
    </row>
    <row r="143" s="14" customFormat="1">
      <c r="A143" s="14"/>
      <c r="B143" s="249"/>
      <c r="C143" s="250"/>
      <c r="D143" s="234" t="s">
        <v>163</v>
      </c>
      <c r="E143" s="251" t="s">
        <v>21</v>
      </c>
      <c r="F143" s="252" t="s">
        <v>177</v>
      </c>
      <c r="G143" s="250"/>
      <c r="H143" s="253">
        <v>122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163</v>
      </c>
      <c r="AU143" s="259" t="s">
        <v>83</v>
      </c>
      <c r="AV143" s="14" t="s">
        <v>159</v>
      </c>
      <c r="AW143" s="14" t="s">
        <v>35</v>
      </c>
      <c r="AX143" s="14" t="s">
        <v>81</v>
      </c>
      <c r="AY143" s="259" t="s">
        <v>151</v>
      </c>
    </row>
    <row r="144" s="2" customFormat="1" ht="16.5" customHeight="1">
      <c r="A144" s="41"/>
      <c r="B144" s="42"/>
      <c r="C144" s="221" t="s">
        <v>233</v>
      </c>
      <c r="D144" s="221" t="s">
        <v>154</v>
      </c>
      <c r="E144" s="222" t="s">
        <v>234</v>
      </c>
      <c r="F144" s="223" t="s">
        <v>235</v>
      </c>
      <c r="G144" s="224" t="s">
        <v>180</v>
      </c>
      <c r="H144" s="225">
        <v>61.802999999999997</v>
      </c>
      <c r="I144" s="226"/>
      <c r="J144" s="227">
        <f>ROUND(I144*H144,2)</f>
        <v>0</v>
      </c>
      <c r="K144" s="223" t="s">
        <v>158</v>
      </c>
      <c r="L144" s="47"/>
      <c r="M144" s="228" t="s">
        <v>21</v>
      </c>
      <c r="N144" s="229" t="s">
        <v>44</v>
      </c>
      <c r="O144" s="8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32" t="s">
        <v>159</v>
      </c>
      <c r="AT144" s="232" t="s">
        <v>154</v>
      </c>
      <c r="AU144" s="232" t="s">
        <v>83</v>
      </c>
      <c r="AY144" s="19" t="s">
        <v>151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9" t="s">
        <v>81</v>
      </c>
      <c r="BK144" s="233">
        <f>ROUND(I144*H144,2)</f>
        <v>0</v>
      </c>
      <c r="BL144" s="19" t="s">
        <v>159</v>
      </c>
      <c r="BM144" s="232" t="s">
        <v>236</v>
      </c>
    </row>
    <row r="145" s="2" customFormat="1">
      <c r="A145" s="41"/>
      <c r="B145" s="42"/>
      <c r="C145" s="43"/>
      <c r="D145" s="234" t="s">
        <v>161</v>
      </c>
      <c r="E145" s="43"/>
      <c r="F145" s="235" t="s">
        <v>237</v>
      </c>
      <c r="G145" s="43"/>
      <c r="H145" s="43"/>
      <c r="I145" s="139"/>
      <c r="J145" s="43"/>
      <c r="K145" s="43"/>
      <c r="L145" s="47"/>
      <c r="M145" s="236"/>
      <c r="N145" s="237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161</v>
      </c>
      <c r="AU145" s="19" t="s">
        <v>83</v>
      </c>
    </row>
    <row r="146" s="13" customFormat="1">
      <c r="A146" s="13"/>
      <c r="B146" s="238"/>
      <c r="C146" s="239"/>
      <c r="D146" s="234" t="s">
        <v>163</v>
      </c>
      <c r="E146" s="240" t="s">
        <v>21</v>
      </c>
      <c r="F146" s="241" t="s">
        <v>238</v>
      </c>
      <c r="G146" s="239"/>
      <c r="H146" s="242">
        <v>43.052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83</v>
      </c>
      <c r="AV146" s="13" t="s">
        <v>83</v>
      </c>
      <c r="AW146" s="13" t="s">
        <v>35</v>
      </c>
      <c r="AX146" s="13" t="s">
        <v>73</v>
      </c>
      <c r="AY146" s="248" t="s">
        <v>151</v>
      </c>
    </row>
    <row r="147" s="13" customFormat="1">
      <c r="A147" s="13"/>
      <c r="B147" s="238"/>
      <c r="C147" s="239"/>
      <c r="D147" s="234" t="s">
        <v>163</v>
      </c>
      <c r="E147" s="240" t="s">
        <v>21</v>
      </c>
      <c r="F147" s="241" t="s">
        <v>239</v>
      </c>
      <c r="G147" s="239"/>
      <c r="H147" s="242">
        <v>6.5599999999999996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83</v>
      </c>
      <c r="AV147" s="13" t="s">
        <v>83</v>
      </c>
      <c r="AW147" s="13" t="s">
        <v>35</v>
      </c>
      <c r="AX147" s="13" t="s">
        <v>73</v>
      </c>
      <c r="AY147" s="248" t="s">
        <v>151</v>
      </c>
    </row>
    <row r="148" s="13" customFormat="1">
      <c r="A148" s="13"/>
      <c r="B148" s="238"/>
      <c r="C148" s="239"/>
      <c r="D148" s="234" t="s">
        <v>163</v>
      </c>
      <c r="E148" s="240" t="s">
        <v>21</v>
      </c>
      <c r="F148" s="241" t="s">
        <v>240</v>
      </c>
      <c r="G148" s="239"/>
      <c r="H148" s="242">
        <v>0.28199999999999997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83</v>
      </c>
      <c r="AV148" s="13" t="s">
        <v>83</v>
      </c>
      <c r="AW148" s="13" t="s">
        <v>35</v>
      </c>
      <c r="AX148" s="13" t="s">
        <v>73</v>
      </c>
      <c r="AY148" s="248" t="s">
        <v>151</v>
      </c>
    </row>
    <row r="149" s="13" customFormat="1">
      <c r="A149" s="13"/>
      <c r="B149" s="238"/>
      <c r="C149" s="239"/>
      <c r="D149" s="234" t="s">
        <v>163</v>
      </c>
      <c r="E149" s="240" t="s">
        <v>21</v>
      </c>
      <c r="F149" s="241" t="s">
        <v>241</v>
      </c>
      <c r="G149" s="239"/>
      <c r="H149" s="242">
        <v>4.508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163</v>
      </c>
      <c r="AU149" s="248" t="s">
        <v>83</v>
      </c>
      <c r="AV149" s="13" t="s">
        <v>83</v>
      </c>
      <c r="AW149" s="13" t="s">
        <v>35</v>
      </c>
      <c r="AX149" s="13" t="s">
        <v>73</v>
      </c>
      <c r="AY149" s="248" t="s">
        <v>151</v>
      </c>
    </row>
    <row r="150" s="13" customFormat="1">
      <c r="A150" s="13"/>
      <c r="B150" s="238"/>
      <c r="C150" s="239"/>
      <c r="D150" s="234" t="s">
        <v>163</v>
      </c>
      <c r="E150" s="240" t="s">
        <v>21</v>
      </c>
      <c r="F150" s="241" t="s">
        <v>242</v>
      </c>
      <c r="G150" s="239"/>
      <c r="H150" s="242">
        <v>2.4009999999999998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83</v>
      </c>
      <c r="AV150" s="13" t="s">
        <v>83</v>
      </c>
      <c r="AW150" s="13" t="s">
        <v>35</v>
      </c>
      <c r="AX150" s="13" t="s">
        <v>73</v>
      </c>
      <c r="AY150" s="248" t="s">
        <v>151</v>
      </c>
    </row>
    <row r="151" s="13" customFormat="1">
      <c r="A151" s="13"/>
      <c r="B151" s="238"/>
      <c r="C151" s="239"/>
      <c r="D151" s="234" t="s">
        <v>163</v>
      </c>
      <c r="E151" s="240" t="s">
        <v>21</v>
      </c>
      <c r="F151" s="241" t="s">
        <v>243</v>
      </c>
      <c r="G151" s="239"/>
      <c r="H151" s="242">
        <v>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83</v>
      </c>
      <c r="AV151" s="13" t="s">
        <v>83</v>
      </c>
      <c r="AW151" s="13" t="s">
        <v>35</v>
      </c>
      <c r="AX151" s="13" t="s">
        <v>73</v>
      </c>
      <c r="AY151" s="248" t="s">
        <v>151</v>
      </c>
    </row>
    <row r="152" s="14" customFormat="1">
      <c r="A152" s="14"/>
      <c r="B152" s="249"/>
      <c r="C152" s="250"/>
      <c r="D152" s="234" t="s">
        <v>163</v>
      </c>
      <c r="E152" s="251" t="s">
        <v>21</v>
      </c>
      <c r="F152" s="252" t="s">
        <v>177</v>
      </c>
      <c r="G152" s="250"/>
      <c r="H152" s="253">
        <v>61.802999999999997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163</v>
      </c>
      <c r="AU152" s="259" t="s">
        <v>83</v>
      </c>
      <c r="AV152" s="14" t="s">
        <v>159</v>
      </c>
      <c r="AW152" s="14" t="s">
        <v>35</v>
      </c>
      <c r="AX152" s="14" t="s">
        <v>81</v>
      </c>
      <c r="AY152" s="259" t="s">
        <v>151</v>
      </c>
    </row>
    <row r="153" s="2" customFormat="1" ht="16.5" customHeight="1">
      <c r="A153" s="41"/>
      <c r="B153" s="42"/>
      <c r="C153" s="221" t="s">
        <v>244</v>
      </c>
      <c r="D153" s="221" t="s">
        <v>154</v>
      </c>
      <c r="E153" s="222" t="s">
        <v>245</v>
      </c>
      <c r="F153" s="223" t="s">
        <v>246</v>
      </c>
      <c r="G153" s="224" t="s">
        <v>180</v>
      </c>
      <c r="H153" s="225">
        <v>149.404</v>
      </c>
      <c r="I153" s="226"/>
      <c r="J153" s="227">
        <f>ROUND(I153*H153,2)</f>
        <v>0</v>
      </c>
      <c r="K153" s="223" t="s">
        <v>158</v>
      </c>
      <c r="L153" s="47"/>
      <c r="M153" s="228" t="s">
        <v>21</v>
      </c>
      <c r="N153" s="229" t="s">
        <v>44</v>
      </c>
      <c r="O153" s="8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32" t="s">
        <v>159</v>
      </c>
      <c r="AT153" s="232" t="s">
        <v>154</v>
      </c>
      <c r="AU153" s="232" t="s">
        <v>83</v>
      </c>
      <c r="AY153" s="19" t="s">
        <v>151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9" t="s">
        <v>81</v>
      </c>
      <c r="BK153" s="233">
        <f>ROUND(I153*H153,2)</f>
        <v>0</v>
      </c>
      <c r="BL153" s="19" t="s">
        <v>159</v>
      </c>
      <c r="BM153" s="232" t="s">
        <v>247</v>
      </c>
    </row>
    <row r="154" s="2" customFormat="1">
      <c r="A154" s="41"/>
      <c r="B154" s="42"/>
      <c r="C154" s="43"/>
      <c r="D154" s="234" t="s">
        <v>161</v>
      </c>
      <c r="E154" s="43"/>
      <c r="F154" s="235" t="s">
        <v>248</v>
      </c>
      <c r="G154" s="43"/>
      <c r="H154" s="43"/>
      <c r="I154" s="139"/>
      <c r="J154" s="43"/>
      <c r="K154" s="43"/>
      <c r="L154" s="47"/>
      <c r="M154" s="236"/>
      <c r="N154" s="237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161</v>
      </c>
      <c r="AU154" s="19" t="s">
        <v>83</v>
      </c>
    </row>
    <row r="155" s="13" customFormat="1">
      <c r="A155" s="13"/>
      <c r="B155" s="238"/>
      <c r="C155" s="239"/>
      <c r="D155" s="234" t="s">
        <v>163</v>
      </c>
      <c r="E155" s="240" t="s">
        <v>21</v>
      </c>
      <c r="F155" s="241" t="s">
        <v>249</v>
      </c>
      <c r="G155" s="239"/>
      <c r="H155" s="242">
        <v>103.24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83</v>
      </c>
      <c r="AV155" s="13" t="s">
        <v>83</v>
      </c>
      <c r="AW155" s="13" t="s">
        <v>35</v>
      </c>
      <c r="AX155" s="13" t="s">
        <v>73</v>
      </c>
      <c r="AY155" s="248" t="s">
        <v>151</v>
      </c>
    </row>
    <row r="156" s="13" customFormat="1">
      <c r="A156" s="13"/>
      <c r="B156" s="238"/>
      <c r="C156" s="239"/>
      <c r="D156" s="234" t="s">
        <v>163</v>
      </c>
      <c r="E156" s="240" t="s">
        <v>21</v>
      </c>
      <c r="F156" s="241" t="s">
        <v>232</v>
      </c>
      <c r="G156" s="239"/>
      <c r="H156" s="242">
        <v>18.760000000000002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83</v>
      </c>
      <c r="AV156" s="13" t="s">
        <v>83</v>
      </c>
      <c r="AW156" s="13" t="s">
        <v>35</v>
      </c>
      <c r="AX156" s="13" t="s">
        <v>73</v>
      </c>
      <c r="AY156" s="248" t="s">
        <v>151</v>
      </c>
    </row>
    <row r="157" s="16" customFormat="1">
      <c r="A157" s="16"/>
      <c r="B157" s="270"/>
      <c r="C157" s="271"/>
      <c r="D157" s="234" t="s">
        <v>163</v>
      </c>
      <c r="E157" s="272" t="s">
        <v>21</v>
      </c>
      <c r="F157" s="273" t="s">
        <v>250</v>
      </c>
      <c r="G157" s="271"/>
      <c r="H157" s="274">
        <v>122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80" t="s">
        <v>163</v>
      </c>
      <c r="AU157" s="280" t="s">
        <v>83</v>
      </c>
      <c r="AV157" s="16" t="s">
        <v>152</v>
      </c>
      <c r="AW157" s="16" t="s">
        <v>35</v>
      </c>
      <c r="AX157" s="16" t="s">
        <v>73</v>
      </c>
      <c r="AY157" s="280" t="s">
        <v>151</v>
      </c>
    </row>
    <row r="158" s="15" customFormat="1">
      <c r="A158" s="15"/>
      <c r="B158" s="260"/>
      <c r="C158" s="261"/>
      <c r="D158" s="234" t="s">
        <v>163</v>
      </c>
      <c r="E158" s="262" t="s">
        <v>21</v>
      </c>
      <c r="F158" s="263" t="s">
        <v>251</v>
      </c>
      <c r="G158" s="261"/>
      <c r="H158" s="262" t="s">
        <v>21</v>
      </c>
      <c r="I158" s="264"/>
      <c r="J158" s="261"/>
      <c r="K158" s="261"/>
      <c r="L158" s="265"/>
      <c r="M158" s="266"/>
      <c r="N158" s="267"/>
      <c r="O158" s="267"/>
      <c r="P158" s="267"/>
      <c r="Q158" s="267"/>
      <c r="R158" s="267"/>
      <c r="S158" s="267"/>
      <c r="T158" s="268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9" t="s">
        <v>163</v>
      </c>
      <c r="AU158" s="269" t="s">
        <v>83</v>
      </c>
      <c r="AV158" s="15" t="s">
        <v>81</v>
      </c>
      <c r="AW158" s="15" t="s">
        <v>35</v>
      </c>
      <c r="AX158" s="15" t="s">
        <v>73</v>
      </c>
      <c r="AY158" s="269" t="s">
        <v>151</v>
      </c>
    </row>
    <row r="159" s="13" customFormat="1">
      <c r="A159" s="13"/>
      <c r="B159" s="238"/>
      <c r="C159" s="239"/>
      <c r="D159" s="234" t="s">
        <v>163</v>
      </c>
      <c r="E159" s="240" t="s">
        <v>21</v>
      </c>
      <c r="F159" s="241" t="s">
        <v>252</v>
      </c>
      <c r="G159" s="239"/>
      <c r="H159" s="242">
        <v>4.7649999999999997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163</v>
      </c>
      <c r="AU159" s="248" t="s">
        <v>83</v>
      </c>
      <c r="AV159" s="13" t="s">
        <v>83</v>
      </c>
      <c r="AW159" s="13" t="s">
        <v>35</v>
      </c>
      <c r="AX159" s="13" t="s">
        <v>73</v>
      </c>
      <c r="AY159" s="248" t="s">
        <v>151</v>
      </c>
    </row>
    <row r="160" s="13" customFormat="1">
      <c r="A160" s="13"/>
      <c r="B160" s="238"/>
      <c r="C160" s="239"/>
      <c r="D160" s="234" t="s">
        <v>163</v>
      </c>
      <c r="E160" s="240" t="s">
        <v>21</v>
      </c>
      <c r="F160" s="241" t="s">
        <v>253</v>
      </c>
      <c r="G160" s="239"/>
      <c r="H160" s="242">
        <v>11.48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83</v>
      </c>
      <c r="AV160" s="13" t="s">
        <v>83</v>
      </c>
      <c r="AW160" s="13" t="s">
        <v>35</v>
      </c>
      <c r="AX160" s="13" t="s">
        <v>73</v>
      </c>
      <c r="AY160" s="248" t="s">
        <v>151</v>
      </c>
    </row>
    <row r="161" s="13" customFormat="1">
      <c r="A161" s="13"/>
      <c r="B161" s="238"/>
      <c r="C161" s="239"/>
      <c r="D161" s="234" t="s">
        <v>163</v>
      </c>
      <c r="E161" s="240" t="s">
        <v>21</v>
      </c>
      <c r="F161" s="241" t="s">
        <v>254</v>
      </c>
      <c r="G161" s="239"/>
      <c r="H161" s="242">
        <v>2.4529999999999998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83</v>
      </c>
      <c r="AV161" s="13" t="s">
        <v>83</v>
      </c>
      <c r="AW161" s="13" t="s">
        <v>35</v>
      </c>
      <c r="AX161" s="13" t="s">
        <v>73</v>
      </c>
      <c r="AY161" s="248" t="s">
        <v>151</v>
      </c>
    </row>
    <row r="162" s="16" customFormat="1">
      <c r="A162" s="16"/>
      <c r="B162" s="270"/>
      <c r="C162" s="271"/>
      <c r="D162" s="234" t="s">
        <v>163</v>
      </c>
      <c r="E162" s="272" t="s">
        <v>21</v>
      </c>
      <c r="F162" s="273" t="s">
        <v>250</v>
      </c>
      <c r="G162" s="271"/>
      <c r="H162" s="274">
        <v>18.698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0" t="s">
        <v>163</v>
      </c>
      <c r="AU162" s="280" t="s">
        <v>83</v>
      </c>
      <c r="AV162" s="16" t="s">
        <v>152</v>
      </c>
      <c r="AW162" s="16" t="s">
        <v>35</v>
      </c>
      <c r="AX162" s="16" t="s">
        <v>73</v>
      </c>
      <c r="AY162" s="280" t="s">
        <v>151</v>
      </c>
    </row>
    <row r="163" s="15" customFormat="1">
      <c r="A163" s="15"/>
      <c r="B163" s="260"/>
      <c r="C163" s="261"/>
      <c r="D163" s="234" t="s">
        <v>163</v>
      </c>
      <c r="E163" s="262" t="s">
        <v>21</v>
      </c>
      <c r="F163" s="263" t="s">
        <v>255</v>
      </c>
      <c r="G163" s="261"/>
      <c r="H163" s="262" t="s">
        <v>21</v>
      </c>
      <c r="I163" s="264"/>
      <c r="J163" s="261"/>
      <c r="K163" s="261"/>
      <c r="L163" s="265"/>
      <c r="M163" s="266"/>
      <c r="N163" s="267"/>
      <c r="O163" s="267"/>
      <c r="P163" s="267"/>
      <c r="Q163" s="267"/>
      <c r="R163" s="267"/>
      <c r="S163" s="267"/>
      <c r="T163" s="26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9" t="s">
        <v>163</v>
      </c>
      <c r="AU163" s="269" t="s">
        <v>83</v>
      </c>
      <c r="AV163" s="15" t="s">
        <v>81</v>
      </c>
      <c r="AW163" s="15" t="s">
        <v>35</v>
      </c>
      <c r="AX163" s="15" t="s">
        <v>73</v>
      </c>
      <c r="AY163" s="269" t="s">
        <v>151</v>
      </c>
    </row>
    <row r="164" s="13" customFormat="1">
      <c r="A164" s="13"/>
      <c r="B164" s="238"/>
      <c r="C164" s="239"/>
      <c r="D164" s="234" t="s">
        <v>163</v>
      </c>
      <c r="E164" s="240" t="s">
        <v>21</v>
      </c>
      <c r="F164" s="241" t="s">
        <v>256</v>
      </c>
      <c r="G164" s="239"/>
      <c r="H164" s="242">
        <v>1.6060000000000001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163</v>
      </c>
      <c r="AU164" s="248" t="s">
        <v>83</v>
      </c>
      <c r="AV164" s="13" t="s">
        <v>83</v>
      </c>
      <c r="AW164" s="13" t="s">
        <v>35</v>
      </c>
      <c r="AX164" s="13" t="s">
        <v>73</v>
      </c>
      <c r="AY164" s="248" t="s">
        <v>151</v>
      </c>
    </row>
    <row r="165" s="16" customFormat="1">
      <c r="A165" s="16"/>
      <c r="B165" s="270"/>
      <c r="C165" s="271"/>
      <c r="D165" s="234" t="s">
        <v>163</v>
      </c>
      <c r="E165" s="272" t="s">
        <v>21</v>
      </c>
      <c r="F165" s="273" t="s">
        <v>250</v>
      </c>
      <c r="G165" s="271"/>
      <c r="H165" s="274">
        <v>1.6060000000000001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0" t="s">
        <v>163</v>
      </c>
      <c r="AU165" s="280" t="s">
        <v>83</v>
      </c>
      <c r="AV165" s="16" t="s">
        <v>152</v>
      </c>
      <c r="AW165" s="16" t="s">
        <v>35</v>
      </c>
      <c r="AX165" s="16" t="s">
        <v>73</v>
      </c>
      <c r="AY165" s="280" t="s">
        <v>151</v>
      </c>
    </row>
    <row r="166" s="13" customFormat="1">
      <c r="A166" s="13"/>
      <c r="B166" s="238"/>
      <c r="C166" s="239"/>
      <c r="D166" s="234" t="s">
        <v>163</v>
      </c>
      <c r="E166" s="240" t="s">
        <v>21</v>
      </c>
      <c r="F166" s="241" t="s">
        <v>257</v>
      </c>
      <c r="G166" s="239"/>
      <c r="H166" s="242">
        <v>7.0999999999999996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83</v>
      </c>
      <c r="AV166" s="13" t="s">
        <v>83</v>
      </c>
      <c r="AW166" s="13" t="s">
        <v>35</v>
      </c>
      <c r="AX166" s="13" t="s">
        <v>73</v>
      </c>
      <c r="AY166" s="248" t="s">
        <v>151</v>
      </c>
    </row>
    <row r="167" s="14" customFormat="1">
      <c r="A167" s="14"/>
      <c r="B167" s="249"/>
      <c r="C167" s="250"/>
      <c r="D167" s="234" t="s">
        <v>163</v>
      </c>
      <c r="E167" s="251" t="s">
        <v>21</v>
      </c>
      <c r="F167" s="252" t="s">
        <v>177</v>
      </c>
      <c r="G167" s="250"/>
      <c r="H167" s="253">
        <v>149.404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163</v>
      </c>
      <c r="AU167" s="259" t="s">
        <v>83</v>
      </c>
      <c r="AV167" s="14" t="s">
        <v>159</v>
      </c>
      <c r="AW167" s="14" t="s">
        <v>35</v>
      </c>
      <c r="AX167" s="14" t="s">
        <v>81</v>
      </c>
      <c r="AY167" s="259" t="s">
        <v>151</v>
      </c>
    </row>
    <row r="168" s="2" customFormat="1" ht="16.5" customHeight="1">
      <c r="A168" s="41"/>
      <c r="B168" s="42"/>
      <c r="C168" s="221" t="s">
        <v>258</v>
      </c>
      <c r="D168" s="221" t="s">
        <v>154</v>
      </c>
      <c r="E168" s="222" t="s">
        <v>259</v>
      </c>
      <c r="F168" s="223" t="s">
        <v>260</v>
      </c>
      <c r="G168" s="224" t="s">
        <v>180</v>
      </c>
      <c r="H168" s="225">
        <v>6.0999999999999996</v>
      </c>
      <c r="I168" s="226"/>
      <c r="J168" s="227">
        <f>ROUND(I168*H168,2)</f>
        <v>0</v>
      </c>
      <c r="K168" s="223" t="s">
        <v>21</v>
      </c>
      <c r="L168" s="47"/>
      <c r="M168" s="228" t="s">
        <v>21</v>
      </c>
      <c r="N168" s="229" t="s">
        <v>44</v>
      </c>
      <c r="O168" s="8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32" t="s">
        <v>159</v>
      </c>
      <c r="AT168" s="232" t="s">
        <v>154</v>
      </c>
      <c r="AU168" s="232" t="s">
        <v>83</v>
      </c>
      <c r="AY168" s="19" t="s">
        <v>151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9" t="s">
        <v>81</v>
      </c>
      <c r="BK168" s="233">
        <f>ROUND(I168*H168,2)</f>
        <v>0</v>
      </c>
      <c r="BL168" s="19" t="s">
        <v>159</v>
      </c>
      <c r="BM168" s="232" t="s">
        <v>261</v>
      </c>
    </row>
    <row r="169" s="2" customFormat="1">
      <c r="A169" s="41"/>
      <c r="B169" s="42"/>
      <c r="C169" s="43"/>
      <c r="D169" s="234" t="s">
        <v>161</v>
      </c>
      <c r="E169" s="43"/>
      <c r="F169" s="235" t="s">
        <v>262</v>
      </c>
      <c r="G169" s="43"/>
      <c r="H169" s="43"/>
      <c r="I169" s="139"/>
      <c r="J169" s="43"/>
      <c r="K169" s="43"/>
      <c r="L169" s="47"/>
      <c r="M169" s="236"/>
      <c r="N169" s="237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161</v>
      </c>
      <c r="AU169" s="19" t="s">
        <v>83</v>
      </c>
    </row>
    <row r="170" s="15" customFormat="1">
      <c r="A170" s="15"/>
      <c r="B170" s="260"/>
      <c r="C170" s="261"/>
      <c r="D170" s="234" t="s">
        <v>163</v>
      </c>
      <c r="E170" s="262" t="s">
        <v>21</v>
      </c>
      <c r="F170" s="263" t="s">
        <v>263</v>
      </c>
      <c r="G170" s="261"/>
      <c r="H170" s="262" t="s">
        <v>21</v>
      </c>
      <c r="I170" s="264"/>
      <c r="J170" s="261"/>
      <c r="K170" s="261"/>
      <c r="L170" s="265"/>
      <c r="M170" s="266"/>
      <c r="N170" s="267"/>
      <c r="O170" s="267"/>
      <c r="P170" s="267"/>
      <c r="Q170" s="267"/>
      <c r="R170" s="267"/>
      <c r="S170" s="267"/>
      <c r="T170" s="268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9" t="s">
        <v>163</v>
      </c>
      <c r="AU170" s="269" t="s">
        <v>83</v>
      </c>
      <c r="AV170" s="15" t="s">
        <v>81</v>
      </c>
      <c r="AW170" s="15" t="s">
        <v>35</v>
      </c>
      <c r="AX170" s="15" t="s">
        <v>73</v>
      </c>
      <c r="AY170" s="269" t="s">
        <v>151</v>
      </c>
    </row>
    <row r="171" s="13" customFormat="1">
      <c r="A171" s="13"/>
      <c r="B171" s="238"/>
      <c r="C171" s="239"/>
      <c r="D171" s="234" t="s">
        <v>163</v>
      </c>
      <c r="E171" s="240" t="s">
        <v>21</v>
      </c>
      <c r="F171" s="241" t="s">
        <v>264</v>
      </c>
      <c r="G171" s="239"/>
      <c r="H171" s="242">
        <v>5.1619999999999999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163</v>
      </c>
      <c r="AU171" s="248" t="s">
        <v>83</v>
      </c>
      <c r="AV171" s="13" t="s">
        <v>83</v>
      </c>
      <c r="AW171" s="13" t="s">
        <v>35</v>
      </c>
      <c r="AX171" s="13" t="s">
        <v>73</v>
      </c>
      <c r="AY171" s="248" t="s">
        <v>151</v>
      </c>
    </row>
    <row r="172" s="13" customFormat="1">
      <c r="A172" s="13"/>
      <c r="B172" s="238"/>
      <c r="C172" s="239"/>
      <c r="D172" s="234" t="s">
        <v>163</v>
      </c>
      <c r="E172" s="240" t="s">
        <v>21</v>
      </c>
      <c r="F172" s="241" t="s">
        <v>265</v>
      </c>
      <c r="G172" s="239"/>
      <c r="H172" s="242">
        <v>0.93799999999999994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83</v>
      </c>
      <c r="AV172" s="13" t="s">
        <v>83</v>
      </c>
      <c r="AW172" s="13" t="s">
        <v>35</v>
      </c>
      <c r="AX172" s="13" t="s">
        <v>73</v>
      </c>
      <c r="AY172" s="248" t="s">
        <v>151</v>
      </c>
    </row>
    <row r="173" s="14" customFormat="1">
      <c r="A173" s="14"/>
      <c r="B173" s="249"/>
      <c r="C173" s="250"/>
      <c r="D173" s="234" t="s">
        <v>163</v>
      </c>
      <c r="E173" s="251" t="s">
        <v>21</v>
      </c>
      <c r="F173" s="252" t="s">
        <v>177</v>
      </c>
      <c r="G173" s="250"/>
      <c r="H173" s="253">
        <v>6.0999999999999996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163</v>
      </c>
      <c r="AU173" s="259" t="s">
        <v>83</v>
      </c>
      <c r="AV173" s="14" t="s">
        <v>159</v>
      </c>
      <c r="AW173" s="14" t="s">
        <v>35</v>
      </c>
      <c r="AX173" s="14" t="s">
        <v>81</v>
      </c>
      <c r="AY173" s="259" t="s">
        <v>151</v>
      </c>
    </row>
    <row r="174" s="2" customFormat="1" ht="21.75" customHeight="1">
      <c r="A174" s="41"/>
      <c r="B174" s="42"/>
      <c r="C174" s="221" t="s">
        <v>8</v>
      </c>
      <c r="D174" s="221" t="s">
        <v>154</v>
      </c>
      <c r="E174" s="222" t="s">
        <v>266</v>
      </c>
      <c r="F174" s="223" t="s">
        <v>267</v>
      </c>
      <c r="G174" s="224" t="s">
        <v>157</v>
      </c>
      <c r="H174" s="225">
        <v>2</v>
      </c>
      <c r="I174" s="226"/>
      <c r="J174" s="227">
        <f>ROUND(I174*H174,2)</f>
        <v>0</v>
      </c>
      <c r="K174" s="223" t="s">
        <v>158</v>
      </c>
      <c r="L174" s="47"/>
      <c r="M174" s="228" t="s">
        <v>21</v>
      </c>
      <c r="N174" s="229" t="s">
        <v>44</v>
      </c>
      <c r="O174" s="87"/>
      <c r="P174" s="230">
        <f>O174*H174</f>
        <v>0</v>
      </c>
      <c r="Q174" s="230">
        <v>1.0000000000000001E-05</v>
      </c>
      <c r="R174" s="230">
        <f>Q174*H174</f>
        <v>2.0000000000000002E-05</v>
      </c>
      <c r="S174" s="230">
        <v>0</v>
      </c>
      <c r="T174" s="23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32" t="s">
        <v>159</v>
      </c>
      <c r="AT174" s="232" t="s">
        <v>154</v>
      </c>
      <c r="AU174" s="232" t="s">
        <v>83</v>
      </c>
      <c r="AY174" s="19" t="s">
        <v>151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9" t="s">
        <v>81</v>
      </c>
      <c r="BK174" s="233">
        <f>ROUND(I174*H174,2)</f>
        <v>0</v>
      </c>
      <c r="BL174" s="19" t="s">
        <v>159</v>
      </c>
      <c r="BM174" s="232" t="s">
        <v>268</v>
      </c>
    </row>
    <row r="175" s="2" customFormat="1">
      <c r="A175" s="41"/>
      <c r="B175" s="42"/>
      <c r="C175" s="43"/>
      <c r="D175" s="234" t="s">
        <v>161</v>
      </c>
      <c r="E175" s="43"/>
      <c r="F175" s="235" t="s">
        <v>269</v>
      </c>
      <c r="G175" s="43"/>
      <c r="H175" s="43"/>
      <c r="I175" s="139"/>
      <c r="J175" s="43"/>
      <c r="K175" s="43"/>
      <c r="L175" s="47"/>
      <c r="M175" s="236"/>
      <c r="N175" s="237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161</v>
      </c>
      <c r="AU175" s="19" t="s">
        <v>83</v>
      </c>
    </row>
    <row r="176" s="13" customFormat="1">
      <c r="A176" s="13"/>
      <c r="B176" s="238"/>
      <c r="C176" s="239"/>
      <c r="D176" s="234" t="s">
        <v>163</v>
      </c>
      <c r="E176" s="240" t="s">
        <v>21</v>
      </c>
      <c r="F176" s="241" t="s">
        <v>270</v>
      </c>
      <c r="G176" s="239"/>
      <c r="H176" s="242">
        <v>2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163</v>
      </c>
      <c r="AU176" s="248" t="s">
        <v>83</v>
      </c>
      <c r="AV176" s="13" t="s">
        <v>83</v>
      </c>
      <c r="AW176" s="13" t="s">
        <v>35</v>
      </c>
      <c r="AX176" s="13" t="s">
        <v>81</v>
      </c>
      <c r="AY176" s="248" t="s">
        <v>151</v>
      </c>
    </row>
    <row r="177" s="2" customFormat="1" ht="21.75" customHeight="1">
      <c r="A177" s="41"/>
      <c r="B177" s="42"/>
      <c r="C177" s="221" t="s">
        <v>271</v>
      </c>
      <c r="D177" s="221" t="s">
        <v>154</v>
      </c>
      <c r="E177" s="222" t="s">
        <v>272</v>
      </c>
      <c r="F177" s="223" t="s">
        <v>273</v>
      </c>
      <c r="G177" s="224" t="s">
        <v>157</v>
      </c>
      <c r="H177" s="225">
        <v>17</v>
      </c>
      <c r="I177" s="226"/>
      <c r="J177" s="227">
        <f>ROUND(I177*H177,2)</f>
        <v>0</v>
      </c>
      <c r="K177" s="223" t="s">
        <v>158</v>
      </c>
      <c r="L177" s="47"/>
      <c r="M177" s="228" t="s">
        <v>21</v>
      </c>
      <c r="N177" s="229" t="s">
        <v>44</v>
      </c>
      <c r="O177" s="8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32" t="s">
        <v>159</v>
      </c>
      <c r="AT177" s="232" t="s">
        <v>154</v>
      </c>
      <c r="AU177" s="232" t="s">
        <v>83</v>
      </c>
      <c r="AY177" s="19" t="s">
        <v>151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9" t="s">
        <v>81</v>
      </c>
      <c r="BK177" s="233">
        <f>ROUND(I177*H177,2)</f>
        <v>0</v>
      </c>
      <c r="BL177" s="19" t="s">
        <v>159</v>
      </c>
      <c r="BM177" s="232" t="s">
        <v>274</v>
      </c>
    </row>
    <row r="178" s="2" customFormat="1">
      <c r="A178" s="41"/>
      <c r="B178" s="42"/>
      <c r="C178" s="43"/>
      <c r="D178" s="234" t="s">
        <v>161</v>
      </c>
      <c r="E178" s="43"/>
      <c r="F178" s="235" t="s">
        <v>275</v>
      </c>
      <c r="G178" s="43"/>
      <c r="H178" s="43"/>
      <c r="I178" s="139"/>
      <c r="J178" s="43"/>
      <c r="K178" s="43"/>
      <c r="L178" s="47"/>
      <c r="M178" s="236"/>
      <c r="N178" s="237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161</v>
      </c>
      <c r="AU178" s="19" t="s">
        <v>83</v>
      </c>
    </row>
    <row r="179" s="13" customFormat="1">
      <c r="A179" s="13"/>
      <c r="B179" s="238"/>
      <c r="C179" s="239"/>
      <c r="D179" s="234" t="s">
        <v>163</v>
      </c>
      <c r="E179" s="240" t="s">
        <v>21</v>
      </c>
      <c r="F179" s="241" t="s">
        <v>276</v>
      </c>
      <c r="G179" s="239"/>
      <c r="H179" s="242">
        <v>17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83</v>
      </c>
      <c r="AV179" s="13" t="s">
        <v>83</v>
      </c>
      <c r="AW179" s="13" t="s">
        <v>35</v>
      </c>
      <c r="AX179" s="13" t="s">
        <v>81</v>
      </c>
      <c r="AY179" s="248" t="s">
        <v>151</v>
      </c>
    </row>
    <row r="180" s="2" customFormat="1" ht="16.5" customHeight="1">
      <c r="A180" s="41"/>
      <c r="B180" s="42"/>
      <c r="C180" s="221" t="s">
        <v>277</v>
      </c>
      <c r="D180" s="221" t="s">
        <v>154</v>
      </c>
      <c r="E180" s="222" t="s">
        <v>278</v>
      </c>
      <c r="F180" s="223" t="s">
        <v>279</v>
      </c>
      <c r="G180" s="224" t="s">
        <v>173</v>
      </c>
      <c r="H180" s="225">
        <v>0.086999999999999994</v>
      </c>
      <c r="I180" s="226"/>
      <c r="J180" s="227">
        <f>ROUND(I180*H180,2)</f>
        <v>0</v>
      </c>
      <c r="K180" s="223" t="s">
        <v>158</v>
      </c>
      <c r="L180" s="47"/>
      <c r="M180" s="228" t="s">
        <v>21</v>
      </c>
      <c r="N180" s="229" t="s">
        <v>44</v>
      </c>
      <c r="O180" s="87"/>
      <c r="P180" s="230">
        <f>O180*H180</f>
        <v>0</v>
      </c>
      <c r="Q180" s="230">
        <v>0</v>
      </c>
      <c r="R180" s="230">
        <f>Q180*H180</f>
        <v>0</v>
      </c>
      <c r="S180" s="230">
        <v>2</v>
      </c>
      <c r="T180" s="231">
        <f>S180*H180</f>
        <v>0.17399999999999999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32" t="s">
        <v>159</v>
      </c>
      <c r="AT180" s="232" t="s">
        <v>154</v>
      </c>
      <c r="AU180" s="232" t="s">
        <v>83</v>
      </c>
      <c r="AY180" s="19" t="s">
        <v>151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9" t="s">
        <v>81</v>
      </c>
      <c r="BK180" s="233">
        <f>ROUND(I180*H180,2)</f>
        <v>0</v>
      </c>
      <c r="BL180" s="19" t="s">
        <v>159</v>
      </c>
      <c r="BM180" s="232" t="s">
        <v>280</v>
      </c>
    </row>
    <row r="181" s="2" customFormat="1">
      <c r="A181" s="41"/>
      <c r="B181" s="42"/>
      <c r="C181" s="43"/>
      <c r="D181" s="234" t="s">
        <v>161</v>
      </c>
      <c r="E181" s="43"/>
      <c r="F181" s="235" t="s">
        <v>281</v>
      </c>
      <c r="G181" s="43"/>
      <c r="H181" s="43"/>
      <c r="I181" s="139"/>
      <c r="J181" s="43"/>
      <c r="K181" s="43"/>
      <c r="L181" s="47"/>
      <c r="M181" s="236"/>
      <c r="N181" s="237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161</v>
      </c>
      <c r="AU181" s="19" t="s">
        <v>83</v>
      </c>
    </row>
    <row r="182" s="13" customFormat="1">
      <c r="A182" s="13"/>
      <c r="B182" s="238"/>
      <c r="C182" s="239"/>
      <c r="D182" s="234" t="s">
        <v>163</v>
      </c>
      <c r="E182" s="240" t="s">
        <v>21</v>
      </c>
      <c r="F182" s="241" t="s">
        <v>282</v>
      </c>
      <c r="G182" s="239"/>
      <c r="H182" s="242">
        <v>0.086999999999999994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83</v>
      </c>
      <c r="AV182" s="13" t="s">
        <v>83</v>
      </c>
      <c r="AW182" s="13" t="s">
        <v>35</v>
      </c>
      <c r="AX182" s="13" t="s">
        <v>81</v>
      </c>
      <c r="AY182" s="248" t="s">
        <v>151</v>
      </c>
    </row>
    <row r="183" s="2" customFormat="1" ht="21.75" customHeight="1">
      <c r="A183" s="41"/>
      <c r="B183" s="42"/>
      <c r="C183" s="221" t="s">
        <v>283</v>
      </c>
      <c r="D183" s="221" t="s">
        <v>154</v>
      </c>
      <c r="E183" s="222" t="s">
        <v>284</v>
      </c>
      <c r="F183" s="223" t="s">
        <v>285</v>
      </c>
      <c r="G183" s="224" t="s">
        <v>180</v>
      </c>
      <c r="H183" s="225">
        <v>7.4729999999999999</v>
      </c>
      <c r="I183" s="226"/>
      <c r="J183" s="227">
        <f>ROUND(I183*H183,2)</f>
        <v>0</v>
      </c>
      <c r="K183" s="223" t="s">
        <v>158</v>
      </c>
      <c r="L183" s="47"/>
      <c r="M183" s="228" t="s">
        <v>21</v>
      </c>
      <c r="N183" s="229" t="s">
        <v>44</v>
      </c>
      <c r="O183" s="87"/>
      <c r="P183" s="230">
        <f>O183*H183</f>
        <v>0</v>
      </c>
      <c r="Q183" s="230">
        <v>0</v>
      </c>
      <c r="R183" s="230">
        <f>Q183*H183</f>
        <v>0</v>
      </c>
      <c r="S183" s="230">
        <v>0.089999999999999997</v>
      </c>
      <c r="T183" s="231">
        <f>S183*H183</f>
        <v>0.67257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32" t="s">
        <v>159</v>
      </c>
      <c r="AT183" s="232" t="s">
        <v>154</v>
      </c>
      <c r="AU183" s="232" t="s">
        <v>83</v>
      </c>
      <c r="AY183" s="19" t="s">
        <v>151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9" t="s">
        <v>81</v>
      </c>
      <c r="BK183" s="233">
        <f>ROUND(I183*H183,2)</f>
        <v>0</v>
      </c>
      <c r="BL183" s="19" t="s">
        <v>159</v>
      </c>
      <c r="BM183" s="232" t="s">
        <v>286</v>
      </c>
    </row>
    <row r="184" s="2" customFormat="1">
      <c r="A184" s="41"/>
      <c r="B184" s="42"/>
      <c r="C184" s="43"/>
      <c r="D184" s="234" t="s">
        <v>161</v>
      </c>
      <c r="E184" s="43"/>
      <c r="F184" s="235" t="s">
        <v>287</v>
      </c>
      <c r="G184" s="43"/>
      <c r="H184" s="43"/>
      <c r="I184" s="139"/>
      <c r="J184" s="43"/>
      <c r="K184" s="43"/>
      <c r="L184" s="47"/>
      <c r="M184" s="236"/>
      <c r="N184" s="237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161</v>
      </c>
      <c r="AU184" s="19" t="s">
        <v>83</v>
      </c>
    </row>
    <row r="185" s="15" customFormat="1">
      <c r="A185" s="15"/>
      <c r="B185" s="260"/>
      <c r="C185" s="261"/>
      <c r="D185" s="234" t="s">
        <v>163</v>
      </c>
      <c r="E185" s="262" t="s">
        <v>21</v>
      </c>
      <c r="F185" s="263" t="s">
        <v>183</v>
      </c>
      <c r="G185" s="261"/>
      <c r="H185" s="262" t="s">
        <v>21</v>
      </c>
      <c r="I185" s="264"/>
      <c r="J185" s="261"/>
      <c r="K185" s="261"/>
      <c r="L185" s="265"/>
      <c r="M185" s="266"/>
      <c r="N185" s="267"/>
      <c r="O185" s="267"/>
      <c r="P185" s="267"/>
      <c r="Q185" s="267"/>
      <c r="R185" s="267"/>
      <c r="S185" s="267"/>
      <c r="T185" s="26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9" t="s">
        <v>163</v>
      </c>
      <c r="AU185" s="269" t="s">
        <v>83</v>
      </c>
      <c r="AV185" s="15" t="s">
        <v>81</v>
      </c>
      <c r="AW185" s="15" t="s">
        <v>35</v>
      </c>
      <c r="AX185" s="15" t="s">
        <v>73</v>
      </c>
      <c r="AY185" s="269" t="s">
        <v>151</v>
      </c>
    </row>
    <row r="186" s="13" customFormat="1">
      <c r="A186" s="13"/>
      <c r="B186" s="238"/>
      <c r="C186" s="239"/>
      <c r="D186" s="234" t="s">
        <v>163</v>
      </c>
      <c r="E186" s="240" t="s">
        <v>21</v>
      </c>
      <c r="F186" s="241" t="s">
        <v>184</v>
      </c>
      <c r="G186" s="239"/>
      <c r="H186" s="242">
        <v>7.4729999999999999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163</v>
      </c>
      <c r="AU186" s="248" t="s">
        <v>83</v>
      </c>
      <c r="AV186" s="13" t="s">
        <v>83</v>
      </c>
      <c r="AW186" s="13" t="s">
        <v>35</v>
      </c>
      <c r="AX186" s="13" t="s">
        <v>81</v>
      </c>
      <c r="AY186" s="248" t="s">
        <v>151</v>
      </c>
    </row>
    <row r="187" s="2" customFormat="1" ht="21.75" customHeight="1">
      <c r="A187" s="41"/>
      <c r="B187" s="42"/>
      <c r="C187" s="221" t="s">
        <v>288</v>
      </c>
      <c r="D187" s="221" t="s">
        <v>154</v>
      </c>
      <c r="E187" s="222" t="s">
        <v>289</v>
      </c>
      <c r="F187" s="223" t="s">
        <v>290</v>
      </c>
      <c r="G187" s="224" t="s">
        <v>173</v>
      </c>
      <c r="H187" s="225">
        <v>0.747</v>
      </c>
      <c r="I187" s="226"/>
      <c r="J187" s="227">
        <f>ROUND(I187*H187,2)</f>
        <v>0</v>
      </c>
      <c r="K187" s="223" t="s">
        <v>158</v>
      </c>
      <c r="L187" s="47"/>
      <c r="M187" s="228" t="s">
        <v>21</v>
      </c>
      <c r="N187" s="229" t="s">
        <v>44</v>
      </c>
      <c r="O187" s="8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32" t="s">
        <v>159</v>
      </c>
      <c r="AT187" s="232" t="s">
        <v>154</v>
      </c>
      <c r="AU187" s="232" t="s">
        <v>83</v>
      </c>
      <c r="AY187" s="19" t="s">
        <v>151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9" t="s">
        <v>81</v>
      </c>
      <c r="BK187" s="233">
        <f>ROUND(I187*H187,2)</f>
        <v>0</v>
      </c>
      <c r="BL187" s="19" t="s">
        <v>159</v>
      </c>
      <c r="BM187" s="232" t="s">
        <v>291</v>
      </c>
    </row>
    <row r="188" s="2" customFormat="1">
      <c r="A188" s="41"/>
      <c r="B188" s="42"/>
      <c r="C188" s="43"/>
      <c r="D188" s="234" t="s">
        <v>161</v>
      </c>
      <c r="E188" s="43"/>
      <c r="F188" s="235" t="s">
        <v>292</v>
      </c>
      <c r="G188" s="43"/>
      <c r="H188" s="43"/>
      <c r="I188" s="139"/>
      <c r="J188" s="43"/>
      <c r="K188" s="43"/>
      <c r="L188" s="47"/>
      <c r="M188" s="236"/>
      <c r="N188" s="237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161</v>
      </c>
      <c r="AU188" s="19" t="s">
        <v>83</v>
      </c>
    </row>
    <row r="189" s="15" customFormat="1">
      <c r="A189" s="15"/>
      <c r="B189" s="260"/>
      <c r="C189" s="261"/>
      <c r="D189" s="234" t="s">
        <v>163</v>
      </c>
      <c r="E189" s="262" t="s">
        <v>21</v>
      </c>
      <c r="F189" s="263" t="s">
        <v>293</v>
      </c>
      <c r="G189" s="261"/>
      <c r="H189" s="262" t="s">
        <v>21</v>
      </c>
      <c r="I189" s="264"/>
      <c r="J189" s="261"/>
      <c r="K189" s="261"/>
      <c r="L189" s="265"/>
      <c r="M189" s="266"/>
      <c r="N189" s="267"/>
      <c r="O189" s="267"/>
      <c r="P189" s="267"/>
      <c r="Q189" s="267"/>
      <c r="R189" s="267"/>
      <c r="S189" s="267"/>
      <c r="T189" s="268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9" t="s">
        <v>163</v>
      </c>
      <c r="AU189" s="269" t="s">
        <v>83</v>
      </c>
      <c r="AV189" s="15" t="s">
        <v>81</v>
      </c>
      <c r="AW189" s="15" t="s">
        <v>35</v>
      </c>
      <c r="AX189" s="15" t="s">
        <v>73</v>
      </c>
      <c r="AY189" s="269" t="s">
        <v>151</v>
      </c>
    </row>
    <row r="190" s="13" customFormat="1">
      <c r="A190" s="13"/>
      <c r="B190" s="238"/>
      <c r="C190" s="239"/>
      <c r="D190" s="234" t="s">
        <v>163</v>
      </c>
      <c r="E190" s="240" t="s">
        <v>21</v>
      </c>
      <c r="F190" s="241" t="s">
        <v>190</v>
      </c>
      <c r="G190" s="239"/>
      <c r="H190" s="242">
        <v>0.747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35</v>
      </c>
      <c r="AX190" s="13" t="s">
        <v>81</v>
      </c>
      <c r="AY190" s="248" t="s">
        <v>151</v>
      </c>
    </row>
    <row r="191" s="2" customFormat="1" ht="21.75" customHeight="1">
      <c r="A191" s="41"/>
      <c r="B191" s="42"/>
      <c r="C191" s="221" t="s">
        <v>294</v>
      </c>
      <c r="D191" s="221" t="s">
        <v>154</v>
      </c>
      <c r="E191" s="222" t="s">
        <v>295</v>
      </c>
      <c r="F191" s="223" t="s">
        <v>296</v>
      </c>
      <c r="G191" s="224" t="s">
        <v>297</v>
      </c>
      <c r="H191" s="225">
        <v>4.5999999999999996</v>
      </c>
      <c r="I191" s="226"/>
      <c r="J191" s="227">
        <f>ROUND(I191*H191,2)</f>
        <v>0</v>
      </c>
      <c r="K191" s="223" t="s">
        <v>21</v>
      </c>
      <c r="L191" s="47"/>
      <c r="M191" s="228" t="s">
        <v>21</v>
      </c>
      <c r="N191" s="229" t="s">
        <v>44</v>
      </c>
      <c r="O191" s="87"/>
      <c r="P191" s="230">
        <f>O191*H191</f>
        <v>0</v>
      </c>
      <c r="Q191" s="230">
        <v>0</v>
      </c>
      <c r="R191" s="230">
        <f>Q191*H191</f>
        <v>0</v>
      </c>
      <c r="S191" s="230">
        <v>0.0029299999999999999</v>
      </c>
      <c r="T191" s="231">
        <f>S191*H191</f>
        <v>0.013477999999999999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32" t="s">
        <v>159</v>
      </c>
      <c r="AT191" s="232" t="s">
        <v>154</v>
      </c>
      <c r="AU191" s="232" t="s">
        <v>83</v>
      </c>
      <c r="AY191" s="19" t="s">
        <v>151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9" t="s">
        <v>81</v>
      </c>
      <c r="BK191" s="233">
        <f>ROUND(I191*H191,2)</f>
        <v>0</v>
      </c>
      <c r="BL191" s="19" t="s">
        <v>159</v>
      </c>
      <c r="BM191" s="232" t="s">
        <v>298</v>
      </c>
    </row>
    <row r="192" s="2" customFormat="1">
      <c r="A192" s="41"/>
      <c r="B192" s="42"/>
      <c r="C192" s="43"/>
      <c r="D192" s="234" t="s">
        <v>161</v>
      </c>
      <c r="E192" s="43"/>
      <c r="F192" s="235" t="s">
        <v>296</v>
      </c>
      <c r="G192" s="43"/>
      <c r="H192" s="43"/>
      <c r="I192" s="139"/>
      <c r="J192" s="43"/>
      <c r="K192" s="43"/>
      <c r="L192" s="47"/>
      <c r="M192" s="236"/>
      <c r="N192" s="237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161</v>
      </c>
      <c r="AU192" s="19" t="s">
        <v>83</v>
      </c>
    </row>
    <row r="193" s="13" customFormat="1">
      <c r="A193" s="13"/>
      <c r="B193" s="238"/>
      <c r="C193" s="239"/>
      <c r="D193" s="234" t="s">
        <v>163</v>
      </c>
      <c r="E193" s="240" t="s">
        <v>21</v>
      </c>
      <c r="F193" s="241" t="s">
        <v>299</v>
      </c>
      <c r="G193" s="239"/>
      <c r="H193" s="242">
        <v>4.5999999999999996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163</v>
      </c>
      <c r="AU193" s="248" t="s">
        <v>83</v>
      </c>
      <c r="AV193" s="13" t="s">
        <v>83</v>
      </c>
      <c r="AW193" s="13" t="s">
        <v>35</v>
      </c>
      <c r="AX193" s="13" t="s">
        <v>81</v>
      </c>
      <c r="AY193" s="248" t="s">
        <v>151</v>
      </c>
    </row>
    <row r="194" s="2" customFormat="1" ht="21.75" customHeight="1">
      <c r="A194" s="41"/>
      <c r="B194" s="42"/>
      <c r="C194" s="221" t="s">
        <v>7</v>
      </c>
      <c r="D194" s="221" t="s">
        <v>154</v>
      </c>
      <c r="E194" s="222" t="s">
        <v>300</v>
      </c>
      <c r="F194" s="223" t="s">
        <v>301</v>
      </c>
      <c r="G194" s="224" t="s">
        <v>297</v>
      </c>
      <c r="H194" s="225">
        <v>85.400000000000006</v>
      </c>
      <c r="I194" s="226"/>
      <c r="J194" s="227">
        <f>ROUND(I194*H194,2)</f>
        <v>0</v>
      </c>
      <c r="K194" s="223" t="s">
        <v>158</v>
      </c>
      <c r="L194" s="47"/>
      <c r="M194" s="228" t="s">
        <v>21</v>
      </c>
      <c r="N194" s="229" t="s">
        <v>44</v>
      </c>
      <c r="O194" s="8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32" t="s">
        <v>159</v>
      </c>
      <c r="AT194" s="232" t="s">
        <v>154</v>
      </c>
      <c r="AU194" s="232" t="s">
        <v>83</v>
      </c>
      <c r="AY194" s="19" t="s">
        <v>151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9" t="s">
        <v>81</v>
      </c>
      <c r="BK194" s="233">
        <f>ROUND(I194*H194,2)</f>
        <v>0</v>
      </c>
      <c r="BL194" s="19" t="s">
        <v>159</v>
      </c>
      <c r="BM194" s="232" t="s">
        <v>302</v>
      </c>
    </row>
    <row r="195" s="2" customFormat="1">
      <c r="A195" s="41"/>
      <c r="B195" s="42"/>
      <c r="C195" s="43"/>
      <c r="D195" s="234" t="s">
        <v>161</v>
      </c>
      <c r="E195" s="43"/>
      <c r="F195" s="235" t="s">
        <v>303</v>
      </c>
      <c r="G195" s="43"/>
      <c r="H195" s="43"/>
      <c r="I195" s="139"/>
      <c r="J195" s="43"/>
      <c r="K195" s="43"/>
      <c r="L195" s="47"/>
      <c r="M195" s="236"/>
      <c r="N195" s="237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161</v>
      </c>
      <c r="AU195" s="19" t="s">
        <v>83</v>
      </c>
    </row>
    <row r="196" s="13" customFormat="1">
      <c r="A196" s="13"/>
      <c r="B196" s="238"/>
      <c r="C196" s="239"/>
      <c r="D196" s="234" t="s">
        <v>163</v>
      </c>
      <c r="E196" s="240" t="s">
        <v>21</v>
      </c>
      <c r="F196" s="241" t="s">
        <v>304</v>
      </c>
      <c r="G196" s="239"/>
      <c r="H196" s="242">
        <v>85.400000000000006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163</v>
      </c>
      <c r="AU196" s="248" t="s">
        <v>83</v>
      </c>
      <c r="AV196" s="13" t="s">
        <v>83</v>
      </c>
      <c r="AW196" s="13" t="s">
        <v>35</v>
      </c>
      <c r="AX196" s="13" t="s">
        <v>81</v>
      </c>
      <c r="AY196" s="248" t="s">
        <v>151</v>
      </c>
    </row>
    <row r="197" s="2" customFormat="1" ht="21.75" customHeight="1">
      <c r="A197" s="41"/>
      <c r="B197" s="42"/>
      <c r="C197" s="221" t="s">
        <v>305</v>
      </c>
      <c r="D197" s="221" t="s">
        <v>154</v>
      </c>
      <c r="E197" s="222" t="s">
        <v>306</v>
      </c>
      <c r="F197" s="223" t="s">
        <v>307</v>
      </c>
      <c r="G197" s="224" t="s">
        <v>180</v>
      </c>
      <c r="H197" s="225">
        <v>0.25</v>
      </c>
      <c r="I197" s="226"/>
      <c r="J197" s="227">
        <f>ROUND(I197*H197,2)</f>
        <v>0</v>
      </c>
      <c r="K197" s="223" t="s">
        <v>158</v>
      </c>
      <c r="L197" s="47"/>
      <c r="M197" s="228" t="s">
        <v>21</v>
      </c>
      <c r="N197" s="229" t="s">
        <v>44</v>
      </c>
      <c r="O197" s="8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32" t="s">
        <v>159</v>
      </c>
      <c r="AT197" s="232" t="s">
        <v>154</v>
      </c>
      <c r="AU197" s="232" t="s">
        <v>83</v>
      </c>
      <c r="AY197" s="19" t="s">
        <v>151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9" t="s">
        <v>81</v>
      </c>
      <c r="BK197" s="233">
        <f>ROUND(I197*H197,2)</f>
        <v>0</v>
      </c>
      <c r="BL197" s="19" t="s">
        <v>159</v>
      </c>
      <c r="BM197" s="232" t="s">
        <v>308</v>
      </c>
    </row>
    <row r="198" s="2" customFormat="1">
      <c r="A198" s="41"/>
      <c r="B198" s="42"/>
      <c r="C198" s="43"/>
      <c r="D198" s="234" t="s">
        <v>161</v>
      </c>
      <c r="E198" s="43"/>
      <c r="F198" s="235" t="s">
        <v>309</v>
      </c>
      <c r="G198" s="43"/>
      <c r="H198" s="43"/>
      <c r="I198" s="139"/>
      <c r="J198" s="43"/>
      <c r="K198" s="43"/>
      <c r="L198" s="47"/>
      <c r="M198" s="236"/>
      <c r="N198" s="237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161</v>
      </c>
      <c r="AU198" s="19" t="s">
        <v>83</v>
      </c>
    </row>
    <row r="199" s="13" customFormat="1">
      <c r="A199" s="13"/>
      <c r="B199" s="238"/>
      <c r="C199" s="239"/>
      <c r="D199" s="234" t="s">
        <v>163</v>
      </c>
      <c r="E199" s="240" t="s">
        <v>21</v>
      </c>
      <c r="F199" s="241" t="s">
        <v>310</v>
      </c>
      <c r="G199" s="239"/>
      <c r="H199" s="242">
        <v>0.25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83</v>
      </c>
      <c r="AV199" s="13" t="s">
        <v>83</v>
      </c>
      <c r="AW199" s="13" t="s">
        <v>35</v>
      </c>
      <c r="AX199" s="13" t="s">
        <v>73</v>
      </c>
      <c r="AY199" s="248" t="s">
        <v>151</v>
      </c>
    </row>
    <row r="200" s="14" customFormat="1">
      <c r="A200" s="14"/>
      <c r="B200" s="249"/>
      <c r="C200" s="250"/>
      <c r="D200" s="234" t="s">
        <v>163</v>
      </c>
      <c r="E200" s="251" t="s">
        <v>21</v>
      </c>
      <c r="F200" s="252" t="s">
        <v>177</v>
      </c>
      <c r="G200" s="250"/>
      <c r="H200" s="253">
        <v>0.25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163</v>
      </c>
      <c r="AU200" s="259" t="s">
        <v>83</v>
      </c>
      <c r="AV200" s="14" t="s">
        <v>159</v>
      </c>
      <c r="AW200" s="14" t="s">
        <v>35</v>
      </c>
      <c r="AX200" s="14" t="s">
        <v>81</v>
      </c>
      <c r="AY200" s="259" t="s">
        <v>151</v>
      </c>
    </row>
    <row r="201" s="2" customFormat="1" ht="21.75" customHeight="1">
      <c r="A201" s="41"/>
      <c r="B201" s="42"/>
      <c r="C201" s="221" t="s">
        <v>311</v>
      </c>
      <c r="D201" s="221" t="s">
        <v>154</v>
      </c>
      <c r="E201" s="222" t="s">
        <v>312</v>
      </c>
      <c r="F201" s="223" t="s">
        <v>313</v>
      </c>
      <c r="G201" s="224" t="s">
        <v>180</v>
      </c>
      <c r="H201" s="225">
        <v>0.25</v>
      </c>
      <c r="I201" s="226"/>
      <c r="J201" s="227">
        <f>ROUND(I201*H201,2)</f>
        <v>0</v>
      </c>
      <c r="K201" s="223" t="s">
        <v>158</v>
      </c>
      <c r="L201" s="47"/>
      <c r="M201" s="228" t="s">
        <v>21</v>
      </c>
      <c r="N201" s="229" t="s">
        <v>44</v>
      </c>
      <c r="O201" s="8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32" t="s">
        <v>159</v>
      </c>
      <c r="AT201" s="232" t="s">
        <v>154</v>
      </c>
      <c r="AU201" s="232" t="s">
        <v>83</v>
      </c>
      <c r="AY201" s="19" t="s">
        <v>151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9" t="s">
        <v>81</v>
      </c>
      <c r="BK201" s="233">
        <f>ROUND(I201*H201,2)</f>
        <v>0</v>
      </c>
      <c r="BL201" s="19" t="s">
        <v>159</v>
      </c>
      <c r="BM201" s="232" t="s">
        <v>314</v>
      </c>
    </row>
    <row r="202" s="2" customFormat="1">
      <c r="A202" s="41"/>
      <c r="B202" s="42"/>
      <c r="C202" s="43"/>
      <c r="D202" s="234" t="s">
        <v>161</v>
      </c>
      <c r="E202" s="43"/>
      <c r="F202" s="235" t="s">
        <v>315</v>
      </c>
      <c r="G202" s="43"/>
      <c r="H202" s="43"/>
      <c r="I202" s="139"/>
      <c r="J202" s="43"/>
      <c r="K202" s="43"/>
      <c r="L202" s="47"/>
      <c r="M202" s="236"/>
      <c r="N202" s="237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161</v>
      </c>
      <c r="AU202" s="19" t="s">
        <v>83</v>
      </c>
    </row>
    <row r="203" s="13" customFormat="1">
      <c r="A203" s="13"/>
      <c r="B203" s="238"/>
      <c r="C203" s="239"/>
      <c r="D203" s="234" t="s">
        <v>163</v>
      </c>
      <c r="E203" s="240" t="s">
        <v>21</v>
      </c>
      <c r="F203" s="241" t="s">
        <v>316</v>
      </c>
      <c r="G203" s="239"/>
      <c r="H203" s="242">
        <v>0.25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163</v>
      </c>
      <c r="AU203" s="248" t="s">
        <v>83</v>
      </c>
      <c r="AV203" s="13" t="s">
        <v>83</v>
      </c>
      <c r="AW203" s="13" t="s">
        <v>35</v>
      </c>
      <c r="AX203" s="13" t="s">
        <v>81</v>
      </c>
      <c r="AY203" s="248" t="s">
        <v>151</v>
      </c>
    </row>
    <row r="204" s="12" customFormat="1" ht="22.8" customHeight="1">
      <c r="A204" s="12"/>
      <c r="B204" s="205"/>
      <c r="C204" s="206"/>
      <c r="D204" s="207" t="s">
        <v>72</v>
      </c>
      <c r="E204" s="219" t="s">
        <v>317</v>
      </c>
      <c r="F204" s="219" t="s">
        <v>318</v>
      </c>
      <c r="G204" s="206"/>
      <c r="H204" s="206"/>
      <c r="I204" s="209"/>
      <c r="J204" s="220">
        <f>BK204</f>
        <v>0</v>
      </c>
      <c r="K204" s="206"/>
      <c r="L204" s="211"/>
      <c r="M204" s="212"/>
      <c r="N204" s="213"/>
      <c r="O204" s="213"/>
      <c r="P204" s="214">
        <f>SUM(P205:P235)</f>
        <v>0</v>
      </c>
      <c r="Q204" s="213"/>
      <c r="R204" s="214">
        <f>SUM(R205:R235)</f>
        <v>0</v>
      </c>
      <c r="S204" s="213"/>
      <c r="T204" s="215">
        <f>SUM(T205:T235)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6" t="s">
        <v>81</v>
      </c>
      <c r="AT204" s="217" t="s">
        <v>72</v>
      </c>
      <c r="AU204" s="217" t="s">
        <v>81</v>
      </c>
      <c r="AY204" s="216" t="s">
        <v>151</v>
      </c>
      <c r="BK204" s="218">
        <f>SUM(BK205:BK235)</f>
        <v>0</v>
      </c>
    </row>
    <row r="205" s="2" customFormat="1" ht="21.75" customHeight="1">
      <c r="A205" s="41"/>
      <c r="B205" s="42"/>
      <c r="C205" s="221" t="s">
        <v>319</v>
      </c>
      <c r="D205" s="221" t="s">
        <v>154</v>
      </c>
      <c r="E205" s="222" t="s">
        <v>320</v>
      </c>
      <c r="F205" s="223" t="s">
        <v>321</v>
      </c>
      <c r="G205" s="224" t="s">
        <v>322</v>
      </c>
      <c r="H205" s="225">
        <v>0.33600000000000002</v>
      </c>
      <c r="I205" s="226"/>
      <c r="J205" s="227">
        <f>ROUND(I205*H205,2)</f>
        <v>0</v>
      </c>
      <c r="K205" s="223" t="s">
        <v>158</v>
      </c>
      <c r="L205" s="47"/>
      <c r="M205" s="228" t="s">
        <v>21</v>
      </c>
      <c r="N205" s="229" t="s">
        <v>44</v>
      </c>
      <c r="O205" s="8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32" t="s">
        <v>159</v>
      </c>
      <c r="AT205" s="232" t="s">
        <v>154</v>
      </c>
      <c r="AU205" s="232" t="s">
        <v>83</v>
      </c>
      <c r="AY205" s="19" t="s">
        <v>151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9" t="s">
        <v>81</v>
      </c>
      <c r="BK205" s="233">
        <f>ROUND(I205*H205,2)</f>
        <v>0</v>
      </c>
      <c r="BL205" s="19" t="s">
        <v>159</v>
      </c>
      <c r="BM205" s="232" t="s">
        <v>323</v>
      </c>
    </row>
    <row r="206" s="2" customFormat="1">
      <c r="A206" s="41"/>
      <c r="B206" s="42"/>
      <c r="C206" s="43"/>
      <c r="D206" s="234" t="s">
        <v>161</v>
      </c>
      <c r="E206" s="43"/>
      <c r="F206" s="235" t="s">
        <v>324</v>
      </c>
      <c r="G206" s="43"/>
      <c r="H206" s="43"/>
      <c r="I206" s="139"/>
      <c r="J206" s="43"/>
      <c r="K206" s="43"/>
      <c r="L206" s="47"/>
      <c r="M206" s="236"/>
      <c r="N206" s="237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161</v>
      </c>
      <c r="AU206" s="19" t="s">
        <v>83</v>
      </c>
    </row>
    <row r="207" s="15" customFormat="1">
      <c r="A207" s="15"/>
      <c r="B207" s="260"/>
      <c r="C207" s="261"/>
      <c r="D207" s="234" t="s">
        <v>163</v>
      </c>
      <c r="E207" s="262" t="s">
        <v>21</v>
      </c>
      <c r="F207" s="263" t="s">
        <v>325</v>
      </c>
      <c r="G207" s="261"/>
      <c r="H207" s="262" t="s">
        <v>21</v>
      </c>
      <c r="I207" s="264"/>
      <c r="J207" s="261"/>
      <c r="K207" s="261"/>
      <c r="L207" s="265"/>
      <c r="M207" s="266"/>
      <c r="N207" s="267"/>
      <c r="O207" s="267"/>
      <c r="P207" s="267"/>
      <c r="Q207" s="267"/>
      <c r="R207" s="267"/>
      <c r="S207" s="267"/>
      <c r="T207" s="26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9" t="s">
        <v>163</v>
      </c>
      <c r="AU207" s="269" t="s">
        <v>83</v>
      </c>
      <c r="AV207" s="15" t="s">
        <v>81</v>
      </c>
      <c r="AW207" s="15" t="s">
        <v>35</v>
      </c>
      <c r="AX207" s="15" t="s">
        <v>73</v>
      </c>
      <c r="AY207" s="269" t="s">
        <v>151</v>
      </c>
    </row>
    <row r="208" s="13" customFormat="1">
      <c r="A208" s="13"/>
      <c r="B208" s="238"/>
      <c r="C208" s="239"/>
      <c r="D208" s="234" t="s">
        <v>163</v>
      </c>
      <c r="E208" s="240" t="s">
        <v>21</v>
      </c>
      <c r="F208" s="241" t="s">
        <v>326</v>
      </c>
      <c r="G208" s="239"/>
      <c r="H208" s="242">
        <v>0.33600000000000002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163</v>
      </c>
      <c r="AU208" s="248" t="s">
        <v>83</v>
      </c>
      <c r="AV208" s="13" t="s">
        <v>83</v>
      </c>
      <c r="AW208" s="13" t="s">
        <v>35</v>
      </c>
      <c r="AX208" s="13" t="s">
        <v>81</v>
      </c>
      <c r="AY208" s="248" t="s">
        <v>151</v>
      </c>
    </row>
    <row r="209" s="2" customFormat="1" ht="21.75" customHeight="1">
      <c r="A209" s="41"/>
      <c r="B209" s="42"/>
      <c r="C209" s="221" t="s">
        <v>327</v>
      </c>
      <c r="D209" s="221" t="s">
        <v>154</v>
      </c>
      <c r="E209" s="222" t="s">
        <v>328</v>
      </c>
      <c r="F209" s="223" t="s">
        <v>329</v>
      </c>
      <c r="G209" s="224" t="s">
        <v>322</v>
      </c>
      <c r="H209" s="225">
        <v>0.82199999999999995</v>
      </c>
      <c r="I209" s="226"/>
      <c r="J209" s="227">
        <f>ROUND(I209*H209,2)</f>
        <v>0</v>
      </c>
      <c r="K209" s="223" t="s">
        <v>158</v>
      </c>
      <c r="L209" s="47"/>
      <c r="M209" s="228" t="s">
        <v>21</v>
      </c>
      <c r="N209" s="229" t="s">
        <v>44</v>
      </c>
      <c r="O209" s="8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32" t="s">
        <v>159</v>
      </c>
      <c r="AT209" s="232" t="s">
        <v>154</v>
      </c>
      <c r="AU209" s="232" t="s">
        <v>83</v>
      </c>
      <c r="AY209" s="19" t="s">
        <v>151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9" t="s">
        <v>81</v>
      </c>
      <c r="BK209" s="233">
        <f>ROUND(I209*H209,2)</f>
        <v>0</v>
      </c>
      <c r="BL209" s="19" t="s">
        <v>159</v>
      </c>
      <c r="BM209" s="232" t="s">
        <v>330</v>
      </c>
    </row>
    <row r="210" s="2" customFormat="1">
      <c r="A210" s="41"/>
      <c r="B210" s="42"/>
      <c r="C210" s="43"/>
      <c r="D210" s="234" t="s">
        <v>161</v>
      </c>
      <c r="E210" s="43"/>
      <c r="F210" s="235" t="s">
        <v>331</v>
      </c>
      <c r="G210" s="43"/>
      <c r="H210" s="43"/>
      <c r="I210" s="139"/>
      <c r="J210" s="43"/>
      <c r="K210" s="43"/>
      <c r="L210" s="47"/>
      <c r="M210" s="236"/>
      <c r="N210" s="237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161</v>
      </c>
      <c r="AU210" s="19" t="s">
        <v>83</v>
      </c>
    </row>
    <row r="211" s="13" customFormat="1">
      <c r="A211" s="13"/>
      <c r="B211" s="238"/>
      <c r="C211" s="239"/>
      <c r="D211" s="234" t="s">
        <v>163</v>
      </c>
      <c r="E211" s="240" t="s">
        <v>21</v>
      </c>
      <c r="F211" s="241" t="s">
        <v>332</v>
      </c>
      <c r="G211" s="239"/>
      <c r="H211" s="242">
        <v>0.82199999999999995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83</v>
      </c>
      <c r="AV211" s="13" t="s">
        <v>83</v>
      </c>
      <c r="AW211" s="13" t="s">
        <v>35</v>
      </c>
      <c r="AX211" s="13" t="s">
        <v>81</v>
      </c>
      <c r="AY211" s="248" t="s">
        <v>151</v>
      </c>
    </row>
    <row r="212" s="2" customFormat="1" ht="21.75" customHeight="1">
      <c r="A212" s="41"/>
      <c r="B212" s="42"/>
      <c r="C212" s="221" t="s">
        <v>333</v>
      </c>
      <c r="D212" s="221" t="s">
        <v>154</v>
      </c>
      <c r="E212" s="222" t="s">
        <v>334</v>
      </c>
      <c r="F212" s="223" t="s">
        <v>335</v>
      </c>
      <c r="G212" s="224" t="s">
        <v>322</v>
      </c>
      <c r="H212" s="225">
        <v>1.1579999999999999</v>
      </c>
      <c r="I212" s="226"/>
      <c r="J212" s="227">
        <f>ROUND(I212*H212,2)</f>
        <v>0</v>
      </c>
      <c r="K212" s="223" t="s">
        <v>158</v>
      </c>
      <c r="L212" s="47"/>
      <c r="M212" s="228" t="s">
        <v>21</v>
      </c>
      <c r="N212" s="229" t="s">
        <v>44</v>
      </c>
      <c r="O212" s="8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32" t="s">
        <v>159</v>
      </c>
      <c r="AT212" s="232" t="s">
        <v>154</v>
      </c>
      <c r="AU212" s="232" t="s">
        <v>83</v>
      </c>
      <c r="AY212" s="19" t="s">
        <v>151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9" t="s">
        <v>81</v>
      </c>
      <c r="BK212" s="233">
        <f>ROUND(I212*H212,2)</f>
        <v>0</v>
      </c>
      <c r="BL212" s="19" t="s">
        <v>159</v>
      </c>
      <c r="BM212" s="232" t="s">
        <v>336</v>
      </c>
    </row>
    <row r="213" s="2" customFormat="1">
      <c r="A213" s="41"/>
      <c r="B213" s="42"/>
      <c r="C213" s="43"/>
      <c r="D213" s="234" t="s">
        <v>161</v>
      </c>
      <c r="E213" s="43"/>
      <c r="F213" s="235" t="s">
        <v>337</v>
      </c>
      <c r="G213" s="43"/>
      <c r="H213" s="43"/>
      <c r="I213" s="139"/>
      <c r="J213" s="43"/>
      <c r="K213" s="43"/>
      <c r="L213" s="47"/>
      <c r="M213" s="236"/>
      <c r="N213" s="237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161</v>
      </c>
      <c r="AU213" s="19" t="s">
        <v>83</v>
      </c>
    </row>
    <row r="214" s="15" customFormat="1">
      <c r="A214" s="15"/>
      <c r="B214" s="260"/>
      <c r="C214" s="261"/>
      <c r="D214" s="234" t="s">
        <v>163</v>
      </c>
      <c r="E214" s="262" t="s">
        <v>21</v>
      </c>
      <c r="F214" s="263" t="s">
        <v>338</v>
      </c>
      <c r="G214" s="261"/>
      <c r="H214" s="262" t="s">
        <v>21</v>
      </c>
      <c r="I214" s="264"/>
      <c r="J214" s="261"/>
      <c r="K214" s="261"/>
      <c r="L214" s="265"/>
      <c r="M214" s="266"/>
      <c r="N214" s="267"/>
      <c r="O214" s="267"/>
      <c r="P214" s="267"/>
      <c r="Q214" s="267"/>
      <c r="R214" s="267"/>
      <c r="S214" s="267"/>
      <c r="T214" s="268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9" t="s">
        <v>163</v>
      </c>
      <c r="AU214" s="269" t="s">
        <v>83</v>
      </c>
      <c r="AV214" s="15" t="s">
        <v>81</v>
      </c>
      <c r="AW214" s="15" t="s">
        <v>35</v>
      </c>
      <c r="AX214" s="15" t="s">
        <v>73</v>
      </c>
      <c r="AY214" s="269" t="s">
        <v>151</v>
      </c>
    </row>
    <row r="215" s="13" customFormat="1">
      <c r="A215" s="13"/>
      <c r="B215" s="238"/>
      <c r="C215" s="239"/>
      <c r="D215" s="234" t="s">
        <v>163</v>
      </c>
      <c r="E215" s="240" t="s">
        <v>21</v>
      </c>
      <c r="F215" s="241" t="s">
        <v>339</v>
      </c>
      <c r="G215" s="239"/>
      <c r="H215" s="242">
        <v>0.82199999999999995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83</v>
      </c>
      <c r="AV215" s="13" t="s">
        <v>83</v>
      </c>
      <c r="AW215" s="13" t="s">
        <v>35</v>
      </c>
      <c r="AX215" s="13" t="s">
        <v>73</v>
      </c>
      <c r="AY215" s="248" t="s">
        <v>151</v>
      </c>
    </row>
    <row r="216" s="13" customFormat="1">
      <c r="A216" s="13"/>
      <c r="B216" s="238"/>
      <c r="C216" s="239"/>
      <c r="D216" s="234" t="s">
        <v>163</v>
      </c>
      <c r="E216" s="240" t="s">
        <v>21</v>
      </c>
      <c r="F216" s="241" t="s">
        <v>340</v>
      </c>
      <c r="G216" s="239"/>
      <c r="H216" s="242">
        <v>0.33600000000000002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163</v>
      </c>
      <c r="AU216" s="248" t="s">
        <v>83</v>
      </c>
      <c r="AV216" s="13" t="s">
        <v>83</v>
      </c>
      <c r="AW216" s="13" t="s">
        <v>35</v>
      </c>
      <c r="AX216" s="13" t="s">
        <v>73</v>
      </c>
      <c r="AY216" s="248" t="s">
        <v>151</v>
      </c>
    </row>
    <row r="217" s="14" customFormat="1">
      <c r="A217" s="14"/>
      <c r="B217" s="249"/>
      <c r="C217" s="250"/>
      <c r="D217" s="234" t="s">
        <v>163</v>
      </c>
      <c r="E217" s="251" t="s">
        <v>21</v>
      </c>
      <c r="F217" s="252" t="s">
        <v>177</v>
      </c>
      <c r="G217" s="250"/>
      <c r="H217" s="253">
        <v>1.1579999999999999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163</v>
      </c>
      <c r="AU217" s="259" t="s">
        <v>83</v>
      </c>
      <c r="AV217" s="14" t="s">
        <v>159</v>
      </c>
      <c r="AW217" s="14" t="s">
        <v>35</v>
      </c>
      <c r="AX217" s="14" t="s">
        <v>81</v>
      </c>
      <c r="AY217" s="259" t="s">
        <v>151</v>
      </c>
    </row>
    <row r="218" s="2" customFormat="1" ht="21.75" customHeight="1">
      <c r="A218" s="41"/>
      <c r="B218" s="42"/>
      <c r="C218" s="221" t="s">
        <v>341</v>
      </c>
      <c r="D218" s="221" t="s">
        <v>154</v>
      </c>
      <c r="E218" s="222" t="s">
        <v>342</v>
      </c>
      <c r="F218" s="223" t="s">
        <v>343</v>
      </c>
      <c r="G218" s="224" t="s">
        <v>322</v>
      </c>
      <c r="H218" s="225">
        <v>5.04</v>
      </c>
      <c r="I218" s="226"/>
      <c r="J218" s="227">
        <f>ROUND(I218*H218,2)</f>
        <v>0</v>
      </c>
      <c r="K218" s="223" t="s">
        <v>158</v>
      </c>
      <c r="L218" s="47"/>
      <c r="M218" s="228" t="s">
        <v>21</v>
      </c>
      <c r="N218" s="229" t="s">
        <v>44</v>
      </c>
      <c r="O218" s="8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32" t="s">
        <v>159</v>
      </c>
      <c r="AT218" s="232" t="s">
        <v>154</v>
      </c>
      <c r="AU218" s="232" t="s">
        <v>83</v>
      </c>
      <c r="AY218" s="19" t="s">
        <v>151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9" t="s">
        <v>81</v>
      </c>
      <c r="BK218" s="233">
        <f>ROUND(I218*H218,2)</f>
        <v>0</v>
      </c>
      <c r="BL218" s="19" t="s">
        <v>159</v>
      </c>
      <c r="BM218" s="232" t="s">
        <v>344</v>
      </c>
    </row>
    <row r="219" s="2" customFormat="1">
      <c r="A219" s="41"/>
      <c r="B219" s="42"/>
      <c r="C219" s="43"/>
      <c r="D219" s="234" t="s">
        <v>161</v>
      </c>
      <c r="E219" s="43"/>
      <c r="F219" s="235" t="s">
        <v>345</v>
      </c>
      <c r="G219" s="43"/>
      <c r="H219" s="43"/>
      <c r="I219" s="139"/>
      <c r="J219" s="43"/>
      <c r="K219" s="43"/>
      <c r="L219" s="47"/>
      <c r="M219" s="236"/>
      <c r="N219" s="237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161</v>
      </c>
      <c r="AU219" s="19" t="s">
        <v>83</v>
      </c>
    </row>
    <row r="220" s="13" customFormat="1">
      <c r="A220" s="13"/>
      <c r="B220" s="238"/>
      <c r="C220" s="239"/>
      <c r="D220" s="234" t="s">
        <v>163</v>
      </c>
      <c r="E220" s="240" t="s">
        <v>21</v>
      </c>
      <c r="F220" s="241" t="s">
        <v>346</v>
      </c>
      <c r="G220" s="239"/>
      <c r="H220" s="242">
        <v>5.04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83</v>
      </c>
      <c r="AV220" s="13" t="s">
        <v>83</v>
      </c>
      <c r="AW220" s="13" t="s">
        <v>35</v>
      </c>
      <c r="AX220" s="13" t="s">
        <v>81</v>
      </c>
      <c r="AY220" s="248" t="s">
        <v>151</v>
      </c>
    </row>
    <row r="221" s="2" customFormat="1" ht="21.75" customHeight="1">
      <c r="A221" s="41"/>
      <c r="B221" s="42"/>
      <c r="C221" s="221" t="s">
        <v>347</v>
      </c>
      <c r="D221" s="221" t="s">
        <v>154</v>
      </c>
      <c r="E221" s="222" t="s">
        <v>348</v>
      </c>
      <c r="F221" s="223" t="s">
        <v>349</v>
      </c>
      <c r="G221" s="224" t="s">
        <v>322</v>
      </c>
      <c r="H221" s="225">
        <v>1.119</v>
      </c>
      <c r="I221" s="226"/>
      <c r="J221" s="227">
        <f>ROUND(I221*H221,2)</f>
        <v>0</v>
      </c>
      <c r="K221" s="223" t="s">
        <v>158</v>
      </c>
      <c r="L221" s="47"/>
      <c r="M221" s="228" t="s">
        <v>21</v>
      </c>
      <c r="N221" s="229" t="s">
        <v>44</v>
      </c>
      <c r="O221" s="8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32" t="s">
        <v>159</v>
      </c>
      <c r="AT221" s="232" t="s">
        <v>154</v>
      </c>
      <c r="AU221" s="232" t="s">
        <v>83</v>
      </c>
      <c r="AY221" s="19" t="s">
        <v>151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9" t="s">
        <v>81</v>
      </c>
      <c r="BK221" s="233">
        <f>ROUND(I221*H221,2)</f>
        <v>0</v>
      </c>
      <c r="BL221" s="19" t="s">
        <v>159</v>
      </c>
      <c r="BM221" s="232" t="s">
        <v>350</v>
      </c>
    </row>
    <row r="222" s="2" customFormat="1">
      <c r="A222" s="41"/>
      <c r="B222" s="42"/>
      <c r="C222" s="43"/>
      <c r="D222" s="234" t="s">
        <v>161</v>
      </c>
      <c r="E222" s="43"/>
      <c r="F222" s="235" t="s">
        <v>351</v>
      </c>
      <c r="G222" s="43"/>
      <c r="H222" s="43"/>
      <c r="I222" s="139"/>
      <c r="J222" s="43"/>
      <c r="K222" s="43"/>
      <c r="L222" s="47"/>
      <c r="M222" s="236"/>
      <c r="N222" s="237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161</v>
      </c>
      <c r="AU222" s="19" t="s">
        <v>83</v>
      </c>
    </row>
    <row r="223" s="13" customFormat="1">
      <c r="A223" s="13"/>
      <c r="B223" s="238"/>
      <c r="C223" s="239"/>
      <c r="D223" s="234" t="s">
        <v>163</v>
      </c>
      <c r="E223" s="240" t="s">
        <v>21</v>
      </c>
      <c r="F223" s="241" t="s">
        <v>352</v>
      </c>
      <c r="G223" s="239"/>
      <c r="H223" s="242">
        <v>1.1579999999999999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163</v>
      </c>
      <c r="AU223" s="248" t="s">
        <v>83</v>
      </c>
      <c r="AV223" s="13" t="s">
        <v>83</v>
      </c>
      <c r="AW223" s="13" t="s">
        <v>35</v>
      </c>
      <c r="AX223" s="13" t="s">
        <v>73</v>
      </c>
      <c r="AY223" s="248" t="s">
        <v>151</v>
      </c>
    </row>
    <row r="224" s="13" customFormat="1">
      <c r="A224" s="13"/>
      <c r="B224" s="238"/>
      <c r="C224" s="239"/>
      <c r="D224" s="234" t="s">
        <v>163</v>
      </c>
      <c r="E224" s="240" t="s">
        <v>21</v>
      </c>
      <c r="F224" s="241" t="s">
        <v>353</v>
      </c>
      <c r="G224" s="239"/>
      <c r="H224" s="242">
        <v>-0.039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163</v>
      </c>
      <c r="AU224" s="248" t="s">
        <v>83</v>
      </c>
      <c r="AV224" s="13" t="s">
        <v>83</v>
      </c>
      <c r="AW224" s="13" t="s">
        <v>35</v>
      </c>
      <c r="AX224" s="13" t="s">
        <v>73</v>
      </c>
      <c r="AY224" s="248" t="s">
        <v>151</v>
      </c>
    </row>
    <row r="225" s="14" customFormat="1">
      <c r="A225" s="14"/>
      <c r="B225" s="249"/>
      <c r="C225" s="250"/>
      <c r="D225" s="234" t="s">
        <v>163</v>
      </c>
      <c r="E225" s="251" t="s">
        <v>21</v>
      </c>
      <c r="F225" s="252" t="s">
        <v>177</v>
      </c>
      <c r="G225" s="250"/>
      <c r="H225" s="253">
        <v>1.119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163</v>
      </c>
      <c r="AU225" s="259" t="s">
        <v>83</v>
      </c>
      <c r="AV225" s="14" t="s">
        <v>159</v>
      </c>
      <c r="AW225" s="14" t="s">
        <v>35</v>
      </c>
      <c r="AX225" s="14" t="s">
        <v>81</v>
      </c>
      <c r="AY225" s="259" t="s">
        <v>151</v>
      </c>
    </row>
    <row r="226" s="2" customFormat="1" ht="21.75" customHeight="1">
      <c r="A226" s="41"/>
      <c r="B226" s="42"/>
      <c r="C226" s="221" t="s">
        <v>354</v>
      </c>
      <c r="D226" s="221" t="s">
        <v>154</v>
      </c>
      <c r="E226" s="222" t="s">
        <v>355</v>
      </c>
      <c r="F226" s="223" t="s">
        <v>356</v>
      </c>
      <c r="G226" s="224" t="s">
        <v>322</v>
      </c>
      <c r="H226" s="225">
        <v>21.260999999999999</v>
      </c>
      <c r="I226" s="226"/>
      <c r="J226" s="227">
        <f>ROUND(I226*H226,2)</f>
        <v>0</v>
      </c>
      <c r="K226" s="223" t="s">
        <v>158</v>
      </c>
      <c r="L226" s="47"/>
      <c r="M226" s="228" t="s">
        <v>21</v>
      </c>
      <c r="N226" s="229" t="s">
        <v>44</v>
      </c>
      <c r="O226" s="8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32" t="s">
        <v>159</v>
      </c>
      <c r="AT226" s="232" t="s">
        <v>154</v>
      </c>
      <c r="AU226" s="232" t="s">
        <v>83</v>
      </c>
      <c r="AY226" s="19" t="s">
        <v>151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9" t="s">
        <v>81</v>
      </c>
      <c r="BK226" s="233">
        <f>ROUND(I226*H226,2)</f>
        <v>0</v>
      </c>
      <c r="BL226" s="19" t="s">
        <v>159</v>
      </c>
      <c r="BM226" s="232" t="s">
        <v>357</v>
      </c>
    </row>
    <row r="227" s="2" customFormat="1">
      <c r="A227" s="41"/>
      <c r="B227" s="42"/>
      <c r="C227" s="43"/>
      <c r="D227" s="234" t="s">
        <v>161</v>
      </c>
      <c r="E227" s="43"/>
      <c r="F227" s="235" t="s">
        <v>358</v>
      </c>
      <c r="G227" s="43"/>
      <c r="H227" s="43"/>
      <c r="I227" s="139"/>
      <c r="J227" s="43"/>
      <c r="K227" s="43"/>
      <c r="L227" s="47"/>
      <c r="M227" s="236"/>
      <c r="N227" s="237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161</v>
      </c>
      <c r="AU227" s="19" t="s">
        <v>83</v>
      </c>
    </row>
    <row r="228" s="13" customFormat="1">
      <c r="A228" s="13"/>
      <c r="B228" s="238"/>
      <c r="C228" s="239"/>
      <c r="D228" s="234" t="s">
        <v>163</v>
      </c>
      <c r="E228" s="240" t="s">
        <v>21</v>
      </c>
      <c r="F228" s="241" t="s">
        <v>352</v>
      </c>
      <c r="G228" s="239"/>
      <c r="H228" s="242">
        <v>1.1579999999999999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163</v>
      </c>
      <c r="AU228" s="248" t="s">
        <v>83</v>
      </c>
      <c r="AV228" s="13" t="s">
        <v>83</v>
      </c>
      <c r="AW228" s="13" t="s">
        <v>35</v>
      </c>
      <c r="AX228" s="13" t="s">
        <v>73</v>
      </c>
      <c r="AY228" s="248" t="s">
        <v>151</v>
      </c>
    </row>
    <row r="229" s="13" customFormat="1">
      <c r="A229" s="13"/>
      <c r="B229" s="238"/>
      <c r="C229" s="239"/>
      <c r="D229" s="234" t="s">
        <v>163</v>
      </c>
      <c r="E229" s="240" t="s">
        <v>21</v>
      </c>
      <c r="F229" s="241" t="s">
        <v>353</v>
      </c>
      <c r="G229" s="239"/>
      <c r="H229" s="242">
        <v>-0.039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163</v>
      </c>
      <c r="AU229" s="248" t="s">
        <v>83</v>
      </c>
      <c r="AV229" s="13" t="s">
        <v>83</v>
      </c>
      <c r="AW229" s="13" t="s">
        <v>35</v>
      </c>
      <c r="AX229" s="13" t="s">
        <v>73</v>
      </c>
      <c r="AY229" s="248" t="s">
        <v>151</v>
      </c>
    </row>
    <row r="230" s="14" customFormat="1">
      <c r="A230" s="14"/>
      <c r="B230" s="249"/>
      <c r="C230" s="250"/>
      <c r="D230" s="234" t="s">
        <v>163</v>
      </c>
      <c r="E230" s="251" t="s">
        <v>21</v>
      </c>
      <c r="F230" s="252" t="s">
        <v>177</v>
      </c>
      <c r="G230" s="250"/>
      <c r="H230" s="253">
        <v>1.119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163</v>
      </c>
      <c r="AU230" s="259" t="s">
        <v>83</v>
      </c>
      <c r="AV230" s="14" t="s">
        <v>159</v>
      </c>
      <c r="AW230" s="14" t="s">
        <v>35</v>
      </c>
      <c r="AX230" s="14" t="s">
        <v>81</v>
      </c>
      <c r="AY230" s="259" t="s">
        <v>151</v>
      </c>
    </row>
    <row r="231" s="13" customFormat="1">
      <c r="A231" s="13"/>
      <c r="B231" s="238"/>
      <c r="C231" s="239"/>
      <c r="D231" s="234" t="s">
        <v>163</v>
      </c>
      <c r="E231" s="239"/>
      <c r="F231" s="241" t="s">
        <v>359</v>
      </c>
      <c r="G231" s="239"/>
      <c r="H231" s="242">
        <v>21.260999999999999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163</v>
      </c>
      <c r="AU231" s="248" t="s">
        <v>83</v>
      </c>
      <c r="AV231" s="13" t="s">
        <v>83</v>
      </c>
      <c r="AW231" s="13" t="s">
        <v>4</v>
      </c>
      <c r="AX231" s="13" t="s">
        <v>81</v>
      </c>
      <c r="AY231" s="248" t="s">
        <v>151</v>
      </c>
    </row>
    <row r="232" s="2" customFormat="1" ht="21.75" customHeight="1">
      <c r="A232" s="41"/>
      <c r="B232" s="42"/>
      <c r="C232" s="221" t="s">
        <v>360</v>
      </c>
      <c r="D232" s="221" t="s">
        <v>154</v>
      </c>
      <c r="E232" s="222" t="s">
        <v>361</v>
      </c>
      <c r="F232" s="223" t="s">
        <v>362</v>
      </c>
      <c r="G232" s="224" t="s">
        <v>322</v>
      </c>
      <c r="H232" s="225">
        <v>0.27300000000000002</v>
      </c>
      <c r="I232" s="226"/>
      <c r="J232" s="227">
        <f>ROUND(I232*H232,2)</f>
        <v>0</v>
      </c>
      <c r="K232" s="223" t="s">
        <v>158</v>
      </c>
      <c r="L232" s="47"/>
      <c r="M232" s="228" t="s">
        <v>21</v>
      </c>
      <c r="N232" s="229" t="s">
        <v>44</v>
      </c>
      <c r="O232" s="8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32" t="s">
        <v>159</v>
      </c>
      <c r="AT232" s="232" t="s">
        <v>154</v>
      </c>
      <c r="AU232" s="232" t="s">
        <v>83</v>
      </c>
      <c r="AY232" s="19" t="s">
        <v>151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9" t="s">
        <v>81</v>
      </c>
      <c r="BK232" s="233">
        <f>ROUND(I232*H232,2)</f>
        <v>0</v>
      </c>
      <c r="BL232" s="19" t="s">
        <v>159</v>
      </c>
      <c r="BM232" s="232" t="s">
        <v>363</v>
      </c>
    </row>
    <row r="233" s="2" customFormat="1">
      <c r="A233" s="41"/>
      <c r="B233" s="42"/>
      <c r="C233" s="43"/>
      <c r="D233" s="234" t="s">
        <v>161</v>
      </c>
      <c r="E233" s="43"/>
      <c r="F233" s="235" t="s">
        <v>364</v>
      </c>
      <c r="G233" s="43"/>
      <c r="H233" s="43"/>
      <c r="I233" s="139"/>
      <c r="J233" s="43"/>
      <c r="K233" s="43"/>
      <c r="L233" s="47"/>
      <c r="M233" s="236"/>
      <c r="N233" s="237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161</v>
      </c>
      <c r="AU233" s="19" t="s">
        <v>83</v>
      </c>
    </row>
    <row r="234" s="2" customFormat="1" ht="33" customHeight="1">
      <c r="A234" s="41"/>
      <c r="B234" s="42"/>
      <c r="C234" s="221" t="s">
        <v>365</v>
      </c>
      <c r="D234" s="221" t="s">
        <v>154</v>
      </c>
      <c r="E234" s="222" t="s">
        <v>366</v>
      </c>
      <c r="F234" s="223" t="s">
        <v>367</v>
      </c>
      <c r="G234" s="224" t="s">
        <v>322</v>
      </c>
      <c r="H234" s="225">
        <v>0.84699999999999998</v>
      </c>
      <c r="I234" s="226"/>
      <c r="J234" s="227">
        <f>ROUND(I234*H234,2)</f>
        <v>0</v>
      </c>
      <c r="K234" s="223" t="s">
        <v>158</v>
      </c>
      <c r="L234" s="47"/>
      <c r="M234" s="228" t="s">
        <v>21</v>
      </c>
      <c r="N234" s="229" t="s">
        <v>44</v>
      </c>
      <c r="O234" s="87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32" t="s">
        <v>159</v>
      </c>
      <c r="AT234" s="232" t="s">
        <v>154</v>
      </c>
      <c r="AU234" s="232" t="s">
        <v>83</v>
      </c>
      <c r="AY234" s="19" t="s">
        <v>151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9" t="s">
        <v>81</v>
      </c>
      <c r="BK234" s="233">
        <f>ROUND(I234*H234,2)</f>
        <v>0</v>
      </c>
      <c r="BL234" s="19" t="s">
        <v>159</v>
      </c>
      <c r="BM234" s="232" t="s">
        <v>368</v>
      </c>
    </row>
    <row r="235" s="2" customFormat="1">
      <c r="A235" s="41"/>
      <c r="B235" s="42"/>
      <c r="C235" s="43"/>
      <c r="D235" s="234" t="s">
        <v>161</v>
      </c>
      <c r="E235" s="43"/>
      <c r="F235" s="235" t="s">
        <v>369</v>
      </c>
      <c r="G235" s="43"/>
      <c r="H235" s="43"/>
      <c r="I235" s="139"/>
      <c r="J235" s="43"/>
      <c r="K235" s="43"/>
      <c r="L235" s="47"/>
      <c r="M235" s="236"/>
      <c r="N235" s="237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161</v>
      </c>
      <c r="AU235" s="19" t="s">
        <v>83</v>
      </c>
    </row>
    <row r="236" s="12" customFormat="1" ht="22.8" customHeight="1">
      <c r="A236" s="12"/>
      <c r="B236" s="205"/>
      <c r="C236" s="206"/>
      <c r="D236" s="207" t="s">
        <v>72</v>
      </c>
      <c r="E236" s="219" t="s">
        <v>370</v>
      </c>
      <c r="F236" s="219" t="s">
        <v>371</v>
      </c>
      <c r="G236" s="206"/>
      <c r="H236" s="206"/>
      <c r="I236" s="209"/>
      <c r="J236" s="220">
        <f>BK236</f>
        <v>0</v>
      </c>
      <c r="K236" s="206"/>
      <c r="L236" s="211"/>
      <c r="M236" s="212"/>
      <c r="N236" s="213"/>
      <c r="O236" s="213"/>
      <c r="P236" s="214">
        <f>SUM(P237:P244)</f>
        <v>0</v>
      </c>
      <c r="Q236" s="213"/>
      <c r="R236" s="214">
        <f>SUM(R237:R244)</f>
        <v>0</v>
      </c>
      <c r="S236" s="213"/>
      <c r="T236" s="215">
        <f>SUM(T237:T244)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6" t="s">
        <v>81</v>
      </c>
      <c r="AT236" s="217" t="s">
        <v>72</v>
      </c>
      <c r="AU236" s="217" t="s">
        <v>81</v>
      </c>
      <c r="AY236" s="216" t="s">
        <v>151</v>
      </c>
      <c r="BK236" s="218">
        <f>SUM(BK237:BK244)</f>
        <v>0</v>
      </c>
    </row>
    <row r="237" s="2" customFormat="1" ht="21.75" customHeight="1">
      <c r="A237" s="41"/>
      <c r="B237" s="42"/>
      <c r="C237" s="221" t="s">
        <v>372</v>
      </c>
      <c r="D237" s="221" t="s">
        <v>154</v>
      </c>
      <c r="E237" s="222" t="s">
        <v>373</v>
      </c>
      <c r="F237" s="223" t="s">
        <v>374</v>
      </c>
      <c r="G237" s="224" t="s">
        <v>322</v>
      </c>
      <c r="H237" s="225">
        <v>1</v>
      </c>
      <c r="I237" s="226"/>
      <c r="J237" s="227">
        <f>ROUND(I237*H237,2)</f>
        <v>0</v>
      </c>
      <c r="K237" s="223" t="s">
        <v>158</v>
      </c>
      <c r="L237" s="47"/>
      <c r="M237" s="228" t="s">
        <v>21</v>
      </c>
      <c r="N237" s="229" t="s">
        <v>44</v>
      </c>
      <c r="O237" s="8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32" t="s">
        <v>159</v>
      </c>
      <c r="AT237" s="232" t="s">
        <v>154</v>
      </c>
      <c r="AU237" s="232" t="s">
        <v>83</v>
      </c>
      <c r="AY237" s="19" t="s">
        <v>151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9" t="s">
        <v>81</v>
      </c>
      <c r="BK237" s="233">
        <f>ROUND(I237*H237,2)</f>
        <v>0</v>
      </c>
      <c r="BL237" s="19" t="s">
        <v>159</v>
      </c>
      <c r="BM237" s="232" t="s">
        <v>375</v>
      </c>
    </row>
    <row r="238" s="2" customFormat="1">
      <c r="A238" s="41"/>
      <c r="B238" s="42"/>
      <c r="C238" s="43"/>
      <c r="D238" s="234" t="s">
        <v>161</v>
      </c>
      <c r="E238" s="43"/>
      <c r="F238" s="235" t="s">
        <v>376</v>
      </c>
      <c r="G238" s="43"/>
      <c r="H238" s="43"/>
      <c r="I238" s="139"/>
      <c r="J238" s="43"/>
      <c r="K238" s="43"/>
      <c r="L238" s="47"/>
      <c r="M238" s="236"/>
      <c r="N238" s="237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161</v>
      </c>
      <c r="AU238" s="19" t="s">
        <v>83</v>
      </c>
    </row>
    <row r="239" s="2" customFormat="1" ht="16.5" customHeight="1">
      <c r="A239" s="41"/>
      <c r="B239" s="42"/>
      <c r="C239" s="221" t="s">
        <v>377</v>
      </c>
      <c r="D239" s="221" t="s">
        <v>154</v>
      </c>
      <c r="E239" s="222" t="s">
        <v>378</v>
      </c>
      <c r="F239" s="223" t="s">
        <v>379</v>
      </c>
      <c r="G239" s="224" t="s">
        <v>322</v>
      </c>
      <c r="H239" s="225">
        <v>1</v>
      </c>
      <c r="I239" s="226"/>
      <c r="J239" s="227">
        <f>ROUND(I239*H239,2)</f>
        <v>0</v>
      </c>
      <c r="K239" s="223" t="s">
        <v>158</v>
      </c>
      <c r="L239" s="47"/>
      <c r="M239" s="228" t="s">
        <v>21</v>
      </c>
      <c r="N239" s="229" t="s">
        <v>44</v>
      </c>
      <c r="O239" s="8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32" t="s">
        <v>159</v>
      </c>
      <c r="AT239" s="232" t="s">
        <v>154</v>
      </c>
      <c r="AU239" s="232" t="s">
        <v>83</v>
      </c>
      <c r="AY239" s="19" t="s">
        <v>151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9" t="s">
        <v>81</v>
      </c>
      <c r="BK239" s="233">
        <f>ROUND(I239*H239,2)</f>
        <v>0</v>
      </c>
      <c r="BL239" s="19" t="s">
        <v>159</v>
      </c>
      <c r="BM239" s="232" t="s">
        <v>380</v>
      </c>
    </row>
    <row r="240" s="2" customFormat="1">
      <c r="A240" s="41"/>
      <c r="B240" s="42"/>
      <c r="C240" s="43"/>
      <c r="D240" s="234" t="s">
        <v>161</v>
      </c>
      <c r="E240" s="43"/>
      <c r="F240" s="235" t="s">
        <v>381</v>
      </c>
      <c r="G240" s="43"/>
      <c r="H240" s="43"/>
      <c r="I240" s="139"/>
      <c r="J240" s="43"/>
      <c r="K240" s="43"/>
      <c r="L240" s="47"/>
      <c r="M240" s="236"/>
      <c r="N240" s="237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161</v>
      </c>
      <c r="AU240" s="19" t="s">
        <v>83</v>
      </c>
    </row>
    <row r="241" s="13" customFormat="1">
      <c r="A241" s="13"/>
      <c r="B241" s="238"/>
      <c r="C241" s="239"/>
      <c r="D241" s="234" t="s">
        <v>163</v>
      </c>
      <c r="E241" s="240" t="s">
        <v>21</v>
      </c>
      <c r="F241" s="241" t="s">
        <v>382</v>
      </c>
      <c r="G241" s="239"/>
      <c r="H241" s="242">
        <v>1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163</v>
      </c>
      <c r="AU241" s="248" t="s">
        <v>83</v>
      </c>
      <c r="AV241" s="13" t="s">
        <v>83</v>
      </c>
      <c r="AW241" s="13" t="s">
        <v>35</v>
      </c>
      <c r="AX241" s="13" t="s">
        <v>81</v>
      </c>
      <c r="AY241" s="248" t="s">
        <v>151</v>
      </c>
    </row>
    <row r="242" s="2" customFormat="1" ht="21.75" customHeight="1">
      <c r="A242" s="41"/>
      <c r="B242" s="42"/>
      <c r="C242" s="221" t="s">
        <v>383</v>
      </c>
      <c r="D242" s="221" t="s">
        <v>154</v>
      </c>
      <c r="E242" s="222" t="s">
        <v>384</v>
      </c>
      <c r="F242" s="223" t="s">
        <v>385</v>
      </c>
      <c r="G242" s="224" t="s">
        <v>322</v>
      </c>
      <c r="H242" s="225">
        <v>0.5</v>
      </c>
      <c r="I242" s="226"/>
      <c r="J242" s="227">
        <f>ROUND(I242*H242,2)</f>
        <v>0</v>
      </c>
      <c r="K242" s="223" t="s">
        <v>158</v>
      </c>
      <c r="L242" s="47"/>
      <c r="M242" s="228" t="s">
        <v>21</v>
      </c>
      <c r="N242" s="229" t="s">
        <v>44</v>
      </c>
      <c r="O242" s="8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32" t="s">
        <v>159</v>
      </c>
      <c r="AT242" s="232" t="s">
        <v>154</v>
      </c>
      <c r="AU242" s="232" t="s">
        <v>83</v>
      </c>
      <c r="AY242" s="19" t="s">
        <v>151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9" t="s">
        <v>81</v>
      </c>
      <c r="BK242" s="233">
        <f>ROUND(I242*H242,2)</f>
        <v>0</v>
      </c>
      <c r="BL242" s="19" t="s">
        <v>159</v>
      </c>
      <c r="BM242" s="232" t="s">
        <v>386</v>
      </c>
    </row>
    <row r="243" s="2" customFormat="1">
      <c r="A243" s="41"/>
      <c r="B243" s="42"/>
      <c r="C243" s="43"/>
      <c r="D243" s="234" t="s">
        <v>161</v>
      </c>
      <c r="E243" s="43"/>
      <c r="F243" s="235" t="s">
        <v>387</v>
      </c>
      <c r="G243" s="43"/>
      <c r="H243" s="43"/>
      <c r="I243" s="139"/>
      <c r="J243" s="43"/>
      <c r="K243" s="43"/>
      <c r="L243" s="47"/>
      <c r="M243" s="236"/>
      <c r="N243" s="237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161</v>
      </c>
      <c r="AU243" s="19" t="s">
        <v>83</v>
      </c>
    </row>
    <row r="244" s="13" customFormat="1">
      <c r="A244" s="13"/>
      <c r="B244" s="238"/>
      <c r="C244" s="239"/>
      <c r="D244" s="234" t="s">
        <v>163</v>
      </c>
      <c r="E244" s="240" t="s">
        <v>21</v>
      </c>
      <c r="F244" s="241" t="s">
        <v>388</v>
      </c>
      <c r="G244" s="239"/>
      <c r="H244" s="242">
        <v>0.5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163</v>
      </c>
      <c r="AU244" s="248" t="s">
        <v>83</v>
      </c>
      <c r="AV244" s="13" t="s">
        <v>83</v>
      </c>
      <c r="AW244" s="13" t="s">
        <v>35</v>
      </c>
      <c r="AX244" s="13" t="s">
        <v>81</v>
      </c>
      <c r="AY244" s="248" t="s">
        <v>151</v>
      </c>
    </row>
    <row r="245" s="12" customFormat="1" ht="25.92" customHeight="1">
      <c r="A245" s="12"/>
      <c r="B245" s="205"/>
      <c r="C245" s="206"/>
      <c r="D245" s="207" t="s">
        <v>72</v>
      </c>
      <c r="E245" s="208" t="s">
        <v>389</v>
      </c>
      <c r="F245" s="208" t="s">
        <v>390</v>
      </c>
      <c r="G245" s="206"/>
      <c r="H245" s="206"/>
      <c r="I245" s="209"/>
      <c r="J245" s="210">
        <f>BK245</f>
        <v>0</v>
      </c>
      <c r="K245" s="206"/>
      <c r="L245" s="211"/>
      <c r="M245" s="212"/>
      <c r="N245" s="213"/>
      <c r="O245" s="213"/>
      <c r="P245" s="214">
        <f>P246+P308+P324+P327+P330+P426+P432+P443</f>
        <v>0</v>
      </c>
      <c r="Q245" s="213"/>
      <c r="R245" s="214">
        <f>R246+R308+R324+R327+R330+R426+R432+R443</f>
        <v>6.0402476300000014</v>
      </c>
      <c r="S245" s="213"/>
      <c r="T245" s="215">
        <f>T246+T308+T324+T327+T330+T426+T432+T443</f>
        <v>0.298155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6" t="s">
        <v>83</v>
      </c>
      <c r="AT245" s="217" t="s">
        <v>72</v>
      </c>
      <c r="AU245" s="217" t="s">
        <v>73</v>
      </c>
      <c r="AY245" s="216" t="s">
        <v>151</v>
      </c>
      <c r="BK245" s="218">
        <f>BK246+BK308+BK324+BK327+BK330+BK426+BK432+BK443</f>
        <v>0</v>
      </c>
    </row>
    <row r="246" s="12" customFormat="1" ht="22.8" customHeight="1">
      <c r="A246" s="12"/>
      <c r="B246" s="205"/>
      <c r="C246" s="206"/>
      <c r="D246" s="207" t="s">
        <v>72</v>
      </c>
      <c r="E246" s="219" t="s">
        <v>391</v>
      </c>
      <c r="F246" s="219" t="s">
        <v>392</v>
      </c>
      <c r="G246" s="206"/>
      <c r="H246" s="206"/>
      <c r="I246" s="209"/>
      <c r="J246" s="220">
        <f>BK246</f>
        <v>0</v>
      </c>
      <c r="K246" s="206"/>
      <c r="L246" s="211"/>
      <c r="M246" s="212"/>
      <c r="N246" s="213"/>
      <c r="O246" s="213"/>
      <c r="P246" s="214">
        <f>SUM(P247:P307)</f>
        <v>0</v>
      </c>
      <c r="Q246" s="213"/>
      <c r="R246" s="214">
        <f>SUM(R247:R307)</f>
        <v>5.1187479200000006</v>
      </c>
      <c r="S246" s="213"/>
      <c r="T246" s="215">
        <f>SUM(T247:T307)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6" t="s">
        <v>83</v>
      </c>
      <c r="AT246" s="217" t="s">
        <v>72</v>
      </c>
      <c r="AU246" s="217" t="s">
        <v>81</v>
      </c>
      <c r="AY246" s="216" t="s">
        <v>151</v>
      </c>
      <c r="BK246" s="218">
        <f>SUM(BK247:BK307)</f>
        <v>0</v>
      </c>
    </row>
    <row r="247" s="2" customFormat="1" ht="21.75" customHeight="1">
      <c r="A247" s="41"/>
      <c r="B247" s="42"/>
      <c r="C247" s="221" t="s">
        <v>393</v>
      </c>
      <c r="D247" s="221" t="s">
        <v>154</v>
      </c>
      <c r="E247" s="222" t="s">
        <v>394</v>
      </c>
      <c r="F247" s="223" t="s">
        <v>395</v>
      </c>
      <c r="G247" s="224" t="s">
        <v>173</v>
      </c>
      <c r="H247" s="225">
        <v>30.606000000000002</v>
      </c>
      <c r="I247" s="226"/>
      <c r="J247" s="227">
        <f>ROUND(I247*H247,2)</f>
        <v>0</v>
      </c>
      <c r="K247" s="223" t="s">
        <v>158</v>
      </c>
      <c r="L247" s="47"/>
      <c r="M247" s="228" t="s">
        <v>21</v>
      </c>
      <c r="N247" s="229" t="s">
        <v>44</v>
      </c>
      <c r="O247" s="87"/>
      <c r="P247" s="230">
        <f>O247*H247</f>
        <v>0</v>
      </c>
      <c r="Q247" s="230">
        <v>0.084000000000000005</v>
      </c>
      <c r="R247" s="230">
        <f>Q247*H247</f>
        <v>2.5709040000000001</v>
      </c>
      <c r="S247" s="230">
        <v>0</v>
      </c>
      <c r="T247" s="23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32" t="s">
        <v>271</v>
      </c>
      <c r="AT247" s="232" t="s">
        <v>154</v>
      </c>
      <c r="AU247" s="232" t="s">
        <v>83</v>
      </c>
      <c r="AY247" s="19" t="s">
        <v>151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9" t="s">
        <v>81</v>
      </c>
      <c r="BK247" s="233">
        <f>ROUND(I247*H247,2)</f>
        <v>0</v>
      </c>
      <c r="BL247" s="19" t="s">
        <v>271</v>
      </c>
      <c r="BM247" s="232" t="s">
        <v>396</v>
      </c>
    </row>
    <row r="248" s="2" customFormat="1">
      <c r="A248" s="41"/>
      <c r="B248" s="42"/>
      <c r="C248" s="43"/>
      <c r="D248" s="234" t="s">
        <v>161</v>
      </c>
      <c r="E248" s="43"/>
      <c r="F248" s="235" t="s">
        <v>397</v>
      </c>
      <c r="G248" s="43"/>
      <c r="H248" s="43"/>
      <c r="I248" s="139"/>
      <c r="J248" s="43"/>
      <c r="K248" s="43"/>
      <c r="L248" s="47"/>
      <c r="M248" s="236"/>
      <c r="N248" s="237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161</v>
      </c>
      <c r="AU248" s="19" t="s">
        <v>83</v>
      </c>
    </row>
    <row r="249" s="15" customFormat="1">
      <c r="A249" s="15"/>
      <c r="B249" s="260"/>
      <c r="C249" s="261"/>
      <c r="D249" s="234" t="s">
        <v>163</v>
      </c>
      <c r="E249" s="262" t="s">
        <v>21</v>
      </c>
      <c r="F249" s="263" t="s">
        <v>183</v>
      </c>
      <c r="G249" s="261"/>
      <c r="H249" s="262" t="s">
        <v>21</v>
      </c>
      <c r="I249" s="264"/>
      <c r="J249" s="261"/>
      <c r="K249" s="261"/>
      <c r="L249" s="265"/>
      <c r="M249" s="266"/>
      <c r="N249" s="267"/>
      <c r="O249" s="267"/>
      <c r="P249" s="267"/>
      <c r="Q249" s="267"/>
      <c r="R249" s="267"/>
      <c r="S249" s="267"/>
      <c r="T249" s="26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9" t="s">
        <v>163</v>
      </c>
      <c r="AU249" s="269" t="s">
        <v>83</v>
      </c>
      <c r="AV249" s="15" t="s">
        <v>81</v>
      </c>
      <c r="AW249" s="15" t="s">
        <v>35</v>
      </c>
      <c r="AX249" s="15" t="s">
        <v>73</v>
      </c>
      <c r="AY249" s="269" t="s">
        <v>151</v>
      </c>
    </row>
    <row r="250" s="13" customFormat="1">
      <c r="A250" s="13"/>
      <c r="B250" s="238"/>
      <c r="C250" s="239"/>
      <c r="D250" s="234" t="s">
        <v>163</v>
      </c>
      <c r="E250" s="240" t="s">
        <v>21</v>
      </c>
      <c r="F250" s="241" t="s">
        <v>398</v>
      </c>
      <c r="G250" s="239"/>
      <c r="H250" s="242">
        <v>30.606000000000002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163</v>
      </c>
      <c r="AU250" s="248" t="s">
        <v>83</v>
      </c>
      <c r="AV250" s="13" t="s">
        <v>83</v>
      </c>
      <c r="AW250" s="13" t="s">
        <v>35</v>
      </c>
      <c r="AX250" s="13" t="s">
        <v>81</v>
      </c>
      <c r="AY250" s="248" t="s">
        <v>151</v>
      </c>
    </row>
    <row r="251" s="2" customFormat="1" ht="21.75" customHeight="1">
      <c r="A251" s="41"/>
      <c r="B251" s="42"/>
      <c r="C251" s="221" t="s">
        <v>399</v>
      </c>
      <c r="D251" s="221" t="s">
        <v>154</v>
      </c>
      <c r="E251" s="222" t="s">
        <v>400</v>
      </c>
      <c r="F251" s="223" t="s">
        <v>401</v>
      </c>
      <c r="G251" s="224" t="s">
        <v>180</v>
      </c>
      <c r="H251" s="225">
        <v>122.40000000000001</v>
      </c>
      <c r="I251" s="226"/>
      <c r="J251" s="227">
        <f>ROUND(I251*H251,2)</f>
        <v>0</v>
      </c>
      <c r="K251" s="223" t="s">
        <v>158</v>
      </c>
      <c r="L251" s="47"/>
      <c r="M251" s="228" t="s">
        <v>21</v>
      </c>
      <c r="N251" s="229" t="s">
        <v>44</v>
      </c>
      <c r="O251" s="8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32" t="s">
        <v>271</v>
      </c>
      <c r="AT251" s="232" t="s">
        <v>154</v>
      </c>
      <c r="AU251" s="232" t="s">
        <v>83</v>
      </c>
      <c r="AY251" s="19" t="s">
        <v>151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9" t="s">
        <v>81</v>
      </c>
      <c r="BK251" s="233">
        <f>ROUND(I251*H251,2)</f>
        <v>0</v>
      </c>
      <c r="BL251" s="19" t="s">
        <v>271</v>
      </c>
      <c r="BM251" s="232" t="s">
        <v>402</v>
      </c>
    </row>
    <row r="252" s="2" customFormat="1">
      <c r="A252" s="41"/>
      <c r="B252" s="42"/>
      <c r="C252" s="43"/>
      <c r="D252" s="234" t="s">
        <v>161</v>
      </c>
      <c r="E252" s="43"/>
      <c r="F252" s="235" t="s">
        <v>403</v>
      </c>
      <c r="G252" s="43"/>
      <c r="H252" s="43"/>
      <c r="I252" s="139"/>
      <c r="J252" s="43"/>
      <c r="K252" s="43"/>
      <c r="L252" s="47"/>
      <c r="M252" s="236"/>
      <c r="N252" s="237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161</v>
      </c>
      <c r="AU252" s="19" t="s">
        <v>83</v>
      </c>
    </row>
    <row r="253" s="15" customFormat="1">
      <c r="A253" s="15"/>
      <c r="B253" s="260"/>
      <c r="C253" s="261"/>
      <c r="D253" s="234" t="s">
        <v>163</v>
      </c>
      <c r="E253" s="262" t="s">
        <v>21</v>
      </c>
      <c r="F253" s="263" t="s">
        <v>404</v>
      </c>
      <c r="G253" s="261"/>
      <c r="H253" s="262" t="s">
        <v>21</v>
      </c>
      <c r="I253" s="264"/>
      <c r="J253" s="261"/>
      <c r="K253" s="261"/>
      <c r="L253" s="265"/>
      <c r="M253" s="266"/>
      <c r="N253" s="267"/>
      <c r="O253" s="267"/>
      <c r="P253" s="267"/>
      <c r="Q253" s="267"/>
      <c r="R253" s="267"/>
      <c r="S253" s="267"/>
      <c r="T253" s="26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9" t="s">
        <v>163</v>
      </c>
      <c r="AU253" s="269" t="s">
        <v>83</v>
      </c>
      <c r="AV253" s="15" t="s">
        <v>81</v>
      </c>
      <c r="AW253" s="15" t="s">
        <v>35</v>
      </c>
      <c r="AX253" s="15" t="s">
        <v>73</v>
      </c>
      <c r="AY253" s="269" t="s">
        <v>151</v>
      </c>
    </row>
    <row r="254" s="13" customFormat="1">
      <c r="A254" s="13"/>
      <c r="B254" s="238"/>
      <c r="C254" s="239"/>
      <c r="D254" s="234" t="s">
        <v>163</v>
      </c>
      <c r="E254" s="240" t="s">
        <v>21</v>
      </c>
      <c r="F254" s="241" t="s">
        <v>231</v>
      </c>
      <c r="G254" s="239"/>
      <c r="H254" s="242">
        <v>103.24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163</v>
      </c>
      <c r="AU254" s="248" t="s">
        <v>83</v>
      </c>
      <c r="AV254" s="13" t="s">
        <v>83</v>
      </c>
      <c r="AW254" s="13" t="s">
        <v>35</v>
      </c>
      <c r="AX254" s="13" t="s">
        <v>73</v>
      </c>
      <c r="AY254" s="248" t="s">
        <v>151</v>
      </c>
    </row>
    <row r="255" s="13" customFormat="1">
      <c r="A255" s="13"/>
      <c r="B255" s="238"/>
      <c r="C255" s="239"/>
      <c r="D255" s="234" t="s">
        <v>163</v>
      </c>
      <c r="E255" s="240" t="s">
        <v>21</v>
      </c>
      <c r="F255" s="241" t="s">
        <v>405</v>
      </c>
      <c r="G255" s="239"/>
      <c r="H255" s="242">
        <v>19.16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163</v>
      </c>
      <c r="AU255" s="248" t="s">
        <v>83</v>
      </c>
      <c r="AV255" s="13" t="s">
        <v>83</v>
      </c>
      <c r="AW255" s="13" t="s">
        <v>35</v>
      </c>
      <c r="AX255" s="13" t="s">
        <v>73</v>
      </c>
      <c r="AY255" s="248" t="s">
        <v>151</v>
      </c>
    </row>
    <row r="256" s="14" customFormat="1">
      <c r="A256" s="14"/>
      <c r="B256" s="249"/>
      <c r="C256" s="250"/>
      <c r="D256" s="234" t="s">
        <v>163</v>
      </c>
      <c r="E256" s="251" t="s">
        <v>21</v>
      </c>
      <c r="F256" s="252" t="s">
        <v>177</v>
      </c>
      <c r="G256" s="250"/>
      <c r="H256" s="253">
        <v>122.40000000000001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9" t="s">
        <v>163</v>
      </c>
      <c r="AU256" s="259" t="s">
        <v>83</v>
      </c>
      <c r="AV256" s="14" t="s">
        <v>159</v>
      </c>
      <c r="AW256" s="14" t="s">
        <v>35</v>
      </c>
      <c r="AX256" s="14" t="s">
        <v>81</v>
      </c>
      <c r="AY256" s="259" t="s">
        <v>151</v>
      </c>
    </row>
    <row r="257" s="2" customFormat="1" ht="33" customHeight="1">
      <c r="A257" s="41"/>
      <c r="B257" s="42"/>
      <c r="C257" s="281" t="s">
        <v>406</v>
      </c>
      <c r="D257" s="281" t="s">
        <v>407</v>
      </c>
      <c r="E257" s="282" t="s">
        <v>408</v>
      </c>
      <c r="F257" s="283" t="s">
        <v>409</v>
      </c>
      <c r="G257" s="284" t="s">
        <v>180</v>
      </c>
      <c r="H257" s="285">
        <v>124.848</v>
      </c>
      <c r="I257" s="286"/>
      <c r="J257" s="287">
        <f>ROUND(I257*H257,2)</f>
        <v>0</v>
      </c>
      <c r="K257" s="283" t="s">
        <v>21</v>
      </c>
      <c r="L257" s="288"/>
      <c r="M257" s="289" t="s">
        <v>21</v>
      </c>
      <c r="N257" s="290" t="s">
        <v>44</v>
      </c>
      <c r="O257" s="87"/>
      <c r="P257" s="230">
        <f>O257*H257</f>
        <v>0</v>
      </c>
      <c r="Q257" s="230">
        <v>0.0080199999999999994</v>
      </c>
      <c r="R257" s="230">
        <f>Q257*H257</f>
        <v>1.0012809599999999</v>
      </c>
      <c r="S257" s="230">
        <v>0</v>
      </c>
      <c r="T257" s="23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32" t="s">
        <v>372</v>
      </c>
      <c r="AT257" s="232" t="s">
        <v>407</v>
      </c>
      <c r="AU257" s="232" t="s">
        <v>83</v>
      </c>
      <c r="AY257" s="19" t="s">
        <v>151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9" t="s">
        <v>81</v>
      </c>
      <c r="BK257" s="233">
        <f>ROUND(I257*H257,2)</f>
        <v>0</v>
      </c>
      <c r="BL257" s="19" t="s">
        <v>271</v>
      </c>
      <c r="BM257" s="232" t="s">
        <v>410</v>
      </c>
    </row>
    <row r="258" s="2" customFormat="1">
      <c r="A258" s="41"/>
      <c r="B258" s="42"/>
      <c r="C258" s="43"/>
      <c r="D258" s="234" t="s">
        <v>161</v>
      </c>
      <c r="E258" s="43"/>
      <c r="F258" s="235" t="s">
        <v>409</v>
      </c>
      <c r="G258" s="43"/>
      <c r="H258" s="43"/>
      <c r="I258" s="139"/>
      <c r="J258" s="43"/>
      <c r="K258" s="43"/>
      <c r="L258" s="47"/>
      <c r="M258" s="236"/>
      <c r="N258" s="237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161</v>
      </c>
      <c r="AU258" s="19" t="s">
        <v>83</v>
      </c>
    </row>
    <row r="259" s="15" customFormat="1">
      <c r="A259" s="15"/>
      <c r="B259" s="260"/>
      <c r="C259" s="261"/>
      <c r="D259" s="234" t="s">
        <v>163</v>
      </c>
      <c r="E259" s="262" t="s">
        <v>21</v>
      </c>
      <c r="F259" s="263" t="s">
        <v>404</v>
      </c>
      <c r="G259" s="261"/>
      <c r="H259" s="262" t="s">
        <v>21</v>
      </c>
      <c r="I259" s="264"/>
      <c r="J259" s="261"/>
      <c r="K259" s="261"/>
      <c r="L259" s="265"/>
      <c r="M259" s="266"/>
      <c r="N259" s="267"/>
      <c r="O259" s="267"/>
      <c r="P259" s="267"/>
      <c r="Q259" s="267"/>
      <c r="R259" s="267"/>
      <c r="S259" s="267"/>
      <c r="T259" s="26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9" t="s">
        <v>163</v>
      </c>
      <c r="AU259" s="269" t="s">
        <v>83</v>
      </c>
      <c r="AV259" s="15" t="s">
        <v>81</v>
      </c>
      <c r="AW259" s="15" t="s">
        <v>35</v>
      </c>
      <c r="AX259" s="15" t="s">
        <v>73</v>
      </c>
      <c r="AY259" s="269" t="s">
        <v>151</v>
      </c>
    </row>
    <row r="260" s="13" customFormat="1">
      <c r="A260" s="13"/>
      <c r="B260" s="238"/>
      <c r="C260" s="239"/>
      <c r="D260" s="234" t="s">
        <v>163</v>
      </c>
      <c r="E260" s="240" t="s">
        <v>21</v>
      </c>
      <c r="F260" s="241" t="s">
        <v>231</v>
      </c>
      <c r="G260" s="239"/>
      <c r="H260" s="242">
        <v>103.24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163</v>
      </c>
      <c r="AU260" s="248" t="s">
        <v>83</v>
      </c>
      <c r="AV260" s="13" t="s">
        <v>83</v>
      </c>
      <c r="AW260" s="13" t="s">
        <v>35</v>
      </c>
      <c r="AX260" s="13" t="s">
        <v>73</v>
      </c>
      <c r="AY260" s="248" t="s">
        <v>151</v>
      </c>
    </row>
    <row r="261" s="13" customFormat="1">
      <c r="A261" s="13"/>
      <c r="B261" s="238"/>
      <c r="C261" s="239"/>
      <c r="D261" s="234" t="s">
        <v>163</v>
      </c>
      <c r="E261" s="240" t="s">
        <v>21</v>
      </c>
      <c r="F261" s="241" t="s">
        <v>405</v>
      </c>
      <c r="G261" s="239"/>
      <c r="H261" s="242">
        <v>19.16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163</v>
      </c>
      <c r="AU261" s="248" t="s">
        <v>83</v>
      </c>
      <c r="AV261" s="13" t="s">
        <v>83</v>
      </c>
      <c r="AW261" s="13" t="s">
        <v>35</v>
      </c>
      <c r="AX261" s="13" t="s">
        <v>73</v>
      </c>
      <c r="AY261" s="248" t="s">
        <v>151</v>
      </c>
    </row>
    <row r="262" s="14" customFormat="1">
      <c r="A262" s="14"/>
      <c r="B262" s="249"/>
      <c r="C262" s="250"/>
      <c r="D262" s="234" t="s">
        <v>163</v>
      </c>
      <c r="E262" s="251" t="s">
        <v>21</v>
      </c>
      <c r="F262" s="252" t="s">
        <v>177</v>
      </c>
      <c r="G262" s="250"/>
      <c r="H262" s="253">
        <v>122.40000000000001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9" t="s">
        <v>163</v>
      </c>
      <c r="AU262" s="259" t="s">
        <v>83</v>
      </c>
      <c r="AV262" s="14" t="s">
        <v>159</v>
      </c>
      <c r="AW262" s="14" t="s">
        <v>35</v>
      </c>
      <c r="AX262" s="14" t="s">
        <v>81</v>
      </c>
      <c r="AY262" s="259" t="s">
        <v>151</v>
      </c>
    </row>
    <row r="263" s="13" customFormat="1">
      <c r="A263" s="13"/>
      <c r="B263" s="238"/>
      <c r="C263" s="239"/>
      <c r="D263" s="234" t="s">
        <v>163</v>
      </c>
      <c r="E263" s="239"/>
      <c r="F263" s="241" t="s">
        <v>411</v>
      </c>
      <c r="G263" s="239"/>
      <c r="H263" s="242">
        <v>124.848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163</v>
      </c>
      <c r="AU263" s="248" t="s">
        <v>83</v>
      </c>
      <c r="AV263" s="13" t="s">
        <v>83</v>
      </c>
      <c r="AW263" s="13" t="s">
        <v>4</v>
      </c>
      <c r="AX263" s="13" t="s">
        <v>81</v>
      </c>
      <c r="AY263" s="248" t="s">
        <v>151</v>
      </c>
    </row>
    <row r="264" s="2" customFormat="1" ht="33" customHeight="1">
      <c r="A264" s="41"/>
      <c r="B264" s="42"/>
      <c r="C264" s="281" t="s">
        <v>412</v>
      </c>
      <c r="D264" s="281" t="s">
        <v>407</v>
      </c>
      <c r="E264" s="282" t="s">
        <v>413</v>
      </c>
      <c r="F264" s="283" t="s">
        <v>414</v>
      </c>
      <c r="G264" s="284" t="s">
        <v>180</v>
      </c>
      <c r="H264" s="285">
        <v>124.848</v>
      </c>
      <c r="I264" s="286"/>
      <c r="J264" s="287">
        <f>ROUND(I264*H264,2)</f>
        <v>0</v>
      </c>
      <c r="K264" s="283" t="s">
        <v>21</v>
      </c>
      <c r="L264" s="288"/>
      <c r="M264" s="289" t="s">
        <v>21</v>
      </c>
      <c r="N264" s="290" t="s">
        <v>44</v>
      </c>
      <c r="O264" s="87"/>
      <c r="P264" s="230">
        <f>O264*H264</f>
        <v>0</v>
      </c>
      <c r="Q264" s="230">
        <v>0.012</v>
      </c>
      <c r="R264" s="230">
        <f>Q264*H264</f>
        <v>1.498176</v>
      </c>
      <c r="S264" s="230">
        <v>0</v>
      </c>
      <c r="T264" s="23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32" t="s">
        <v>372</v>
      </c>
      <c r="AT264" s="232" t="s">
        <v>407</v>
      </c>
      <c r="AU264" s="232" t="s">
        <v>83</v>
      </c>
      <c r="AY264" s="19" t="s">
        <v>151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9" t="s">
        <v>81</v>
      </c>
      <c r="BK264" s="233">
        <f>ROUND(I264*H264,2)</f>
        <v>0</v>
      </c>
      <c r="BL264" s="19" t="s">
        <v>271</v>
      </c>
      <c r="BM264" s="232" t="s">
        <v>415</v>
      </c>
    </row>
    <row r="265" s="2" customFormat="1">
      <c r="A265" s="41"/>
      <c r="B265" s="42"/>
      <c r="C265" s="43"/>
      <c r="D265" s="234" t="s">
        <v>161</v>
      </c>
      <c r="E265" s="43"/>
      <c r="F265" s="235" t="s">
        <v>414</v>
      </c>
      <c r="G265" s="43"/>
      <c r="H265" s="43"/>
      <c r="I265" s="139"/>
      <c r="J265" s="43"/>
      <c r="K265" s="43"/>
      <c r="L265" s="47"/>
      <c r="M265" s="236"/>
      <c r="N265" s="237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161</v>
      </c>
      <c r="AU265" s="19" t="s">
        <v>83</v>
      </c>
    </row>
    <row r="266" s="15" customFormat="1">
      <c r="A266" s="15"/>
      <c r="B266" s="260"/>
      <c r="C266" s="261"/>
      <c r="D266" s="234" t="s">
        <v>163</v>
      </c>
      <c r="E266" s="262" t="s">
        <v>21</v>
      </c>
      <c r="F266" s="263" t="s">
        <v>404</v>
      </c>
      <c r="G266" s="261"/>
      <c r="H266" s="262" t="s">
        <v>21</v>
      </c>
      <c r="I266" s="264"/>
      <c r="J266" s="261"/>
      <c r="K266" s="261"/>
      <c r="L266" s="265"/>
      <c r="M266" s="266"/>
      <c r="N266" s="267"/>
      <c r="O266" s="267"/>
      <c r="P266" s="267"/>
      <c r="Q266" s="267"/>
      <c r="R266" s="267"/>
      <c r="S266" s="267"/>
      <c r="T266" s="268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9" t="s">
        <v>163</v>
      </c>
      <c r="AU266" s="269" t="s">
        <v>83</v>
      </c>
      <c r="AV266" s="15" t="s">
        <v>81</v>
      </c>
      <c r="AW266" s="15" t="s">
        <v>35</v>
      </c>
      <c r="AX266" s="15" t="s">
        <v>73</v>
      </c>
      <c r="AY266" s="269" t="s">
        <v>151</v>
      </c>
    </row>
    <row r="267" s="13" customFormat="1">
      <c r="A267" s="13"/>
      <c r="B267" s="238"/>
      <c r="C267" s="239"/>
      <c r="D267" s="234" t="s">
        <v>163</v>
      </c>
      <c r="E267" s="240" t="s">
        <v>21</v>
      </c>
      <c r="F267" s="241" t="s">
        <v>231</v>
      </c>
      <c r="G267" s="239"/>
      <c r="H267" s="242">
        <v>103.24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163</v>
      </c>
      <c r="AU267" s="248" t="s">
        <v>83</v>
      </c>
      <c r="AV267" s="13" t="s">
        <v>83</v>
      </c>
      <c r="AW267" s="13" t="s">
        <v>35</v>
      </c>
      <c r="AX267" s="13" t="s">
        <v>73</v>
      </c>
      <c r="AY267" s="248" t="s">
        <v>151</v>
      </c>
    </row>
    <row r="268" s="13" customFormat="1">
      <c r="A268" s="13"/>
      <c r="B268" s="238"/>
      <c r="C268" s="239"/>
      <c r="D268" s="234" t="s">
        <v>163</v>
      </c>
      <c r="E268" s="240" t="s">
        <v>21</v>
      </c>
      <c r="F268" s="241" t="s">
        <v>405</v>
      </c>
      <c r="G268" s="239"/>
      <c r="H268" s="242">
        <v>19.16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163</v>
      </c>
      <c r="AU268" s="248" t="s">
        <v>83</v>
      </c>
      <c r="AV268" s="13" t="s">
        <v>83</v>
      </c>
      <c r="AW268" s="13" t="s">
        <v>35</v>
      </c>
      <c r="AX268" s="13" t="s">
        <v>73</v>
      </c>
      <c r="AY268" s="248" t="s">
        <v>151</v>
      </c>
    </row>
    <row r="269" s="14" customFormat="1">
      <c r="A269" s="14"/>
      <c r="B269" s="249"/>
      <c r="C269" s="250"/>
      <c r="D269" s="234" t="s">
        <v>163</v>
      </c>
      <c r="E269" s="251" t="s">
        <v>21</v>
      </c>
      <c r="F269" s="252" t="s">
        <v>177</v>
      </c>
      <c r="G269" s="250"/>
      <c r="H269" s="253">
        <v>122.40000000000001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163</v>
      </c>
      <c r="AU269" s="259" t="s">
        <v>83</v>
      </c>
      <c r="AV269" s="14" t="s">
        <v>159</v>
      </c>
      <c r="AW269" s="14" t="s">
        <v>35</v>
      </c>
      <c r="AX269" s="14" t="s">
        <v>81</v>
      </c>
      <c r="AY269" s="259" t="s">
        <v>151</v>
      </c>
    </row>
    <row r="270" s="13" customFormat="1">
      <c r="A270" s="13"/>
      <c r="B270" s="238"/>
      <c r="C270" s="239"/>
      <c r="D270" s="234" t="s">
        <v>163</v>
      </c>
      <c r="E270" s="239"/>
      <c r="F270" s="241" t="s">
        <v>411</v>
      </c>
      <c r="G270" s="239"/>
      <c r="H270" s="242">
        <v>124.848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163</v>
      </c>
      <c r="AU270" s="248" t="s">
        <v>83</v>
      </c>
      <c r="AV270" s="13" t="s">
        <v>83</v>
      </c>
      <c r="AW270" s="13" t="s">
        <v>4</v>
      </c>
      <c r="AX270" s="13" t="s">
        <v>81</v>
      </c>
      <c r="AY270" s="248" t="s">
        <v>151</v>
      </c>
    </row>
    <row r="271" s="2" customFormat="1" ht="21.75" customHeight="1">
      <c r="A271" s="41"/>
      <c r="B271" s="42"/>
      <c r="C271" s="221" t="s">
        <v>416</v>
      </c>
      <c r="D271" s="221" t="s">
        <v>154</v>
      </c>
      <c r="E271" s="222" t="s">
        <v>417</v>
      </c>
      <c r="F271" s="223" t="s">
        <v>418</v>
      </c>
      <c r="G271" s="224" t="s">
        <v>180</v>
      </c>
      <c r="H271" s="225">
        <v>16.600000000000001</v>
      </c>
      <c r="I271" s="226"/>
      <c r="J271" s="227">
        <f>ROUND(I271*H271,2)</f>
        <v>0</v>
      </c>
      <c r="K271" s="223" t="s">
        <v>21</v>
      </c>
      <c r="L271" s="47"/>
      <c r="M271" s="228" t="s">
        <v>21</v>
      </c>
      <c r="N271" s="229" t="s">
        <v>44</v>
      </c>
      <c r="O271" s="87"/>
      <c r="P271" s="230">
        <f>O271*H271</f>
        <v>0</v>
      </c>
      <c r="Q271" s="230">
        <v>0.00023000000000000001</v>
      </c>
      <c r="R271" s="230">
        <f>Q271*H271</f>
        <v>0.0038180000000000006</v>
      </c>
      <c r="S271" s="230">
        <v>0</v>
      </c>
      <c r="T271" s="23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32" t="s">
        <v>271</v>
      </c>
      <c r="AT271" s="232" t="s">
        <v>154</v>
      </c>
      <c r="AU271" s="232" t="s">
        <v>83</v>
      </c>
      <c r="AY271" s="19" t="s">
        <v>151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9" t="s">
        <v>81</v>
      </c>
      <c r="BK271" s="233">
        <f>ROUND(I271*H271,2)</f>
        <v>0</v>
      </c>
      <c r="BL271" s="19" t="s">
        <v>271</v>
      </c>
      <c r="BM271" s="232" t="s">
        <v>419</v>
      </c>
    </row>
    <row r="272" s="2" customFormat="1">
      <c r="A272" s="41"/>
      <c r="B272" s="42"/>
      <c r="C272" s="43"/>
      <c r="D272" s="234" t="s">
        <v>161</v>
      </c>
      <c r="E272" s="43"/>
      <c r="F272" s="235" t="s">
        <v>418</v>
      </c>
      <c r="G272" s="43"/>
      <c r="H272" s="43"/>
      <c r="I272" s="139"/>
      <c r="J272" s="43"/>
      <c r="K272" s="43"/>
      <c r="L272" s="47"/>
      <c r="M272" s="236"/>
      <c r="N272" s="237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161</v>
      </c>
      <c r="AU272" s="19" t="s">
        <v>83</v>
      </c>
    </row>
    <row r="273" s="13" customFormat="1">
      <c r="A273" s="13"/>
      <c r="B273" s="238"/>
      <c r="C273" s="239"/>
      <c r="D273" s="234" t="s">
        <v>163</v>
      </c>
      <c r="E273" s="240" t="s">
        <v>21</v>
      </c>
      <c r="F273" s="241" t="s">
        <v>420</v>
      </c>
      <c r="G273" s="239"/>
      <c r="H273" s="242">
        <v>16.600000000000001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163</v>
      </c>
      <c r="AU273" s="248" t="s">
        <v>83</v>
      </c>
      <c r="AV273" s="13" t="s">
        <v>83</v>
      </c>
      <c r="AW273" s="13" t="s">
        <v>35</v>
      </c>
      <c r="AX273" s="13" t="s">
        <v>73</v>
      </c>
      <c r="AY273" s="248" t="s">
        <v>151</v>
      </c>
    </row>
    <row r="274" s="14" customFormat="1">
      <c r="A274" s="14"/>
      <c r="B274" s="249"/>
      <c r="C274" s="250"/>
      <c r="D274" s="234" t="s">
        <v>163</v>
      </c>
      <c r="E274" s="251" t="s">
        <v>21</v>
      </c>
      <c r="F274" s="252" t="s">
        <v>177</v>
      </c>
      <c r="G274" s="250"/>
      <c r="H274" s="253">
        <v>16.600000000000001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163</v>
      </c>
      <c r="AU274" s="259" t="s">
        <v>83</v>
      </c>
      <c r="AV274" s="14" t="s">
        <v>159</v>
      </c>
      <c r="AW274" s="14" t="s">
        <v>35</v>
      </c>
      <c r="AX274" s="14" t="s">
        <v>81</v>
      </c>
      <c r="AY274" s="259" t="s">
        <v>151</v>
      </c>
    </row>
    <row r="275" s="2" customFormat="1" ht="33" customHeight="1">
      <c r="A275" s="41"/>
      <c r="B275" s="42"/>
      <c r="C275" s="281" t="s">
        <v>421</v>
      </c>
      <c r="D275" s="281" t="s">
        <v>407</v>
      </c>
      <c r="E275" s="282" t="s">
        <v>422</v>
      </c>
      <c r="F275" s="283" t="s">
        <v>423</v>
      </c>
      <c r="G275" s="284" t="s">
        <v>180</v>
      </c>
      <c r="H275" s="285">
        <v>17.43</v>
      </c>
      <c r="I275" s="286"/>
      <c r="J275" s="287">
        <f>ROUND(I275*H275,2)</f>
        <v>0</v>
      </c>
      <c r="K275" s="283" t="s">
        <v>21</v>
      </c>
      <c r="L275" s="288"/>
      <c r="M275" s="289" t="s">
        <v>21</v>
      </c>
      <c r="N275" s="290" t="s">
        <v>44</v>
      </c>
      <c r="O275" s="87"/>
      <c r="P275" s="230">
        <f>O275*H275</f>
        <v>0</v>
      </c>
      <c r="Q275" s="230">
        <v>0.0010200000000000001</v>
      </c>
      <c r="R275" s="230">
        <f>Q275*H275</f>
        <v>0.017778600000000002</v>
      </c>
      <c r="S275" s="230">
        <v>0</v>
      </c>
      <c r="T275" s="23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32" t="s">
        <v>372</v>
      </c>
      <c r="AT275" s="232" t="s">
        <v>407</v>
      </c>
      <c r="AU275" s="232" t="s">
        <v>83</v>
      </c>
      <c r="AY275" s="19" t="s">
        <v>151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9" t="s">
        <v>81</v>
      </c>
      <c r="BK275" s="233">
        <f>ROUND(I275*H275,2)</f>
        <v>0</v>
      </c>
      <c r="BL275" s="19" t="s">
        <v>271</v>
      </c>
      <c r="BM275" s="232" t="s">
        <v>424</v>
      </c>
    </row>
    <row r="276" s="2" customFormat="1">
      <c r="A276" s="41"/>
      <c r="B276" s="42"/>
      <c r="C276" s="43"/>
      <c r="D276" s="234" t="s">
        <v>161</v>
      </c>
      <c r="E276" s="43"/>
      <c r="F276" s="235" t="s">
        <v>423</v>
      </c>
      <c r="G276" s="43"/>
      <c r="H276" s="43"/>
      <c r="I276" s="139"/>
      <c r="J276" s="43"/>
      <c r="K276" s="43"/>
      <c r="L276" s="47"/>
      <c r="M276" s="236"/>
      <c r="N276" s="237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161</v>
      </c>
      <c r="AU276" s="19" t="s">
        <v>83</v>
      </c>
    </row>
    <row r="277" s="13" customFormat="1">
      <c r="A277" s="13"/>
      <c r="B277" s="238"/>
      <c r="C277" s="239"/>
      <c r="D277" s="234" t="s">
        <v>163</v>
      </c>
      <c r="E277" s="239"/>
      <c r="F277" s="241" t="s">
        <v>425</v>
      </c>
      <c r="G277" s="239"/>
      <c r="H277" s="242">
        <v>17.43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163</v>
      </c>
      <c r="AU277" s="248" t="s">
        <v>83</v>
      </c>
      <c r="AV277" s="13" t="s">
        <v>83</v>
      </c>
      <c r="AW277" s="13" t="s">
        <v>4</v>
      </c>
      <c r="AX277" s="13" t="s">
        <v>81</v>
      </c>
      <c r="AY277" s="248" t="s">
        <v>151</v>
      </c>
    </row>
    <row r="278" s="2" customFormat="1" ht="21.75" customHeight="1">
      <c r="A278" s="41"/>
      <c r="B278" s="42"/>
      <c r="C278" s="221" t="s">
        <v>426</v>
      </c>
      <c r="D278" s="221" t="s">
        <v>154</v>
      </c>
      <c r="E278" s="222" t="s">
        <v>427</v>
      </c>
      <c r="F278" s="223" t="s">
        <v>428</v>
      </c>
      <c r="G278" s="224" t="s">
        <v>180</v>
      </c>
      <c r="H278" s="225">
        <v>2.0249999999999999</v>
      </c>
      <c r="I278" s="226"/>
      <c r="J278" s="227">
        <f>ROUND(I278*H278,2)</f>
        <v>0</v>
      </c>
      <c r="K278" s="223" t="s">
        <v>158</v>
      </c>
      <c r="L278" s="47"/>
      <c r="M278" s="228" t="s">
        <v>21</v>
      </c>
      <c r="N278" s="229" t="s">
        <v>44</v>
      </c>
      <c r="O278" s="8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32" t="s">
        <v>271</v>
      </c>
      <c r="AT278" s="232" t="s">
        <v>154</v>
      </c>
      <c r="AU278" s="232" t="s">
        <v>83</v>
      </c>
      <c r="AY278" s="19" t="s">
        <v>151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9" t="s">
        <v>81</v>
      </c>
      <c r="BK278" s="233">
        <f>ROUND(I278*H278,2)</f>
        <v>0</v>
      </c>
      <c r="BL278" s="19" t="s">
        <v>271</v>
      </c>
      <c r="BM278" s="232" t="s">
        <v>429</v>
      </c>
    </row>
    <row r="279" s="2" customFormat="1">
      <c r="A279" s="41"/>
      <c r="B279" s="42"/>
      <c r="C279" s="43"/>
      <c r="D279" s="234" t="s">
        <v>161</v>
      </c>
      <c r="E279" s="43"/>
      <c r="F279" s="235" t="s">
        <v>430</v>
      </c>
      <c r="G279" s="43"/>
      <c r="H279" s="43"/>
      <c r="I279" s="139"/>
      <c r="J279" s="43"/>
      <c r="K279" s="43"/>
      <c r="L279" s="47"/>
      <c r="M279" s="236"/>
      <c r="N279" s="237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161</v>
      </c>
      <c r="AU279" s="19" t="s">
        <v>83</v>
      </c>
    </row>
    <row r="280" s="13" customFormat="1">
      <c r="A280" s="13"/>
      <c r="B280" s="238"/>
      <c r="C280" s="239"/>
      <c r="D280" s="234" t="s">
        <v>163</v>
      </c>
      <c r="E280" s="240" t="s">
        <v>21</v>
      </c>
      <c r="F280" s="241" t="s">
        <v>431</v>
      </c>
      <c r="G280" s="239"/>
      <c r="H280" s="242">
        <v>2.0249999999999999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163</v>
      </c>
      <c r="AU280" s="248" t="s">
        <v>83</v>
      </c>
      <c r="AV280" s="13" t="s">
        <v>83</v>
      </c>
      <c r="AW280" s="13" t="s">
        <v>35</v>
      </c>
      <c r="AX280" s="13" t="s">
        <v>81</v>
      </c>
      <c r="AY280" s="248" t="s">
        <v>151</v>
      </c>
    </row>
    <row r="281" s="2" customFormat="1" ht="33" customHeight="1">
      <c r="A281" s="41"/>
      <c r="B281" s="42"/>
      <c r="C281" s="281" t="s">
        <v>432</v>
      </c>
      <c r="D281" s="281" t="s">
        <v>407</v>
      </c>
      <c r="E281" s="282" t="s">
        <v>413</v>
      </c>
      <c r="F281" s="283" t="s">
        <v>414</v>
      </c>
      <c r="G281" s="284" t="s">
        <v>180</v>
      </c>
      <c r="H281" s="285">
        <v>2.1259999999999999</v>
      </c>
      <c r="I281" s="286"/>
      <c r="J281" s="287">
        <f>ROUND(I281*H281,2)</f>
        <v>0</v>
      </c>
      <c r="K281" s="283" t="s">
        <v>21</v>
      </c>
      <c r="L281" s="288"/>
      <c r="M281" s="289" t="s">
        <v>21</v>
      </c>
      <c r="N281" s="290" t="s">
        <v>44</v>
      </c>
      <c r="O281" s="87"/>
      <c r="P281" s="230">
        <f>O281*H281</f>
        <v>0</v>
      </c>
      <c r="Q281" s="230">
        <v>0.012</v>
      </c>
      <c r="R281" s="230">
        <f>Q281*H281</f>
        <v>0.025512</v>
      </c>
      <c r="S281" s="230">
        <v>0</v>
      </c>
      <c r="T281" s="23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32" t="s">
        <v>372</v>
      </c>
      <c r="AT281" s="232" t="s">
        <v>407</v>
      </c>
      <c r="AU281" s="232" t="s">
        <v>83</v>
      </c>
      <c r="AY281" s="19" t="s">
        <v>151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9" t="s">
        <v>81</v>
      </c>
      <c r="BK281" s="233">
        <f>ROUND(I281*H281,2)</f>
        <v>0</v>
      </c>
      <c r="BL281" s="19" t="s">
        <v>271</v>
      </c>
      <c r="BM281" s="232" t="s">
        <v>433</v>
      </c>
    </row>
    <row r="282" s="2" customFormat="1">
      <c r="A282" s="41"/>
      <c r="B282" s="42"/>
      <c r="C282" s="43"/>
      <c r="D282" s="234" t="s">
        <v>161</v>
      </c>
      <c r="E282" s="43"/>
      <c r="F282" s="235" t="s">
        <v>414</v>
      </c>
      <c r="G282" s="43"/>
      <c r="H282" s="43"/>
      <c r="I282" s="139"/>
      <c r="J282" s="43"/>
      <c r="K282" s="43"/>
      <c r="L282" s="47"/>
      <c r="M282" s="236"/>
      <c r="N282" s="237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161</v>
      </c>
      <c r="AU282" s="19" t="s">
        <v>83</v>
      </c>
    </row>
    <row r="283" s="13" customFormat="1">
      <c r="A283" s="13"/>
      <c r="B283" s="238"/>
      <c r="C283" s="239"/>
      <c r="D283" s="234" t="s">
        <v>163</v>
      </c>
      <c r="E283" s="240" t="s">
        <v>21</v>
      </c>
      <c r="F283" s="241" t="s">
        <v>431</v>
      </c>
      <c r="G283" s="239"/>
      <c r="H283" s="242">
        <v>2.0249999999999999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163</v>
      </c>
      <c r="AU283" s="248" t="s">
        <v>83</v>
      </c>
      <c r="AV283" s="13" t="s">
        <v>83</v>
      </c>
      <c r="AW283" s="13" t="s">
        <v>35</v>
      </c>
      <c r="AX283" s="13" t="s">
        <v>81</v>
      </c>
      <c r="AY283" s="248" t="s">
        <v>151</v>
      </c>
    </row>
    <row r="284" s="13" customFormat="1">
      <c r="A284" s="13"/>
      <c r="B284" s="238"/>
      <c r="C284" s="239"/>
      <c r="D284" s="234" t="s">
        <v>163</v>
      </c>
      <c r="E284" s="239"/>
      <c r="F284" s="241" t="s">
        <v>434</v>
      </c>
      <c r="G284" s="239"/>
      <c r="H284" s="242">
        <v>2.1259999999999999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163</v>
      </c>
      <c r="AU284" s="248" t="s">
        <v>83</v>
      </c>
      <c r="AV284" s="13" t="s">
        <v>83</v>
      </c>
      <c r="AW284" s="13" t="s">
        <v>4</v>
      </c>
      <c r="AX284" s="13" t="s">
        <v>81</v>
      </c>
      <c r="AY284" s="248" t="s">
        <v>151</v>
      </c>
    </row>
    <row r="285" s="2" customFormat="1" ht="21.75" customHeight="1">
      <c r="A285" s="41"/>
      <c r="B285" s="42"/>
      <c r="C285" s="221" t="s">
        <v>435</v>
      </c>
      <c r="D285" s="221" t="s">
        <v>154</v>
      </c>
      <c r="E285" s="222" t="s">
        <v>436</v>
      </c>
      <c r="F285" s="223" t="s">
        <v>437</v>
      </c>
      <c r="G285" s="224" t="s">
        <v>180</v>
      </c>
      <c r="H285" s="225">
        <v>8.6999999999999993</v>
      </c>
      <c r="I285" s="226"/>
      <c r="J285" s="227">
        <f>ROUND(I285*H285,2)</f>
        <v>0</v>
      </c>
      <c r="K285" s="223" t="s">
        <v>21</v>
      </c>
      <c r="L285" s="47"/>
      <c r="M285" s="228" t="s">
        <v>21</v>
      </c>
      <c r="N285" s="229" t="s">
        <v>44</v>
      </c>
      <c r="O285" s="87"/>
      <c r="P285" s="230">
        <f>O285*H285</f>
        <v>0</v>
      </c>
      <c r="Q285" s="230">
        <v>1.0000000000000001E-05</v>
      </c>
      <c r="R285" s="230">
        <f>Q285*H285</f>
        <v>8.7000000000000001E-05</v>
      </c>
      <c r="S285" s="230">
        <v>0</v>
      </c>
      <c r="T285" s="23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32" t="s">
        <v>271</v>
      </c>
      <c r="AT285" s="232" t="s">
        <v>154</v>
      </c>
      <c r="AU285" s="232" t="s">
        <v>83</v>
      </c>
      <c r="AY285" s="19" t="s">
        <v>151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9" t="s">
        <v>81</v>
      </c>
      <c r="BK285" s="233">
        <f>ROUND(I285*H285,2)</f>
        <v>0</v>
      </c>
      <c r="BL285" s="19" t="s">
        <v>271</v>
      </c>
      <c r="BM285" s="232" t="s">
        <v>438</v>
      </c>
    </row>
    <row r="286" s="2" customFormat="1">
      <c r="A286" s="41"/>
      <c r="B286" s="42"/>
      <c r="C286" s="43"/>
      <c r="D286" s="234" t="s">
        <v>161</v>
      </c>
      <c r="E286" s="43"/>
      <c r="F286" s="235" t="s">
        <v>439</v>
      </c>
      <c r="G286" s="43"/>
      <c r="H286" s="43"/>
      <c r="I286" s="139"/>
      <c r="J286" s="43"/>
      <c r="K286" s="43"/>
      <c r="L286" s="47"/>
      <c r="M286" s="236"/>
      <c r="N286" s="237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161</v>
      </c>
      <c r="AU286" s="19" t="s">
        <v>83</v>
      </c>
    </row>
    <row r="287" s="13" customFormat="1">
      <c r="A287" s="13"/>
      <c r="B287" s="238"/>
      <c r="C287" s="239"/>
      <c r="D287" s="234" t="s">
        <v>163</v>
      </c>
      <c r="E287" s="240" t="s">
        <v>21</v>
      </c>
      <c r="F287" s="241" t="s">
        <v>440</v>
      </c>
      <c r="G287" s="239"/>
      <c r="H287" s="242">
        <v>8.6999999999999993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163</v>
      </c>
      <c r="AU287" s="248" t="s">
        <v>83</v>
      </c>
      <c r="AV287" s="13" t="s">
        <v>83</v>
      </c>
      <c r="AW287" s="13" t="s">
        <v>35</v>
      </c>
      <c r="AX287" s="13" t="s">
        <v>81</v>
      </c>
      <c r="AY287" s="248" t="s">
        <v>151</v>
      </c>
    </row>
    <row r="288" s="2" customFormat="1" ht="33" customHeight="1">
      <c r="A288" s="41"/>
      <c r="B288" s="42"/>
      <c r="C288" s="281" t="s">
        <v>441</v>
      </c>
      <c r="D288" s="281" t="s">
        <v>407</v>
      </c>
      <c r="E288" s="282" t="s">
        <v>442</v>
      </c>
      <c r="F288" s="283" t="s">
        <v>443</v>
      </c>
      <c r="G288" s="284" t="s">
        <v>180</v>
      </c>
      <c r="H288" s="285">
        <v>9.1349999999999998</v>
      </c>
      <c r="I288" s="286"/>
      <c r="J288" s="287">
        <f>ROUND(I288*H288,2)</f>
        <v>0</v>
      </c>
      <c r="K288" s="283" t="s">
        <v>21</v>
      </c>
      <c r="L288" s="288"/>
      <c r="M288" s="289" t="s">
        <v>21</v>
      </c>
      <c r="N288" s="290" t="s">
        <v>44</v>
      </c>
      <c r="O288" s="87"/>
      <c r="P288" s="230">
        <f>O288*H288</f>
        <v>0</v>
      </c>
      <c r="Q288" s="230">
        <v>0.00012</v>
      </c>
      <c r="R288" s="230">
        <f>Q288*H288</f>
        <v>0.0010962000000000001</v>
      </c>
      <c r="S288" s="230">
        <v>0</v>
      </c>
      <c r="T288" s="231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32" t="s">
        <v>372</v>
      </c>
      <c r="AT288" s="232" t="s">
        <v>407</v>
      </c>
      <c r="AU288" s="232" t="s">
        <v>83</v>
      </c>
      <c r="AY288" s="19" t="s">
        <v>151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9" t="s">
        <v>81</v>
      </c>
      <c r="BK288" s="233">
        <f>ROUND(I288*H288,2)</f>
        <v>0</v>
      </c>
      <c r="BL288" s="19" t="s">
        <v>271</v>
      </c>
      <c r="BM288" s="232" t="s">
        <v>444</v>
      </c>
    </row>
    <row r="289" s="2" customFormat="1">
      <c r="A289" s="41"/>
      <c r="B289" s="42"/>
      <c r="C289" s="43"/>
      <c r="D289" s="234" t="s">
        <v>161</v>
      </c>
      <c r="E289" s="43"/>
      <c r="F289" s="235" t="s">
        <v>443</v>
      </c>
      <c r="G289" s="43"/>
      <c r="H289" s="43"/>
      <c r="I289" s="139"/>
      <c r="J289" s="43"/>
      <c r="K289" s="43"/>
      <c r="L289" s="47"/>
      <c r="M289" s="236"/>
      <c r="N289" s="237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161</v>
      </c>
      <c r="AU289" s="19" t="s">
        <v>83</v>
      </c>
    </row>
    <row r="290" s="13" customFormat="1">
      <c r="A290" s="13"/>
      <c r="B290" s="238"/>
      <c r="C290" s="239"/>
      <c r="D290" s="234" t="s">
        <v>163</v>
      </c>
      <c r="E290" s="239"/>
      <c r="F290" s="241" t="s">
        <v>445</v>
      </c>
      <c r="G290" s="239"/>
      <c r="H290" s="242">
        <v>9.1349999999999998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163</v>
      </c>
      <c r="AU290" s="248" t="s">
        <v>83</v>
      </c>
      <c r="AV290" s="13" t="s">
        <v>83</v>
      </c>
      <c r="AW290" s="13" t="s">
        <v>4</v>
      </c>
      <c r="AX290" s="13" t="s">
        <v>81</v>
      </c>
      <c r="AY290" s="248" t="s">
        <v>151</v>
      </c>
    </row>
    <row r="291" s="2" customFormat="1" ht="21.75" customHeight="1">
      <c r="A291" s="41"/>
      <c r="B291" s="42"/>
      <c r="C291" s="221" t="s">
        <v>446</v>
      </c>
      <c r="D291" s="221" t="s">
        <v>154</v>
      </c>
      <c r="E291" s="222" t="s">
        <v>447</v>
      </c>
      <c r="F291" s="223" t="s">
        <v>448</v>
      </c>
      <c r="G291" s="224" t="s">
        <v>180</v>
      </c>
      <c r="H291" s="225">
        <v>0.14099999999999999</v>
      </c>
      <c r="I291" s="226"/>
      <c r="J291" s="227">
        <f>ROUND(I291*H291,2)</f>
        <v>0</v>
      </c>
      <c r="K291" s="223" t="s">
        <v>21</v>
      </c>
      <c r="L291" s="47"/>
      <c r="M291" s="228" t="s">
        <v>21</v>
      </c>
      <c r="N291" s="229" t="s">
        <v>44</v>
      </c>
      <c r="O291" s="87"/>
      <c r="P291" s="230">
        <f>O291*H291</f>
        <v>0</v>
      </c>
      <c r="Q291" s="230">
        <v>0.00036000000000000002</v>
      </c>
      <c r="R291" s="230">
        <f>Q291*H291</f>
        <v>5.0759999999999995E-05</v>
      </c>
      <c r="S291" s="230">
        <v>0</v>
      </c>
      <c r="T291" s="23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32" t="s">
        <v>271</v>
      </c>
      <c r="AT291" s="232" t="s">
        <v>154</v>
      </c>
      <c r="AU291" s="232" t="s">
        <v>83</v>
      </c>
      <c r="AY291" s="19" t="s">
        <v>151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9" t="s">
        <v>81</v>
      </c>
      <c r="BK291" s="233">
        <f>ROUND(I291*H291,2)</f>
        <v>0</v>
      </c>
      <c r="BL291" s="19" t="s">
        <v>271</v>
      </c>
      <c r="BM291" s="232" t="s">
        <v>449</v>
      </c>
    </row>
    <row r="292" s="2" customFormat="1">
      <c r="A292" s="41"/>
      <c r="B292" s="42"/>
      <c r="C292" s="43"/>
      <c r="D292" s="234" t="s">
        <v>161</v>
      </c>
      <c r="E292" s="43"/>
      <c r="F292" s="235" t="s">
        <v>450</v>
      </c>
      <c r="G292" s="43"/>
      <c r="H292" s="43"/>
      <c r="I292" s="139"/>
      <c r="J292" s="43"/>
      <c r="K292" s="43"/>
      <c r="L292" s="47"/>
      <c r="M292" s="236"/>
      <c r="N292" s="237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161</v>
      </c>
      <c r="AU292" s="19" t="s">
        <v>83</v>
      </c>
    </row>
    <row r="293" s="15" customFormat="1">
      <c r="A293" s="15"/>
      <c r="B293" s="260"/>
      <c r="C293" s="261"/>
      <c r="D293" s="234" t="s">
        <v>163</v>
      </c>
      <c r="E293" s="262" t="s">
        <v>21</v>
      </c>
      <c r="F293" s="263" t="s">
        <v>451</v>
      </c>
      <c r="G293" s="261"/>
      <c r="H293" s="262" t="s">
        <v>21</v>
      </c>
      <c r="I293" s="264"/>
      <c r="J293" s="261"/>
      <c r="K293" s="261"/>
      <c r="L293" s="265"/>
      <c r="M293" s="266"/>
      <c r="N293" s="267"/>
      <c r="O293" s="267"/>
      <c r="P293" s="267"/>
      <c r="Q293" s="267"/>
      <c r="R293" s="267"/>
      <c r="S293" s="267"/>
      <c r="T293" s="268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9" t="s">
        <v>163</v>
      </c>
      <c r="AU293" s="269" t="s">
        <v>83</v>
      </c>
      <c r="AV293" s="15" t="s">
        <v>81</v>
      </c>
      <c r="AW293" s="15" t="s">
        <v>35</v>
      </c>
      <c r="AX293" s="15" t="s">
        <v>73</v>
      </c>
      <c r="AY293" s="269" t="s">
        <v>151</v>
      </c>
    </row>
    <row r="294" s="13" customFormat="1">
      <c r="A294" s="13"/>
      <c r="B294" s="238"/>
      <c r="C294" s="239"/>
      <c r="D294" s="234" t="s">
        <v>163</v>
      </c>
      <c r="E294" s="240" t="s">
        <v>21</v>
      </c>
      <c r="F294" s="241" t="s">
        <v>452</v>
      </c>
      <c r="G294" s="239"/>
      <c r="H294" s="242">
        <v>0.047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163</v>
      </c>
      <c r="AU294" s="248" t="s">
        <v>83</v>
      </c>
      <c r="AV294" s="13" t="s">
        <v>83</v>
      </c>
      <c r="AW294" s="13" t="s">
        <v>35</v>
      </c>
      <c r="AX294" s="13" t="s">
        <v>73</v>
      </c>
      <c r="AY294" s="248" t="s">
        <v>151</v>
      </c>
    </row>
    <row r="295" s="13" customFormat="1">
      <c r="A295" s="13"/>
      <c r="B295" s="238"/>
      <c r="C295" s="239"/>
      <c r="D295" s="234" t="s">
        <v>163</v>
      </c>
      <c r="E295" s="240" t="s">
        <v>21</v>
      </c>
      <c r="F295" s="241" t="s">
        <v>453</v>
      </c>
      <c r="G295" s="239"/>
      <c r="H295" s="242">
        <v>0.094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163</v>
      </c>
      <c r="AU295" s="248" t="s">
        <v>83</v>
      </c>
      <c r="AV295" s="13" t="s">
        <v>83</v>
      </c>
      <c r="AW295" s="13" t="s">
        <v>35</v>
      </c>
      <c r="AX295" s="13" t="s">
        <v>73</v>
      </c>
      <c r="AY295" s="248" t="s">
        <v>151</v>
      </c>
    </row>
    <row r="296" s="14" customFormat="1">
      <c r="A296" s="14"/>
      <c r="B296" s="249"/>
      <c r="C296" s="250"/>
      <c r="D296" s="234" t="s">
        <v>163</v>
      </c>
      <c r="E296" s="251" t="s">
        <v>21</v>
      </c>
      <c r="F296" s="252" t="s">
        <v>177</v>
      </c>
      <c r="G296" s="250"/>
      <c r="H296" s="253">
        <v>0.14099999999999999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9" t="s">
        <v>163</v>
      </c>
      <c r="AU296" s="259" t="s">
        <v>83</v>
      </c>
      <c r="AV296" s="14" t="s">
        <v>159</v>
      </c>
      <c r="AW296" s="14" t="s">
        <v>35</v>
      </c>
      <c r="AX296" s="14" t="s">
        <v>81</v>
      </c>
      <c r="AY296" s="259" t="s">
        <v>151</v>
      </c>
    </row>
    <row r="297" s="2" customFormat="1" ht="21.75" customHeight="1">
      <c r="A297" s="41"/>
      <c r="B297" s="42"/>
      <c r="C297" s="281" t="s">
        <v>454</v>
      </c>
      <c r="D297" s="281" t="s">
        <v>407</v>
      </c>
      <c r="E297" s="282" t="s">
        <v>455</v>
      </c>
      <c r="F297" s="283" t="s">
        <v>456</v>
      </c>
      <c r="G297" s="284" t="s">
        <v>180</v>
      </c>
      <c r="H297" s="285">
        <v>0.14799999999999999</v>
      </c>
      <c r="I297" s="286"/>
      <c r="J297" s="287">
        <f>ROUND(I297*H297,2)</f>
        <v>0</v>
      </c>
      <c r="K297" s="283" t="s">
        <v>158</v>
      </c>
      <c r="L297" s="288"/>
      <c r="M297" s="289" t="s">
        <v>21</v>
      </c>
      <c r="N297" s="290" t="s">
        <v>44</v>
      </c>
      <c r="O297" s="87"/>
      <c r="P297" s="230">
        <f>O297*H297</f>
        <v>0</v>
      </c>
      <c r="Q297" s="230">
        <v>0.00029999999999999997</v>
      </c>
      <c r="R297" s="230">
        <f>Q297*H297</f>
        <v>4.4399999999999995E-05</v>
      </c>
      <c r="S297" s="230">
        <v>0</v>
      </c>
      <c r="T297" s="231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32" t="s">
        <v>372</v>
      </c>
      <c r="AT297" s="232" t="s">
        <v>407</v>
      </c>
      <c r="AU297" s="232" t="s">
        <v>83</v>
      </c>
      <c r="AY297" s="19" t="s">
        <v>151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9" t="s">
        <v>81</v>
      </c>
      <c r="BK297" s="233">
        <f>ROUND(I297*H297,2)</f>
        <v>0</v>
      </c>
      <c r="BL297" s="19" t="s">
        <v>271</v>
      </c>
      <c r="BM297" s="232" t="s">
        <v>457</v>
      </c>
    </row>
    <row r="298" s="2" customFormat="1">
      <c r="A298" s="41"/>
      <c r="B298" s="42"/>
      <c r="C298" s="43"/>
      <c r="D298" s="234" t="s">
        <v>161</v>
      </c>
      <c r="E298" s="43"/>
      <c r="F298" s="235" t="s">
        <v>456</v>
      </c>
      <c r="G298" s="43"/>
      <c r="H298" s="43"/>
      <c r="I298" s="139"/>
      <c r="J298" s="43"/>
      <c r="K298" s="43"/>
      <c r="L298" s="47"/>
      <c r="M298" s="236"/>
      <c r="N298" s="237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161</v>
      </c>
      <c r="AU298" s="19" t="s">
        <v>83</v>
      </c>
    </row>
    <row r="299" s="13" customFormat="1">
      <c r="A299" s="13"/>
      <c r="B299" s="238"/>
      <c r="C299" s="239"/>
      <c r="D299" s="234" t="s">
        <v>163</v>
      </c>
      <c r="E299" s="239"/>
      <c r="F299" s="241" t="s">
        <v>458</v>
      </c>
      <c r="G299" s="239"/>
      <c r="H299" s="242">
        <v>0.14799999999999999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163</v>
      </c>
      <c r="AU299" s="248" t="s">
        <v>83</v>
      </c>
      <c r="AV299" s="13" t="s">
        <v>83</v>
      </c>
      <c r="AW299" s="13" t="s">
        <v>4</v>
      </c>
      <c r="AX299" s="13" t="s">
        <v>81</v>
      </c>
      <c r="AY299" s="248" t="s">
        <v>151</v>
      </c>
    </row>
    <row r="300" s="2" customFormat="1" ht="21.75" customHeight="1">
      <c r="A300" s="41"/>
      <c r="B300" s="42"/>
      <c r="C300" s="221" t="s">
        <v>459</v>
      </c>
      <c r="D300" s="221" t="s">
        <v>154</v>
      </c>
      <c r="E300" s="222" t="s">
        <v>460</v>
      </c>
      <c r="F300" s="223" t="s">
        <v>461</v>
      </c>
      <c r="G300" s="224" t="s">
        <v>322</v>
      </c>
      <c r="H300" s="225">
        <v>5.1189999999999998</v>
      </c>
      <c r="I300" s="226"/>
      <c r="J300" s="227">
        <f>ROUND(I300*H300,2)</f>
        <v>0</v>
      </c>
      <c r="K300" s="223" t="s">
        <v>158</v>
      </c>
      <c r="L300" s="47"/>
      <c r="M300" s="228" t="s">
        <v>21</v>
      </c>
      <c r="N300" s="229" t="s">
        <v>44</v>
      </c>
      <c r="O300" s="87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32" t="s">
        <v>271</v>
      </c>
      <c r="AT300" s="232" t="s">
        <v>154</v>
      </c>
      <c r="AU300" s="232" t="s">
        <v>83</v>
      </c>
      <c r="AY300" s="19" t="s">
        <v>151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9" t="s">
        <v>81</v>
      </c>
      <c r="BK300" s="233">
        <f>ROUND(I300*H300,2)</f>
        <v>0</v>
      </c>
      <c r="BL300" s="19" t="s">
        <v>271</v>
      </c>
      <c r="BM300" s="232" t="s">
        <v>462</v>
      </c>
    </row>
    <row r="301" s="2" customFormat="1">
      <c r="A301" s="41"/>
      <c r="B301" s="42"/>
      <c r="C301" s="43"/>
      <c r="D301" s="234" t="s">
        <v>161</v>
      </c>
      <c r="E301" s="43"/>
      <c r="F301" s="235" t="s">
        <v>463</v>
      </c>
      <c r="G301" s="43"/>
      <c r="H301" s="43"/>
      <c r="I301" s="139"/>
      <c r="J301" s="43"/>
      <c r="K301" s="43"/>
      <c r="L301" s="47"/>
      <c r="M301" s="236"/>
      <c r="N301" s="237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161</v>
      </c>
      <c r="AU301" s="19" t="s">
        <v>83</v>
      </c>
    </row>
    <row r="302" s="2" customFormat="1" ht="21.75" customHeight="1">
      <c r="A302" s="41"/>
      <c r="B302" s="42"/>
      <c r="C302" s="221" t="s">
        <v>464</v>
      </c>
      <c r="D302" s="221" t="s">
        <v>154</v>
      </c>
      <c r="E302" s="222" t="s">
        <v>465</v>
      </c>
      <c r="F302" s="223" t="s">
        <v>466</v>
      </c>
      <c r="G302" s="224" t="s">
        <v>322</v>
      </c>
      <c r="H302" s="225">
        <v>5.1189999999999998</v>
      </c>
      <c r="I302" s="226"/>
      <c r="J302" s="227">
        <f>ROUND(I302*H302,2)</f>
        <v>0</v>
      </c>
      <c r="K302" s="223" t="s">
        <v>158</v>
      </c>
      <c r="L302" s="47"/>
      <c r="M302" s="228" t="s">
        <v>21</v>
      </c>
      <c r="N302" s="229" t="s">
        <v>44</v>
      </c>
      <c r="O302" s="8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32" t="s">
        <v>271</v>
      </c>
      <c r="AT302" s="232" t="s">
        <v>154</v>
      </c>
      <c r="AU302" s="232" t="s">
        <v>83</v>
      </c>
      <c r="AY302" s="19" t="s">
        <v>151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9" t="s">
        <v>81</v>
      </c>
      <c r="BK302" s="233">
        <f>ROUND(I302*H302,2)</f>
        <v>0</v>
      </c>
      <c r="BL302" s="19" t="s">
        <v>271</v>
      </c>
      <c r="BM302" s="232" t="s">
        <v>467</v>
      </c>
    </row>
    <row r="303" s="2" customFormat="1">
      <c r="A303" s="41"/>
      <c r="B303" s="42"/>
      <c r="C303" s="43"/>
      <c r="D303" s="234" t="s">
        <v>161</v>
      </c>
      <c r="E303" s="43"/>
      <c r="F303" s="235" t="s">
        <v>468</v>
      </c>
      <c r="G303" s="43"/>
      <c r="H303" s="43"/>
      <c r="I303" s="139"/>
      <c r="J303" s="43"/>
      <c r="K303" s="43"/>
      <c r="L303" s="47"/>
      <c r="M303" s="236"/>
      <c r="N303" s="237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161</v>
      </c>
      <c r="AU303" s="19" t="s">
        <v>83</v>
      </c>
    </row>
    <row r="304" s="13" customFormat="1">
      <c r="A304" s="13"/>
      <c r="B304" s="238"/>
      <c r="C304" s="239"/>
      <c r="D304" s="234" t="s">
        <v>163</v>
      </c>
      <c r="E304" s="240" t="s">
        <v>21</v>
      </c>
      <c r="F304" s="241" t="s">
        <v>469</v>
      </c>
      <c r="G304" s="239"/>
      <c r="H304" s="242">
        <v>5.1189999999999998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163</v>
      </c>
      <c r="AU304" s="248" t="s">
        <v>83</v>
      </c>
      <c r="AV304" s="13" t="s">
        <v>83</v>
      </c>
      <c r="AW304" s="13" t="s">
        <v>35</v>
      </c>
      <c r="AX304" s="13" t="s">
        <v>81</v>
      </c>
      <c r="AY304" s="248" t="s">
        <v>151</v>
      </c>
    </row>
    <row r="305" s="2" customFormat="1" ht="21.75" customHeight="1">
      <c r="A305" s="41"/>
      <c r="B305" s="42"/>
      <c r="C305" s="221" t="s">
        <v>470</v>
      </c>
      <c r="D305" s="221" t="s">
        <v>154</v>
      </c>
      <c r="E305" s="222" t="s">
        <v>471</v>
      </c>
      <c r="F305" s="223" t="s">
        <v>472</v>
      </c>
      <c r="G305" s="224" t="s">
        <v>322</v>
      </c>
      <c r="H305" s="225">
        <v>3.5830000000000002</v>
      </c>
      <c r="I305" s="226"/>
      <c r="J305" s="227">
        <f>ROUND(I305*H305,2)</f>
        <v>0</v>
      </c>
      <c r="K305" s="223" t="s">
        <v>158</v>
      </c>
      <c r="L305" s="47"/>
      <c r="M305" s="228" t="s">
        <v>21</v>
      </c>
      <c r="N305" s="229" t="s">
        <v>44</v>
      </c>
      <c r="O305" s="87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32" t="s">
        <v>271</v>
      </c>
      <c r="AT305" s="232" t="s">
        <v>154</v>
      </c>
      <c r="AU305" s="232" t="s">
        <v>83</v>
      </c>
      <c r="AY305" s="19" t="s">
        <v>151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9" t="s">
        <v>81</v>
      </c>
      <c r="BK305" s="233">
        <f>ROUND(I305*H305,2)</f>
        <v>0</v>
      </c>
      <c r="BL305" s="19" t="s">
        <v>271</v>
      </c>
      <c r="BM305" s="232" t="s">
        <v>473</v>
      </c>
    </row>
    <row r="306" s="2" customFormat="1">
      <c r="A306" s="41"/>
      <c r="B306" s="42"/>
      <c r="C306" s="43"/>
      <c r="D306" s="234" t="s">
        <v>161</v>
      </c>
      <c r="E306" s="43"/>
      <c r="F306" s="235" t="s">
        <v>474</v>
      </c>
      <c r="G306" s="43"/>
      <c r="H306" s="43"/>
      <c r="I306" s="139"/>
      <c r="J306" s="43"/>
      <c r="K306" s="43"/>
      <c r="L306" s="47"/>
      <c r="M306" s="236"/>
      <c r="N306" s="237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161</v>
      </c>
      <c r="AU306" s="19" t="s">
        <v>83</v>
      </c>
    </row>
    <row r="307" s="13" customFormat="1">
      <c r="A307" s="13"/>
      <c r="B307" s="238"/>
      <c r="C307" s="239"/>
      <c r="D307" s="234" t="s">
        <v>163</v>
      </c>
      <c r="E307" s="240" t="s">
        <v>21</v>
      </c>
      <c r="F307" s="241" t="s">
        <v>475</v>
      </c>
      <c r="G307" s="239"/>
      <c r="H307" s="242">
        <v>3.5830000000000002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163</v>
      </c>
      <c r="AU307" s="248" t="s">
        <v>83</v>
      </c>
      <c r="AV307" s="13" t="s">
        <v>83</v>
      </c>
      <c r="AW307" s="13" t="s">
        <v>35</v>
      </c>
      <c r="AX307" s="13" t="s">
        <v>81</v>
      </c>
      <c r="AY307" s="248" t="s">
        <v>151</v>
      </c>
    </row>
    <row r="308" s="12" customFormat="1" ht="22.8" customHeight="1">
      <c r="A308" s="12"/>
      <c r="B308" s="205"/>
      <c r="C308" s="206"/>
      <c r="D308" s="207" t="s">
        <v>72</v>
      </c>
      <c r="E308" s="219" t="s">
        <v>476</v>
      </c>
      <c r="F308" s="219" t="s">
        <v>477</v>
      </c>
      <c r="G308" s="206"/>
      <c r="H308" s="206"/>
      <c r="I308" s="209"/>
      <c r="J308" s="220">
        <f>BK308</f>
        <v>0</v>
      </c>
      <c r="K308" s="206"/>
      <c r="L308" s="211"/>
      <c r="M308" s="212"/>
      <c r="N308" s="213"/>
      <c r="O308" s="213"/>
      <c r="P308" s="214">
        <f>SUM(P309:P323)</f>
        <v>0</v>
      </c>
      <c r="Q308" s="213"/>
      <c r="R308" s="214">
        <f>SUM(R309:R323)</f>
        <v>0.037369999999999994</v>
      </c>
      <c r="S308" s="213"/>
      <c r="T308" s="215">
        <f>SUM(T309:T323)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6" t="s">
        <v>83</v>
      </c>
      <c r="AT308" s="217" t="s">
        <v>72</v>
      </c>
      <c r="AU308" s="217" t="s">
        <v>81</v>
      </c>
      <c r="AY308" s="216" t="s">
        <v>151</v>
      </c>
      <c r="BK308" s="218">
        <f>SUM(BK309:BK323)</f>
        <v>0</v>
      </c>
    </row>
    <row r="309" s="2" customFormat="1" ht="16.5" customHeight="1">
      <c r="A309" s="41"/>
      <c r="B309" s="42"/>
      <c r="C309" s="221" t="s">
        <v>478</v>
      </c>
      <c r="D309" s="221" t="s">
        <v>154</v>
      </c>
      <c r="E309" s="222" t="s">
        <v>479</v>
      </c>
      <c r="F309" s="223" t="s">
        <v>480</v>
      </c>
      <c r="G309" s="224" t="s">
        <v>157</v>
      </c>
      <c r="H309" s="225">
        <v>2</v>
      </c>
      <c r="I309" s="226"/>
      <c r="J309" s="227">
        <f>ROUND(I309*H309,2)</f>
        <v>0</v>
      </c>
      <c r="K309" s="223" t="s">
        <v>21</v>
      </c>
      <c r="L309" s="47"/>
      <c r="M309" s="228" t="s">
        <v>21</v>
      </c>
      <c r="N309" s="229" t="s">
        <v>44</v>
      </c>
      <c r="O309" s="87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32" t="s">
        <v>271</v>
      </c>
      <c r="AT309" s="232" t="s">
        <v>154</v>
      </c>
      <c r="AU309" s="232" t="s">
        <v>83</v>
      </c>
      <c r="AY309" s="19" t="s">
        <v>151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9" t="s">
        <v>81</v>
      </c>
      <c r="BK309" s="233">
        <f>ROUND(I309*H309,2)</f>
        <v>0</v>
      </c>
      <c r="BL309" s="19" t="s">
        <v>271</v>
      </c>
      <c r="BM309" s="232" t="s">
        <v>481</v>
      </c>
    </row>
    <row r="310" s="2" customFormat="1">
      <c r="A310" s="41"/>
      <c r="B310" s="42"/>
      <c r="C310" s="43"/>
      <c r="D310" s="234" t="s">
        <v>161</v>
      </c>
      <c r="E310" s="43"/>
      <c r="F310" s="235" t="s">
        <v>482</v>
      </c>
      <c r="G310" s="43"/>
      <c r="H310" s="43"/>
      <c r="I310" s="139"/>
      <c r="J310" s="43"/>
      <c r="K310" s="43"/>
      <c r="L310" s="47"/>
      <c r="M310" s="236"/>
      <c r="N310" s="237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161</v>
      </c>
      <c r="AU310" s="19" t="s">
        <v>83</v>
      </c>
    </row>
    <row r="311" s="13" customFormat="1">
      <c r="A311" s="13"/>
      <c r="B311" s="238"/>
      <c r="C311" s="239"/>
      <c r="D311" s="234" t="s">
        <v>163</v>
      </c>
      <c r="E311" s="240" t="s">
        <v>21</v>
      </c>
      <c r="F311" s="241" t="s">
        <v>483</v>
      </c>
      <c r="G311" s="239"/>
      <c r="H311" s="242">
        <v>2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8" t="s">
        <v>163</v>
      </c>
      <c r="AU311" s="248" t="s">
        <v>83</v>
      </c>
      <c r="AV311" s="13" t="s">
        <v>83</v>
      </c>
      <c r="AW311" s="13" t="s">
        <v>35</v>
      </c>
      <c r="AX311" s="13" t="s">
        <v>81</v>
      </c>
      <c r="AY311" s="248" t="s">
        <v>151</v>
      </c>
    </row>
    <row r="312" s="2" customFormat="1" ht="33" customHeight="1">
      <c r="A312" s="41"/>
      <c r="B312" s="42"/>
      <c r="C312" s="221" t="s">
        <v>484</v>
      </c>
      <c r="D312" s="221" t="s">
        <v>154</v>
      </c>
      <c r="E312" s="222" t="s">
        <v>485</v>
      </c>
      <c r="F312" s="223" t="s">
        <v>486</v>
      </c>
      <c r="G312" s="224" t="s">
        <v>157</v>
      </c>
      <c r="H312" s="225">
        <v>2</v>
      </c>
      <c r="I312" s="226"/>
      <c r="J312" s="227">
        <f>ROUND(I312*H312,2)</f>
        <v>0</v>
      </c>
      <c r="K312" s="223" t="s">
        <v>21</v>
      </c>
      <c r="L312" s="47"/>
      <c r="M312" s="228" t="s">
        <v>21</v>
      </c>
      <c r="N312" s="229" t="s">
        <v>44</v>
      </c>
      <c r="O312" s="87"/>
      <c r="P312" s="230">
        <f>O312*H312</f>
        <v>0</v>
      </c>
      <c r="Q312" s="230">
        <v>0.00010000000000000001</v>
      </c>
      <c r="R312" s="230">
        <f>Q312*H312</f>
        <v>0.00020000000000000001</v>
      </c>
      <c r="S312" s="230">
        <v>0</v>
      </c>
      <c r="T312" s="231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32" t="s">
        <v>271</v>
      </c>
      <c r="AT312" s="232" t="s">
        <v>154</v>
      </c>
      <c r="AU312" s="232" t="s">
        <v>83</v>
      </c>
      <c r="AY312" s="19" t="s">
        <v>151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9" t="s">
        <v>81</v>
      </c>
      <c r="BK312" s="233">
        <f>ROUND(I312*H312,2)</f>
        <v>0</v>
      </c>
      <c r="BL312" s="19" t="s">
        <v>271</v>
      </c>
      <c r="BM312" s="232" t="s">
        <v>487</v>
      </c>
    </row>
    <row r="313" s="2" customFormat="1">
      <c r="A313" s="41"/>
      <c r="B313" s="42"/>
      <c r="C313" s="43"/>
      <c r="D313" s="234" t="s">
        <v>161</v>
      </c>
      <c r="E313" s="43"/>
      <c r="F313" s="235" t="s">
        <v>486</v>
      </c>
      <c r="G313" s="43"/>
      <c r="H313" s="43"/>
      <c r="I313" s="139"/>
      <c r="J313" s="43"/>
      <c r="K313" s="43"/>
      <c r="L313" s="47"/>
      <c r="M313" s="236"/>
      <c r="N313" s="237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161</v>
      </c>
      <c r="AU313" s="19" t="s">
        <v>83</v>
      </c>
    </row>
    <row r="314" s="13" customFormat="1">
      <c r="A314" s="13"/>
      <c r="B314" s="238"/>
      <c r="C314" s="239"/>
      <c r="D314" s="234" t="s">
        <v>163</v>
      </c>
      <c r="E314" s="240" t="s">
        <v>21</v>
      </c>
      <c r="F314" s="241" t="s">
        <v>488</v>
      </c>
      <c r="G314" s="239"/>
      <c r="H314" s="242">
        <v>2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163</v>
      </c>
      <c r="AU314" s="248" t="s">
        <v>83</v>
      </c>
      <c r="AV314" s="13" t="s">
        <v>83</v>
      </c>
      <c r="AW314" s="13" t="s">
        <v>35</v>
      </c>
      <c r="AX314" s="13" t="s">
        <v>81</v>
      </c>
      <c r="AY314" s="248" t="s">
        <v>151</v>
      </c>
    </row>
    <row r="315" s="2" customFormat="1" ht="44.25" customHeight="1">
      <c r="A315" s="41"/>
      <c r="B315" s="42"/>
      <c r="C315" s="221" t="s">
        <v>489</v>
      </c>
      <c r="D315" s="221" t="s">
        <v>154</v>
      </c>
      <c r="E315" s="222" t="s">
        <v>490</v>
      </c>
      <c r="F315" s="223" t="s">
        <v>491</v>
      </c>
      <c r="G315" s="224" t="s">
        <v>297</v>
      </c>
      <c r="H315" s="225">
        <v>9</v>
      </c>
      <c r="I315" s="226"/>
      <c r="J315" s="227">
        <f>ROUND(I315*H315,2)</f>
        <v>0</v>
      </c>
      <c r="K315" s="223" t="s">
        <v>21</v>
      </c>
      <c r="L315" s="47"/>
      <c r="M315" s="228" t="s">
        <v>21</v>
      </c>
      <c r="N315" s="229" t="s">
        <v>44</v>
      </c>
      <c r="O315" s="87"/>
      <c r="P315" s="230">
        <f>O315*H315</f>
        <v>0</v>
      </c>
      <c r="Q315" s="230">
        <v>0.00231</v>
      </c>
      <c r="R315" s="230">
        <f>Q315*H315</f>
        <v>0.020789999999999999</v>
      </c>
      <c r="S315" s="230">
        <v>0</v>
      </c>
      <c r="T315" s="231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32" t="s">
        <v>271</v>
      </c>
      <c r="AT315" s="232" t="s">
        <v>154</v>
      </c>
      <c r="AU315" s="232" t="s">
        <v>83</v>
      </c>
      <c r="AY315" s="19" t="s">
        <v>151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9" t="s">
        <v>81</v>
      </c>
      <c r="BK315" s="233">
        <f>ROUND(I315*H315,2)</f>
        <v>0</v>
      </c>
      <c r="BL315" s="19" t="s">
        <v>271</v>
      </c>
      <c r="BM315" s="232" t="s">
        <v>492</v>
      </c>
    </row>
    <row r="316" s="2" customFormat="1">
      <c r="A316" s="41"/>
      <c r="B316" s="42"/>
      <c r="C316" s="43"/>
      <c r="D316" s="234" t="s">
        <v>161</v>
      </c>
      <c r="E316" s="43"/>
      <c r="F316" s="235" t="s">
        <v>493</v>
      </c>
      <c r="G316" s="43"/>
      <c r="H316" s="43"/>
      <c r="I316" s="139"/>
      <c r="J316" s="43"/>
      <c r="K316" s="43"/>
      <c r="L316" s="47"/>
      <c r="M316" s="236"/>
      <c r="N316" s="237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19" t="s">
        <v>161</v>
      </c>
      <c r="AU316" s="19" t="s">
        <v>83</v>
      </c>
    </row>
    <row r="317" s="2" customFormat="1" ht="44.25" customHeight="1">
      <c r="A317" s="41"/>
      <c r="B317" s="42"/>
      <c r="C317" s="221" t="s">
        <v>494</v>
      </c>
      <c r="D317" s="221" t="s">
        <v>154</v>
      </c>
      <c r="E317" s="222" t="s">
        <v>495</v>
      </c>
      <c r="F317" s="223" t="s">
        <v>496</v>
      </c>
      <c r="G317" s="224" t="s">
        <v>297</v>
      </c>
      <c r="H317" s="225">
        <v>7</v>
      </c>
      <c r="I317" s="226"/>
      <c r="J317" s="227">
        <f>ROUND(I317*H317,2)</f>
        <v>0</v>
      </c>
      <c r="K317" s="223" t="s">
        <v>21</v>
      </c>
      <c r="L317" s="47"/>
      <c r="M317" s="228" t="s">
        <v>21</v>
      </c>
      <c r="N317" s="229" t="s">
        <v>44</v>
      </c>
      <c r="O317" s="87"/>
      <c r="P317" s="230">
        <f>O317*H317</f>
        <v>0</v>
      </c>
      <c r="Q317" s="230">
        <v>0.0023400000000000001</v>
      </c>
      <c r="R317" s="230">
        <f>Q317*H317</f>
        <v>0.016379999999999999</v>
      </c>
      <c r="S317" s="230">
        <v>0</v>
      </c>
      <c r="T317" s="231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32" t="s">
        <v>271</v>
      </c>
      <c r="AT317" s="232" t="s">
        <v>154</v>
      </c>
      <c r="AU317" s="232" t="s">
        <v>83</v>
      </c>
      <c r="AY317" s="19" t="s">
        <v>151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9" t="s">
        <v>81</v>
      </c>
      <c r="BK317" s="233">
        <f>ROUND(I317*H317,2)</f>
        <v>0</v>
      </c>
      <c r="BL317" s="19" t="s">
        <v>271</v>
      </c>
      <c r="BM317" s="232" t="s">
        <v>497</v>
      </c>
    </row>
    <row r="318" s="2" customFormat="1">
      <c r="A318" s="41"/>
      <c r="B318" s="42"/>
      <c r="C318" s="43"/>
      <c r="D318" s="234" t="s">
        <v>161</v>
      </c>
      <c r="E318" s="43"/>
      <c r="F318" s="235" t="s">
        <v>498</v>
      </c>
      <c r="G318" s="43"/>
      <c r="H318" s="43"/>
      <c r="I318" s="139"/>
      <c r="J318" s="43"/>
      <c r="K318" s="43"/>
      <c r="L318" s="47"/>
      <c r="M318" s="236"/>
      <c r="N318" s="237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161</v>
      </c>
      <c r="AU318" s="19" t="s">
        <v>83</v>
      </c>
    </row>
    <row r="319" s="2" customFormat="1" ht="21.75" customHeight="1">
      <c r="A319" s="41"/>
      <c r="B319" s="42"/>
      <c r="C319" s="221" t="s">
        <v>499</v>
      </c>
      <c r="D319" s="221" t="s">
        <v>154</v>
      </c>
      <c r="E319" s="222" t="s">
        <v>500</v>
      </c>
      <c r="F319" s="223" t="s">
        <v>501</v>
      </c>
      <c r="G319" s="224" t="s">
        <v>322</v>
      </c>
      <c r="H319" s="225">
        <v>0.036999999999999998</v>
      </c>
      <c r="I319" s="226"/>
      <c r="J319" s="227">
        <f>ROUND(I319*H319,2)</f>
        <v>0</v>
      </c>
      <c r="K319" s="223" t="s">
        <v>158</v>
      </c>
      <c r="L319" s="47"/>
      <c r="M319" s="228" t="s">
        <v>21</v>
      </c>
      <c r="N319" s="229" t="s">
        <v>44</v>
      </c>
      <c r="O319" s="87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32" t="s">
        <v>271</v>
      </c>
      <c r="AT319" s="232" t="s">
        <v>154</v>
      </c>
      <c r="AU319" s="232" t="s">
        <v>83</v>
      </c>
      <c r="AY319" s="19" t="s">
        <v>151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9" t="s">
        <v>81</v>
      </c>
      <c r="BK319" s="233">
        <f>ROUND(I319*H319,2)</f>
        <v>0</v>
      </c>
      <c r="BL319" s="19" t="s">
        <v>271</v>
      </c>
      <c r="BM319" s="232" t="s">
        <v>502</v>
      </c>
    </row>
    <row r="320" s="2" customFormat="1">
      <c r="A320" s="41"/>
      <c r="B320" s="42"/>
      <c r="C320" s="43"/>
      <c r="D320" s="234" t="s">
        <v>161</v>
      </c>
      <c r="E320" s="43"/>
      <c r="F320" s="235" t="s">
        <v>503</v>
      </c>
      <c r="G320" s="43"/>
      <c r="H320" s="43"/>
      <c r="I320" s="139"/>
      <c r="J320" s="43"/>
      <c r="K320" s="43"/>
      <c r="L320" s="47"/>
      <c r="M320" s="236"/>
      <c r="N320" s="237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161</v>
      </c>
      <c r="AU320" s="19" t="s">
        <v>83</v>
      </c>
    </row>
    <row r="321" s="2" customFormat="1" ht="21.75" customHeight="1">
      <c r="A321" s="41"/>
      <c r="B321" s="42"/>
      <c r="C321" s="221" t="s">
        <v>504</v>
      </c>
      <c r="D321" s="221" t="s">
        <v>154</v>
      </c>
      <c r="E321" s="222" t="s">
        <v>505</v>
      </c>
      <c r="F321" s="223" t="s">
        <v>506</v>
      </c>
      <c r="G321" s="224" t="s">
        <v>322</v>
      </c>
      <c r="H321" s="225">
        <v>0.036999999999999998</v>
      </c>
      <c r="I321" s="226"/>
      <c r="J321" s="227">
        <f>ROUND(I321*H321,2)</f>
        <v>0</v>
      </c>
      <c r="K321" s="223" t="s">
        <v>158</v>
      </c>
      <c r="L321" s="47"/>
      <c r="M321" s="228" t="s">
        <v>21</v>
      </c>
      <c r="N321" s="229" t="s">
        <v>44</v>
      </c>
      <c r="O321" s="87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32" t="s">
        <v>271</v>
      </c>
      <c r="AT321" s="232" t="s">
        <v>154</v>
      </c>
      <c r="AU321" s="232" t="s">
        <v>83</v>
      </c>
      <c r="AY321" s="19" t="s">
        <v>151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9" t="s">
        <v>81</v>
      </c>
      <c r="BK321" s="233">
        <f>ROUND(I321*H321,2)</f>
        <v>0</v>
      </c>
      <c r="BL321" s="19" t="s">
        <v>271</v>
      </c>
      <c r="BM321" s="232" t="s">
        <v>507</v>
      </c>
    </row>
    <row r="322" s="2" customFormat="1">
      <c r="A322" s="41"/>
      <c r="B322" s="42"/>
      <c r="C322" s="43"/>
      <c r="D322" s="234" t="s">
        <v>161</v>
      </c>
      <c r="E322" s="43"/>
      <c r="F322" s="235" t="s">
        <v>508</v>
      </c>
      <c r="G322" s="43"/>
      <c r="H322" s="43"/>
      <c r="I322" s="139"/>
      <c r="J322" s="43"/>
      <c r="K322" s="43"/>
      <c r="L322" s="47"/>
      <c r="M322" s="236"/>
      <c r="N322" s="237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9" t="s">
        <v>161</v>
      </c>
      <c r="AU322" s="19" t="s">
        <v>83</v>
      </c>
    </row>
    <row r="323" s="13" customFormat="1">
      <c r="A323" s="13"/>
      <c r="B323" s="238"/>
      <c r="C323" s="239"/>
      <c r="D323" s="234" t="s">
        <v>163</v>
      </c>
      <c r="E323" s="240" t="s">
        <v>21</v>
      </c>
      <c r="F323" s="241" t="s">
        <v>509</v>
      </c>
      <c r="G323" s="239"/>
      <c r="H323" s="242">
        <v>0.036999999999999998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163</v>
      </c>
      <c r="AU323" s="248" t="s">
        <v>83</v>
      </c>
      <c r="AV323" s="13" t="s">
        <v>83</v>
      </c>
      <c r="AW323" s="13" t="s">
        <v>35</v>
      </c>
      <c r="AX323" s="13" t="s">
        <v>81</v>
      </c>
      <c r="AY323" s="248" t="s">
        <v>151</v>
      </c>
    </row>
    <row r="324" s="12" customFormat="1" ht="22.8" customHeight="1">
      <c r="A324" s="12"/>
      <c r="B324" s="205"/>
      <c r="C324" s="206"/>
      <c r="D324" s="207" t="s">
        <v>72</v>
      </c>
      <c r="E324" s="219" t="s">
        <v>510</v>
      </c>
      <c r="F324" s="219" t="s">
        <v>511</v>
      </c>
      <c r="G324" s="206"/>
      <c r="H324" s="206"/>
      <c r="I324" s="209"/>
      <c r="J324" s="220">
        <f>BK324</f>
        <v>0</v>
      </c>
      <c r="K324" s="206"/>
      <c r="L324" s="211"/>
      <c r="M324" s="212"/>
      <c r="N324" s="213"/>
      <c r="O324" s="213"/>
      <c r="P324" s="214">
        <f>SUM(P325:P326)</f>
        <v>0</v>
      </c>
      <c r="Q324" s="213"/>
      <c r="R324" s="214">
        <f>SUM(R325:R326)</f>
        <v>0</v>
      </c>
      <c r="S324" s="213"/>
      <c r="T324" s="215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6" t="s">
        <v>83</v>
      </c>
      <c r="AT324" s="217" t="s">
        <v>72</v>
      </c>
      <c r="AU324" s="217" t="s">
        <v>81</v>
      </c>
      <c r="AY324" s="216" t="s">
        <v>151</v>
      </c>
      <c r="BK324" s="218">
        <f>SUM(BK325:BK326)</f>
        <v>0</v>
      </c>
    </row>
    <row r="325" s="2" customFormat="1" ht="21.75" customHeight="1">
      <c r="A325" s="41"/>
      <c r="B325" s="42"/>
      <c r="C325" s="221" t="s">
        <v>512</v>
      </c>
      <c r="D325" s="221" t="s">
        <v>154</v>
      </c>
      <c r="E325" s="222" t="s">
        <v>513</v>
      </c>
      <c r="F325" s="223" t="s">
        <v>514</v>
      </c>
      <c r="G325" s="224" t="s">
        <v>157</v>
      </c>
      <c r="H325" s="225">
        <v>1</v>
      </c>
      <c r="I325" s="226"/>
      <c r="J325" s="227">
        <f>ROUND(I325*H325,2)</f>
        <v>0</v>
      </c>
      <c r="K325" s="223" t="s">
        <v>21</v>
      </c>
      <c r="L325" s="47"/>
      <c r="M325" s="228" t="s">
        <v>21</v>
      </c>
      <c r="N325" s="229" t="s">
        <v>44</v>
      </c>
      <c r="O325" s="87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32" t="s">
        <v>271</v>
      </c>
      <c r="AT325" s="232" t="s">
        <v>154</v>
      </c>
      <c r="AU325" s="232" t="s">
        <v>83</v>
      </c>
      <c r="AY325" s="19" t="s">
        <v>151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9" t="s">
        <v>81</v>
      </c>
      <c r="BK325" s="233">
        <f>ROUND(I325*H325,2)</f>
        <v>0</v>
      </c>
      <c r="BL325" s="19" t="s">
        <v>271</v>
      </c>
      <c r="BM325" s="232" t="s">
        <v>515</v>
      </c>
    </row>
    <row r="326" s="2" customFormat="1">
      <c r="A326" s="41"/>
      <c r="B326" s="42"/>
      <c r="C326" s="43"/>
      <c r="D326" s="234" t="s">
        <v>161</v>
      </c>
      <c r="E326" s="43"/>
      <c r="F326" s="235" t="s">
        <v>514</v>
      </c>
      <c r="G326" s="43"/>
      <c r="H326" s="43"/>
      <c r="I326" s="139"/>
      <c r="J326" s="43"/>
      <c r="K326" s="43"/>
      <c r="L326" s="47"/>
      <c r="M326" s="236"/>
      <c r="N326" s="237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161</v>
      </c>
      <c r="AU326" s="19" t="s">
        <v>83</v>
      </c>
    </row>
    <row r="327" s="12" customFormat="1" ht="22.8" customHeight="1">
      <c r="A327" s="12"/>
      <c r="B327" s="205"/>
      <c r="C327" s="206"/>
      <c r="D327" s="207" t="s">
        <v>72</v>
      </c>
      <c r="E327" s="219" t="s">
        <v>516</v>
      </c>
      <c r="F327" s="219" t="s">
        <v>517</v>
      </c>
      <c r="G327" s="206"/>
      <c r="H327" s="206"/>
      <c r="I327" s="209"/>
      <c r="J327" s="220">
        <f>BK327</f>
        <v>0</v>
      </c>
      <c r="K327" s="206"/>
      <c r="L327" s="211"/>
      <c r="M327" s="212"/>
      <c r="N327" s="213"/>
      <c r="O327" s="213"/>
      <c r="P327" s="214">
        <f>SUM(P328:P329)</f>
        <v>0</v>
      </c>
      <c r="Q327" s="213"/>
      <c r="R327" s="214">
        <f>SUM(R328:R329)</f>
        <v>0</v>
      </c>
      <c r="S327" s="213"/>
      <c r="T327" s="215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6" t="s">
        <v>83</v>
      </c>
      <c r="AT327" s="217" t="s">
        <v>72</v>
      </c>
      <c r="AU327" s="217" t="s">
        <v>81</v>
      </c>
      <c r="AY327" s="216" t="s">
        <v>151</v>
      </c>
      <c r="BK327" s="218">
        <f>SUM(BK328:BK329)</f>
        <v>0</v>
      </c>
    </row>
    <row r="328" s="2" customFormat="1" ht="21.75" customHeight="1">
      <c r="A328" s="41"/>
      <c r="B328" s="42"/>
      <c r="C328" s="221" t="s">
        <v>518</v>
      </c>
      <c r="D328" s="221" t="s">
        <v>154</v>
      </c>
      <c r="E328" s="222" t="s">
        <v>519</v>
      </c>
      <c r="F328" s="223" t="s">
        <v>520</v>
      </c>
      <c r="G328" s="224" t="s">
        <v>157</v>
      </c>
      <c r="H328" s="225">
        <v>1</v>
      </c>
      <c r="I328" s="226"/>
      <c r="J328" s="227">
        <f>ROUND(I328*H328,2)</f>
        <v>0</v>
      </c>
      <c r="K328" s="223" t="s">
        <v>21</v>
      </c>
      <c r="L328" s="47"/>
      <c r="M328" s="228" t="s">
        <v>21</v>
      </c>
      <c r="N328" s="229" t="s">
        <v>44</v>
      </c>
      <c r="O328" s="87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32" t="s">
        <v>271</v>
      </c>
      <c r="AT328" s="232" t="s">
        <v>154</v>
      </c>
      <c r="AU328" s="232" t="s">
        <v>83</v>
      </c>
      <c r="AY328" s="19" t="s">
        <v>151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9" t="s">
        <v>81</v>
      </c>
      <c r="BK328" s="233">
        <f>ROUND(I328*H328,2)</f>
        <v>0</v>
      </c>
      <c r="BL328" s="19" t="s">
        <v>271</v>
      </c>
      <c r="BM328" s="232" t="s">
        <v>521</v>
      </c>
    </row>
    <row r="329" s="2" customFormat="1">
      <c r="A329" s="41"/>
      <c r="B329" s="42"/>
      <c r="C329" s="43"/>
      <c r="D329" s="234" t="s">
        <v>161</v>
      </c>
      <c r="E329" s="43"/>
      <c r="F329" s="235" t="s">
        <v>520</v>
      </c>
      <c r="G329" s="43"/>
      <c r="H329" s="43"/>
      <c r="I329" s="139"/>
      <c r="J329" s="43"/>
      <c r="K329" s="43"/>
      <c r="L329" s="47"/>
      <c r="M329" s="236"/>
      <c r="N329" s="237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161</v>
      </c>
      <c r="AU329" s="19" t="s">
        <v>83</v>
      </c>
    </row>
    <row r="330" s="12" customFormat="1" ht="22.8" customHeight="1">
      <c r="A330" s="12"/>
      <c r="B330" s="205"/>
      <c r="C330" s="206"/>
      <c r="D330" s="207" t="s">
        <v>72</v>
      </c>
      <c r="E330" s="219" t="s">
        <v>522</v>
      </c>
      <c r="F330" s="219" t="s">
        <v>523</v>
      </c>
      <c r="G330" s="206"/>
      <c r="H330" s="206"/>
      <c r="I330" s="209"/>
      <c r="J330" s="220">
        <f>BK330</f>
        <v>0</v>
      </c>
      <c r="K330" s="206"/>
      <c r="L330" s="211"/>
      <c r="M330" s="212"/>
      <c r="N330" s="213"/>
      <c r="O330" s="213"/>
      <c r="P330" s="214">
        <f>SUM(P331:P425)</f>
        <v>0</v>
      </c>
      <c r="Q330" s="213"/>
      <c r="R330" s="214">
        <f>SUM(R331:R425)</f>
        <v>0.33455821000000002</v>
      </c>
      <c r="S330" s="213"/>
      <c r="T330" s="215">
        <f>SUM(T331:T425)</f>
        <v>0.27255499999999999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6" t="s">
        <v>83</v>
      </c>
      <c r="AT330" s="217" t="s">
        <v>72</v>
      </c>
      <c r="AU330" s="217" t="s">
        <v>81</v>
      </c>
      <c r="AY330" s="216" t="s">
        <v>151</v>
      </c>
      <c r="BK330" s="218">
        <f>SUM(BK331:BK425)</f>
        <v>0</v>
      </c>
    </row>
    <row r="331" s="2" customFormat="1" ht="16.5" customHeight="1">
      <c r="A331" s="41"/>
      <c r="B331" s="42"/>
      <c r="C331" s="221" t="s">
        <v>524</v>
      </c>
      <c r="D331" s="221" t="s">
        <v>154</v>
      </c>
      <c r="E331" s="222" t="s">
        <v>525</v>
      </c>
      <c r="F331" s="223" t="s">
        <v>526</v>
      </c>
      <c r="G331" s="224" t="s">
        <v>157</v>
      </c>
      <c r="H331" s="225">
        <v>2</v>
      </c>
      <c r="I331" s="226"/>
      <c r="J331" s="227">
        <f>ROUND(I331*H331,2)</f>
        <v>0</v>
      </c>
      <c r="K331" s="223" t="s">
        <v>158</v>
      </c>
      <c r="L331" s="47"/>
      <c r="M331" s="228" t="s">
        <v>21</v>
      </c>
      <c r="N331" s="229" t="s">
        <v>44</v>
      </c>
      <c r="O331" s="87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32" t="s">
        <v>271</v>
      </c>
      <c r="AT331" s="232" t="s">
        <v>154</v>
      </c>
      <c r="AU331" s="232" t="s">
        <v>83</v>
      </c>
      <c r="AY331" s="19" t="s">
        <v>151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9" t="s">
        <v>81</v>
      </c>
      <c r="BK331" s="233">
        <f>ROUND(I331*H331,2)</f>
        <v>0</v>
      </c>
      <c r="BL331" s="19" t="s">
        <v>271</v>
      </c>
      <c r="BM331" s="232" t="s">
        <v>527</v>
      </c>
    </row>
    <row r="332" s="2" customFormat="1">
      <c r="A332" s="41"/>
      <c r="B332" s="42"/>
      <c r="C332" s="43"/>
      <c r="D332" s="234" t="s">
        <v>161</v>
      </c>
      <c r="E332" s="43"/>
      <c r="F332" s="235" t="s">
        <v>528</v>
      </c>
      <c r="G332" s="43"/>
      <c r="H332" s="43"/>
      <c r="I332" s="139"/>
      <c r="J332" s="43"/>
      <c r="K332" s="43"/>
      <c r="L332" s="47"/>
      <c r="M332" s="236"/>
      <c r="N332" s="237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161</v>
      </c>
      <c r="AU332" s="19" t="s">
        <v>83</v>
      </c>
    </row>
    <row r="333" s="13" customFormat="1">
      <c r="A333" s="13"/>
      <c r="B333" s="238"/>
      <c r="C333" s="239"/>
      <c r="D333" s="234" t="s">
        <v>163</v>
      </c>
      <c r="E333" s="240" t="s">
        <v>21</v>
      </c>
      <c r="F333" s="241" t="s">
        <v>270</v>
      </c>
      <c r="G333" s="239"/>
      <c r="H333" s="242">
        <v>2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163</v>
      </c>
      <c r="AU333" s="248" t="s">
        <v>83</v>
      </c>
      <c r="AV333" s="13" t="s">
        <v>83</v>
      </c>
      <c r="AW333" s="13" t="s">
        <v>35</v>
      </c>
      <c r="AX333" s="13" t="s">
        <v>81</v>
      </c>
      <c r="AY333" s="248" t="s">
        <v>151</v>
      </c>
    </row>
    <row r="334" s="2" customFormat="1" ht="16.5" customHeight="1">
      <c r="A334" s="41"/>
      <c r="B334" s="42"/>
      <c r="C334" s="281" t="s">
        <v>529</v>
      </c>
      <c r="D334" s="281" t="s">
        <v>407</v>
      </c>
      <c r="E334" s="282" t="s">
        <v>530</v>
      </c>
      <c r="F334" s="283" t="s">
        <v>531</v>
      </c>
      <c r="G334" s="284" t="s">
        <v>297</v>
      </c>
      <c r="H334" s="285">
        <v>0.432</v>
      </c>
      <c r="I334" s="286"/>
      <c r="J334" s="287">
        <f>ROUND(I334*H334,2)</f>
        <v>0</v>
      </c>
      <c r="K334" s="283" t="s">
        <v>158</v>
      </c>
      <c r="L334" s="288"/>
      <c r="M334" s="289" t="s">
        <v>21</v>
      </c>
      <c r="N334" s="290" t="s">
        <v>44</v>
      </c>
      <c r="O334" s="87"/>
      <c r="P334" s="230">
        <f>O334*H334</f>
        <v>0</v>
      </c>
      <c r="Q334" s="230">
        <v>0.00046000000000000001</v>
      </c>
      <c r="R334" s="230">
        <f>Q334*H334</f>
        <v>0.00019872</v>
      </c>
      <c r="S334" s="230">
        <v>0</v>
      </c>
      <c r="T334" s="231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32" t="s">
        <v>372</v>
      </c>
      <c r="AT334" s="232" t="s">
        <v>407</v>
      </c>
      <c r="AU334" s="232" t="s">
        <v>83</v>
      </c>
      <c r="AY334" s="19" t="s">
        <v>151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9" t="s">
        <v>81</v>
      </c>
      <c r="BK334" s="233">
        <f>ROUND(I334*H334,2)</f>
        <v>0</v>
      </c>
      <c r="BL334" s="19" t="s">
        <v>271</v>
      </c>
      <c r="BM334" s="232" t="s">
        <v>532</v>
      </c>
    </row>
    <row r="335" s="2" customFormat="1">
      <c r="A335" s="41"/>
      <c r="B335" s="42"/>
      <c r="C335" s="43"/>
      <c r="D335" s="234" t="s">
        <v>161</v>
      </c>
      <c r="E335" s="43"/>
      <c r="F335" s="235" t="s">
        <v>531</v>
      </c>
      <c r="G335" s="43"/>
      <c r="H335" s="43"/>
      <c r="I335" s="139"/>
      <c r="J335" s="43"/>
      <c r="K335" s="43"/>
      <c r="L335" s="47"/>
      <c r="M335" s="236"/>
      <c r="N335" s="237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161</v>
      </c>
      <c r="AU335" s="19" t="s">
        <v>83</v>
      </c>
    </row>
    <row r="336" s="13" customFormat="1">
      <c r="A336" s="13"/>
      <c r="B336" s="238"/>
      <c r="C336" s="239"/>
      <c r="D336" s="234" t="s">
        <v>163</v>
      </c>
      <c r="E336" s="240" t="s">
        <v>21</v>
      </c>
      <c r="F336" s="241" t="s">
        <v>533</v>
      </c>
      <c r="G336" s="239"/>
      <c r="H336" s="242">
        <v>0.40000000000000002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163</v>
      </c>
      <c r="AU336" s="248" t="s">
        <v>83</v>
      </c>
      <c r="AV336" s="13" t="s">
        <v>83</v>
      </c>
      <c r="AW336" s="13" t="s">
        <v>35</v>
      </c>
      <c r="AX336" s="13" t="s">
        <v>81</v>
      </c>
      <c r="AY336" s="248" t="s">
        <v>151</v>
      </c>
    </row>
    <row r="337" s="13" customFormat="1">
      <c r="A337" s="13"/>
      <c r="B337" s="238"/>
      <c r="C337" s="239"/>
      <c r="D337" s="234" t="s">
        <v>163</v>
      </c>
      <c r="E337" s="239"/>
      <c r="F337" s="241" t="s">
        <v>534</v>
      </c>
      <c r="G337" s="239"/>
      <c r="H337" s="242">
        <v>0.432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163</v>
      </c>
      <c r="AU337" s="248" t="s">
        <v>83</v>
      </c>
      <c r="AV337" s="13" t="s">
        <v>83</v>
      </c>
      <c r="AW337" s="13" t="s">
        <v>4</v>
      </c>
      <c r="AX337" s="13" t="s">
        <v>81</v>
      </c>
      <c r="AY337" s="248" t="s">
        <v>151</v>
      </c>
    </row>
    <row r="338" s="2" customFormat="1" ht="16.5" customHeight="1">
      <c r="A338" s="41"/>
      <c r="B338" s="42"/>
      <c r="C338" s="281" t="s">
        <v>535</v>
      </c>
      <c r="D338" s="281" t="s">
        <v>407</v>
      </c>
      <c r="E338" s="282" t="s">
        <v>536</v>
      </c>
      <c r="F338" s="283" t="s">
        <v>537</v>
      </c>
      <c r="G338" s="284" t="s">
        <v>538</v>
      </c>
      <c r="H338" s="285">
        <v>0.02</v>
      </c>
      <c r="I338" s="286"/>
      <c r="J338" s="287">
        <f>ROUND(I338*H338,2)</f>
        <v>0</v>
      </c>
      <c r="K338" s="283" t="s">
        <v>158</v>
      </c>
      <c r="L338" s="288"/>
      <c r="M338" s="289" t="s">
        <v>21</v>
      </c>
      <c r="N338" s="290" t="s">
        <v>44</v>
      </c>
      <c r="O338" s="87"/>
      <c r="P338" s="230">
        <f>O338*H338</f>
        <v>0</v>
      </c>
      <c r="Q338" s="230">
        <v>0.00040999999999999999</v>
      </c>
      <c r="R338" s="230">
        <f>Q338*H338</f>
        <v>8.1999999999999994E-06</v>
      </c>
      <c r="S338" s="230">
        <v>0</v>
      </c>
      <c r="T338" s="231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32" t="s">
        <v>372</v>
      </c>
      <c r="AT338" s="232" t="s">
        <v>407</v>
      </c>
      <c r="AU338" s="232" t="s">
        <v>83</v>
      </c>
      <c r="AY338" s="19" t="s">
        <v>151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9" t="s">
        <v>81</v>
      </c>
      <c r="BK338" s="233">
        <f>ROUND(I338*H338,2)</f>
        <v>0</v>
      </c>
      <c r="BL338" s="19" t="s">
        <v>271</v>
      </c>
      <c r="BM338" s="232" t="s">
        <v>539</v>
      </c>
    </row>
    <row r="339" s="2" customFormat="1">
      <c r="A339" s="41"/>
      <c r="B339" s="42"/>
      <c r="C339" s="43"/>
      <c r="D339" s="234" t="s">
        <v>161</v>
      </c>
      <c r="E339" s="43"/>
      <c r="F339" s="235" t="s">
        <v>537</v>
      </c>
      <c r="G339" s="43"/>
      <c r="H339" s="43"/>
      <c r="I339" s="139"/>
      <c r="J339" s="43"/>
      <c r="K339" s="43"/>
      <c r="L339" s="47"/>
      <c r="M339" s="236"/>
      <c r="N339" s="237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161</v>
      </c>
      <c r="AU339" s="19" t="s">
        <v>83</v>
      </c>
    </row>
    <row r="340" s="2" customFormat="1" ht="16.5" customHeight="1">
      <c r="A340" s="41"/>
      <c r="B340" s="42"/>
      <c r="C340" s="281" t="s">
        <v>540</v>
      </c>
      <c r="D340" s="281" t="s">
        <v>407</v>
      </c>
      <c r="E340" s="282" t="s">
        <v>541</v>
      </c>
      <c r="F340" s="283" t="s">
        <v>542</v>
      </c>
      <c r="G340" s="284" t="s">
        <v>538</v>
      </c>
      <c r="H340" s="285">
        <v>0.02</v>
      </c>
      <c r="I340" s="286"/>
      <c r="J340" s="287">
        <f>ROUND(I340*H340,2)</f>
        <v>0</v>
      </c>
      <c r="K340" s="283" t="s">
        <v>158</v>
      </c>
      <c r="L340" s="288"/>
      <c r="M340" s="289" t="s">
        <v>21</v>
      </c>
      <c r="N340" s="290" t="s">
        <v>44</v>
      </c>
      <c r="O340" s="87"/>
      <c r="P340" s="230">
        <f>O340*H340</f>
        <v>0</v>
      </c>
      <c r="Q340" s="230">
        <v>0.00040999999999999999</v>
      </c>
      <c r="R340" s="230">
        <f>Q340*H340</f>
        <v>8.1999999999999994E-06</v>
      </c>
      <c r="S340" s="230">
        <v>0</v>
      </c>
      <c r="T340" s="231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32" t="s">
        <v>372</v>
      </c>
      <c r="AT340" s="232" t="s">
        <v>407</v>
      </c>
      <c r="AU340" s="232" t="s">
        <v>83</v>
      </c>
      <c r="AY340" s="19" t="s">
        <v>151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9" t="s">
        <v>81</v>
      </c>
      <c r="BK340" s="233">
        <f>ROUND(I340*H340,2)</f>
        <v>0</v>
      </c>
      <c r="BL340" s="19" t="s">
        <v>271</v>
      </c>
      <c r="BM340" s="232" t="s">
        <v>543</v>
      </c>
    </row>
    <row r="341" s="2" customFormat="1">
      <c r="A341" s="41"/>
      <c r="B341" s="42"/>
      <c r="C341" s="43"/>
      <c r="D341" s="234" t="s">
        <v>161</v>
      </c>
      <c r="E341" s="43"/>
      <c r="F341" s="235" t="s">
        <v>542</v>
      </c>
      <c r="G341" s="43"/>
      <c r="H341" s="43"/>
      <c r="I341" s="139"/>
      <c r="J341" s="43"/>
      <c r="K341" s="43"/>
      <c r="L341" s="47"/>
      <c r="M341" s="236"/>
      <c r="N341" s="237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161</v>
      </c>
      <c r="AU341" s="19" t="s">
        <v>83</v>
      </c>
    </row>
    <row r="342" s="2" customFormat="1" ht="21.75" customHeight="1">
      <c r="A342" s="41"/>
      <c r="B342" s="42"/>
      <c r="C342" s="221" t="s">
        <v>544</v>
      </c>
      <c r="D342" s="221" t="s">
        <v>154</v>
      </c>
      <c r="E342" s="222" t="s">
        <v>545</v>
      </c>
      <c r="F342" s="223" t="s">
        <v>546</v>
      </c>
      <c r="G342" s="224" t="s">
        <v>180</v>
      </c>
      <c r="H342" s="225">
        <v>2.7330000000000001</v>
      </c>
      <c r="I342" s="226"/>
      <c r="J342" s="227">
        <f>ROUND(I342*H342,2)</f>
        <v>0</v>
      </c>
      <c r="K342" s="223" t="s">
        <v>21</v>
      </c>
      <c r="L342" s="47"/>
      <c r="M342" s="228" t="s">
        <v>21</v>
      </c>
      <c r="N342" s="229" t="s">
        <v>44</v>
      </c>
      <c r="O342" s="87"/>
      <c r="P342" s="230">
        <f>O342*H342</f>
        <v>0</v>
      </c>
      <c r="Q342" s="230">
        <v>0</v>
      </c>
      <c r="R342" s="230">
        <f>Q342*H342</f>
        <v>0</v>
      </c>
      <c r="S342" s="230">
        <v>0.014999999999999999</v>
      </c>
      <c r="T342" s="231">
        <f>S342*H342</f>
        <v>0.040994999999999997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32" t="s">
        <v>271</v>
      </c>
      <c r="AT342" s="232" t="s">
        <v>154</v>
      </c>
      <c r="AU342" s="232" t="s">
        <v>83</v>
      </c>
      <c r="AY342" s="19" t="s">
        <v>151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9" t="s">
        <v>81</v>
      </c>
      <c r="BK342" s="233">
        <f>ROUND(I342*H342,2)</f>
        <v>0</v>
      </c>
      <c r="BL342" s="19" t="s">
        <v>271</v>
      </c>
      <c r="BM342" s="232" t="s">
        <v>547</v>
      </c>
    </row>
    <row r="343" s="2" customFormat="1">
      <c r="A343" s="41"/>
      <c r="B343" s="42"/>
      <c r="C343" s="43"/>
      <c r="D343" s="234" t="s">
        <v>161</v>
      </c>
      <c r="E343" s="43"/>
      <c r="F343" s="235" t="s">
        <v>548</v>
      </c>
      <c r="G343" s="43"/>
      <c r="H343" s="43"/>
      <c r="I343" s="139"/>
      <c r="J343" s="43"/>
      <c r="K343" s="43"/>
      <c r="L343" s="47"/>
      <c r="M343" s="236"/>
      <c r="N343" s="237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161</v>
      </c>
      <c r="AU343" s="19" t="s">
        <v>83</v>
      </c>
    </row>
    <row r="344" s="13" customFormat="1">
      <c r="A344" s="13"/>
      <c r="B344" s="238"/>
      <c r="C344" s="239"/>
      <c r="D344" s="234" t="s">
        <v>163</v>
      </c>
      <c r="E344" s="240" t="s">
        <v>21</v>
      </c>
      <c r="F344" s="241" t="s">
        <v>549</v>
      </c>
      <c r="G344" s="239"/>
      <c r="H344" s="242">
        <v>2.7330000000000001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163</v>
      </c>
      <c r="AU344" s="248" t="s">
        <v>83</v>
      </c>
      <c r="AV344" s="13" t="s">
        <v>83</v>
      </c>
      <c r="AW344" s="13" t="s">
        <v>35</v>
      </c>
      <c r="AX344" s="13" t="s">
        <v>73</v>
      </c>
      <c r="AY344" s="248" t="s">
        <v>151</v>
      </c>
    </row>
    <row r="345" s="14" customFormat="1">
      <c r="A345" s="14"/>
      <c r="B345" s="249"/>
      <c r="C345" s="250"/>
      <c r="D345" s="234" t="s">
        <v>163</v>
      </c>
      <c r="E345" s="251" t="s">
        <v>21</v>
      </c>
      <c r="F345" s="252" t="s">
        <v>177</v>
      </c>
      <c r="G345" s="250"/>
      <c r="H345" s="253">
        <v>2.7330000000000001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9" t="s">
        <v>163</v>
      </c>
      <c r="AU345" s="259" t="s">
        <v>83</v>
      </c>
      <c r="AV345" s="14" t="s">
        <v>159</v>
      </c>
      <c r="AW345" s="14" t="s">
        <v>35</v>
      </c>
      <c r="AX345" s="14" t="s">
        <v>81</v>
      </c>
      <c r="AY345" s="259" t="s">
        <v>151</v>
      </c>
    </row>
    <row r="346" s="2" customFormat="1" ht="33" customHeight="1">
      <c r="A346" s="41"/>
      <c r="B346" s="42"/>
      <c r="C346" s="221" t="s">
        <v>550</v>
      </c>
      <c r="D346" s="221" t="s">
        <v>154</v>
      </c>
      <c r="E346" s="222" t="s">
        <v>551</v>
      </c>
      <c r="F346" s="223" t="s">
        <v>552</v>
      </c>
      <c r="G346" s="224" t="s">
        <v>157</v>
      </c>
      <c r="H346" s="225">
        <v>1</v>
      </c>
      <c r="I346" s="226"/>
      <c r="J346" s="227">
        <f>ROUND(I346*H346,2)</f>
        <v>0</v>
      </c>
      <c r="K346" s="223" t="s">
        <v>21</v>
      </c>
      <c r="L346" s="47"/>
      <c r="M346" s="228" t="s">
        <v>21</v>
      </c>
      <c r="N346" s="229" t="s">
        <v>44</v>
      </c>
      <c r="O346" s="87"/>
      <c r="P346" s="230">
        <f>O346*H346</f>
        <v>0</v>
      </c>
      <c r="Q346" s="230">
        <v>0.0051000000000000004</v>
      </c>
      <c r="R346" s="230">
        <f>Q346*H346</f>
        <v>0.0051000000000000004</v>
      </c>
      <c r="S346" s="230">
        <v>0</v>
      </c>
      <c r="T346" s="231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32" t="s">
        <v>159</v>
      </c>
      <c r="AT346" s="232" t="s">
        <v>154</v>
      </c>
      <c r="AU346" s="232" t="s">
        <v>83</v>
      </c>
      <c r="AY346" s="19" t="s">
        <v>151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9" t="s">
        <v>81</v>
      </c>
      <c r="BK346" s="233">
        <f>ROUND(I346*H346,2)</f>
        <v>0</v>
      </c>
      <c r="BL346" s="19" t="s">
        <v>159</v>
      </c>
      <c r="BM346" s="232" t="s">
        <v>553</v>
      </c>
    </row>
    <row r="347" s="2" customFormat="1">
      <c r="A347" s="41"/>
      <c r="B347" s="42"/>
      <c r="C347" s="43"/>
      <c r="D347" s="234" t="s">
        <v>161</v>
      </c>
      <c r="E347" s="43"/>
      <c r="F347" s="235" t="s">
        <v>552</v>
      </c>
      <c r="G347" s="43"/>
      <c r="H347" s="43"/>
      <c r="I347" s="139"/>
      <c r="J347" s="43"/>
      <c r="K347" s="43"/>
      <c r="L347" s="47"/>
      <c r="M347" s="236"/>
      <c r="N347" s="237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161</v>
      </c>
      <c r="AU347" s="19" t="s">
        <v>83</v>
      </c>
    </row>
    <row r="348" s="2" customFormat="1" ht="21.75" customHeight="1">
      <c r="A348" s="41"/>
      <c r="B348" s="42"/>
      <c r="C348" s="221" t="s">
        <v>554</v>
      </c>
      <c r="D348" s="221" t="s">
        <v>154</v>
      </c>
      <c r="E348" s="222" t="s">
        <v>555</v>
      </c>
      <c r="F348" s="223" t="s">
        <v>556</v>
      </c>
      <c r="G348" s="224" t="s">
        <v>297</v>
      </c>
      <c r="H348" s="225">
        <v>1.3799999999999999</v>
      </c>
      <c r="I348" s="226"/>
      <c r="J348" s="227">
        <f>ROUND(I348*H348,2)</f>
        <v>0</v>
      </c>
      <c r="K348" s="223" t="s">
        <v>21</v>
      </c>
      <c r="L348" s="47"/>
      <c r="M348" s="228" t="s">
        <v>21</v>
      </c>
      <c r="N348" s="229" t="s">
        <v>44</v>
      </c>
      <c r="O348" s="87"/>
      <c r="P348" s="230">
        <f>O348*H348</f>
        <v>0</v>
      </c>
      <c r="Q348" s="230">
        <v>0</v>
      </c>
      <c r="R348" s="230">
        <f>Q348*H348</f>
        <v>0</v>
      </c>
      <c r="S348" s="230">
        <v>0.089999999999999997</v>
      </c>
      <c r="T348" s="231">
        <f>S348*H348</f>
        <v>0.12419999999999999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32" t="s">
        <v>271</v>
      </c>
      <c r="AT348" s="232" t="s">
        <v>154</v>
      </c>
      <c r="AU348" s="232" t="s">
        <v>83</v>
      </c>
      <c r="AY348" s="19" t="s">
        <v>151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9" t="s">
        <v>81</v>
      </c>
      <c r="BK348" s="233">
        <f>ROUND(I348*H348,2)</f>
        <v>0</v>
      </c>
      <c r="BL348" s="19" t="s">
        <v>271</v>
      </c>
      <c r="BM348" s="232" t="s">
        <v>557</v>
      </c>
    </row>
    <row r="349" s="2" customFormat="1">
      <c r="A349" s="41"/>
      <c r="B349" s="42"/>
      <c r="C349" s="43"/>
      <c r="D349" s="234" t="s">
        <v>161</v>
      </c>
      <c r="E349" s="43"/>
      <c r="F349" s="235" t="s">
        <v>558</v>
      </c>
      <c r="G349" s="43"/>
      <c r="H349" s="43"/>
      <c r="I349" s="139"/>
      <c r="J349" s="43"/>
      <c r="K349" s="43"/>
      <c r="L349" s="47"/>
      <c r="M349" s="236"/>
      <c r="N349" s="237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161</v>
      </c>
      <c r="AU349" s="19" t="s">
        <v>83</v>
      </c>
    </row>
    <row r="350" s="13" customFormat="1">
      <c r="A350" s="13"/>
      <c r="B350" s="238"/>
      <c r="C350" s="239"/>
      <c r="D350" s="234" t="s">
        <v>163</v>
      </c>
      <c r="E350" s="240" t="s">
        <v>21</v>
      </c>
      <c r="F350" s="241" t="s">
        <v>559</v>
      </c>
      <c r="G350" s="239"/>
      <c r="H350" s="242">
        <v>1.3799999999999999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163</v>
      </c>
      <c r="AU350" s="248" t="s">
        <v>83</v>
      </c>
      <c r="AV350" s="13" t="s">
        <v>83</v>
      </c>
      <c r="AW350" s="13" t="s">
        <v>35</v>
      </c>
      <c r="AX350" s="13" t="s">
        <v>81</v>
      </c>
      <c r="AY350" s="248" t="s">
        <v>151</v>
      </c>
    </row>
    <row r="351" s="2" customFormat="1" ht="21.75" customHeight="1">
      <c r="A351" s="41"/>
      <c r="B351" s="42"/>
      <c r="C351" s="221" t="s">
        <v>560</v>
      </c>
      <c r="D351" s="221" t="s">
        <v>154</v>
      </c>
      <c r="E351" s="222" t="s">
        <v>561</v>
      </c>
      <c r="F351" s="223" t="s">
        <v>562</v>
      </c>
      <c r="G351" s="224" t="s">
        <v>297</v>
      </c>
      <c r="H351" s="225">
        <v>30</v>
      </c>
      <c r="I351" s="226"/>
      <c r="J351" s="227">
        <f>ROUND(I351*H351,2)</f>
        <v>0</v>
      </c>
      <c r="K351" s="223" t="s">
        <v>21</v>
      </c>
      <c r="L351" s="47"/>
      <c r="M351" s="228" t="s">
        <v>21</v>
      </c>
      <c r="N351" s="229" t="s">
        <v>44</v>
      </c>
      <c r="O351" s="87"/>
      <c r="P351" s="230">
        <f>O351*H351</f>
        <v>0</v>
      </c>
      <c r="Q351" s="230">
        <v>1.0000000000000001E-05</v>
      </c>
      <c r="R351" s="230">
        <f>Q351*H351</f>
        <v>0.00030000000000000003</v>
      </c>
      <c r="S351" s="230">
        <v>0</v>
      </c>
      <c r="T351" s="231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32" t="s">
        <v>271</v>
      </c>
      <c r="AT351" s="232" t="s">
        <v>154</v>
      </c>
      <c r="AU351" s="232" t="s">
        <v>83</v>
      </c>
      <c r="AY351" s="19" t="s">
        <v>151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9" t="s">
        <v>81</v>
      </c>
      <c r="BK351" s="233">
        <f>ROUND(I351*H351,2)</f>
        <v>0</v>
      </c>
      <c r="BL351" s="19" t="s">
        <v>271</v>
      </c>
      <c r="BM351" s="232" t="s">
        <v>563</v>
      </c>
    </row>
    <row r="352" s="2" customFormat="1">
      <c r="A352" s="41"/>
      <c r="B352" s="42"/>
      <c r="C352" s="43"/>
      <c r="D352" s="234" t="s">
        <v>161</v>
      </c>
      <c r="E352" s="43"/>
      <c r="F352" s="235" t="s">
        <v>562</v>
      </c>
      <c r="G352" s="43"/>
      <c r="H352" s="43"/>
      <c r="I352" s="139"/>
      <c r="J352" s="43"/>
      <c r="K352" s="43"/>
      <c r="L352" s="47"/>
      <c r="M352" s="236"/>
      <c r="N352" s="237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161</v>
      </c>
      <c r="AU352" s="19" t="s">
        <v>83</v>
      </c>
    </row>
    <row r="353" s="15" customFormat="1">
      <c r="A353" s="15"/>
      <c r="B353" s="260"/>
      <c r="C353" s="261"/>
      <c r="D353" s="234" t="s">
        <v>163</v>
      </c>
      <c r="E353" s="262" t="s">
        <v>21</v>
      </c>
      <c r="F353" s="263" t="s">
        <v>564</v>
      </c>
      <c r="G353" s="261"/>
      <c r="H353" s="262" t="s">
        <v>21</v>
      </c>
      <c r="I353" s="264"/>
      <c r="J353" s="261"/>
      <c r="K353" s="261"/>
      <c r="L353" s="265"/>
      <c r="M353" s="266"/>
      <c r="N353" s="267"/>
      <c r="O353" s="267"/>
      <c r="P353" s="267"/>
      <c r="Q353" s="267"/>
      <c r="R353" s="267"/>
      <c r="S353" s="267"/>
      <c r="T353" s="26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9" t="s">
        <v>163</v>
      </c>
      <c r="AU353" s="269" t="s">
        <v>83</v>
      </c>
      <c r="AV353" s="15" t="s">
        <v>81</v>
      </c>
      <c r="AW353" s="15" t="s">
        <v>35</v>
      </c>
      <c r="AX353" s="15" t="s">
        <v>73</v>
      </c>
      <c r="AY353" s="269" t="s">
        <v>151</v>
      </c>
    </row>
    <row r="354" s="13" customFormat="1">
      <c r="A354" s="13"/>
      <c r="B354" s="238"/>
      <c r="C354" s="239"/>
      <c r="D354" s="234" t="s">
        <v>163</v>
      </c>
      <c r="E354" s="240" t="s">
        <v>21</v>
      </c>
      <c r="F354" s="241" t="s">
        <v>565</v>
      </c>
      <c r="G354" s="239"/>
      <c r="H354" s="242">
        <v>30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163</v>
      </c>
      <c r="AU354" s="248" t="s">
        <v>83</v>
      </c>
      <c r="AV354" s="13" t="s">
        <v>83</v>
      </c>
      <c r="AW354" s="13" t="s">
        <v>35</v>
      </c>
      <c r="AX354" s="13" t="s">
        <v>81</v>
      </c>
      <c r="AY354" s="248" t="s">
        <v>151</v>
      </c>
    </row>
    <row r="355" s="2" customFormat="1" ht="21.75" customHeight="1">
      <c r="A355" s="41"/>
      <c r="B355" s="42"/>
      <c r="C355" s="281" t="s">
        <v>566</v>
      </c>
      <c r="D355" s="281" t="s">
        <v>407</v>
      </c>
      <c r="E355" s="282" t="s">
        <v>567</v>
      </c>
      <c r="F355" s="283" t="s">
        <v>568</v>
      </c>
      <c r="G355" s="284" t="s">
        <v>173</v>
      </c>
      <c r="H355" s="285">
        <v>0.078</v>
      </c>
      <c r="I355" s="286"/>
      <c r="J355" s="287">
        <f>ROUND(I355*H355,2)</f>
        <v>0</v>
      </c>
      <c r="K355" s="283" t="s">
        <v>158</v>
      </c>
      <c r="L355" s="288"/>
      <c r="M355" s="289" t="s">
        <v>21</v>
      </c>
      <c r="N355" s="290" t="s">
        <v>44</v>
      </c>
      <c r="O355" s="87"/>
      <c r="P355" s="230">
        <f>O355*H355</f>
        <v>0</v>
      </c>
      <c r="Q355" s="230">
        <v>0.55000000000000004</v>
      </c>
      <c r="R355" s="230">
        <f>Q355*H355</f>
        <v>0.042900000000000001</v>
      </c>
      <c r="S355" s="230">
        <v>0</v>
      </c>
      <c r="T355" s="231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32" t="s">
        <v>372</v>
      </c>
      <c r="AT355" s="232" t="s">
        <v>407</v>
      </c>
      <c r="AU355" s="232" t="s">
        <v>83</v>
      </c>
      <c r="AY355" s="19" t="s">
        <v>151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9" t="s">
        <v>81</v>
      </c>
      <c r="BK355" s="233">
        <f>ROUND(I355*H355,2)</f>
        <v>0</v>
      </c>
      <c r="BL355" s="19" t="s">
        <v>271</v>
      </c>
      <c r="BM355" s="232" t="s">
        <v>569</v>
      </c>
    </row>
    <row r="356" s="2" customFormat="1">
      <c r="A356" s="41"/>
      <c r="B356" s="42"/>
      <c r="C356" s="43"/>
      <c r="D356" s="234" t="s">
        <v>161</v>
      </c>
      <c r="E356" s="43"/>
      <c r="F356" s="235" t="s">
        <v>568</v>
      </c>
      <c r="G356" s="43"/>
      <c r="H356" s="43"/>
      <c r="I356" s="139"/>
      <c r="J356" s="43"/>
      <c r="K356" s="43"/>
      <c r="L356" s="47"/>
      <c r="M356" s="236"/>
      <c r="N356" s="237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161</v>
      </c>
      <c r="AU356" s="19" t="s">
        <v>83</v>
      </c>
    </row>
    <row r="357" s="13" customFormat="1">
      <c r="A357" s="13"/>
      <c r="B357" s="238"/>
      <c r="C357" s="239"/>
      <c r="D357" s="234" t="s">
        <v>163</v>
      </c>
      <c r="E357" s="240" t="s">
        <v>21</v>
      </c>
      <c r="F357" s="241" t="s">
        <v>570</v>
      </c>
      <c r="G357" s="239"/>
      <c r="H357" s="242">
        <v>0.071999999999999995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163</v>
      </c>
      <c r="AU357" s="248" t="s">
        <v>83</v>
      </c>
      <c r="AV357" s="13" t="s">
        <v>83</v>
      </c>
      <c r="AW357" s="13" t="s">
        <v>35</v>
      </c>
      <c r="AX357" s="13" t="s">
        <v>81</v>
      </c>
      <c r="AY357" s="248" t="s">
        <v>151</v>
      </c>
    </row>
    <row r="358" s="13" customFormat="1">
      <c r="A358" s="13"/>
      <c r="B358" s="238"/>
      <c r="C358" s="239"/>
      <c r="D358" s="234" t="s">
        <v>163</v>
      </c>
      <c r="E358" s="239"/>
      <c r="F358" s="241" t="s">
        <v>571</v>
      </c>
      <c r="G358" s="239"/>
      <c r="H358" s="242">
        <v>0.078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163</v>
      </c>
      <c r="AU358" s="248" t="s">
        <v>83</v>
      </c>
      <c r="AV358" s="13" t="s">
        <v>83</v>
      </c>
      <c r="AW358" s="13" t="s">
        <v>4</v>
      </c>
      <c r="AX358" s="13" t="s">
        <v>81</v>
      </c>
      <c r="AY358" s="248" t="s">
        <v>151</v>
      </c>
    </row>
    <row r="359" s="2" customFormat="1" ht="33" customHeight="1">
      <c r="A359" s="41"/>
      <c r="B359" s="42"/>
      <c r="C359" s="221" t="s">
        <v>572</v>
      </c>
      <c r="D359" s="221" t="s">
        <v>154</v>
      </c>
      <c r="E359" s="222" t="s">
        <v>573</v>
      </c>
      <c r="F359" s="223" t="s">
        <v>574</v>
      </c>
      <c r="G359" s="224" t="s">
        <v>157</v>
      </c>
      <c r="H359" s="225">
        <v>2</v>
      </c>
      <c r="I359" s="226"/>
      <c r="J359" s="227">
        <f>ROUND(I359*H359,2)</f>
        <v>0</v>
      </c>
      <c r="K359" s="223" t="s">
        <v>21</v>
      </c>
      <c r="L359" s="47"/>
      <c r="M359" s="228" t="s">
        <v>21</v>
      </c>
      <c r="N359" s="229" t="s">
        <v>44</v>
      </c>
      <c r="O359" s="87"/>
      <c r="P359" s="230">
        <f>O359*H359</f>
        <v>0</v>
      </c>
      <c r="Q359" s="230">
        <v>0.046129999999999997</v>
      </c>
      <c r="R359" s="230">
        <f>Q359*H359</f>
        <v>0.092259999999999995</v>
      </c>
      <c r="S359" s="230">
        <v>0</v>
      </c>
      <c r="T359" s="231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32" t="s">
        <v>271</v>
      </c>
      <c r="AT359" s="232" t="s">
        <v>154</v>
      </c>
      <c r="AU359" s="232" t="s">
        <v>83</v>
      </c>
      <c r="AY359" s="19" t="s">
        <v>151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9" t="s">
        <v>81</v>
      </c>
      <c r="BK359" s="233">
        <f>ROUND(I359*H359,2)</f>
        <v>0</v>
      </c>
      <c r="BL359" s="19" t="s">
        <v>271</v>
      </c>
      <c r="BM359" s="232" t="s">
        <v>575</v>
      </c>
    </row>
    <row r="360" s="2" customFormat="1">
      <c r="A360" s="41"/>
      <c r="B360" s="42"/>
      <c r="C360" s="43"/>
      <c r="D360" s="234" t="s">
        <v>161</v>
      </c>
      <c r="E360" s="43"/>
      <c r="F360" s="235" t="s">
        <v>576</v>
      </c>
      <c r="G360" s="43"/>
      <c r="H360" s="43"/>
      <c r="I360" s="139"/>
      <c r="J360" s="43"/>
      <c r="K360" s="43"/>
      <c r="L360" s="47"/>
      <c r="M360" s="236"/>
      <c r="N360" s="237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161</v>
      </c>
      <c r="AU360" s="19" t="s">
        <v>83</v>
      </c>
    </row>
    <row r="361" s="13" customFormat="1">
      <c r="A361" s="13"/>
      <c r="B361" s="238"/>
      <c r="C361" s="239"/>
      <c r="D361" s="234" t="s">
        <v>163</v>
      </c>
      <c r="E361" s="240" t="s">
        <v>21</v>
      </c>
      <c r="F361" s="241" t="s">
        <v>488</v>
      </c>
      <c r="G361" s="239"/>
      <c r="H361" s="242">
        <v>2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163</v>
      </c>
      <c r="AU361" s="248" t="s">
        <v>83</v>
      </c>
      <c r="AV361" s="13" t="s">
        <v>83</v>
      </c>
      <c r="AW361" s="13" t="s">
        <v>35</v>
      </c>
      <c r="AX361" s="13" t="s">
        <v>81</v>
      </c>
      <c r="AY361" s="248" t="s">
        <v>151</v>
      </c>
    </row>
    <row r="362" s="2" customFormat="1" ht="16.5" customHeight="1">
      <c r="A362" s="41"/>
      <c r="B362" s="42"/>
      <c r="C362" s="221" t="s">
        <v>577</v>
      </c>
      <c r="D362" s="221" t="s">
        <v>154</v>
      </c>
      <c r="E362" s="222" t="s">
        <v>578</v>
      </c>
      <c r="F362" s="223" t="s">
        <v>579</v>
      </c>
      <c r="G362" s="224" t="s">
        <v>180</v>
      </c>
      <c r="H362" s="225">
        <v>3.3479999999999999</v>
      </c>
      <c r="I362" s="226"/>
      <c r="J362" s="227">
        <f>ROUND(I362*H362,2)</f>
        <v>0</v>
      </c>
      <c r="K362" s="223" t="s">
        <v>158</v>
      </c>
      <c r="L362" s="47"/>
      <c r="M362" s="228" t="s">
        <v>21</v>
      </c>
      <c r="N362" s="229" t="s">
        <v>44</v>
      </c>
      <c r="O362" s="87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32" t="s">
        <v>271</v>
      </c>
      <c r="AT362" s="232" t="s">
        <v>154</v>
      </c>
      <c r="AU362" s="232" t="s">
        <v>83</v>
      </c>
      <c r="AY362" s="19" t="s">
        <v>151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9" t="s">
        <v>81</v>
      </c>
      <c r="BK362" s="233">
        <f>ROUND(I362*H362,2)</f>
        <v>0</v>
      </c>
      <c r="BL362" s="19" t="s">
        <v>271</v>
      </c>
      <c r="BM362" s="232" t="s">
        <v>580</v>
      </c>
    </row>
    <row r="363" s="2" customFormat="1">
      <c r="A363" s="41"/>
      <c r="B363" s="42"/>
      <c r="C363" s="43"/>
      <c r="D363" s="234" t="s">
        <v>161</v>
      </c>
      <c r="E363" s="43"/>
      <c r="F363" s="235" t="s">
        <v>581</v>
      </c>
      <c r="G363" s="43"/>
      <c r="H363" s="43"/>
      <c r="I363" s="139"/>
      <c r="J363" s="43"/>
      <c r="K363" s="43"/>
      <c r="L363" s="47"/>
      <c r="M363" s="236"/>
      <c r="N363" s="237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9" t="s">
        <v>161</v>
      </c>
      <c r="AU363" s="19" t="s">
        <v>83</v>
      </c>
    </row>
    <row r="364" s="13" customFormat="1">
      <c r="A364" s="13"/>
      <c r="B364" s="238"/>
      <c r="C364" s="239"/>
      <c r="D364" s="234" t="s">
        <v>163</v>
      </c>
      <c r="E364" s="240" t="s">
        <v>21</v>
      </c>
      <c r="F364" s="241" t="s">
        <v>582</v>
      </c>
      <c r="G364" s="239"/>
      <c r="H364" s="242">
        <v>3.3479999999999999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163</v>
      </c>
      <c r="AU364" s="248" t="s">
        <v>83</v>
      </c>
      <c r="AV364" s="13" t="s">
        <v>83</v>
      </c>
      <c r="AW364" s="13" t="s">
        <v>35</v>
      </c>
      <c r="AX364" s="13" t="s">
        <v>81</v>
      </c>
      <c r="AY364" s="248" t="s">
        <v>151</v>
      </c>
    </row>
    <row r="365" s="2" customFormat="1" ht="21.75" customHeight="1">
      <c r="A365" s="41"/>
      <c r="B365" s="42"/>
      <c r="C365" s="281" t="s">
        <v>583</v>
      </c>
      <c r="D365" s="281" t="s">
        <v>407</v>
      </c>
      <c r="E365" s="282" t="s">
        <v>584</v>
      </c>
      <c r="F365" s="283" t="s">
        <v>585</v>
      </c>
      <c r="G365" s="284" t="s">
        <v>173</v>
      </c>
      <c r="H365" s="285">
        <v>0.11600000000000001</v>
      </c>
      <c r="I365" s="286"/>
      <c r="J365" s="287">
        <f>ROUND(I365*H365,2)</f>
        <v>0</v>
      </c>
      <c r="K365" s="283" t="s">
        <v>158</v>
      </c>
      <c r="L365" s="288"/>
      <c r="M365" s="289" t="s">
        <v>21</v>
      </c>
      <c r="N365" s="290" t="s">
        <v>44</v>
      </c>
      <c r="O365" s="87"/>
      <c r="P365" s="230">
        <f>O365*H365</f>
        <v>0</v>
      </c>
      <c r="Q365" s="230">
        <v>0.55000000000000004</v>
      </c>
      <c r="R365" s="230">
        <f>Q365*H365</f>
        <v>0.063800000000000009</v>
      </c>
      <c r="S365" s="230">
        <v>0</v>
      </c>
      <c r="T365" s="231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32" t="s">
        <v>372</v>
      </c>
      <c r="AT365" s="232" t="s">
        <v>407</v>
      </c>
      <c r="AU365" s="232" t="s">
        <v>83</v>
      </c>
      <c r="AY365" s="19" t="s">
        <v>151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9" t="s">
        <v>81</v>
      </c>
      <c r="BK365" s="233">
        <f>ROUND(I365*H365,2)</f>
        <v>0</v>
      </c>
      <c r="BL365" s="19" t="s">
        <v>271</v>
      </c>
      <c r="BM365" s="232" t="s">
        <v>586</v>
      </c>
    </row>
    <row r="366" s="2" customFormat="1">
      <c r="A366" s="41"/>
      <c r="B366" s="42"/>
      <c r="C366" s="43"/>
      <c r="D366" s="234" t="s">
        <v>161</v>
      </c>
      <c r="E366" s="43"/>
      <c r="F366" s="235" t="s">
        <v>585</v>
      </c>
      <c r="G366" s="43"/>
      <c r="H366" s="43"/>
      <c r="I366" s="139"/>
      <c r="J366" s="43"/>
      <c r="K366" s="43"/>
      <c r="L366" s="47"/>
      <c r="M366" s="236"/>
      <c r="N366" s="237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161</v>
      </c>
      <c r="AU366" s="19" t="s">
        <v>83</v>
      </c>
    </row>
    <row r="367" s="13" customFormat="1">
      <c r="A367" s="13"/>
      <c r="B367" s="238"/>
      <c r="C367" s="239"/>
      <c r="D367" s="234" t="s">
        <v>163</v>
      </c>
      <c r="E367" s="240" t="s">
        <v>21</v>
      </c>
      <c r="F367" s="241" t="s">
        <v>587</v>
      </c>
      <c r="G367" s="239"/>
      <c r="H367" s="242">
        <v>0.107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163</v>
      </c>
      <c r="AU367" s="248" t="s">
        <v>83</v>
      </c>
      <c r="AV367" s="13" t="s">
        <v>83</v>
      </c>
      <c r="AW367" s="13" t="s">
        <v>35</v>
      </c>
      <c r="AX367" s="13" t="s">
        <v>81</v>
      </c>
      <c r="AY367" s="248" t="s">
        <v>151</v>
      </c>
    </row>
    <row r="368" s="13" customFormat="1">
      <c r="A368" s="13"/>
      <c r="B368" s="238"/>
      <c r="C368" s="239"/>
      <c r="D368" s="234" t="s">
        <v>163</v>
      </c>
      <c r="E368" s="239"/>
      <c r="F368" s="241" t="s">
        <v>588</v>
      </c>
      <c r="G368" s="239"/>
      <c r="H368" s="242">
        <v>0.11600000000000001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163</v>
      </c>
      <c r="AU368" s="248" t="s">
        <v>83</v>
      </c>
      <c r="AV368" s="13" t="s">
        <v>83</v>
      </c>
      <c r="AW368" s="13" t="s">
        <v>4</v>
      </c>
      <c r="AX368" s="13" t="s">
        <v>81</v>
      </c>
      <c r="AY368" s="248" t="s">
        <v>151</v>
      </c>
    </row>
    <row r="369" s="2" customFormat="1" ht="21.75" customHeight="1">
      <c r="A369" s="41"/>
      <c r="B369" s="42"/>
      <c r="C369" s="221" t="s">
        <v>589</v>
      </c>
      <c r="D369" s="221" t="s">
        <v>154</v>
      </c>
      <c r="E369" s="222" t="s">
        <v>590</v>
      </c>
      <c r="F369" s="223" t="s">
        <v>591</v>
      </c>
      <c r="G369" s="224" t="s">
        <v>297</v>
      </c>
      <c r="H369" s="225">
        <v>9.3000000000000007</v>
      </c>
      <c r="I369" s="226"/>
      <c r="J369" s="227">
        <f>ROUND(I369*H369,2)</f>
        <v>0</v>
      </c>
      <c r="K369" s="223" t="s">
        <v>21</v>
      </c>
      <c r="L369" s="47"/>
      <c r="M369" s="228" t="s">
        <v>21</v>
      </c>
      <c r="N369" s="229" t="s">
        <v>44</v>
      </c>
      <c r="O369" s="87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32" t="s">
        <v>271</v>
      </c>
      <c r="AT369" s="232" t="s">
        <v>154</v>
      </c>
      <c r="AU369" s="232" t="s">
        <v>83</v>
      </c>
      <c r="AY369" s="19" t="s">
        <v>151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9" t="s">
        <v>81</v>
      </c>
      <c r="BK369" s="233">
        <f>ROUND(I369*H369,2)</f>
        <v>0</v>
      </c>
      <c r="BL369" s="19" t="s">
        <v>271</v>
      </c>
      <c r="BM369" s="232" t="s">
        <v>592</v>
      </c>
    </row>
    <row r="370" s="2" customFormat="1">
      <c r="A370" s="41"/>
      <c r="B370" s="42"/>
      <c r="C370" s="43"/>
      <c r="D370" s="234" t="s">
        <v>161</v>
      </c>
      <c r="E370" s="43"/>
      <c r="F370" s="235" t="s">
        <v>591</v>
      </c>
      <c r="G370" s="43"/>
      <c r="H370" s="43"/>
      <c r="I370" s="139"/>
      <c r="J370" s="43"/>
      <c r="K370" s="43"/>
      <c r="L370" s="47"/>
      <c r="M370" s="236"/>
      <c r="N370" s="237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161</v>
      </c>
      <c r="AU370" s="19" t="s">
        <v>83</v>
      </c>
    </row>
    <row r="371" s="15" customFormat="1">
      <c r="A371" s="15"/>
      <c r="B371" s="260"/>
      <c r="C371" s="261"/>
      <c r="D371" s="234" t="s">
        <v>163</v>
      </c>
      <c r="E371" s="262" t="s">
        <v>21</v>
      </c>
      <c r="F371" s="263" t="s">
        <v>593</v>
      </c>
      <c r="G371" s="261"/>
      <c r="H371" s="262" t="s">
        <v>21</v>
      </c>
      <c r="I371" s="264"/>
      <c r="J371" s="261"/>
      <c r="K371" s="261"/>
      <c r="L371" s="265"/>
      <c r="M371" s="266"/>
      <c r="N371" s="267"/>
      <c r="O371" s="267"/>
      <c r="P371" s="267"/>
      <c r="Q371" s="267"/>
      <c r="R371" s="267"/>
      <c r="S371" s="267"/>
      <c r="T371" s="268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9" t="s">
        <v>163</v>
      </c>
      <c r="AU371" s="269" t="s">
        <v>83</v>
      </c>
      <c r="AV371" s="15" t="s">
        <v>81</v>
      </c>
      <c r="AW371" s="15" t="s">
        <v>35</v>
      </c>
      <c r="AX371" s="15" t="s">
        <v>73</v>
      </c>
      <c r="AY371" s="269" t="s">
        <v>151</v>
      </c>
    </row>
    <row r="372" s="13" customFormat="1">
      <c r="A372" s="13"/>
      <c r="B372" s="238"/>
      <c r="C372" s="239"/>
      <c r="D372" s="234" t="s">
        <v>163</v>
      </c>
      <c r="E372" s="240" t="s">
        <v>21</v>
      </c>
      <c r="F372" s="241" t="s">
        <v>594</v>
      </c>
      <c r="G372" s="239"/>
      <c r="H372" s="242">
        <v>9.3000000000000007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163</v>
      </c>
      <c r="AU372" s="248" t="s">
        <v>83</v>
      </c>
      <c r="AV372" s="13" t="s">
        <v>83</v>
      </c>
      <c r="AW372" s="13" t="s">
        <v>35</v>
      </c>
      <c r="AX372" s="13" t="s">
        <v>73</v>
      </c>
      <c r="AY372" s="248" t="s">
        <v>151</v>
      </c>
    </row>
    <row r="373" s="14" customFormat="1">
      <c r="A373" s="14"/>
      <c r="B373" s="249"/>
      <c r="C373" s="250"/>
      <c r="D373" s="234" t="s">
        <v>163</v>
      </c>
      <c r="E373" s="251" t="s">
        <v>21</v>
      </c>
      <c r="F373" s="252" t="s">
        <v>177</v>
      </c>
      <c r="G373" s="250"/>
      <c r="H373" s="253">
        <v>9.3000000000000007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9" t="s">
        <v>163</v>
      </c>
      <c r="AU373" s="259" t="s">
        <v>83</v>
      </c>
      <c r="AV373" s="14" t="s">
        <v>159</v>
      </c>
      <c r="AW373" s="14" t="s">
        <v>35</v>
      </c>
      <c r="AX373" s="14" t="s">
        <v>81</v>
      </c>
      <c r="AY373" s="259" t="s">
        <v>151</v>
      </c>
    </row>
    <row r="374" s="2" customFormat="1" ht="16.5" customHeight="1">
      <c r="A374" s="41"/>
      <c r="B374" s="42"/>
      <c r="C374" s="281" t="s">
        <v>595</v>
      </c>
      <c r="D374" s="281" t="s">
        <v>407</v>
      </c>
      <c r="E374" s="282" t="s">
        <v>596</v>
      </c>
      <c r="F374" s="283" t="s">
        <v>597</v>
      </c>
      <c r="G374" s="284" t="s">
        <v>173</v>
      </c>
      <c r="H374" s="285">
        <v>0.121</v>
      </c>
      <c r="I374" s="286"/>
      <c r="J374" s="287">
        <f>ROUND(I374*H374,2)</f>
        <v>0</v>
      </c>
      <c r="K374" s="283" t="s">
        <v>158</v>
      </c>
      <c r="L374" s="288"/>
      <c r="M374" s="289" t="s">
        <v>21</v>
      </c>
      <c r="N374" s="290" t="s">
        <v>44</v>
      </c>
      <c r="O374" s="87"/>
      <c r="P374" s="230">
        <f>O374*H374</f>
        <v>0</v>
      </c>
      <c r="Q374" s="230">
        <v>0.55000000000000004</v>
      </c>
      <c r="R374" s="230">
        <f>Q374*H374</f>
        <v>0.066549999999999998</v>
      </c>
      <c r="S374" s="230">
        <v>0</v>
      </c>
      <c r="T374" s="231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32" t="s">
        <v>372</v>
      </c>
      <c r="AT374" s="232" t="s">
        <v>407</v>
      </c>
      <c r="AU374" s="232" t="s">
        <v>83</v>
      </c>
      <c r="AY374" s="19" t="s">
        <v>151</v>
      </c>
      <c r="BE374" s="233">
        <f>IF(N374="základní",J374,0)</f>
        <v>0</v>
      </c>
      <c r="BF374" s="233">
        <f>IF(N374="snížená",J374,0)</f>
        <v>0</v>
      </c>
      <c r="BG374" s="233">
        <f>IF(N374="zákl. přenesená",J374,0)</f>
        <v>0</v>
      </c>
      <c r="BH374" s="233">
        <f>IF(N374="sníž. přenesená",J374,0)</f>
        <v>0</v>
      </c>
      <c r="BI374" s="233">
        <f>IF(N374="nulová",J374,0)</f>
        <v>0</v>
      </c>
      <c r="BJ374" s="19" t="s">
        <v>81</v>
      </c>
      <c r="BK374" s="233">
        <f>ROUND(I374*H374,2)</f>
        <v>0</v>
      </c>
      <c r="BL374" s="19" t="s">
        <v>271</v>
      </c>
      <c r="BM374" s="232" t="s">
        <v>598</v>
      </c>
    </row>
    <row r="375" s="2" customFormat="1">
      <c r="A375" s="41"/>
      <c r="B375" s="42"/>
      <c r="C375" s="43"/>
      <c r="D375" s="234" t="s">
        <v>161</v>
      </c>
      <c r="E375" s="43"/>
      <c r="F375" s="235" t="s">
        <v>597</v>
      </c>
      <c r="G375" s="43"/>
      <c r="H375" s="43"/>
      <c r="I375" s="139"/>
      <c r="J375" s="43"/>
      <c r="K375" s="43"/>
      <c r="L375" s="47"/>
      <c r="M375" s="236"/>
      <c r="N375" s="237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19" t="s">
        <v>161</v>
      </c>
      <c r="AU375" s="19" t="s">
        <v>83</v>
      </c>
    </row>
    <row r="376" s="15" customFormat="1">
      <c r="A376" s="15"/>
      <c r="B376" s="260"/>
      <c r="C376" s="261"/>
      <c r="D376" s="234" t="s">
        <v>163</v>
      </c>
      <c r="E376" s="262" t="s">
        <v>21</v>
      </c>
      <c r="F376" s="263" t="s">
        <v>599</v>
      </c>
      <c r="G376" s="261"/>
      <c r="H376" s="262" t="s">
        <v>21</v>
      </c>
      <c r="I376" s="264"/>
      <c r="J376" s="261"/>
      <c r="K376" s="261"/>
      <c r="L376" s="265"/>
      <c r="M376" s="266"/>
      <c r="N376" s="267"/>
      <c r="O376" s="267"/>
      <c r="P376" s="267"/>
      <c r="Q376" s="267"/>
      <c r="R376" s="267"/>
      <c r="S376" s="267"/>
      <c r="T376" s="268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9" t="s">
        <v>163</v>
      </c>
      <c r="AU376" s="269" t="s">
        <v>83</v>
      </c>
      <c r="AV376" s="15" t="s">
        <v>81</v>
      </c>
      <c r="AW376" s="15" t="s">
        <v>35</v>
      </c>
      <c r="AX376" s="15" t="s">
        <v>73</v>
      </c>
      <c r="AY376" s="269" t="s">
        <v>151</v>
      </c>
    </row>
    <row r="377" s="13" customFormat="1">
      <c r="A377" s="13"/>
      <c r="B377" s="238"/>
      <c r="C377" s="239"/>
      <c r="D377" s="234" t="s">
        <v>163</v>
      </c>
      <c r="E377" s="240" t="s">
        <v>21</v>
      </c>
      <c r="F377" s="241" t="s">
        <v>600</v>
      </c>
      <c r="G377" s="239"/>
      <c r="H377" s="242">
        <v>0.112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163</v>
      </c>
      <c r="AU377" s="248" t="s">
        <v>83</v>
      </c>
      <c r="AV377" s="13" t="s">
        <v>83</v>
      </c>
      <c r="AW377" s="13" t="s">
        <v>35</v>
      </c>
      <c r="AX377" s="13" t="s">
        <v>73</v>
      </c>
      <c r="AY377" s="248" t="s">
        <v>151</v>
      </c>
    </row>
    <row r="378" s="14" customFormat="1">
      <c r="A378" s="14"/>
      <c r="B378" s="249"/>
      <c r="C378" s="250"/>
      <c r="D378" s="234" t="s">
        <v>163</v>
      </c>
      <c r="E378" s="251" t="s">
        <v>21</v>
      </c>
      <c r="F378" s="252" t="s">
        <v>177</v>
      </c>
      <c r="G378" s="250"/>
      <c r="H378" s="253">
        <v>0.112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9" t="s">
        <v>163</v>
      </c>
      <c r="AU378" s="259" t="s">
        <v>83</v>
      </c>
      <c r="AV378" s="14" t="s">
        <v>159</v>
      </c>
      <c r="AW378" s="14" t="s">
        <v>35</v>
      </c>
      <c r="AX378" s="14" t="s">
        <v>81</v>
      </c>
      <c r="AY378" s="259" t="s">
        <v>151</v>
      </c>
    </row>
    <row r="379" s="13" customFormat="1">
      <c r="A379" s="13"/>
      <c r="B379" s="238"/>
      <c r="C379" s="239"/>
      <c r="D379" s="234" t="s">
        <v>163</v>
      </c>
      <c r="E379" s="239"/>
      <c r="F379" s="241" t="s">
        <v>601</v>
      </c>
      <c r="G379" s="239"/>
      <c r="H379" s="242">
        <v>0.121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163</v>
      </c>
      <c r="AU379" s="248" t="s">
        <v>83</v>
      </c>
      <c r="AV379" s="13" t="s">
        <v>83</v>
      </c>
      <c r="AW379" s="13" t="s">
        <v>4</v>
      </c>
      <c r="AX379" s="13" t="s">
        <v>81</v>
      </c>
      <c r="AY379" s="248" t="s">
        <v>151</v>
      </c>
    </row>
    <row r="380" s="2" customFormat="1" ht="21.75" customHeight="1">
      <c r="A380" s="41"/>
      <c r="B380" s="42"/>
      <c r="C380" s="221" t="s">
        <v>602</v>
      </c>
      <c r="D380" s="221" t="s">
        <v>154</v>
      </c>
      <c r="E380" s="222" t="s">
        <v>603</v>
      </c>
      <c r="F380" s="223" t="s">
        <v>604</v>
      </c>
      <c r="G380" s="224" t="s">
        <v>180</v>
      </c>
      <c r="H380" s="225">
        <v>3.3479999999999999</v>
      </c>
      <c r="I380" s="226"/>
      <c r="J380" s="227">
        <f>ROUND(I380*H380,2)</f>
        <v>0</v>
      </c>
      <c r="K380" s="223" t="s">
        <v>158</v>
      </c>
      <c r="L380" s="47"/>
      <c r="M380" s="228" t="s">
        <v>21</v>
      </c>
      <c r="N380" s="229" t="s">
        <v>44</v>
      </c>
      <c r="O380" s="87"/>
      <c r="P380" s="230">
        <f>O380*H380</f>
        <v>0</v>
      </c>
      <c r="Q380" s="230">
        <v>0.00020000000000000001</v>
      </c>
      <c r="R380" s="230">
        <f>Q380*H380</f>
        <v>0.00066960000000000001</v>
      </c>
      <c r="S380" s="230">
        <v>0</v>
      </c>
      <c r="T380" s="231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32" t="s">
        <v>271</v>
      </c>
      <c r="AT380" s="232" t="s">
        <v>154</v>
      </c>
      <c r="AU380" s="232" t="s">
        <v>83</v>
      </c>
      <c r="AY380" s="19" t="s">
        <v>151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9" t="s">
        <v>81</v>
      </c>
      <c r="BK380" s="233">
        <f>ROUND(I380*H380,2)</f>
        <v>0</v>
      </c>
      <c r="BL380" s="19" t="s">
        <v>271</v>
      </c>
      <c r="BM380" s="232" t="s">
        <v>605</v>
      </c>
    </row>
    <row r="381" s="2" customFormat="1">
      <c r="A381" s="41"/>
      <c r="B381" s="42"/>
      <c r="C381" s="43"/>
      <c r="D381" s="234" t="s">
        <v>161</v>
      </c>
      <c r="E381" s="43"/>
      <c r="F381" s="235" t="s">
        <v>606</v>
      </c>
      <c r="G381" s="43"/>
      <c r="H381" s="43"/>
      <c r="I381" s="139"/>
      <c r="J381" s="43"/>
      <c r="K381" s="43"/>
      <c r="L381" s="47"/>
      <c r="M381" s="236"/>
      <c r="N381" s="237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19" t="s">
        <v>161</v>
      </c>
      <c r="AU381" s="19" t="s">
        <v>83</v>
      </c>
    </row>
    <row r="382" s="13" customFormat="1">
      <c r="A382" s="13"/>
      <c r="B382" s="238"/>
      <c r="C382" s="239"/>
      <c r="D382" s="234" t="s">
        <v>163</v>
      </c>
      <c r="E382" s="240" t="s">
        <v>21</v>
      </c>
      <c r="F382" s="241" t="s">
        <v>582</v>
      </c>
      <c r="G382" s="239"/>
      <c r="H382" s="242">
        <v>3.3479999999999999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163</v>
      </c>
      <c r="AU382" s="248" t="s">
        <v>83</v>
      </c>
      <c r="AV382" s="13" t="s">
        <v>83</v>
      </c>
      <c r="AW382" s="13" t="s">
        <v>35</v>
      </c>
      <c r="AX382" s="13" t="s">
        <v>81</v>
      </c>
      <c r="AY382" s="248" t="s">
        <v>151</v>
      </c>
    </row>
    <row r="383" s="2" customFormat="1" ht="21.75" customHeight="1">
      <c r="A383" s="41"/>
      <c r="B383" s="42"/>
      <c r="C383" s="221" t="s">
        <v>607</v>
      </c>
      <c r="D383" s="221" t="s">
        <v>154</v>
      </c>
      <c r="E383" s="222" t="s">
        <v>608</v>
      </c>
      <c r="F383" s="223" t="s">
        <v>609</v>
      </c>
      <c r="G383" s="224" t="s">
        <v>297</v>
      </c>
      <c r="H383" s="225">
        <v>1.325</v>
      </c>
      <c r="I383" s="226"/>
      <c r="J383" s="227">
        <f>ROUND(I383*H383,2)</f>
        <v>0</v>
      </c>
      <c r="K383" s="223" t="s">
        <v>158</v>
      </c>
      <c r="L383" s="47"/>
      <c r="M383" s="228" t="s">
        <v>21</v>
      </c>
      <c r="N383" s="229" t="s">
        <v>44</v>
      </c>
      <c r="O383" s="87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32" t="s">
        <v>271</v>
      </c>
      <c r="AT383" s="232" t="s">
        <v>154</v>
      </c>
      <c r="AU383" s="232" t="s">
        <v>83</v>
      </c>
      <c r="AY383" s="19" t="s">
        <v>151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9" t="s">
        <v>81</v>
      </c>
      <c r="BK383" s="233">
        <f>ROUND(I383*H383,2)</f>
        <v>0</v>
      </c>
      <c r="BL383" s="19" t="s">
        <v>271</v>
      </c>
      <c r="BM383" s="232" t="s">
        <v>610</v>
      </c>
    </row>
    <row r="384" s="2" customFormat="1">
      <c r="A384" s="41"/>
      <c r="B384" s="42"/>
      <c r="C384" s="43"/>
      <c r="D384" s="234" t="s">
        <v>161</v>
      </c>
      <c r="E384" s="43"/>
      <c r="F384" s="235" t="s">
        <v>611</v>
      </c>
      <c r="G384" s="43"/>
      <c r="H384" s="43"/>
      <c r="I384" s="139"/>
      <c r="J384" s="43"/>
      <c r="K384" s="43"/>
      <c r="L384" s="47"/>
      <c r="M384" s="236"/>
      <c r="N384" s="237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161</v>
      </c>
      <c r="AU384" s="19" t="s">
        <v>83</v>
      </c>
    </row>
    <row r="385" s="15" customFormat="1">
      <c r="A385" s="15"/>
      <c r="B385" s="260"/>
      <c r="C385" s="261"/>
      <c r="D385" s="234" t="s">
        <v>163</v>
      </c>
      <c r="E385" s="262" t="s">
        <v>21</v>
      </c>
      <c r="F385" s="263" t="s">
        <v>612</v>
      </c>
      <c r="G385" s="261"/>
      <c r="H385" s="262" t="s">
        <v>21</v>
      </c>
      <c r="I385" s="264"/>
      <c r="J385" s="261"/>
      <c r="K385" s="261"/>
      <c r="L385" s="265"/>
      <c r="M385" s="266"/>
      <c r="N385" s="267"/>
      <c r="O385" s="267"/>
      <c r="P385" s="267"/>
      <c r="Q385" s="267"/>
      <c r="R385" s="267"/>
      <c r="S385" s="267"/>
      <c r="T385" s="268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9" t="s">
        <v>163</v>
      </c>
      <c r="AU385" s="269" t="s">
        <v>83</v>
      </c>
      <c r="AV385" s="15" t="s">
        <v>81</v>
      </c>
      <c r="AW385" s="15" t="s">
        <v>35</v>
      </c>
      <c r="AX385" s="15" t="s">
        <v>73</v>
      </c>
      <c r="AY385" s="269" t="s">
        <v>151</v>
      </c>
    </row>
    <row r="386" s="13" customFormat="1">
      <c r="A386" s="13"/>
      <c r="B386" s="238"/>
      <c r="C386" s="239"/>
      <c r="D386" s="234" t="s">
        <v>163</v>
      </c>
      <c r="E386" s="240" t="s">
        <v>21</v>
      </c>
      <c r="F386" s="241" t="s">
        <v>613</v>
      </c>
      <c r="G386" s="239"/>
      <c r="H386" s="242">
        <v>1.325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163</v>
      </c>
      <c r="AU386" s="248" t="s">
        <v>83</v>
      </c>
      <c r="AV386" s="13" t="s">
        <v>83</v>
      </c>
      <c r="AW386" s="13" t="s">
        <v>35</v>
      </c>
      <c r="AX386" s="13" t="s">
        <v>81</v>
      </c>
      <c r="AY386" s="248" t="s">
        <v>151</v>
      </c>
    </row>
    <row r="387" s="2" customFormat="1" ht="16.5" customHeight="1">
      <c r="A387" s="41"/>
      <c r="B387" s="42"/>
      <c r="C387" s="281" t="s">
        <v>614</v>
      </c>
      <c r="D387" s="281" t="s">
        <v>407</v>
      </c>
      <c r="E387" s="282" t="s">
        <v>596</v>
      </c>
      <c r="F387" s="283" t="s">
        <v>597</v>
      </c>
      <c r="G387" s="284" t="s">
        <v>173</v>
      </c>
      <c r="H387" s="285">
        <v>0.012</v>
      </c>
      <c r="I387" s="286"/>
      <c r="J387" s="287">
        <f>ROUND(I387*H387,2)</f>
        <v>0</v>
      </c>
      <c r="K387" s="283" t="s">
        <v>158</v>
      </c>
      <c r="L387" s="288"/>
      <c r="M387" s="289" t="s">
        <v>21</v>
      </c>
      <c r="N387" s="290" t="s">
        <v>44</v>
      </c>
      <c r="O387" s="87"/>
      <c r="P387" s="230">
        <f>O387*H387</f>
        <v>0</v>
      </c>
      <c r="Q387" s="230">
        <v>0.55000000000000004</v>
      </c>
      <c r="R387" s="230">
        <f>Q387*H387</f>
        <v>0.0066000000000000008</v>
      </c>
      <c r="S387" s="230">
        <v>0</v>
      </c>
      <c r="T387" s="231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32" t="s">
        <v>372</v>
      </c>
      <c r="AT387" s="232" t="s">
        <v>407</v>
      </c>
      <c r="AU387" s="232" t="s">
        <v>83</v>
      </c>
      <c r="AY387" s="19" t="s">
        <v>151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9" t="s">
        <v>81</v>
      </c>
      <c r="BK387" s="233">
        <f>ROUND(I387*H387,2)</f>
        <v>0</v>
      </c>
      <c r="BL387" s="19" t="s">
        <v>271</v>
      </c>
      <c r="BM387" s="232" t="s">
        <v>615</v>
      </c>
    </row>
    <row r="388" s="2" customFormat="1">
      <c r="A388" s="41"/>
      <c r="B388" s="42"/>
      <c r="C388" s="43"/>
      <c r="D388" s="234" t="s">
        <v>161</v>
      </c>
      <c r="E388" s="43"/>
      <c r="F388" s="235" t="s">
        <v>597</v>
      </c>
      <c r="G388" s="43"/>
      <c r="H388" s="43"/>
      <c r="I388" s="139"/>
      <c r="J388" s="43"/>
      <c r="K388" s="43"/>
      <c r="L388" s="47"/>
      <c r="M388" s="236"/>
      <c r="N388" s="237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9" t="s">
        <v>161</v>
      </c>
      <c r="AU388" s="19" t="s">
        <v>83</v>
      </c>
    </row>
    <row r="389" s="13" customFormat="1">
      <c r="A389" s="13"/>
      <c r="B389" s="238"/>
      <c r="C389" s="239"/>
      <c r="D389" s="234" t="s">
        <v>163</v>
      </c>
      <c r="E389" s="240" t="s">
        <v>21</v>
      </c>
      <c r="F389" s="241" t="s">
        <v>616</v>
      </c>
      <c r="G389" s="239"/>
      <c r="H389" s="242">
        <v>0.010999999999999999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163</v>
      </c>
      <c r="AU389" s="248" t="s">
        <v>83</v>
      </c>
      <c r="AV389" s="13" t="s">
        <v>83</v>
      </c>
      <c r="AW389" s="13" t="s">
        <v>35</v>
      </c>
      <c r="AX389" s="13" t="s">
        <v>73</v>
      </c>
      <c r="AY389" s="248" t="s">
        <v>151</v>
      </c>
    </row>
    <row r="390" s="14" customFormat="1">
      <c r="A390" s="14"/>
      <c r="B390" s="249"/>
      <c r="C390" s="250"/>
      <c r="D390" s="234" t="s">
        <v>163</v>
      </c>
      <c r="E390" s="251" t="s">
        <v>21</v>
      </c>
      <c r="F390" s="252" t="s">
        <v>177</v>
      </c>
      <c r="G390" s="250"/>
      <c r="H390" s="253">
        <v>0.010999999999999999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9" t="s">
        <v>163</v>
      </c>
      <c r="AU390" s="259" t="s">
        <v>83</v>
      </c>
      <c r="AV390" s="14" t="s">
        <v>159</v>
      </c>
      <c r="AW390" s="14" t="s">
        <v>35</v>
      </c>
      <c r="AX390" s="14" t="s">
        <v>81</v>
      </c>
      <c r="AY390" s="259" t="s">
        <v>151</v>
      </c>
    </row>
    <row r="391" s="13" customFormat="1">
      <c r="A391" s="13"/>
      <c r="B391" s="238"/>
      <c r="C391" s="239"/>
      <c r="D391" s="234" t="s">
        <v>163</v>
      </c>
      <c r="E391" s="239"/>
      <c r="F391" s="241" t="s">
        <v>617</v>
      </c>
      <c r="G391" s="239"/>
      <c r="H391" s="242">
        <v>0.012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163</v>
      </c>
      <c r="AU391" s="248" t="s">
        <v>83</v>
      </c>
      <c r="AV391" s="13" t="s">
        <v>83</v>
      </c>
      <c r="AW391" s="13" t="s">
        <v>4</v>
      </c>
      <c r="AX391" s="13" t="s">
        <v>81</v>
      </c>
      <c r="AY391" s="248" t="s">
        <v>151</v>
      </c>
    </row>
    <row r="392" s="2" customFormat="1" ht="21.75" customHeight="1">
      <c r="A392" s="41"/>
      <c r="B392" s="42"/>
      <c r="C392" s="221" t="s">
        <v>618</v>
      </c>
      <c r="D392" s="221" t="s">
        <v>154</v>
      </c>
      <c r="E392" s="222" t="s">
        <v>619</v>
      </c>
      <c r="F392" s="223" t="s">
        <v>620</v>
      </c>
      <c r="G392" s="224" t="s">
        <v>297</v>
      </c>
      <c r="H392" s="225">
        <v>10.32</v>
      </c>
      <c r="I392" s="226"/>
      <c r="J392" s="227">
        <f>ROUND(I392*H392,2)</f>
        <v>0</v>
      </c>
      <c r="K392" s="223" t="s">
        <v>158</v>
      </c>
      <c r="L392" s="47"/>
      <c r="M392" s="228" t="s">
        <v>21</v>
      </c>
      <c r="N392" s="229" t="s">
        <v>44</v>
      </c>
      <c r="O392" s="87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32" t="s">
        <v>271</v>
      </c>
      <c r="AT392" s="232" t="s">
        <v>154</v>
      </c>
      <c r="AU392" s="232" t="s">
        <v>83</v>
      </c>
      <c r="AY392" s="19" t="s">
        <v>151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9" t="s">
        <v>81</v>
      </c>
      <c r="BK392" s="233">
        <f>ROUND(I392*H392,2)</f>
        <v>0</v>
      </c>
      <c r="BL392" s="19" t="s">
        <v>271</v>
      </c>
      <c r="BM392" s="232" t="s">
        <v>621</v>
      </c>
    </row>
    <row r="393" s="2" customFormat="1">
      <c r="A393" s="41"/>
      <c r="B393" s="42"/>
      <c r="C393" s="43"/>
      <c r="D393" s="234" t="s">
        <v>161</v>
      </c>
      <c r="E393" s="43"/>
      <c r="F393" s="235" t="s">
        <v>622</v>
      </c>
      <c r="G393" s="43"/>
      <c r="H393" s="43"/>
      <c r="I393" s="139"/>
      <c r="J393" s="43"/>
      <c r="K393" s="43"/>
      <c r="L393" s="47"/>
      <c r="M393" s="236"/>
      <c r="N393" s="237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19" t="s">
        <v>161</v>
      </c>
      <c r="AU393" s="19" t="s">
        <v>83</v>
      </c>
    </row>
    <row r="394" s="13" customFormat="1">
      <c r="A394" s="13"/>
      <c r="B394" s="238"/>
      <c r="C394" s="239"/>
      <c r="D394" s="234" t="s">
        <v>163</v>
      </c>
      <c r="E394" s="240" t="s">
        <v>21</v>
      </c>
      <c r="F394" s="241" t="s">
        <v>623</v>
      </c>
      <c r="G394" s="239"/>
      <c r="H394" s="242">
        <v>10.32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163</v>
      </c>
      <c r="AU394" s="248" t="s">
        <v>83</v>
      </c>
      <c r="AV394" s="13" t="s">
        <v>83</v>
      </c>
      <c r="AW394" s="13" t="s">
        <v>35</v>
      </c>
      <c r="AX394" s="13" t="s">
        <v>81</v>
      </c>
      <c r="AY394" s="248" t="s">
        <v>151</v>
      </c>
    </row>
    <row r="395" s="2" customFormat="1" ht="21.75" customHeight="1">
      <c r="A395" s="41"/>
      <c r="B395" s="42"/>
      <c r="C395" s="281" t="s">
        <v>624</v>
      </c>
      <c r="D395" s="281" t="s">
        <v>407</v>
      </c>
      <c r="E395" s="282" t="s">
        <v>584</v>
      </c>
      <c r="F395" s="283" t="s">
        <v>585</v>
      </c>
      <c r="G395" s="284" t="s">
        <v>173</v>
      </c>
      <c r="H395" s="285">
        <v>0.057000000000000002</v>
      </c>
      <c r="I395" s="286"/>
      <c r="J395" s="287">
        <f>ROUND(I395*H395,2)</f>
        <v>0</v>
      </c>
      <c r="K395" s="283" t="s">
        <v>158</v>
      </c>
      <c r="L395" s="288"/>
      <c r="M395" s="289" t="s">
        <v>21</v>
      </c>
      <c r="N395" s="290" t="s">
        <v>44</v>
      </c>
      <c r="O395" s="87"/>
      <c r="P395" s="230">
        <f>O395*H395</f>
        <v>0</v>
      </c>
      <c r="Q395" s="230">
        <v>0.55000000000000004</v>
      </c>
      <c r="R395" s="230">
        <f>Q395*H395</f>
        <v>0.031350000000000003</v>
      </c>
      <c r="S395" s="230">
        <v>0</v>
      </c>
      <c r="T395" s="23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32" t="s">
        <v>372</v>
      </c>
      <c r="AT395" s="232" t="s">
        <v>407</v>
      </c>
      <c r="AU395" s="232" t="s">
        <v>83</v>
      </c>
      <c r="AY395" s="19" t="s">
        <v>151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9" t="s">
        <v>81</v>
      </c>
      <c r="BK395" s="233">
        <f>ROUND(I395*H395,2)</f>
        <v>0</v>
      </c>
      <c r="BL395" s="19" t="s">
        <v>271</v>
      </c>
      <c r="BM395" s="232" t="s">
        <v>625</v>
      </c>
    </row>
    <row r="396" s="2" customFormat="1">
      <c r="A396" s="41"/>
      <c r="B396" s="42"/>
      <c r="C396" s="43"/>
      <c r="D396" s="234" t="s">
        <v>161</v>
      </c>
      <c r="E396" s="43"/>
      <c r="F396" s="235" t="s">
        <v>585</v>
      </c>
      <c r="G396" s="43"/>
      <c r="H396" s="43"/>
      <c r="I396" s="139"/>
      <c r="J396" s="43"/>
      <c r="K396" s="43"/>
      <c r="L396" s="47"/>
      <c r="M396" s="236"/>
      <c r="N396" s="237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161</v>
      </c>
      <c r="AU396" s="19" t="s">
        <v>83</v>
      </c>
    </row>
    <row r="397" s="13" customFormat="1">
      <c r="A397" s="13"/>
      <c r="B397" s="238"/>
      <c r="C397" s="239"/>
      <c r="D397" s="234" t="s">
        <v>163</v>
      </c>
      <c r="E397" s="240" t="s">
        <v>21</v>
      </c>
      <c r="F397" s="241" t="s">
        <v>626</v>
      </c>
      <c r="G397" s="239"/>
      <c r="H397" s="242">
        <v>0.052999999999999998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163</v>
      </c>
      <c r="AU397" s="248" t="s">
        <v>83</v>
      </c>
      <c r="AV397" s="13" t="s">
        <v>83</v>
      </c>
      <c r="AW397" s="13" t="s">
        <v>35</v>
      </c>
      <c r="AX397" s="13" t="s">
        <v>81</v>
      </c>
      <c r="AY397" s="248" t="s">
        <v>151</v>
      </c>
    </row>
    <row r="398" s="13" customFormat="1">
      <c r="A398" s="13"/>
      <c r="B398" s="238"/>
      <c r="C398" s="239"/>
      <c r="D398" s="234" t="s">
        <v>163</v>
      </c>
      <c r="E398" s="239"/>
      <c r="F398" s="241" t="s">
        <v>627</v>
      </c>
      <c r="G398" s="239"/>
      <c r="H398" s="242">
        <v>0.057000000000000002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163</v>
      </c>
      <c r="AU398" s="248" t="s">
        <v>83</v>
      </c>
      <c r="AV398" s="13" t="s">
        <v>83</v>
      </c>
      <c r="AW398" s="13" t="s">
        <v>4</v>
      </c>
      <c r="AX398" s="13" t="s">
        <v>81</v>
      </c>
      <c r="AY398" s="248" t="s">
        <v>151</v>
      </c>
    </row>
    <row r="399" s="2" customFormat="1" ht="16.5" customHeight="1">
      <c r="A399" s="41"/>
      <c r="B399" s="42"/>
      <c r="C399" s="281" t="s">
        <v>628</v>
      </c>
      <c r="D399" s="281" t="s">
        <v>407</v>
      </c>
      <c r="E399" s="282" t="s">
        <v>629</v>
      </c>
      <c r="F399" s="283" t="s">
        <v>630</v>
      </c>
      <c r="G399" s="284" t="s">
        <v>157</v>
      </c>
      <c r="H399" s="285">
        <v>17</v>
      </c>
      <c r="I399" s="286"/>
      <c r="J399" s="287">
        <f>ROUND(I399*H399,2)</f>
        <v>0</v>
      </c>
      <c r="K399" s="283" t="s">
        <v>21</v>
      </c>
      <c r="L399" s="288"/>
      <c r="M399" s="289" t="s">
        <v>21</v>
      </c>
      <c r="N399" s="290" t="s">
        <v>44</v>
      </c>
      <c r="O399" s="87"/>
      <c r="P399" s="230">
        <f>O399*H399</f>
        <v>0</v>
      </c>
      <c r="Q399" s="230">
        <v>0.00024000000000000001</v>
      </c>
      <c r="R399" s="230">
        <f>Q399*H399</f>
        <v>0.0040800000000000003</v>
      </c>
      <c r="S399" s="230">
        <v>0</v>
      </c>
      <c r="T399" s="231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32" t="s">
        <v>372</v>
      </c>
      <c r="AT399" s="232" t="s">
        <v>407</v>
      </c>
      <c r="AU399" s="232" t="s">
        <v>83</v>
      </c>
      <c r="AY399" s="19" t="s">
        <v>151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9" t="s">
        <v>81</v>
      </c>
      <c r="BK399" s="233">
        <f>ROUND(I399*H399,2)</f>
        <v>0</v>
      </c>
      <c r="BL399" s="19" t="s">
        <v>271</v>
      </c>
      <c r="BM399" s="232" t="s">
        <v>631</v>
      </c>
    </row>
    <row r="400" s="2" customFormat="1">
      <c r="A400" s="41"/>
      <c r="B400" s="42"/>
      <c r="C400" s="43"/>
      <c r="D400" s="234" t="s">
        <v>161</v>
      </c>
      <c r="E400" s="43"/>
      <c r="F400" s="235" t="s">
        <v>630</v>
      </c>
      <c r="G400" s="43"/>
      <c r="H400" s="43"/>
      <c r="I400" s="139"/>
      <c r="J400" s="43"/>
      <c r="K400" s="43"/>
      <c r="L400" s="47"/>
      <c r="M400" s="236"/>
      <c r="N400" s="237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161</v>
      </c>
      <c r="AU400" s="19" t="s">
        <v>83</v>
      </c>
    </row>
    <row r="401" s="2" customFormat="1" ht="21.75" customHeight="1">
      <c r="A401" s="41"/>
      <c r="B401" s="42"/>
      <c r="C401" s="221" t="s">
        <v>632</v>
      </c>
      <c r="D401" s="221" t="s">
        <v>154</v>
      </c>
      <c r="E401" s="222" t="s">
        <v>633</v>
      </c>
      <c r="F401" s="223" t="s">
        <v>634</v>
      </c>
      <c r="G401" s="224" t="s">
        <v>173</v>
      </c>
      <c r="H401" s="225">
        <v>0.067000000000000004</v>
      </c>
      <c r="I401" s="226"/>
      <c r="J401" s="227">
        <f>ROUND(I401*H401,2)</f>
        <v>0</v>
      </c>
      <c r="K401" s="223" t="s">
        <v>158</v>
      </c>
      <c r="L401" s="47"/>
      <c r="M401" s="228" t="s">
        <v>21</v>
      </c>
      <c r="N401" s="229" t="s">
        <v>44</v>
      </c>
      <c r="O401" s="87"/>
      <c r="P401" s="230">
        <f>O401*H401</f>
        <v>0</v>
      </c>
      <c r="Q401" s="230">
        <v>0.024469999999999999</v>
      </c>
      <c r="R401" s="230">
        <f>Q401*H401</f>
        <v>0.00163949</v>
      </c>
      <c r="S401" s="230">
        <v>0</v>
      </c>
      <c r="T401" s="231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32" t="s">
        <v>271</v>
      </c>
      <c r="AT401" s="232" t="s">
        <v>154</v>
      </c>
      <c r="AU401" s="232" t="s">
        <v>83</v>
      </c>
      <c r="AY401" s="19" t="s">
        <v>151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9" t="s">
        <v>81</v>
      </c>
      <c r="BK401" s="233">
        <f>ROUND(I401*H401,2)</f>
        <v>0</v>
      </c>
      <c r="BL401" s="19" t="s">
        <v>271</v>
      </c>
      <c r="BM401" s="232" t="s">
        <v>635</v>
      </c>
    </row>
    <row r="402" s="2" customFormat="1">
      <c r="A402" s="41"/>
      <c r="B402" s="42"/>
      <c r="C402" s="43"/>
      <c r="D402" s="234" t="s">
        <v>161</v>
      </c>
      <c r="E402" s="43"/>
      <c r="F402" s="235" t="s">
        <v>636</v>
      </c>
      <c r="G402" s="43"/>
      <c r="H402" s="43"/>
      <c r="I402" s="139"/>
      <c r="J402" s="43"/>
      <c r="K402" s="43"/>
      <c r="L402" s="47"/>
      <c r="M402" s="236"/>
      <c r="N402" s="237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9" t="s">
        <v>161</v>
      </c>
      <c r="AU402" s="19" t="s">
        <v>83</v>
      </c>
    </row>
    <row r="403" s="13" customFormat="1">
      <c r="A403" s="13"/>
      <c r="B403" s="238"/>
      <c r="C403" s="239"/>
      <c r="D403" s="234" t="s">
        <v>163</v>
      </c>
      <c r="E403" s="240" t="s">
        <v>21</v>
      </c>
      <c r="F403" s="241" t="s">
        <v>637</v>
      </c>
      <c r="G403" s="239"/>
      <c r="H403" s="242">
        <v>0.010999999999999999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163</v>
      </c>
      <c r="AU403" s="248" t="s">
        <v>83</v>
      </c>
      <c r="AV403" s="13" t="s">
        <v>83</v>
      </c>
      <c r="AW403" s="13" t="s">
        <v>35</v>
      </c>
      <c r="AX403" s="13" t="s">
        <v>73</v>
      </c>
      <c r="AY403" s="248" t="s">
        <v>151</v>
      </c>
    </row>
    <row r="404" s="13" customFormat="1">
      <c r="A404" s="13"/>
      <c r="B404" s="238"/>
      <c r="C404" s="239"/>
      <c r="D404" s="234" t="s">
        <v>163</v>
      </c>
      <c r="E404" s="240" t="s">
        <v>21</v>
      </c>
      <c r="F404" s="241" t="s">
        <v>638</v>
      </c>
      <c r="G404" s="239"/>
      <c r="H404" s="242">
        <v>0.056000000000000001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8" t="s">
        <v>163</v>
      </c>
      <c r="AU404" s="248" t="s">
        <v>83</v>
      </c>
      <c r="AV404" s="13" t="s">
        <v>83</v>
      </c>
      <c r="AW404" s="13" t="s">
        <v>35</v>
      </c>
      <c r="AX404" s="13" t="s">
        <v>73</v>
      </c>
      <c r="AY404" s="248" t="s">
        <v>151</v>
      </c>
    </row>
    <row r="405" s="14" customFormat="1">
      <c r="A405" s="14"/>
      <c r="B405" s="249"/>
      <c r="C405" s="250"/>
      <c r="D405" s="234" t="s">
        <v>163</v>
      </c>
      <c r="E405" s="251" t="s">
        <v>21</v>
      </c>
      <c r="F405" s="252" t="s">
        <v>177</v>
      </c>
      <c r="G405" s="250"/>
      <c r="H405" s="253">
        <v>0.067000000000000004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9" t="s">
        <v>163</v>
      </c>
      <c r="AU405" s="259" t="s">
        <v>83</v>
      </c>
      <c r="AV405" s="14" t="s">
        <v>159</v>
      </c>
      <c r="AW405" s="14" t="s">
        <v>35</v>
      </c>
      <c r="AX405" s="14" t="s">
        <v>81</v>
      </c>
      <c r="AY405" s="259" t="s">
        <v>151</v>
      </c>
    </row>
    <row r="406" s="2" customFormat="1" ht="21.75" customHeight="1">
      <c r="A406" s="41"/>
      <c r="B406" s="42"/>
      <c r="C406" s="221" t="s">
        <v>639</v>
      </c>
      <c r="D406" s="221" t="s">
        <v>154</v>
      </c>
      <c r="E406" s="222" t="s">
        <v>640</v>
      </c>
      <c r="F406" s="223" t="s">
        <v>641</v>
      </c>
      <c r="G406" s="224" t="s">
        <v>297</v>
      </c>
      <c r="H406" s="225">
        <v>48.799999999999997</v>
      </c>
      <c r="I406" s="226"/>
      <c r="J406" s="227">
        <f>ROUND(I406*H406,2)</f>
        <v>0</v>
      </c>
      <c r="K406" s="223" t="s">
        <v>158</v>
      </c>
      <c r="L406" s="47"/>
      <c r="M406" s="228" t="s">
        <v>21</v>
      </c>
      <c r="N406" s="229" t="s">
        <v>44</v>
      </c>
      <c r="O406" s="87"/>
      <c r="P406" s="230">
        <f>O406*H406</f>
        <v>0</v>
      </c>
      <c r="Q406" s="230">
        <v>0</v>
      </c>
      <c r="R406" s="230">
        <f>Q406*H406</f>
        <v>0</v>
      </c>
      <c r="S406" s="230">
        <v>0.0022000000000000001</v>
      </c>
      <c r="T406" s="231">
        <f>S406*H406</f>
        <v>0.10736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32" t="s">
        <v>271</v>
      </c>
      <c r="AT406" s="232" t="s">
        <v>154</v>
      </c>
      <c r="AU406" s="232" t="s">
        <v>83</v>
      </c>
      <c r="AY406" s="19" t="s">
        <v>151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9" t="s">
        <v>81</v>
      </c>
      <c r="BK406" s="233">
        <f>ROUND(I406*H406,2)</f>
        <v>0</v>
      </c>
      <c r="BL406" s="19" t="s">
        <v>271</v>
      </c>
      <c r="BM406" s="232" t="s">
        <v>642</v>
      </c>
    </row>
    <row r="407" s="2" customFormat="1">
      <c r="A407" s="41"/>
      <c r="B407" s="42"/>
      <c r="C407" s="43"/>
      <c r="D407" s="234" t="s">
        <v>161</v>
      </c>
      <c r="E407" s="43"/>
      <c r="F407" s="235" t="s">
        <v>643</v>
      </c>
      <c r="G407" s="43"/>
      <c r="H407" s="43"/>
      <c r="I407" s="139"/>
      <c r="J407" s="43"/>
      <c r="K407" s="43"/>
      <c r="L407" s="47"/>
      <c r="M407" s="236"/>
      <c r="N407" s="237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9" t="s">
        <v>161</v>
      </c>
      <c r="AU407" s="19" t="s">
        <v>83</v>
      </c>
    </row>
    <row r="408" s="15" customFormat="1">
      <c r="A408" s="15"/>
      <c r="B408" s="260"/>
      <c r="C408" s="261"/>
      <c r="D408" s="234" t="s">
        <v>163</v>
      </c>
      <c r="E408" s="262" t="s">
        <v>21</v>
      </c>
      <c r="F408" s="263" t="s">
        <v>183</v>
      </c>
      <c r="G408" s="261"/>
      <c r="H408" s="262" t="s">
        <v>21</v>
      </c>
      <c r="I408" s="264"/>
      <c r="J408" s="261"/>
      <c r="K408" s="261"/>
      <c r="L408" s="265"/>
      <c r="M408" s="266"/>
      <c r="N408" s="267"/>
      <c r="O408" s="267"/>
      <c r="P408" s="267"/>
      <c r="Q408" s="267"/>
      <c r="R408" s="267"/>
      <c r="S408" s="267"/>
      <c r="T408" s="26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9" t="s">
        <v>163</v>
      </c>
      <c r="AU408" s="269" t="s">
        <v>83</v>
      </c>
      <c r="AV408" s="15" t="s">
        <v>81</v>
      </c>
      <c r="AW408" s="15" t="s">
        <v>35</v>
      </c>
      <c r="AX408" s="15" t="s">
        <v>73</v>
      </c>
      <c r="AY408" s="269" t="s">
        <v>151</v>
      </c>
    </row>
    <row r="409" s="13" customFormat="1">
      <c r="A409" s="13"/>
      <c r="B409" s="238"/>
      <c r="C409" s="239"/>
      <c r="D409" s="234" t="s">
        <v>163</v>
      </c>
      <c r="E409" s="240" t="s">
        <v>21</v>
      </c>
      <c r="F409" s="241" t="s">
        <v>644</v>
      </c>
      <c r="G409" s="239"/>
      <c r="H409" s="242">
        <v>48.799999999999997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163</v>
      </c>
      <c r="AU409" s="248" t="s">
        <v>83</v>
      </c>
      <c r="AV409" s="13" t="s">
        <v>83</v>
      </c>
      <c r="AW409" s="13" t="s">
        <v>35</v>
      </c>
      <c r="AX409" s="13" t="s">
        <v>73</v>
      </c>
      <c r="AY409" s="248" t="s">
        <v>151</v>
      </c>
    </row>
    <row r="410" s="14" customFormat="1">
      <c r="A410" s="14"/>
      <c r="B410" s="249"/>
      <c r="C410" s="250"/>
      <c r="D410" s="234" t="s">
        <v>163</v>
      </c>
      <c r="E410" s="251" t="s">
        <v>21</v>
      </c>
      <c r="F410" s="252" t="s">
        <v>177</v>
      </c>
      <c r="G410" s="250"/>
      <c r="H410" s="253">
        <v>48.799999999999997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9" t="s">
        <v>163</v>
      </c>
      <c r="AU410" s="259" t="s">
        <v>83</v>
      </c>
      <c r="AV410" s="14" t="s">
        <v>159</v>
      </c>
      <c r="AW410" s="14" t="s">
        <v>35</v>
      </c>
      <c r="AX410" s="14" t="s">
        <v>81</v>
      </c>
      <c r="AY410" s="259" t="s">
        <v>151</v>
      </c>
    </row>
    <row r="411" s="2" customFormat="1" ht="21.75" customHeight="1">
      <c r="A411" s="41"/>
      <c r="B411" s="42"/>
      <c r="C411" s="221" t="s">
        <v>645</v>
      </c>
      <c r="D411" s="221" t="s">
        <v>154</v>
      </c>
      <c r="E411" s="222" t="s">
        <v>646</v>
      </c>
      <c r="F411" s="223" t="s">
        <v>647</v>
      </c>
      <c r="G411" s="224" t="s">
        <v>180</v>
      </c>
      <c r="H411" s="225">
        <v>2.4399999999999999</v>
      </c>
      <c r="I411" s="226"/>
      <c r="J411" s="227">
        <f>ROUND(I411*H411,2)</f>
        <v>0</v>
      </c>
      <c r="K411" s="223" t="s">
        <v>158</v>
      </c>
      <c r="L411" s="47"/>
      <c r="M411" s="228" t="s">
        <v>21</v>
      </c>
      <c r="N411" s="229" t="s">
        <v>44</v>
      </c>
      <c r="O411" s="87"/>
      <c r="P411" s="230">
        <f>O411*H411</f>
        <v>0</v>
      </c>
      <c r="Q411" s="230">
        <v>5.0000000000000002E-05</v>
      </c>
      <c r="R411" s="230">
        <f>Q411*H411</f>
        <v>0.000122</v>
      </c>
      <c r="S411" s="230">
        <v>0</v>
      </c>
      <c r="T411" s="231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32" t="s">
        <v>271</v>
      </c>
      <c r="AT411" s="232" t="s">
        <v>154</v>
      </c>
      <c r="AU411" s="232" t="s">
        <v>83</v>
      </c>
      <c r="AY411" s="19" t="s">
        <v>151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9" t="s">
        <v>81</v>
      </c>
      <c r="BK411" s="233">
        <f>ROUND(I411*H411,2)</f>
        <v>0</v>
      </c>
      <c r="BL411" s="19" t="s">
        <v>271</v>
      </c>
      <c r="BM411" s="232" t="s">
        <v>648</v>
      </c>
    </row>
    <row r="412" s="2" customFormat="1">
      <c r="A412" s="41"/>
      <c r="B412" s="42"/>
      <c r="C412" s="43"/>
      <c r="D412" s="234" t="s">
        <v>161</v>
      </c>
      <c r="E412" s="43"/>
      <c r="F412" s="235" t="s">
        <v>649</v>
      </c>
      <c r="G412" s="43"/>
      <c r="H412" s="43"/>
      <c r="I412" s="139"/>
      <c r="J412" s="43"/>
      <c r="K412" s="43"/>
      <c r="L412" s="47"/>
      <c r="M412" s="236"/>
      <c r="N412" s="237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19" t="s">
        <v>161</v>
      </c>
      <c r="AU412" s="19" t="s">
        <v>83</v>
      </c>
    </row>
    <row r="413" s="15" customFormat="1">
      <c r="A413" s="15"/>
      <c r="B413" s="260"/>
      <c r="C413" s="261"/>
      <c r="D413" s="234" t="s">
        <v>163</v>
      </c>
      <c r="E413" s="262" t="s">
        <v>21</v>
      </c>
      <c r="F413" s="263" t="s">
        <v>183</v>
      </c>
      <c r="G413" s="261"/>
      <c r="H413" s="262" t="s">
        <v>21</v>
      </c>
      <c r="I413" s="264"/>
      <c r="J413" s="261"/>
      <c r="K413" s="261"/>
      <c r="L413" s="265"/>
      <c r="M413" s="266"/>
      <c r="N413" s="267"/>
      <c r="O413" s="267"/>
      <c r="P413" s="267"/>
      <c r="Q413" s="267"/>
      <c r="R413" s="267"/>
      <c r="S413" s="267"/>
      <c r="T413" s="268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9" t="s">
        <v>163</v>
      </c>
      <c r="AU413" s="269" t="s">
        <v>83</v>
      </c>
      <c r="AV413" s="15" t="s">
        <v>81</v>
      </c>
      <c r="AW413" s="15" t="s">
        <v>35</v>
      </c>
      <c r="AX413" s="15" t="s">
        <v>73</v>
      </c>
      <c r="AY413" s="269" t="s">
        <v>151</v>
      </c>
    </row>
    <row r="414" s="13" customFormat="1">
      <c r="A414" s="13"/>
      <c r="B414" s="238"/>
      <c r="C414" s="239"/>
      <c r="D414" s="234" t="s">
        <v>163</v>
      </c>
      <c r="E414" s="240" t="s">
        <v>21</v>
      </c>
      <c r="F414" s="241" t="s">
        <v>650</v>
      </c>
      <c r="G414" s="239"/>
      <c r="H414" s="242">
        <v>2.4399999999999999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163</v>
      </c>
      <c r="AU414" s="248" t="s">
        <v>83</v>
      </c>
      <c r="AV414" s="13" t="s">
        <v>83</v>
      </c>
      <c r="AW414" s="13" t="s">
        <v>35</v>
      </c>
      <c r="AX414" s="13" t="s">
        <v>81</v>
      </c>
      <c r="AY414" s="248" t="s">
        <v>151</v>
      </c>
    </row>
    <row r="415" s="2" customFormat="1" ht="16.5" customHeight="1">
      <c r="A415" s="41"/>
      <c r="B415" s="42"/>
      <c r="C415" s="281" t="s">
        <v>651</v>
      </c>
      <c r="D415" s="281" t="s">
        <v>407</v>
      </c>
      <c r="E415" s="282" t="s">
        <v>652</v>
      </c>
      <c r="F415" s="283" t="s">
        <v>653</v>
      </c>
      <c r="G415" s="284" t="s">
        <v>180</v>
      </c>
      <c r="H415" s="285">
        <v>2.6349999999999998</v>
      </c>
      <c r="I415" s="286"/>
      <c r="J415" s="287">
        <f>ROUND(I415*H415,2)</f>
        <v>0</v>
      </c>
      <c r="K415" s="283" t="s">
        <v>158</v>
      </c>
      <c r="L415" s="288"/>
      <c r="M415" s="289" t="s">
        <v>21</v>
      </c>
      <c r="N415" s="290" t="s">
        <v>44</v>
      </c>
      <c r="O415" s="87"/>
      <c r="P415" s="230">
        <f>O415*H415</f>
        <v>0</v>
      </c>
      <c r="Q415" s="230">
        <v>0.0071999999999999998</v>
      </c>
      <c r="R415" s="230">
        <f>Q415*H415</f>
        <v>0.018971999999999999</v>
      </c>
      <c r="S415" s="230">
        <v>0</v>
      </c>
      <c r="T415" s="231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32" t="s">
        <v>372</v>
      </c>
      <c r="AT415" s="232" t="s">
        <v>407</v>
      </c>
      <c r="AU415" s="232" t="s">
        <v>83</v>
      </c>
      <c r="AY415" s="19" t="s">
        <v>151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9" t="s">
        <v>81</v>
      </c>
      <c r="BK415" s="233">
        <f>ROUND(I415*H415,2)</f>
        <v>0</v>
      </c>
      <c r="BL415" s="19" t="s">
        <v>271</v>
      </c>
      <c r="BM415" s="232" t="s">
        <v>654</v>
      </c>
    </row>
    <row r="416" s="2" customFormat="1">
      <c r="A416" s="41"/>
      <c r="B416" s="42"/>
      <c r="C416" s="43"/>
      <c r="D416" s="234" t="s">
        <v>161</v>
      </c>
      <c r="E416" s="43"/>
      <c r="F416" s="235" t="s">
        <v>653</v>
      </c>
      <c r="G416" s="43"/>
      <c r="H416" s="43"/>
      <c r="I416" s="139"/>
      <c r="J416" s="43"/>
      <c r="K416" s="43"/>
      <c r="L416" s="47"/>
      <c r="M416" s="236"/>
      <c r="N416" s="237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19" t="s">
        <v>161</v>
      </c>
      <c r="AU416" s="19" t="s">
        <v>83</v>
      </c>
    </row>
    <row r="417" s="13" customFormat="1">
      <c r="A417" s="13"/>
      <c r="B417" s="238"/>
      <c r="C417" s="239"/>
      <c r="D417" s="234" t="s">
        <v>163</v>
      </c>
      <c r="E417" s="239"/>
      <c r="F417" s="241" t="s">
        <v>655</v>
      </c>
      <c r="G417" s="239"/>
      <c r="H417" s="242">
        <v>2.6349999999999998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163</v>
      </c>
      <c r="AU417" s="248" t="s">
        <v>83</v>
      </c>
      <c r="AV417" s="13" t="s">
        <v>83</v>
      </c>
      <c r="AW417" s="13" t="s">
        <v>4</v>
      </c>
      <c r="AX417" s="13" t="s">
        <v>81</v>
      </c>
      <c r="AY417" s="248" t="s">
        <v>151</v>
      </c>
    </row>
    <row r="418" s="2" customFormat="1" ht="21.75" customHeight="1">
      <c r="A418" s="41"/>
      <c r="B418" s="42"/>
      <c r="C418" s="221" t="s">
        <v>656</v>
      </c>
      <c r="D418" s="221" t="s">
        <v>154</v>
      </c>
      <c r="E418" s="222" t="s">
        <v>657</v>
      </c>
      <c r="F418" s="223" t="s">
        <v>658</v>
      </c>
      <c r="G418" s="224" t="s">
        <v>322</v>
      </c>
      <c r="H418" s="225">
        <v>0.32900000000000001</v>
      </c>
      <c r="I418" s="226"/>
      <c r="J418" s="227">
        <f>ROUND(I418*H418,2)</f>
        <v>0</v>
      </c>
      <c r="K418" s="223" t="s">
        <v>158</v>
      </c>
      <c r="L418" s="47"/>
      <c r="M418" s="228" t="s">
        <v>21</v>
      </c>
      <c r="N418" s="229" t="s">
        <v>44</v>
      </c>
      <c r="O418" s="87"/>
      <c r="P418" s="230">
        <f>O418*H418</f>
        <v>0</v>
      </c>
      <c r="Q418" s="230">
        <v>0</v>
      </c>
      <c r="R418" s="230">
        <f>Q418*H418</f>
        <v>0</v>
      </c>
      <c r="S418" s="230">
        <v>0</v>
      </c>
      <c r="T418" s="231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32" t="s">
        <v>271</v>
      </c>
      <c r="AT418" s="232" t="s">
        <v>154</v>
      </c>
      <c r="AU418" s="232" t="s">
        <v>83</v>
      </c>
      <c r="AY418" s="19" t="s">
        <v>151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9" t="s">
        <v>81</v>
      </c>
      <c r="BK418" s="233">
        <f>ROUND(I418*H418,2)</f>
        <v>0</v>
      </c>
      <c r="BL418" s="19" t="s">
        <v>271</v>
      </c>
      <c r="BM418" s="232" t="s">
        <v>659</v>
      </c>
    </row>
    <row r="419" s="2" customFormat="1">
      <c r="A419" s="41"/>
      <c r="B419" s="42"/>
      <c r="C419" s="43"/>
      <c r="D419" s="234" t="s">
        <v>161</v>
      </c>
      <c r="E419" s="43"/>
      <c r="F419" s="235" t="s">
        <v>660</v>
      </c>
      <c r="G419" s="43"/>
      <c r="H419" s="43"/>
      <c r="I419" s="139"/>
      <c r="J419" s="43"/>
      <c r="K419" s="43"/>
      <c r="L419" s="47"/>
      <c r="M419" s="236"/>
      <c r="N419" s="237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9" t="s">
        <v>161</v>
      </c>
      <c r="AU419" s="19" t="s">
        <v>83</v>
      </c>
    </row>
    <row r="420" s="2" customFormat="1" ht="21.75" customHeight="1">
      <c r="A420" s="41"/>
      <c r="B420" s="42"/>
      <c r="C420" s="221" t="s">
        <v>661</v>
      </c>
      <c r="D420" s="221" t="s">
        <v>154</v>
      </c>
      <c r="E420" s="222" t="s">
        <v>662</v>
      </c>
      <c r="F420" s="223" t="s">
        <v>663</v>
      </c>
      <c r="G420" s="224" t="s">
        <v>322</v>
      </c>
      <c r="H420" s="225">
        <v>0.32900000000000001</v>
      </c>
      <c r="I420" s="226"/>
      <c r="J420" s="227">
        <f>ROUND(I420*H420,2)</f>
        <v>0</v>
      </c>
      <c r="K420" s="223" t="s">
        <v>158</v>
      </c>
      <c r="L420" s="47"/>
      <c r="M420" s="228" t="s">
        <v>21</v>
      </c>
      <c r="N420" s="229" t="s">
        <v>44</v>
      </c>
      <c r="O420" s="8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32" t="s">
        <v>271</v>
      </c>
      <c r="AT420" s="232" t="s">
        <v>154</v>
      </c>
      <c r="AU420" s="232" t="s">
        <v>83</v>
      </c>
      <c r="AY420" s="19" t="s">
        <v>151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9" t="s">
        <v>81</v>
      </c>
      <c r="BK420" s="233">
        <f>ROUND(I420*H420,2)</f>
        <v>0</v>
      </c>
      <c r="BL420" s="19" t="s">
        <v>271</v>
      </c>
      <c r="BM420" s="232" t="s">
        <v>664</v>
      </c>
    </row>
    <row r="421" s="2" customFormat="1">
      <c r="A421" s="41"/>
      <c r="B421" s="42"/>
      <c r="C421" s="43"/>
      <c r="D421" s="234" t="s">
        <v>161</v>
      </c>
      <c r="E421" s="43"/>
      <c r="F421" s="235" t="s">
        <v>665</v>
      </c>
      <c r="G421" s="43"/>
      <c r="H421" s="43"/>
      <c r="I421" s="139"/>
      <c r="J421" s="43"/>
      <c r="K421" s="43"/>
      <c r="L421" s="47"/>
      <c r="M421" s="236"/>
      <c r="N421" s="237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19" t="s">
        <v>161</v>
      </c>
      <c r="AU421" s="19" t="s">
        <v>83</v>
      </c>
    </row>
    <row r="422" s="13" customFormat="1">
      <c r="A422" s="13"/>
      <c r="B422" s="238"/>
      <c r="C422" s="239"/>
      <c r="D422" s="234" t="s">
        <v>163</v>
      </c>
      <c r="E422" s="240" t="s">
        <v>21</v>
      </c>
      <c r="F422" s="241" t="s">
        <v>666</v>
      </c>
      <c r="G422" s="239"/>
      <c r="H422" s="242">
        <v>0.32900000000000001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163</v>
      </c>
      <c r="AU422" s="248" t="s">
        <v>83</v>
      </c>
      <c r="AV422" s="13" t="s">
        <v>83</v>
      </c>
      <c r="AW422" s="13" t="s">
        <v>35</v>
      </c>
      <c r="AX422" s="13" t="s">
        <v>81</v>
      </c>
      <c r="AY422" s="248" t="s">
        <v>151</v>
      </c>
    </row>
    <row r="423" s="2" customFormat="1" ht="21.75" customHeight="1">
      <c r="A423" s="41"/>
      <c r="B423" s="42"/>
      <c r="C423" s="221" t="s">
        <v>667</v>
      </c>
      <c r="D423" s="221" t="s">
        <v>154</v>
      </c>
      <c r="E423" s="222" t="s">
        <v>668</v>
      </c>
      <c r="F423" s="223" t="s">
        <v>669</v>
      </c>
      <c r="G423" s="224" t="s">
        <v>322</v>
      </c>
      <c r="H423" s="225">
        <v>0.19700000000000001</v>
      </c>
      <c r="I423" s="226"/>
      <c r="J423" s="227">
        <f>ROUND(I423*H423,2)</f>
        <v>0</v>
      </c>
      <c r="K423" s="223" t="s">
        <v>158</v>
      </c>
      <c r="L423" s="47"/>
      <c r="M423" s="228" t="s">
        <v>21</v>
      </c>
      <c r="N423" s="229" t="s">
        <v>44</v>
      </c>
      <c r="O423" s="87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32" t="s">
        <v>271</v>
      </c>
      <c r="AT423" s="232" t="s">
        <v>154</v>
      </c>
      <c r="AU423" s="232" t="s">
        <v>83</v>
      </c>
      <c r="AY423" s="19" t="s">
        <v>151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9" t="s">
        <v>81</v>
      </c>
      <c r="BK423" s="233">
        <f>ROUND(I423*H423,2)</f>
        <v>0</v>
      </c>
      <c r="BL423" s="19" t="s">
        <v>271</v>
      </c>
      <c r="BM423" s="232" t="s">
        <v>670</v>
      </c>
    </row>
    <row r="424" s="2" customFormat="1">
      <c r="A424" s="41"/>
      <c r="B424" s="42"/>
      <c r="C424" s="43"/>
      <c r="D424" s="234" t="s">
        <v>161</v>
      </c>
      <c r="E424" s="43"/>
      <c r="F424" s="235" t="s">
        <v>671</v>
      </c>
      <c r="G424" s="43"/>
      <c r="H424" s="43"/>
      <c r="I424" s="139"/>
      <c r="J424" s="43"/>
      <c r="K424" s="43"/>
      <c r="L424" s="47"/>
      <c r="M424" s="236"/>
      <c r="N424" s="237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161</v>
      </c>
      <c r="AU424" s="19" t="s">
        <v>83</v>
      </c>
    </row>
    <row r="425" s="13" customFormat="1">
      <c r="A425" s="13"/>
      <c r="B425" s="238"/>
      <c r="C425" s="239"/>
      <c r="D425" s="234" t="s">
        <v>163</v>
      </c>
      <c r="E425" s="240" t="s">
        <v>21</v>
      </c>
      <c r="F425" s="241" t="s">
        <v>672</v>
      </c>
      <c r="G425" s="239"/>
      <c r="H425" s="242">
        <v>0.19700000000000001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8" t="s">
        <v>163</v>
      </c>
      <c r="AU425" s="248" t="s">
        <v>83</v>
      </c>
      <c r="AV425" s="13" t="s">
        <v>83</v>
      </c>
      <c r="AW425" s="13" t="s">
        <v>35</v>
      </c>
      <c r="AX425" s="13" t="s">
        <v>81</v>
      </c>
      <c r="AY425" s="248" t="s">
        <v>151</v>
      </c>
    </row>
    <row r="426" s="12" customFormat="1" ht="22.8" customHeight="1">
      <c r="A426" s="12"/>
      <c r="B426" s="205"/>
      <c r="C426" s="206"/>
      <c r="D426" s="207" t="s">
        <v>72</v>
      </c>
      <c r="E426" s="219" t="s">
        <v>673</v>
      </c>
      <c r="F426" s="219" t="s">
        <v>674</v>
      </c>
      <c r="G426" s="206"/>
      <c r="H426" s="206"/>
      <c r="I426" s="209"/>
      <c r="J426" s="220">
        <f>BK426</f>
        <v>0</v>
      </c>
      <c r="K426" s="206"/>
      <c r="L426" s="211"/>
      <c r="M426" s="212"/>
      <c r="N426" s="213"/>
      <c r="O426" s="213"/>
      <c r="P426" s="214">
        <f>SUM(P427:P431)</f>
        <v>0</v>
      </c>
      <c r="Q426" s="213"/>
      <c r="R426" s="214">
        <f>SUM(R427:R431)</f>
        <v>0</v>
      </c>
      <c r="S426" s="213"/>
      <c r="T426" s="215">
        <f>SUM(T427:T431)</f>
        <v>0.025600000000000001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6" t="s">
        <v>83</v>
      </c>
      <c r="AT426" s="217" t="s">
        <v>72</v>
      </c>
      <c r="AU426" s="217" t="s">
        <v>81</v>
      </c>
      <c r="AY426" s="216" t="s">
        <v>151</v>
      </c>
      <c r="BK426" s="218">
        <f>SUM(BK427:BK431)</f>
        <v>0</v>
      </c>
    </row>
    <row r="427" s="2" customFormat="1" ht="16.5" customHeight="1">
      <c r="A427" s="41"/>
      <c r="B427" s="42"/>
      <c r="C427" s="221" t="s">
        <v>675</v>
      </c>
      <c r="D427" s="221" t="s">
        <v>154</v>
      </c>
      <c r="E427" s="222" t="s">
        <v>676</v>
      </c>
      <c r="F427" s="223" t="s">
        <v>677</v>
      </c>
      <c r="G427" s="224" t="s">
        <v>180</v>
      </c>
      <c r="H427" s="225">
        <v>3.2000000000000002</v>
      </c>
      <c r="I427" s="226"/>
      <c r="J427" s="227">
        <f>ROUND(I427*H427,2)</f>
        <v>0</v>
      </c>
      <c r="K427" s="223" t="s">
        <v>21</v>
      </c>
      <c r="L427" s="47"/>
      <c r="M427" s="228" t="s">
        <v>21</v>
      </c>
      <c r="N427" s="229" t="s">
        <v>44</v>
      </c>
      <c r="O427" s="87"/>
      <c r="P427" s="230">
        <f>O427*H427</f>
        <v>0</v>
      </c>
      <c r="Q427" s="230">
        <v>0</v>
      </c>
      <c r="R427" s="230">
        <f>Q427*H427</f>
        <v>0</v>
      </c>
      <c r="S427" s="230">
        <v>0.0080000000000000002</v>
      </c>
      <c r="T427" s="231">
        <f>S427*H427</f>
        <v>0.025600000000000001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32" t="s">
        <v>271</v>
      </c>
      <c r="AT427" s="232" t="s">
        <v>154</v>
      </c>
      <c r="AU427" s="232" t="s">
        <v>83</v>
      </c>
      <c r="AY427" s="19" t="s">
        <v>151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9" t="s">
        <v>81</v>
      </c>
      <c r="BK427" s="233">
        <f>ROUND(I427*H427,2)</f>
        <v>0</v>
      </c>
      <c r="BL427" s="19" t="s">
        <v>271</v>
      </c>
      <c r="BM427" s="232" t="s">
        <v>678</v>
      </c>
    </row>
    <row r="428" s="2" customFormat="1">
      <c r="A428" s="41"/>
      <c r="B428" s="42"/>
      <c r="C428" s="43"/>
      <c r="D428" s="234" t="s">
        <v>161</v>
      </c>
      <c r="E428" s="43"/>
      <c r="F428" s="235" t="s">
        <v>679</v>
      </c>
      <c r="G428" s="43"/>
      <c r="H428" s="43"/>
      <c r="I428" s="139"/>
      <c r="J428" s="43"/>
      <c r="K428" s="43"/>
      <c r="L428" s="47"/>
      <c r="M428" s="236"/>
      <c r="N428" s="237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9" t="s">
        <v>161</v>
      </c>
      <c r="AU428" s="19" t="s">
        <v>83</v>
      </c>
    </row>
    <row r="429" s="15" customFormat="1">
      <c r="A429" s="15"/>
      <c r="B429" s="260"/>
      <c r="C429" s="261"/>
      <c r="D429" s="234" t="s">
        <v>163</v>
      </c>
      <c r="E429" s="262" t="s">
        <v>21</v>
      </c>
      <c r="F429" s="263" t="s">
        <v>680</v>
      </c>
      <c r="G429" s="261"/>
      <c r="H429" s="262" t="s">
        <v>21</v>
      </c>
      <c r="I429" s="264"/>
      <c r="J429" s="261"/>
      <c r="K429" s="261"/>
      <c r="L429" s="265"/>
      <c r="M429" s="266"/>
      <c r="N429" s="267"/>
      <c r="O429" s="267"/>
      <c r="P429" s="267"/>
      <c r="Q429" s="267"/>
      <c r="R429" s="267"/>
      <c r="S429" s="267"/>
      <c r="T429" s="268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9" t="s">
        <v>163</v>
      </c>
      <c r="AU429" s="269" t="s">
        <v>83</v>
      </c>
      <c r="AV429" s="15" t="s">
        <v>81</v>
      </c>
      <c r="AW429" s="15" t="s">
        <v>35</v>
      </c>
      <c r="AX429" s="15" t="s">
        <v>73</v>
      </c>
      <c r="AY429" s="269" t="s">
        <v>151</v>
      </c>
    </row>
    <row r="430" s="13" customFormat="1">
      <c r="A430" s="13"/>
      <c r="B430" s="238"/>
      <c r="C430" s="239"/>
      <c r="D430" s="234" t="s">
        <v>163</v>
      </c>
      <c r="E430" s="240" t="s">
        <v>21</v>
      </c>
      <c r="F430" s="241" t="s">
        <v>681</v>
      </c>
      <c r="G430" s="239"/>
      <c r="H430" s="242">
        <v>3.2000000000000002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163</v>
      </c>
      <c r="AU430" s="248" t="s">
        <v>83</v>
      </c>
      <c r="AV430" s="13" t="s">
        <v>83</v>
      </c>
      <c r="AW430" s="13" t="s">
        <v>35</v>
      </c>
      <c r="AX430" s="13" t="s">
        <v>73</v>
      </c>
      <c r="AY430" s="248" t="s">
        <v>151</v>
      </c>
    </row>
    <row r="431" s="14" customFormat="1">
      <c r="A431" s="14"/>
      <c r="B431" s="249"/>
      <c r="C431" s="250"/>
      <c r="D431" s="234" t="s">
        <v>163</v>
      </c>
      <c r="E431" s="251" t="s">
        <v>21</v>
      </c>
      <c r="F431" s="252" t="s">
        <v>177</v>
      </c>
      <c r="G431" s="250"/>
      <c r="H431" s="253">
        <v>3.2000000000000002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163</v>
      </c>
      <c r="AU431" s="259" t="s">
        <v>83</v>
      </c>
      <c r="AV431" s="14" t="s">
        <v>159</v>
      </c>
      <c r="AW431" s="14" t="s">
        <v>35</v>
      </c>
      <c r="AX431" s="14" t="s">
        <v>81</v>
      </c>
      <c r="AY431" s="259" t="s">
        <v>151</v>
      </c>
    </row>
    <row r="432" s="12" customFormat="1" ht="22.8" customHeight="1">
      <c r="A432" s="12"/>
      <c r="B432" s="205"/>
      <c r="C432" s="206"/>
      <c r="D432" s="207" t="s">
        <v>72</v>
      </c>
      <c r="E432" s="219" t="s">
        <v>682</v>
      </c>
      <c r="F432" s="219" t="s">
        <v>683</v>
      </c>
      <c r="G432" s="206"/>
      <c r="H432" s="206"/>
      <c r="I432" s="209"/>
      <c r="J432" s="220">
        <f>BK432</f>
        <v>0</v>
      </c>
      <c r="K432" s="206"/>
      <c r="L432" s="211"/>
      <c r="M432" s="212"/>
      <c r="N432" s="213"/>
      <c r="O432" s="213"/>
      <c r="P432" s="214">
        <f>SUM(P433:P442)</f>
        <v>0</v>
      </c>
      <c r="Q432" s="213"/>
      <c r="R432" s="214">
        <f>SUM(R433:R442)</f>
        <v>0.37099649999999995</v>
      </c>
      <c r="S432" s="213"/>
      <c r="T432" s="215">
        <f>SUM(T433:T442)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6" t="s">
        <v>83</v>
      </c>
      <c r="AT432" s="217" t="s">
        <v>72</v>
      </c>
      <c r="AU432" s="217" t="s">
        <v>81</v>
      </c>
      <c r="AY432" s="216" t="s">
        <v>151</v>
      </c>
      <c r="BK432" s="218">
        <f>SUM(BK433:BK442)</f>
        <v>0</v>
      </c>
    </row>
    <row r="433" s="2" customFormat="1" ht="44.25" customHeight="1">
      <c r="A433" s="41"/>
      <c r="B433" s="42"/>
      <c r="C433" s="221" t="s">
        <v>684</v>
      </c>
      <c r="D433" s="221" t="s">
        <v>154</v>
      </c>
      <c r="E433" s="222" t="s">
        <v>685</v>
      </c>
      <c r="F433" s="223" t="s">
        <v>686</v>
      </c>
      <c r="G433" s="224" t="s">
        <v>687</v>
      </c>
      <c r="H433" s="225">
        <v>353.32999999999998</v>
      </c>
      <c r="I433" s="226"/>
      <c r="J433" s="227">
        <f>ROUND(I433*H433,2)</f>
        <v>0</v>
      </c>
      <c r="K433" s="223" t="s">
        <v>21</v>
      </c>
      <c r="L433" s="47"/>
      <c r="M433" s="228" t="s">
        <v>21</v>
      </c>
      <c r="N433" s="229" t="s">
        <v>44</v>
      </c>
      <c r="O433" s="87"/>
      <c r="P433" s="230">
        <f>O433*H433</f>
        <v>0</v>
      </c>
      <c r="Q433" s="230">
        <v>0.0010499999999999999</v>
      </c>
      <c r="R433" s="230">
        <f>Q433*H433</f>
        <v>0.37099649999999995</v>
      </c>
      <c r="S433" s="230">
        <v>0</v>
      </c>
      <c r="T433" s="231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32" t="s">
        <v>271</v>
      </c>
      <c r="AT433" s="232" t="s">
        <v>154</v>
      </c>
      <c r="AU433" s="232" t="s">
        <v>83</v>
      </c>
      <c r="AY433" s="19" t="s">
        <v>151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9" t="s">
        <v>81</v>
      </c>
      <c r="BK433" s="233">
        <f>ROUND(I433*H433,2)</f>
        <v>0</v>
      </c>
      <c r="BL433" s="19" t="s">
        <v>271</v>
      </c>
      <c r="BM433" s="232" t="s">
        <v>688</v>
      </c>
    </row>
    <row r="434" s="2" customFormat="1">
      <c r="A434" s="41"/>
      <c r="B434" s="42"/>
      <c r="C434" s="43"/>
      <c r="D434" s="234" t="s">
        <v>161</v>
      </c>
      <c r="E434" s="43"/>
      <c r="F434" s="235" t="s">
        <v>686</v>
      </c>
      <c r="G434" s="43"/>
      <c r="H434" s="43"/>
      <c r="I434" s="139"/>
      <c r="J434" s="43"/>
      <c r="K434" s="43"/>
      <c r="L434" s="47"/>
      <c r="M434" s="236"/>
      <c r="N434" s="237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19" t="s">
        <v>161</v>
      </c>
      <c r="AU434" s="19" t="s">
        <v>83</v>
      </c>
    </row>
    <row r="435" s="2" customFormat="1" ht="21.75" customHeight="1">
      <c r="A435" s="41"/>
      <c r="B435" s="42"/>
      <c r="C435" s="221" t="s">
        <v>689</v>
      </c>
      <c r="D435" s="221" t="s">
        <v>154</v>
      </c>
      <c r="E435" s="222" t="s">
        <v>690</v>
      </c>
      <c r="F435" s="223" t="s">
        <v>691</v>
      </c>
      <c r="G435" s="224" t="s">
        <v>322</v>
      </c>
      <c r="H435" s="225">
        <v>0.371</v>
      </c>
      <c r="I435" s="226"/>
      <c r="J435" s="227">
        <f>ROUND(I435*H435,2)</f>
        <v>0</v>
      </c>
      <c r="K435" s="223" t="s">
        <v>158</v>
      </c>
      <c r="L435" s="47"/>
      <c r="M435" s="228" t="s">
        <v>21</v>
      </c>
      <c r="N435" s="229" t="s">
        <v>44</v>
      </c>
      <c r="O435" s="87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32" t="s">
        <v>271</v>
      </c>
      <c r="AT435" s="232" t="s">
        <v>154</v>
      </c>
      <c r="AU435" s="232" t="s">
        <v>83</v>
      </c>
      <c r="AY435" s="19" t="s">
        <v>151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9" t="s">
        <v>81</v>
      </c>
      <c r="BK435" s="233">
        <f>ROUND(I435*H435,2)</f>
        <v>0</v>
      </c>
      <c r="BL435" s="19" t="s">
        <v>271</v>
      </c>
      <c r="BM435" s="232" t="s">
        <v>692</v>
      </c>
    </row>
    <row r="436" s="2" customFormat="1">
      <c r="A436" s="41"/>
      <c r="B436" s="42"/>
      <c r="C436" s="43"/>
      <c r="D436" s="234" t="s">
        <v>161</v>
      </c>
      <c r="E436" s="43"/>
      <c r="F436" s="235" t="s">
        <v>693</v>
      </c>
      <c r="G436" s="43"/>
      <c r="H436" s="43"/>
      <c r="I436" s="139"/>
      <c r="J436" s="43"/>
      <c r="K436" s="43"/>
      <c r="L436" s="47"/>
      <c r="M436" s="236"/>
      <c r="N436" s="237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9" t="s">
        <v>161</v>
      </c>
      <c r="AU436" s="19" t="s">
        <v>83</v>
      </c>
    </row>
    <row r="437" s="2" customFormat="1" ht="21.75" customHeight="1">
      <c r="A437" s="41"/>
      <c r="B437" s="42"/>
      <c r="C437" s="221" t="s">
        <v>694</v>
      </c>
      <c r="D437" s="221" t="s">
        <v>154</v>
      </c>
      <c r="E437" s="222" t="s">
        <v>695</v>
      </c>
      <c r="F437" s="223" t="s">
        <v>696</v>
      </c>
      <c r="G437" s="224" t="s">
        <v>322</v>
      </c>
      <c r="H437" s="225">
        <v>0.371</v>
      </c>
      <c r="I437" s="226"/>
      <c r="J437" s="227">
        <f>ROUND(I437*H437,2)</f>
        <v>0</v>
      </c>
      <c r="K437" s="223" t="s">
        <v>158</v>
      </c>
      <c r="L437" s="47"/>
      <c r="M437" s="228" t="s">
        <v>21</v>
      </c>
      <c r="N437" s="229" t="s">
        <v>44</v>
      </c>
      <c r="O437" s="87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32" t="s">
        <v>271</v>
      </c>
      <c r="AT437" s="232" t="s">
        <v>154</v>
      </c>
      <c r="AU437" s="232" t="s">
        <v>83</v>
      </c>
      <c r="AY437" s="19" t="s">
        <v>151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9" t="s">
        <v>81</v>
      </c>
      <c r="BK437" s="233">
        <f>ROUND(I437*H437,2)</f>
        <v>0</v>
      </c>
      <c r="BL437" s="19" t="s">
        <v>271</v>
      </c>
      <c r="BM437" s="232" t="s">
        <v>697</v>
      </c>
    </row>
    <row r="438" s="2" customFormat="1">
      <c r="A438" s="41"/>
      <c r="B438" s="42"/>
      <c r="C438" s="43"/>
      <c r="D438" s="234" t="s">
        <v>161</v>
      </c>
      <c r="E438" s="43"/>
      <c r="F438" s="235" t="s">
        <v>698</v>
      </c>
      <c r="G438" s="43"/>
      <c r="H438" s="43"/>
      <c r="I438" s="139"/>
      <c r="J438" s="43"/>
      <c r="K438" s="43"/>
      <c r="L438" s="47"/>
      <c r="M438" s="236"/>
      <c r="N438" s="237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19" t="s">
        <v>161</v>
      </c>
      <c r="AU438" s="19" t="s">
        <v>83</v>
      </c>
    </row>
    <row r="439" s="13" customFormat="1">
      <c r="A439" s="13"/>
      <c r="B439" s="238"/>
      <c r="C439" s="239"/>
      <c r="D439" s="234" t="s">
        <v>163</v>
      </c>
      <c r="E439" s="240" t="s">
        <v>21</v>
      </c>
      <c r="F439" s="241" t="s">
        <v>699</v>
      </c>
      <c r="G439" s="239"/>
      <c r="H439" s="242">
        <v>0.371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8" t="s">
        <v>163</v>
      </c>
      <c r="AU439" s="248" t="s">
        <v>83</v>
      </c>
      <c r="AV439" s="13" t="s">
        <v>83</v>
      </c>
      <c r="AW439" s="13" t="s">
        <v>35</v>
      </c>
      <c r="AX439" s="13" t="s">
        <v>81</v>
      </c>
      <c r="AY439" s="248" t="s">
        <v>151</v>
      </c>
    </row>
    <row r="440" s="2" customFormat="1" ht="21.75" customHeight="1">
      <c r="A440" s="41"/>
      <c r="B440" s="42"/>
      <c r="C440" s="221" t="s">
        <v>700</v>
      </c>
      <c r="D440" s="221" t="s">
        <v>154</v>
      </c>
      <c r="E440" s="222" t="s">
        <v>701</v>
      </c>
      <c r="F440" s="223" t="s">
        <v>702</v>
      </c>
      <c r="G440" s="224" t="s">
        <v>322</v>
      </c>
      <c r="H440" s="225">
        <v>0.371</v>
      </c>
      <c r="I440" s="226"/>
      <c r="J440" s="227">
        <f>ROUND(I440*H440,2)</f>
        <v>0</v>
      </c>
      <c r="K440" s="223" t="s">
        <v>158</v>
      </c>
      <c r="L440" s="47"/>
      <c r="M440" s="228" t="s">
        <v>21</v>
      </c>
      <c r="N440" s="229" t="s">
        <v>44</v>
      </c>
      <c r="O440" s="87"/>
      <c r="P440" s="230">
        <f>O440*H440</f>
        <v>0</v>
      </c>
      <c r="Q440" s="230">
        <v>0</v>
      </c>
      <c r="R440" s="230">
        <f>Q440*H440</f>
        <v>0</v>
      </c>
      <c r="S440" s="230">
        <v>0</v>
      </c>
      <c r="T440" s="231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32" t="s">
        <v>271</v>
      </c>
      <c r="AT440" s="232" t="s">
        <v>154</v>
      </c>
      <c r="AU440" s="232" t="s">
        <v>83</v>
      </c>
      <c r="AY440" s="19" t="s">
        <v>151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9" t="s">
        <v>81</v>
      </c>
      <c r="BK440" s="233">
        <f>ROUND(I440*H440,2)</f>
        <v>0</v>
      </c>
      <c r="BL440" s="19" t="s">
        <v>271</v>
      </c>
      <c r="BM440" s="232" t="s">
        <v>703</v>
      </c>
    </row>
    <row r="441" s="2" customFormat="1">
      <c r="A441" s="41"/>
      <c r="B441" s="42"/>
      <c r="C441" s="43"/>
      <c r="D441" s="234" t="s">
        <v>161</v>
      </c>
      <c r="E441" s="43"/>
      <c r="F441" s="235" t="s">
        <v>704</v>
      </c>
      <c r="G441" s="43"/>
      <c r="H441" s="43"/>
      <c r="I441" s="139"/>
      <c r="J441" s="43"/>
      <c r="K441" s="43"/>
      <c r="L441" s="47"/>
      <c r="M441" s="236"/>
      <c r="N441" s="237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161</v>
      </c>
      <c r="AU441" s="19" t="s">
        <v>83</v>
      </c>
    </row>
    <row r="442" s="13" customFormat="1">
      <c r="A442" s="13"/>
      <c r="B442" s="238"/>
      <c r="C442" s="239"/>
      <c r="D442" s="234" t="s">
        <v>163</v>
      </c>
      <c r="E442" s="240" t="s">
        <v>21</v>
      </c>
      <c r="F442" s="241" t="s">
        <v>699</v>
      </c>
      <c r="G442" s="239"/>
      <c r="H442" s="242">
        <v>0.371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163</v>
      </c>
      <c r="AU442" s="248" t="s">
        <v>83</v>
      </c>
      <c r="AV442" s="13" t="s">
        <v>83</v>
      </c>
      <c r="AW442" s="13" t="s">
        <v>35</v>
      </c>
      <c r="AX442" s="13" t="s">
        <v>81</v>
      </c>
      <c r="AY442" s="248" t="s">
        <v>151</v>
      </c>
    </row>
    <row r="443" s="12" customFormat="1" ht="22.8" customHeight="1">
      <c r="A443" s="12"/>
      <c r="B443" s="205"/>
      <c r="C443" s="206"/>
      <c r="D443" s="207" t="s">
        <v>72</v>
      </c>
      <c r="E443" s="219" t="s">
        <v>705</v>
      </c>
      <c r="F443" s="219" t="s">
        <v>706</v>
      </c>
      <c r="G443" s="206"/>
      <c r="H443" s="206"/>
      <c r="I443" s="209"/>
      <c r="J443" s="220">
        <f>BK443</f>
        <v>0</v>
      </c>
      <c r="K443" s="206"/>
      <c r="L443" s="211"/>
      <c r="M443" s="212"/>
      <c r="N443" s="213"/>
      <c r="O443" s="213"/>
      <c r="P443" s="214">
        <f>SUM(P444:P454)</f>
        <v>0</v>
      </c>
      <c r="Q443" s="213"/>
      <c r="R443" s="214">
        <f>SUM(R444:R454)</f>
        <v>0.17857500000000001</v>
      </c>
      <c r="S443" s="213"/>
      <c r="T443" s="215">
        <f>SUM(T444:T454)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6" t="s">
        <v>83</v>
      </c>
      <c r="AT443" s="217" t="s">
        <v>72</v>
      </c>
      <c r="AU443" s="217" t="s">
        <v>81</v>
      </c>
      <c r="AY443" s="216" t="s">
        <v>151</v>
      </c>
      <c r="BK443" s="218">
        <f>SUM(BK444:BK454)</f>
        <v>0</v>
      </c>
    </row>
    <row r="444" s="2" customFormat="1" ht="44.25" customHeight="1">
      <c r="A444" s="41"/>
      <c r="B444" s="42"/>
      <c r="C444" s="221" t="s">
        <v>707</v>
      </c>
      <c r="D444" s="221" t="s">
        <v>154</v>
      </c>
      <c r="E444" s="222" t="s">
        <v>708</v>
      </c>
      <c r="F444" s="223" t="s">
        <v>709</v>
      </c>
      <c r="G444" s="224" t="s">
        <v>180</v>
      </c>
      <c r="H444" s="225">
        <v>7.1429999999999998</v>
      </c>
      <c r="I444" s="226"/>
      <c r="J444" s="227">
        <f>ROUND(I444*H444,2)</f>
        <v>0</v>
      </c>
      <c r="K444" s="223" t="s">
        <v>21</v>
      </c>
      <c r="L444" s="47"/>
      <c r="M444" s="228" t="s">
        <v>21</v>
      </c>
      <c r="N444" s="229" t="s">
        <v>44</v>
      </c>
      <c r="O444" s="87"/>
      <c r="P444" s="230">
        <f>O444*H444</f>
        <v>0</v>
      </c>
      <c r="Q444" s="230">
        <v>0.025000000000000001</v>
      </c>
      <c r="R444" s="230">
        <f>Q444*H444</f>
        <v>0.17857500000000001</v>
      </c>
      <c r="S444" s="230">
        <v>0</v>
      </c>
      <c r="T444" s="231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32" t="s">
        <v>271</v>
      </c>
      <c r="AT444" s="232" t="s">
        <v>154</v>
      </c>
      <c r="AU444" s="232" t="s">
        <v>83</v>
      </c>
      <c r="AY444" s="19" t="s">
        <v>151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9" t="s">
        <v>81</v>
      </c>
      <c r="BK444" s="233">
        <f>ROUND(I444*H444,2)</f>
        <v>0</v>
      </c>
      <c r="BL444" s="19" t="s">
        <v>271</v>
      </c>
      <c r="BM444" s="232" t="s">
        <v>710</v>
      </c>
    </row>
    <row r="445" s="2" customFormat="1">
      <c r="A445" s="41"/>
      <c r="B445" s="42"/>
      <c r="C445" s="43"/>
      <c r="D445" s="234" t="s">
        <v>161</v>
      </c>
      <c r="E445" s="43"/>
      <c r="F445" s="235" t="s">
        <v>709</v>
      </c>
      <c r="G445" s="43"/>
      <c r="H445" s="43"/>
      <c r="I445" s="139"/>
      <c r="J445" s="43"/>
      <c r="K445" s="43"/>
      <c r="L445" s="47"/>
      <c r="M445" s="236"/>
      <c r="N445" s="237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161</v>
      </c>
      <c r="AU445" s="19" t="s">
        <v>83</v>
      </c>
    </row>
    <row r="446" s="13" customFormat="1">
      <c r="A446" s="13"/>
      <c r="B446" s="238"/>
      <c r="C446" s="239"/>
      <c r="D446" s="234" t="s">
        <v>163</v>
      </c>
      <c r="E446" s="240" t="s">
        <v>21</v>
      </c>
      <c r="F446" s="241" t="s">
        <v>711</v>
      </c>
      <c r="G446" s="239"/>
      <c r="H446" s="242">
        <v>7.1429999999999998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163</v>
      </c>
      <c r="AU446" s="248" t="s">
        <v>83</v>
      </c>
      <c r="AV446" s="13" t="s">
        <v>83</v>
      </c>
      <c r="AW446" s="13" t="s">
        <v>35</v>
      </c>
      <c r="AX446" s="13" t="s">
        <v>81</v>
      </c>
      <c r="AY446" s="248" t="s">
        <v>151</v>
      </c>
    </row>
    <row r="447" s="2" customFormat="1" ht="21.75" customHeight="1">
      <c r="A447" s="41"/>
      <c r="B447" s="42"/>
      <c r="C447" s="221" t="s">
        <v>712</v>
      </c>
      <c r="D447" s="221" t="s">
        <v>154</v>
      </c>
      <c r="E447" s="222" t="s">
        <v>713</v>
      </c>
      <c r="F447" s="223" t="s">
        <v>714</v>
      </c>
      <c r="G447" s="224" t="s">
        <v>322</v>
      </c>
      <c r="H447" s="225">
        <v>0.17899999999999999</v>
      </c>
      <c r="I447" s="226"/>
      <c r="J447" s="227">
        <f>ROUND(I447*H447,2)</f>
        <v>0</v>
      </c>
      <c r="K447" s="223" t="s">
        <v>158</v>
      </c>
      <c r="L447" s="47"/>
      <c r="M447" s="228" t="s">
        <v>21</v>
      </c>
      <c r="N447" s="229" t="s">
        <v>44</v>
      </c>
      <c r="O447" s="87"/>
      <c r="P447" s="230">
        <f>O447*H447</f>
        <v>0</v>
      </c>
      <c r="Q447" s="230">
        <v>0</v>
      </c>
      <c r="R447" s="230">
        <f>Q447*H447</f>
        <v>0</v>
      </c>
      <c r="S447" s="230">
        <v>0</v>
      </c>
      <c r="T447" s="231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32" t="s">
        <v>271</v>
      </c>
      <c r="AT447" s="232" t="s">
        <v>154</v>
      </c>
      <c r="AU447" s="232" t="s">
        <v>83</v>
      </c>
      <c r="AY447" s="19" t="s">
        <v>151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9" t="s">
        <v>81</v>
      </c>
      <c r="BK447" s="233">
        <f>ROUND(I447*H447,2)</f>
        <v>0</v>
      </c>
      <c r="BL447" s="19" t="s">
        <v>271</v>
      </c>
      <c r="BM447" s="232" t="s">
        <v>715</v>
      </c>
    </row>
    <row r="448" s="2" customFormat="1">
      <c r="A448" s="41"/>
      <c r="B448" s="42"/>
      <c r="C448" s="43"/>
      <c r="D448" s="234" t="s">
        <v>161</v>
      </c>
      <c r="E448" s="43"/>
      <c r="F448" s="235" t="s">
        <v>716</v>
      </c>
      <c r="G448" s="43"/>
      <c r="H448" s="43"/>
      <c r="I448" s="139"/>
      <c r="J448" s="43"/>
      <c r="K448" s="43"/>
      <c r="L448" s="47"/>
      <c r="M448" s="236"/>
      <c r="N448" s="237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19" t="s">
        <v>161</v>
      </c>
      <c r="AU448" s="19" t="s">
        <v>83</v>
      </c>
    </row>
    <row r="449" s="2" customFormat="1" ht="21.75" customHeight="1">
      <c r="A449" s="41"/>
      <c r="B449" s="42"/>
      <c r="C449" s="221" t="s">
        <v>717</v>
      </c>
      <c r="D449" s="221" t="s">
        <v>154</v>
      </c>
      <c r="E449" s="222" t="s">
        <v>718</v>
      </c>
      <c r="F449" s="223" t="s">
        <v>719</v>
      </c>
      <c r="G449" s="224" t="s">
        <v>322</v>
      </c>
      <c r="H449" s="225">
        <v>0.17899999999999999</v>
      </c>
      <c r="I449" s="226"/>
      <c r="J449" s="227">
        <f>ROUND(I449*H449,2)</f>
        <v>0</v>
      </c>
      <c r="K449" s="223" t="s">
        <v>158</v>
      </c>
      <c r="L449" s="47"/>
      <c r="M449" s="228" t="s">
        <v>21</v>
      </c>
      <c r="N449" s="229" t="s">
        <v>44</v>
      </c>
      <c r="O449" s="87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32" t="s">
        <v>271</v>
      </c>
      <c r="AT449" s="232" t="s">
        <v>154</v>
      </c>
      <c r="AU449" s="232" t="s">
        <v>83</v>
      </c>
      <c r="AY449" s="19" t="s">
        <v>151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9" t="s">
        <v>81</v>
      </c>
      <c r="BK449" s="233">
        <f>ROUND(I449*H449,2)</f>
        <v>0</v>
      </c>
      <c r="BL449" s="19" t="s">
        <v>271</v>
      </c>
      <c r="BM449" s="232" t="s">
        <v>720</v>
      </c>
    </row>
    <row r="450" s="2" customFormat="1">
      <c r="A450" s="41"/>
      <c r="B450" s="42"/>
      <c r="C450" s="43"/>
      <c r="D450" s="234" t="s">
        <v>161</v>
      </c>
      <c r="E450" s="43"/>
      <c r="F450" s="235" t="s">
        <v>721</v>
      </c>
      <c r="G450" s="43"/>
      <c r="H450" s="43"/>
      <c r="I450" s="139"/>
      <c r="J450" s="43"/>
      <c r="K450" s="43"/>
      <c r="L450" s="47"/>
      <c r="M450" s="236"/>
      <c r="N450" s="237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9" t="s">
        <v>161</v>
      </c>
      <c r="AU450" s="19" t="s">
        <v>83</v>
      </c>
    </row>
    <row r="451" s="13" customFormat="1">
      <c r="A451" s="13"/>
      <c r="B451" s="238"/>
      <c r="C451" s="239"/>
      <c r="D451" s="234" t="s">
        <v>163</v>
      </c>
      <c r="E451" s="240" t="s">
        <v>21</v>
      </c>
      <c r="F451" s="241" t="s">
        <v>722</v>
      </c>
      <c r="G451" s="239"/>
      <c r="H451" s="242">
        <v>0.17899999999999999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163</v>
      </c>
      <c r="AU451" s="248" t="s">
        <v>83</v>
      </c>
      <c r="AV451" s="13" t="s">
        <v>83</v>
      </c>
      <c r="AW451" s="13" t="s">
        <v>35</v>
      </c>
      <c r="AX451" s="13" t="s">
        <v>81</v>
      </c>
      <c r="AY451" s="248" t="s">
        <v>151</v>
      </c>
    </row>
    <row r="452" s="2" customFormat="1" ht="21.75" customHeight="1">
      <c r="A452" s="41"/>
      <c r="B452" s="42"/>
      <c r="C452" s="221" t="s">
        <v>723</v>
      </c>
      <c r="D452" s="221" t="s">
        <v>154</v>
      </c>
      <c r="E452" s="222" t="s">
        <v>724</v>
      </c>
      <c r="F452" s="223" t="s">
        <v>725</v>
      </c>
      <c r="G452" s="224" t="s">
        <v>322</v>
      </c>
      <c r="H452" s="225">
        <v>0.17899999999999999</v>
      </c>
      <c r="I452" s="226"/>
      <c r="J452" s="227">
        <f>ROUND(I452*H452,2)</f>
        <v>0</v>
      </c>
      <c r="K452" s="223" t="s">
        <v>158</v>
      </c>
      <c r="L452" s="47"/>
      <c r="M452" s="228" t="s">
        <v>21</v>
      </c>
      <c r="N452" s="229" t="s">
        <v>44</v>
      </c>
      <c r="O452" s="87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32" t="s">
        <v>271</v>
      </c>
      <c r="AT452" s="232" t="s">
        <v>154</v>
      </c>
      <c r="AU452" s="232" t="s">
        <v>83</v>
      </c>
      <c r="AY452" s="19" t="s">
        <v>151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9" t="s">
        <v>81</v>
      </c>
      <c r="BK452" s="233">
        <f>ROUND(I452*H452,2)</f>
        <v>0</v>
      </c>
      <c r="BL452" s="19" t="s">
        <v>271</v>
      </c>
      <c r="BM452" s="232" t="s">
        <v>726</v>
      </c>
    </row>
    <row r="453" s="2" customFormat="1">
      <c r="A453" s="41"/>
      <c r="B453" s="42"/>
      <c r="C453" s="43"/>
      <c r="D453" s="234" t="s">
        <v>161</v>
      </c>
      <c r="E453" s="43"/>
      <c r="F453" s="235" t="s">
        <v>727</v>
      </c>
      <c r="G453" s="43"/>
      <c r="H453" s="43"/>
      <c r="I453" s="139"/>
      <c r="J453" s="43"/>
      <c r="K453" s="43"/>
      <c r="L453" s="47"/>
      <c r="M453" s="236"/>
      <c r="N453" s="237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19" t="s">
        <v>161</v>
      </c>
      <c r="AU453" s="19" t="s">
        <v>83</v>
      </c>
    </row>
    <row r="454" s="13" customFormat="1">
      <c r="A454" s="13"/>
      <c r="B454" s="238"/>
      <c r="C454" s="239"/>
      <c r="D454" s="234" t="s">
        <v>163</v>
      </c>
      <c r="E454" s="240" t="s">
        <v>21</v>
      </c>
      <c r="F454" s="241" t="s">
        <v>722</v>
      </c>
      <c r="G454" s="239"/>
      <c r="H454" s="242">
        <v>0.17899999999999999</v>
      </c>
      <c r="I454" s="243"/>
      <c r="J454" s="239"/>
      <c r="K454" s="239"/>
      <c r="L454" s="244"/>
      <c r="M454" s="291"/>
      <c r="N454" s="292"/>
      <c r="O454" s="292"/>
      <c r="P454" s="292"/>
      <c r="Q454" s="292"/>
      <c r="R454" s="292"/>
      <c r="S454" s="292"/>
      <c r="T454" s="29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163</v>
      </c>
      <c r="AU454" s="248" t="s">
        <v>83</v>
      </c>
      <c r="AV454" s="13" t="s">
        <v>83</v>
      </c>
      <c r="AW454" s="13" t="s">
        <v>35</v>
      </c>
      <c r="AX454" s="13" t="s">
        <v>81</v>
      </c>
      <c r="AY454" s="248" t="s">
        <v>151</v>
      </c>
    </row>
    <row r="455" s="2" customFormat="1" ht="6.96" customHeight="1">
      <c r="A455" s="41"/>
      <c r="B455" s="62"/>
      <c r="C455" s="63"/>
      <c r="D455" s="63"/>
      <c r="E455" s="63"/>
      <c r="F455" s="63"/>
      <c r="G455" s="63"/>
      <c r="H455" s="63"/>
      <c r="I455" s="169"/>
      <c r="J455" s="63"/>
      <c r="K455" s="63"/>
      <c r="L455" s="47"/>
      <c r="M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</row>
  </sheetData>
  <sheetProtection sheet="1" autoFilter="0" formatColumns="0" formatRows="0" objects="1" scenarios="1" spinCount="100000" saltValue="Ilxek49NZlkG22vBiFB7iGv+o5bCt1oQ27csWnEg8lJDUqJaEm8uqPyGjTAZi3vwlOQ0RuoHj2Ir3QFa9/dc/g==" hashValue="tulDHE5jLGqUBThQEQMzPC50SSks15n67O9P484o89cqhXjnK+3l5xxiDOgTEwTUwYBKHVAJCzuz2x5rNUugfg==" algorithmName="SHA-512" password="CC35"/>
  <autoFilter ref="C93:K45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728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ROUND(J88,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ROUND((SUM(BE88:BE323)),  2)</f>
        <v>0</v>
      </c>
      <c r="G33" s="41"/>
      <c r="H33" s="41"/>
      <c r="I33" s="158">
        <v>0.20999999999999999</v>
      </c>
      <c r="J33" s="157">
        <f>ROUND(((SUM(BE88:BE323))*I33),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ROUND((SUM(BF88:BF323)),  2)</f>
        <v>0</v>
      </c>
      <c r="G34" s="41"/>
      <c r="H34" s="41"/>
      <c r="I34" s="158">
        <v>0.14999999999999999</v>
      </c>
      <c r="J34" s="157">
        <f>ROUND(((SUM(BF88:BF323))*I34),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ROUND((SUM(BG88:BG323)),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ROUND((SUM(BH88:BH323)),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ROUND((SUM(BI88:BI323)),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B - Jižní křídlo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J88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J89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123</v>
      </c>
      <c r="E61" s="189"/>
      <c r="F61" s="189"/>
      <c r="G61" s="189"/>
      <c r="H61" s="189"/>
      <c r="I61" s="190"/>
      <c r="J61" s="191">
        <f>J90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124</v>
      </c>
      <c r="E62" s="189"/>
      <c r="F62" s="189"/>
      <c r="G62" s="189"/>
      <c r="H62" s="189"/>
      <c r="I62" s="190"/>
      <c r="J62" s="191">
        <f>J110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125</v>
      </c>
      <c r="E63" s="189"/>
      <c r="F63" s="189"/>
      <c r="G63" s="189"/>
      <c r="H63" s="189"/>
      <c r="I63" s="190"/>
      <c r="J63" s="191">
        <f>J169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126</v>
      </c>
      <c r="E64" s="189"/>
      <c r="F64" s="189"/>
      <c r="G64" s="189"/>
      <c r="H64" s="189"/>
      <c r="I64" s="190"/>
      <c r="J64" s="191">
        <f>J181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9"/>
      <c r="C65" s="180"/>
      <c r="D65" s="181" t="s">
        <v>127</v>
      </c>
      <c r="E65" s="182"/>
      <c r="F65" s="182"/>
      <c r="G65" s="182"/>
      <c r="H65" s="182"/>
      <c r="I65" s="183"/>
      <c r="J65" s="184">
        <f>J184</f>
        <v>0</v>
      </c>
      <c r="K65" s="180"/>
      <c r="L65" s="18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6"/>
      <c r="C66" s="187"/>
      <c r="D66" s="188" t="s">
        <v>128</v>
      </c>
      <c r="E66" s="189"/>
      <c r="F66" s="189"/>
      <c r="G66" s="189"/>
      <c r="H66" s="189"/>
      <c r="I66" s="190"/>
      <c r="J66" s="191">
        <f>J185</f>
        <v>0</v>
      </c>
      <c r="K66" s="187"/>
      <c r="L66" s="19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6"/>
      <c r="C67" s="187"/>
      <c r="D67" s="188" t="s">
        <v>129</v>
      </c>
      <c r="E67" s="189"/>
      <c r="F67" s="189"/>
      <c r="G67" s="189"/>
      <c r="H67" s="189"/>
      <c r="I67" s="190"/>
      <c r="J67" s="191">
        <f>J208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132</v>
      </c>
      <c r="E68" s="189"/>
      <c r="F68" s="189"/>
      <c r="G68" s="189"/>
      <c r="H68" s="189"/>
      <c r="I68" s="190"/>
      <c r="J68" s="191">
        <f>J226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39"/>
      <c r="J69" s="43"/>
      <c r="K69" s="43"/>
      <c r="L69" s="1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69"/>
      <c r="J70" s="63"/>
      <c r="K70" s="63"/>
      <c r="L70" s="1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72"/>
      <c r="J74" s="65"/>
      <c r="K74" s="65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136</v>
      </c>
      <c r="D75" s="43"/>
      <c r="E75" s="43"/>
      <c r="F75" s="43"/>
      <c r="G75" s="43"/>
      <c r="H75" s="43"/>
      <c r="I75" s="139"/>
      <c r="J75" s="43"/>
      <c r="K75" s="4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39"/>
      <c r="J76" s="43"/>
      <c r="K76" s="4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39"/>
      <c r="J77" s="43"/>
      <c r="K77" s="43"/>
      <c r="L77" s="1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73" t="str">
        <f>E7</f>
        <v>Zateplení stropů budovy úřadu vlády ČR - Strakova akademie</v>
      </c>
      <c r="F78" s="34"/>
      <c r="G78" s="34"/>
      <c r="H78" s="34"/>
      <c r="I78" s="139"/>
      <c r="J78" s="43"/>
      <c r="K78" s="43"/>
      <c r="L78" s="1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115</v>
      </c>
      <c r="D79" s="43"/>
      <c r="E79" s="43"/>
      <c r="F79" s="43"/>
      <c r="G79" s="43"/>
      <c r="H79" s="43"/>
      <c r="I79" s="139"/>
      <c r="J79" s="43"/>
      <c r="K79" s="43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úsek B - Jižní křídlo</v>
      </c>
      <c r="F80" s="43"/>
      <c r="G80" s="43"/>
      <c r="H80" s="43"/>
      <c r="I80" s="139"/>
      <c r="J80" s="43"/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nábř. Eduarda Beneše 128/4,Praha 1</v>
      </c>
      <c r="G82" s="43"/>
      <c r="H82" s="43"/>
      <c r="I82" s="143" t="s">
        <v>24</v>
      </c>
      <c r="J82" s="75" t="str">
        <f>IF(J12="","",J12)</f>
        <v>20. 7. 2020</v>
      </c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4" t="s">
        <v>28</v>
      </c>
      <c r="D84" s="43"/>
      <c r="E84" s="43"/>
      <c r="F84" s="29" t="str">
        <f>E15</f>
        <v xml:space="preserve"> </v>
      </c>
      <c r="G84" s="43"/>
      <c r="H84" s="43"/>
      <c r="I84" s="143" t="s">
        <v>34</v>
      </c>
      <c r="J84" s="39" t="str">
        <f>E21</f>
        <v xml:space="preserve"> </v>
      </c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32</v>
      </c>
      <c r="D85" s="43"/>
      <c r="E85" s="43"/>
      <c r="F85" s="29" t="str">
        <f>IF(E18="","",E18)</f>
        <v>Vyplň údaj</v>
      </c>
      <c r="G85" s="43"/>
      <c r="H85" s="43"/>
      <c r="I85" s="143" t="s">
        <v>36</v>
      </c>
      <c r="J85" s="39" t="str">
        <f>E24</f>
        <v xml:space="preserve"> </v>
      </c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93"/>
      <c r="B87" s="194"/>
      <c r="C87" s="195" t="s">
        <v>137</v>
      </c>
      <c r="D87" s="196" t="s">
        <v>58</v>
      </c>
      <c r="E87" s="196" t="s">
        <v>54</v>
      </c>
      <c r="F87" s="196" t="s">
        <v>55</v>
      </c>
      <c r="G87" s="196" t="s">
        <v>138</v>
      </c>
      <c r="H87" s="196" t="s">
        <v>139</v>
      </c>
      <c r="I87" s="197" t="s">
        <v>140</v>
      </c>
      <c r="J87" s="196" t="s">
        <v>119</v>
      </c>
      <c r="K87" s="198" t="s">
        <v>141</v>
      </c>
      <c r="L87" s="199"/>
      <c r="M87" s="95" t="s">
        <v>21</v>
      </c>
      <c r="N87" s="96" t="s">
        <v>43</v>
      </c>
      <c r="O87" s="96" t="s">
        <v>142</v>
      </c>
      <c r="P87" s="96" t="s">
        <v>143</v>
      </c>
      <c r="Q87" s="96" t="s">
        <v>144</v>
      </c>
      <c r="R87" s="96" t="s">
        <v>145</v>
      </c>
      <c r="S87" s="96" t="s">
        <v>146</v>
      </c>
      <c r="T87" s="97" t="s">
        <v>147</v>
      </c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</row>
    <row r="88" s="2" customFormat="1" ht="22.8" customHeight="1">
      <c r="A88" s="41"/>
      <c r="B88" s="42"/>
      <c r="C88" s="102" t="s">
        <v>148</v>
      </c>
      <c r="D88" s="43"/>
      <c r="E88" s="43"/>
      <c r="F88" s="43"/>
      <c r="G88" s="43"/>
      <c r="H88" s="43"/>
      <c r="I88" s="139"/>
      <c r="J88" s="200">
        <f>BK88</f>
        <v>0</v>
      </c>
      <c r="K88" s="43"/>
      <c r="L88" s="47"/>
      <c r="M88" s="98"/>
      <c r="N88" s="201"/>
      <c r="O88" s="99"/>
      <c r="P88" s="202">
        <f>P89+P184</f>
        <v>0</v>
      </c>
      <c r="Q88" s="99"/>
      <c r="R88" s="202">
        <f>R89+R184</f>
        <v>2.9603160800000001</v>
      </c>
      <c r="S88" s="99"/>
      <c r="T88" s="203">
        <f>T89+T184</f>
        <v>0.85246199999999994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72</v>
      </c>
      <c r="AU88" s="19" t="s">
        <v>120</v>
      </c>
      <c r="BK88" s="204">
        <f>BK89+BK184</f>
        <v>0</v>
      </c>
    </row>
    <row r="89" s="12" customFormat="1" ht="25.92" customHeight="1">
      <c r="A89" s="12"/>
      <c r="B89" s="205"/>
      <c r="C89" s="206"/>
      <c r="D89" s="207" t="s">
        <v>72</v>
      </c>
      <c r="E89" s="208" t="s">
        <v>149</v>
      </c>
      <c r="F89" s="208" t="s">
        <v>150</v>
      </c>
      <c r="G89" s="206"/>
      <c r="H89" s="206"/>
      <c r="I89" s="209"/>
      <c r="J89" s="210">
        <f>BK89</f>
        <v>0</v>
      </c>
      <c r="K89" s="206"/>
      <c r="L89" s="211"/>
      <c r="M89" s="212"/>
      <c r="N89" s="213"/>
      <c r="O89" s="213"/>
      <c r="P89" s="214">
        <f>P90+P110+P169+P181</f>
        <v>0</v>
      </c>
      <c r="Q89" s="213"/>
      <c r="R89" s="214">
        <f>R90+R110+R169+R181</f>
        <v>0.8180636</v>
      </c>
      <c r="S89" s="213"/>
      <c r="T89" s="215">
        <f>T90+T110+T169+T181</f>
        <v>0.089999999999999997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6" t="s">
        <v>81</v>
      </c>
      <c r="AT89" s="217" t="s">
        <v>72</v>
      </c>
      <c r="AU89" s="217" t="s">
        <v>73</v>
      </c>
      <c r="AY89" s="216" t="s">
        <v>151</v>
      </c>
      <c r="BK89" s="218">
        <f>BK90+BK110+BK169+BK181</f>
        <v>0</v>
      </c>
    </row>
    <row r="90" s="12" customFormat="1" ht="22.8" customHeight="1">
      <c r="A90" s="12"/>
      <c r="B90" s="205"/>
      <c r="C90" s="206"/>
      <c r="D90" s="207" t="s">
        <v>72</v>
      </c>
      <c r="E90" s="219" t="s">
        <v>165</v>
      </c>
      <c r="F90" s="219" t="s">
        <v>166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SUM(P91:P109)</f>
        <v>0</v>
      </c>
      <c r="Q90" s="213"/>
      <c r="R90" s="214">
        <f>SUM(R91:R109)</f>
        <v>0.81459999999999999</v>
      </c>
      <c r="S90" s="213"/>
      <c r="T90" s="215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6" t="s">
        <v>81</v>
      </c>
      <c r="AT90" s="217" t="s">
        <v>72</v>
      </c>
      <c r="AU90" s="217" t="s">
        <v>81</v>
      </c>
      <c r="AY90" s="216" t="s">
        <v>151</v>
      </c>
      <c r="BK90" s="218">
        <f>SUM(BK91:BK109)</f>
        <v>0</v>
      </c>
    </row>
    <row r="91" s="2" customFormat="1" ht="21.75" customHeight="1">
      <c r="A91" s="41"/>
      <c r="B91" s="42"/>
      <c r="C91" s="221" t="s">
        <v>81</v>
      </c>
      <c r="D91" s="221" t="s">
        <v>154</v>
      </c>
      <c r="E91" s="222" t="s">
        <v>191</v>
      </c>
      <c r="F91" s="223" t="s">
        <v>192</v>
      </c>
      <c r="G91" s="224" t="s">
        <v>173</v>
      </c>
      <c r="H91" s="225">
        <v>0.20000000000000001</v>
      </c>
      <c r="I91" s="226"/>
      <c r="J91" s="227">
        <f>ROUND(I91*H91,2)</f>
        <v>0</v>
      </c>
      <c r="K91" s="223" t="s">
        <v>21</v>
      </c>
      <c r="L91" s="47"/>
      <c r="M91" s="228" t="s">
        <v>21</v>
      </c>
      <c r="N91" s="229" t="s">
        <v>44</v>
      </c>
      <c r="O91" s="87"/>
      <c r="P91" s="230">
        <f>O91*H91</f>
        <v>0</v>
      </c>
      <c r="Q91" s="230">
        <v>1.8</v>
      </c>
      <c r="R91" s="230">
        <f>Q91*H91</f>
        <v>0.36000000000000004</v>
      </c>
      <c r="S91" s="230">
        <v>0</v>
      </c>
      <c r="T91" s="231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32" t="s">
        <v>159</v>
      </c>
      <c r="AT91" s="232" t="s">
        <v>154</v>
      </c>
      <c r="AU91" s="232" t="s">
        <v>83</v>
      </c>
      <c r="AY91" s="19" t="s">
        <v>151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19" t="s">
        <v>81</v>
      </c>
      <c r="BK91" s="233">
        <f>ROUND(I91*H91,2)</f>
        <v>0</v>
      </c>
      <c r="BL91" s="19" t="s">
        <v>159</v>
      </c>
      <c r="BM91" s="232" t="s">
        <v>729</v>
      </c>
    </row>
    <row r="92" s="2" customFormat="1">
      <c r="A92" s="41"/>
      <c r="B92" s="42"/>
      <c r="C92" s="43"/>
      <c r="D92" s="234" t="s">
        <v>161</v>
      </c>
      <c r="E92" s="43"/>
      <c r="F92" s="235" t="s">
        <v>194</v>
      </c>
      <c r="G92" s="43"/>
      <c r="H92" s="43"/>
      <c r="I92" s="139"/>
      <c r="J92" s="43"/>
      <c r="K92" s="43"/>
      <c r="L92" s="47"/>
      <c r="M92" s="236"/>
      <c r="N92" s="237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161</v>
      </c>
      <c r="AU92" s="19" t="s">
        <v>83</v>
      </c>
    </row>
    <row r="93" s="13" customFormat="1">
      <c r="A93" s="13"/>
      <c r="B93" s="238"/>
      <c r="C93" s="239"/>
      <c r="D93" s="234" t="s">
        <v>163</v>
      </c>
      <c r="E93" s="240" t="s">
        <v>21</v>
      </c>
      <c r="F93" s="241" t="s">
        <v>730</v>
      </c>
      <c r="G93" s="239"/>
      <c r="H93" s="242">
        <v>0.20000000000000001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8" t="s">
        <v>163</v>
      </c>
      <c r="AU93" s="248" t="s">
        <v>83</v>
      </c>
      <c r="AV93" s="13" t="s">
        <v>83</v>
      </c>
      <c r="AW93" s="13" t="s">
        <v>35</v>
      </c>
      <c r="AX93" s="13" t="s">
        <v>73</v>
      </c>
      <c r="AY93" s="248" t="s">
        <v>151</v>
      </c>
    </row>
    <row r="94" s="14" customFormat="1">
      <c r="A94" s="14"/>
      <c r="B94" s="249"/>
      <c r="C94" s="250"/>
      <c r="D94" s="234" t="s">
        <v>163</v>
      </c>
      <c r="E94" s="251" t="s">
        <v>21</v>
      </c>
      <c r="F94" s="252" t="s">
        <v>177</v>
      </c>
      <c r="G94" s="250"/>
      <c r="H94" s="253">
        <v>0.20000000000000001</v>
      </c>
      <c r="I94" s="254"/>
      <c r="J94" s="250"/>
      <c r="K94" s="250"/>
      <c r="L94" s="255"/>
      <c r="M94" s="256"/>
      <c r="N94" s="257"/>
      <c r="O94" s="257"/>
      <c r="P94" s="257"/>
      <c r="Q94" s="257"/>
      <c r="R94" s="257"/>
      <c r="S94" s="257"/>
      <c r="T94" s="25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9" t="s">
        <v>163</v>
      </c>
      <c r="AU94" s="259" t="s">
        <v>83</v>
      </c>
      <c r="AV94" s="14" t="s">
        <v>159</v>
      </c>
      <c r="AW94" s="14" t="s">
        <v>35</v>
      </c>
      <c r="AX94" s="14" t="s">
        <v>81</v>
      </c>
      <c r="AY94" s="259" t="s">
        <v>151</v>
      </c>
    </row>
    <row r="95" s="2" customFormat="1" ht="16.5" customHeight="1">
      <c r="A95" s="41"/>
      <c r="B95" s="42"/>
      <c r="C95" s="221" t="s">
        <v>83</v>
      </c>
      <c r="D95" s="221" t="s">
        <v>154</v>
      </c>
      <c r="E95" s="222" t="s">
        <v>731</v>
      </c>
      <c r="F95" s="223" t="s">
        <v>732</v>
      </c>
      <c r="G95" s="224" t="s">
        <v>180</v>
      </c>
      <c r="H95" s="225">
        <v>1</v>
      </c>
      <c r="I95" s="226"/>
      <c r="J95" s="227">
        <f>ROUND(I95*H95,2)</f>
        <v>0</v>
      </c>
      <c r="K95" s="223" t="s">
        <v>21</v>
      </c>
      <c r="L95" s="47"/>
      <c r="M95" s="228" t="s">
        <v>21</v>
      </c>
      <c r="N95" s="229" t="s">
        <v>44</v>
      </c>
      <c r="O95" s="87"/>
      <c r="P95" s="230">
        <f>O95*H95</f>
        <v>0</v>
      </c>
      <c r="Q95" s="230">
        <v>0.067360000000000003</v>
      </c>
      <c r="R95" s="230">
        <f>Q95*H95</f>
        <v>0.067360000000000003</v>
      </c>
      <c r="S95" s="230">
        <v>0</v>
      </c>
      <c r="T95" s="231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32" t="s">
        <v>159</v>
      </c>
      <c r="AT95" s="232" t="s">
        <v>154</v>
      </c>
      <c r="AU95" s="232" t="s">
        <v>83</v>
      </c>
      <c r="AY95" s="19" t="s">
        <v>151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19" t="s">
        <v>81</v>
      </c>
      <c r="BK95" s="233">
        <f>ROUND(I95*H95,2)</f>
        <v>0</v>
      </c>
      <c r="BL95" s="19" t="s">
        <v>159</v>
      </c>
      <c r="BM95" s="232" t="s">
        <v>733</v>
      </c>
    </row>
    <row r="96" s="2" customFormat="1">
      <c r="A96" s="41"/>
      <c r="B96" s="42"/>
      <c r="C96" s="43"/>
      <c r="D96" s="234" t="s">
        <v>161</v>
      </c>
      <c r="E96" s="43"/>
      <c r="F96" s="235" t="s">
        <v>734</v>
      </c>
      <c r="G96" s="43"/>
      <c r="H96" s="43"/>
      <c r="I96" s="139"/>
      <c r="J96" s="43"/>
      <c r="K96" s="43"/>
      <c r="L96" s="47"/>
      <c r="M96" s="236"/>
      <c r="N96" s="237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161</v>
      </c>
      <c r="AU96" s="19" t="s">
        <v>83</v>
      </c>
    </row>
    <row r="97" s="13" customFormat="1">
      <c r="A97" s="13"/>
      <c r="B97" s="238"/>
      <c r="C97" s="239"/>
      <c r="D97" s="234" t="s">
        <v>163</v>
      </c>
      <c r="E97" s="240" t="s">
        <v>21</v>
      </c>
      <c r="F97" s="241" t="s">
        <v>735</v>
      </c>
      <c r="G97" s="239"/>
      <c r="H97" s="242">
        <v>1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163</v>
      </c>
      <c r="AU97" s="248" t="s">
        <v>83</v>
      </c>
      <c r="AV97" s="13" t="s">
        <v>83</v>
      </c>
      <c r="AW97" s="13" t="s">
        <v>35</v>
      </c>
      <c r="AX97" s="13" t="s">
        <v>73</v>
      </c>
      <c r="AY97" s="248" t="s">
        <v>151</v>
      </c>
    </row>
    <row r="98" s="14" customFormat="1">
      <c r="A98" s="14"/>
      <c r="B98" s="249"/>
      <c r="C98" s="250"/>
      <c r="D98" s="234" t="s">
        <v>163</v>
      </c>
      <c r="E98" s="251" t="s">
        <v>21</v>
      </c>
      <c r="F98" s="252" t="s">
        <v>177</v>
      </c>
      <c r="G98" s="250"/>
      <c r="H98" s="253">
        <v>1</v>
      </c>
      <c r="I98" s="254"/>
      <c r="J98" s="250"/>
      <c r="K98" s="250"/>
      <c r="L98" s="255"/>
      <c r="M98" s="256"/>
      <c r="N98" s="257"/>
      <c r="O98" s="257"/>
      <c r="P98" s="257"/>
      <c r="Q98" s="257"/>
      <c r="R98" s="257"/>
      <c r="S98" s="257"/>
      <c r="T98" s="25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9" t="s">
        <v>163</v>
      </c>
      <c r="AU98" s="259" t="s">
        <v>83</v>
      </c>
      <c r="AV98" s="14" t="s">
        <v>159</v>
      </c>
      <c r="AW98" s="14" t="s">
        <v>35</v>
      </c>
      <c r="AX98" s="14" t="s">
        <v>81</v>
      </c>
      <c r="AY98" s="259" t="s">
        <v>151</v>
      </c>
    </row>
    <row r="99" s="2" customFormat="1" ht="16.5" customHeight="1">
      <c r="A99" s="41"/>
      <c r="B99" s="42"/>
      <c r="C99" s="281" t="s">
        <v>152</v>
      </c>
      <c r="D99" s="281" t="s">
        <v>407</v>
      </c>
      <c r="E99" s="282" t="s">
        <v>736</v>
      </c>
      <c r="F99" s="283" t="s">
        <v>737</v>
      </c>
      <c r="G99" s="284" t="s">
        <v>157</v>
      </c>
      <c r="H99" s="285">
        <v>12.4</v>
      </c>
      <c r="I99" s="286"/>
      <c r="J99" s="287">
        <f>ROUND(I99*H99,2)</f>
        <v>0</v>
      </c>
      <c r="K99" s="283" t="s">
        <v>158</v>
      </c>
      <c r="L99" s="288"/>
      <c r="M99" s="289" t="s">
        <v>21</v>
      </c>
      <c r="N99" s="290" t="s">
        <v>44</v>
      </c>
      <c r="O99" s="87"/>
      <c r="P99" s="230">
        <f>O99*H99</f>
        <v>0</v>
      </c>
      <c r="Q99" s="230">
        <v>0.0019</v>
      </c>
      <c r="R99" s="230">
        <f>Q99*H99</f>
        <v>0.023560000000000001</v>
      </c>
      <c r="S99" s="230">
        <v>0</v>
      </c>
      <c r="T99" s="231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32" t="s">
        <v>204</v>
      </c>
      <c r="AT99" s="232" t="s">
        <v>407</v>
      </c>
      <c r="AU99" s="232" t="s">
        <v>83</v>
      </c>
      <c r="AY99" s="19" t="s">
        <v>151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19" t="s">
        <v>81</v>
      </c>
      <c r="BK99" s="233">
        <f>ROUND(I99*H99,2)</f>
        <v>0</v>
      </c>
      <c r="BL99" s="19" t="s">
        <v>159</v>
      </c>
      <c r="BM99" s="232" t="s">
        <v>738</v>
      </c>
    </row>
    <row r="100" s="2" customFormat="1">
      <c r="A100" s="41"/>
      <c r="B100" s="42"/>
      <c r="C100" s="43"/>
      <c r="D100" s="234" t="s">
        <v>161</v>
      </c>
      <c r="E100" s="43"/>
      <c r="F100" s="235" t="s">
        <v>737</v>
      </c>
      <c r="G100" s="43"/>
      <c r="H100" s="43"/>
      <c r="I100" s="139"/>
      <c r="J100" s="43"/>
      <c r="K100" s="43"/>
      <c r="L100" s="47"/>
      <c r="M100" s="236"/>
      <c r="N100" s="237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161</v>
      </c>
      <c r="AU100" s="19" t="s">
        <v>83</v>
      </c>
    </row>
    <row r="101" s="15" customFormat="1">
      <c r="A101" s="15"/>
      <c r="B101" s="260"/>
      <c r="C101" s="261"/>
      <c r="D101" s="234" t="s">
        <v>163</v>
      </c>
      <c r="E101" s="262" t="s">
        <v>21</v>
      </c>
      <c r="F101" s="263" t="s">
        <v>739</v>
      </c>
      <c r="G101" s="261"/>
      <c r="H101" s="262" t="s">
        <v>21</v>
      </c>
      <c r="I101" s="264"/>
      <c r="J101" s="261"/>
      <c r="K101" s="261"/>
      <c r="L101" s="265"/>
      <c r="M101" s="266"/>
      <c r="N101" s="267"/>
      <c r="O101" s="267"/>
      <c r="P101" s="267"/>
      <c r="Q101" s="267"/>
      <c r="R101" s="267"/>
      <c r="S101" s="267"/>
      <c r="T101" s="268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9" t="s">
        <v>163</v>
      </c>
      <c r="AU101" s="269" t="s">
        <v>83</v>
      </c>
      <c r="AV101" s="15" t="s">
        <v>81</v>
      </c>
      <c r="AW101" s="15" t="s">
        <v>35</v>
      </c>
      <c r="AX101" s="15" t="s">
        <v>73</v>
      </c>
      <c r="AY101" s="269" t="s">
        <v>151</v>
      </c>
    </row>
    <row r="102" s="13" customFormat="1">
      <c r="A102" s="13"/>
      <c r="B102" s="238"/>
      <c r="C102" s="239"/>
      <c r="D102" s="234" t="s">
        <v>163</v>
      </c>
      <c r="E102" s="240" t="s">
        <v>21</v>
      </c>
      <c r="F102" s="241" t="s">
        <v>740</v>
      </c>
      <c r="G102" s="239"/>
      <c r="H102" s="242">
        <v>12.4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163</v>
      </c>
      <c r="AU102" s="248" t="s">
        <v>83</v>
      </c>
      <c r="AV102" s="13" t="s">
        <v>83</v>
      </c>
      <c r="AW102" s="13" t="s">
        <v>35</v>
      </c>
      <c r="AX102" s="13" t="s">
        <v>81</v>
      </c>
      <c r="AY102" s="248" t="s">
        <v>151</v>
      </c>
    </row>
    <row r="103" s="2" customFormat="1" ht="16.5" customHeight="1">
      <c r="A103" s="41"/>
      <c r="B103" s="42"/>
      <c r="C103" s="221" t="s">
        <v>159</v>
      </c>
      <c r="D103" s="221" t="s">
        <v>154</v>
      </c>
      <c r="E103" s="222" t="s">
        <v>741</v>
      </c>
      <c r="F103" s="223" t="s">
        <v>742</v>
      </c>
      <c r="G103" s="224" t="s">
        <v>180</v>
      </c>
      <c r="H103" s="225">
        <v>4</v>
      </c>
      <c r="I103" s="226"/>
      <c r="J103" s="227">
        <f>ROUND(I103*H103,2)</f>
        <v>0</v>
      </c>
      <c r="K103" s="223" t="s">
        <v>21</v>
      </c>
      <c r="L103" s="47"/>
      <c r="M103" s="228" t="s">
        <v>21</v>
      </c>
      <c r="N103" s="229" t="s">
        <v>44</v>
      </c>
      <c r="O103" s="87"/>
      <c r="P103" s="230">
        <f>O103*H103</f>
        <v>0</v>
      </c>
      <c r="Q103" s="230">
        <v>0.067360000000000003</v>
      </c>
      <c r="R103" s="230">
        <f>Q103*H103</f>
        <v>0.26944000000000001</v>
      </c>
      <c r="S103" s="230">
        <v>0</v>
      </c>
      <c r="T103" s="231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32" t="s">
        <v>159</v>
      </c>
      <c r="AT103" s="232" t="s">
        <v>154</v>
      </c>
      <c r="AU103" s="232" t="s">
        <v>83</v>
      </c>
      <c r="AY103" s="19" t="s">
        <v>151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19" t="s">
        <v>81</v>
      </c>
      <c r="BK103" s="233">
        <f>ROUND(I103*H103,2)</f>
        <v>0</v>
      </c>
      <c r="BL103" s="19" t="s">
        <v>159</v>
      </c>
      <c r="BM103" s="232" t="s">
        <v>743</v>
      </c>
    </row>
    <row r="104" s="2" customFormat="1">
      <c r="A104" s="41"/>
      <c r="B104" s="42"/>
      <c r="C104" s="43"/>
      <c r="D104" s="234" t="s">
        <v>161</v>
      </c>
      <c r="E104" s="43"/>
      <c r="F104" s="235" t="s">
        <v>744</v>
      </c>
      <c r="G104" s="43"/>
      <c r="H104" s="43"/>
      <c r="I104" s="139"/>
      <c r="J104" s="43"/>
      <c r="K104" s="43"/>
      <c r="L104" s="47"/>
      <c r="M104" s="236"/>
      <c r="N104" s="23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161</v>
      </c>
      <c r="AU104" s="19" t="s">
        <v>83</v>
      </c>
    </row>
    <row r="105" s="13" customFormat="1">
      <c r="A105" s="13"/>
      <c r="B105" s="238"/>
      <c r="C105" s="239"/>
      <c r="D105" s="234" t="s">
        <v>163</v>
      </c>
      <c r="E105" s="240" t="s">
        <v>21</v>
      </c>
      <c r="F105" s="241" t="s">
        <v>745</v>
      </c>
      <c r="G105" s="239"/>
      <c r="H105" s="242">
        <v>4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8" t="s">
        <v>163</v>
      </c>
      <c r="AU105" s="248" t="s">
        <v>83</v>
      </c>
      <c r="AV105" s="13" t="s">
        <v>83</v>
      </c>
      <c r="AW105" s="13" t="s">
        <v>35</v>
      </c>
      <c r="AX105" s="13" t="s">
        <v>81</v>
      </c>
      <c r="AY105" s="248" t="s">
        <v>151</v>
      </c>
    </row>
    <row r="106" s="2" customFormat="1" ht="16.5" customHeight="1">
      <c r="A106" s="41"/>
      <c r="B106" s="42"/>
      <c r="C106" s="281" t="s">
        <v>185</v>
      </c>
      <c r="D106" s="281" t="s">
        <v>407</v>
      </c>
      <c r="E106" s="282" t="s">
        <v>736</v>
      </c>
      <c r="F106" s="283" t="s">
        <v>737</v>
      </c>
      <c r="G106" s="284" t="s">
        <v>157</v>
      </c>
      <c r="H106" s="285">
        <v>49.600000000000001</v>
      </c>
      <c r="I106" s="286"/>
      <c r="J106" s="287">
        <f>ROUND(I106*H106,2)</f>
        <v>0</v>
      </c>
      <c r="K106" s="283" t="s">
        <v>158</v>
      </c>
      <c r="L106" s="288"/>
      <c r="M106" s="289" t="s">
        <v>21</v>
      </c>
      <c r="N106" s="290" t="s">
        <v>44</v>
      </c>
      <c r="O106" s="87"/>
      <c r="P106" s="230">
        <f>O106*H106</f>
        <v>0</v>
      </c>
      <c r="Q106" s="230">
        <v>0.0019</v>
      </c>
      <c r="R106" s="230">
        <f>Q106*H106</f>
        <v>0.094240000000000004</v>
      </c>
      <c r="S106" s="230">
        <v>0</v>
      </c>
      <c r="T106" s="231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32" t="s">
        <v>204</v>
      </c>
      <c r="AT106" s="232" t="s">
        <v>407</v>
      </c>
      <c r="AU106" s="232" t="s">
        <v>83</v>
      </c>
      <c r="AY106" s="19" t="s">
        <v>151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19" t="s">
        <v>81</v>
      </c>
      <c r="BK106" s="233">
        <f>ROUND(I106*H106,2)</f>
        <v>0</v>
      </c>
      <c r="BL106" s="19" t="s">
        <v>159</v>
      </c>
      <c r="BM106" s="232" t="s">
        <v>746</v>
      </c>
    </row>
    <row r="107" s="2" customFormat="1">
      <c r="A107" s="41"/>
      <c r="B107" s="42"/>
      <c r="C107" s="43"/>
      <c r="D107" s="234" t="s">
        <v>161</v>
      </c>
      <c r="E107" s="43"/>
      <c r="F107" s="235" t="s">
        <v>737</v>
      </c>
      <c r="G107" s="43"/>
      <c r="H107" s="43"/>
      <c r="I107" s="139"/>
      <c r="J107" s="43"/>
      <c r="K107" s="43"/>
      <c r="L107" s="47"/>
      <c r="M107" s="236"/>
      <c r="N107" s="237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161</v>
      </c>
      <c r="AU107" s="19" t="s">
        <v>83</v>
      </c>
    </row>
    <row r="108" s="15" customFormat="1">
      <c r="A108" s="15"/>
      <c r="B108" s="260"/>
      <c r="C108" s="261"/>
      <c r="D108" s="234" t="s">
        <v>163</v>
      </c>
      <c r="E108" s="262" t="s">
        <v>21</v>
      </c>
      <c r="F108" s="263" t="s">
        <v>739</v>
      </c>
      <c r="G108" s="261"/>
      <c r="H108" s="262" t="s">
        <v>21</v>
      </c>
      <c r="I108" s="264"/>
      <c r="J108" s="261"/>
      <c r="K108" s="261"/>
      <c r="L108" s="265"/>
      <c r="M108" s="266"/>
      <c r="N108" s="267"/>
      <c r="O108" s="267"/>
      <c r="P108" s="267"/>
      <c r="Q108" s="267"/>
      <c r="R108" s="267"/>
      <c r="S108" s="267"/>
      <c r="T108" s="268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9" t="s">
        <v>163</v>
      </c>
      <c r="AU108" s="269" t="s">
        <v>83</v>
      </c>
      <c r="AV108" s="15" t="s">
        <v>81</v>
      </c>
      <c r="AW108" s="15" t="s">
        <v>35</v>
      </c>
      <c r="AX108" s="15" t="s">
        <v>73</v>
      </c>
      <c r="AY108" s="269" t="s">
        <v>151</v>
      </c>
    </row>
    <row r="109" s="13" customFormat="1">
      <c r="A109" s="13"/>
      <c r="B109" s="238"/>
      <c r="C109" s="239"/>
      <c r="D109" s="234" t="s">
        <v>163</v>
      </c>
      <c r="E109" s="240" t="s">
        <v>21</v>
      </c>
      <c r="F109" s="241" t="s">
        <v>747</v>
      </c>
      <c r="G109" s="239"/>
      <c r="H109" s="242">
        <v>49.600000000000001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163</v>
      </c>
      <c r="AU109" s="248" t="s">
        <v>83</v>
      </c>
      <c r="AV109" s="13" t="s">
        <v>83</v>
      </c>
      <c r="AW109" s="13" t="s">
        <v>35</v>
      </c>
      <c r="AX109" s="13" t="s">
        <v>81</v>
      </c>
      <c r="AY109" s="248" t="s">
        <v>151</v>
      </c>
    </row>
    <row r="110" s="12" customFormat="1" ht="22.8" customHeight="1">
      <c r="A110" s="12"/>
      <c r="B110" s="205"/>
      <c r="C110" s="206"/>
      <c r="D110" s="207" t="s">
        <v>72</v>
      </c>
      <c r="E110" s="219" t="s">
        <v>196</v>
      </c>
      <c r="F110" s="219" t="s">
        <v>197</v>
      </c>
      <c r="G110" s="206"/>
      <c r="H110" s="206"/>
      <c r="I110" s="209"/>
      <c r="J110" s="220">
        <f>BK110</f>
        <v>0</v>
      </c>
      <c r="K110" s="206"/>
      <c r="L110" s="211"/>
      <c r="M110" s="212"/>
      <c r="N110" s="213"/>
      <c r="O110" s="213"/>
      <c r="P110" s="214">
        <f>SUM(P111:P168)</f>
        <v>0</v>
      </c>
      <c r="Q110" s="213"/>
      <c r="R110" s="214">
        <f>SUM(R111:R168)</f>
        <v>0.0034636000000000003</v>
      </c>
      <c r="S110" s="213"/>
      <c r="T110" s="215">
        <f>SUM(T111:T168)</f>
        <v>0.089999999999999997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6" t="s">
        <v>81</v>
      </c>
      <c r="AT110" s="217" t="s">
        <v>72</v>
      </c>
      <c r="AU110" s="217" t="s">
        <v>81</v>
      </c>
      <c r="AY110" s="216" t="s">
        <v>151</v>
      </c>
      <c r="BK110" s="218">
        <f>SUM(BK111:BK168)</f>
        <v>0</v>
      </c>
    </row>
    <row r="111" s="2" customFormat="1" ht="21.75" customHeight="1">
      <c r="A111" s="41"/>
      <c r="B111" s="42"/>
      <c r="C111" s="221" t="s">
        <v>165</v>
      </c>
      <c r="D111" s="221" t="s">
        <v>154</v>
      </c>
      <c r="E111" s="222" t="s">
        <v>205</v>
      </c>
      <c r="F111" s="223" t="s">
        <v>206</v>
      </c>
      <c r="G111" s="224" t="s">
        <v>180</v>
      </c>
      <c r="H111" s="225">
        <v>124.2</v>
      </c>
      <c r="I111" s="226"/>
      <c r="J111" s="227">
        <f>ROUND(I111*H111,2)</f>
        <v>0</v>
      </c>
      <c r="K111" s="223" t="s">
        <v>21</v>
      </c>
      <c r="L111" s="47"/>
      <c r="M111" s="228" t="s">
        <v>21</v>
      </c>
      <c r="N111" s="229" t="s">
        <v>44</v>
      </c>
      <c r="O111" s="8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32" t="s">
        <v>159</v>
      </c>
      <c r="AT111" s="232" t="s">
        <v>154</v>
      </c>
      <c r="AU111" s="232" t="s">
        <v>83</v>
      </c>
      <c r="AY111" s="19" t="s">
        <v>151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19" t="s">
        <v>81</v>
      </c>
      <c r="BK111" s="233">
        <f>ROUND(I111*H111,2)</f>
        <v>0</v>
      </c>
      <c r="BL111" s="19" t="s">
        <v>159</v>
      </c>
      <c r="BM111" s="232" t="s">
        <v>748</v>
      </c>
    </row>
    <row r="112" s="2" customFormat="1">
      <c r="A112" s="41"/>
      <c r="B112" s="42"/>
      <c r="C112" s="43"/>
      <c r="D112" s="234" t="s">
        <v>161</v>
      </c>
      <c r="E112" s="43"/>
      <c r="F112" s="235" t="s">
        <v>208</v>
      </c>
      <c r="G112" s="43"/>
      <c r="H112" s="43"/>
      <c r="I112" s="139"/>
      <c r="J112" s="43"/>
      <c r="K112" s="43"/>
      <c r="L112" s="47"/>
      <c r="M112" s="236"/>
      <c r="N112" s="237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161</v>
      </c>
      <c r="AU112" s="19" t="s">
        <v>83</v>
      </c>
    </row>
    <row r="113" s="13" customFormat="1">
      <c r="A113" s="13"/>
      <c r="B113" s="238"/>
      <c r="C113" s="239"/>
      <c r="D113" s="234" t="s">
        <v>163</v>
      </c>
      <c r="E113" s="240" t="s">
        <v>21</v>
      </c>
      <c r="F113" s="241" t="s">
        <v>749</v>
      </c>
      <c r="G113" s="239"/>
      <c r="H113" s="242">
        <v>124.2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8" t="s">
        <v>163</v>
      </c>
      <c r="AU113" s="248" t="s">
        <v>83</v>
      </c>
      <c r="AV113" s="13" t="s">
        <v>83</v>
      </c>
      <c r="AW113" s="13" t="s">
        <v>35</v>
      </c>
      <c r="AX113" s="13" t="s">
        <v>81</v>
      </c>
      <c r="AY113" s="248" t="s">
        <v>151</v>
      </c>
    </row>
    <row r="114" s="2" customFormat="1" ht="16.5" customHeight="1">
      <c r="A114" s="41"/>
      <c r="B114" s="42"/>
      <c r="C114" s="221" t="s">
        <v>198</v>
      </c>
      <c r="D114" s="221" t="s">
        <v>154</v>
      </c>
      <c r="E114" s="222" t="s">
        <v>226</v>
      </c>
      <c r="F114" s="223" t="s">
        <v>227</v>
      </c>
      <c r="G114" s="224" t="s">
        <v>180</v>
      </c>
      <c r="H114" s="225">
        <v>111.36</v>
      </c>
      <c r="I114" s="226"/>
      <c r="J114" s="227">
        <f>ROUND(I114*H114,2)</f>
        <v>0</v>
      </c>
      <c r="K114" s="223" t="s">
        <v>158</v>
      </c>
      <c r="L114" s="47"/>
      <c r="M114" s="228" t="s">
        <v>21</v>
      </c>
      <c r="N114" s="229" t="s">
        <v>44</v>
      </c>
      <c r="O114" s="87"/>
      <c r="P114" s="230">
        <f>O114*H114</f>
        <v>0</v>
      </c>
      <c r="Q114" s="230">
        <v>1.0000000000000001E-05</v>
      </c>
      <c r="R114" s="230">
        <f>Q114*H114</f>
        <v>0.0011136000000000002</v>
      </c>
      <c r="S114" s="230">
        <v>0</v>
      </c>
      <c r="T114" s="231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32" t="s">
        <v>159</v>
      </c>
      <c r="AT114" s="232" t="s">
        <v>154</v>
      </c>
      <c r="AU114" s="232" t="s">
        <v>83</v>
      </c>
      <c r="AY114" s="19" t="s">
        <v>151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19" t="s">
        <v>81</v>
      </c>
      <c r="BK114" s="233">
        <f>ROUND(I114*H114,2)</f>
        <v>0</v>
      </c>
      <c r="BL114" s="19" t="s">
        <v>159</v>
      </c>
      <c r="BM114" s="232" t="s">
        <v>750</v>
      </c>
    </row>
    <row r="115" s="2" customFormat="1">
      <c r="A115" s="41"/>
      <c r="B115" s="42"/>
      <c r="C115" s="43"/>
      <c r="D115" s="234" t="s">
        <v>161</v>
      </c>
      <c r="E115" s="43"/>
      <c r="F115" s="235" t="s">
        <v>229</v>
      </c>
      <c r="G115" s="43"/>
      <c r="H115" s="43"/>
      <c r="I115" s="139"/>
      <c r="J115" s="43"/>
      <c r="K115" s="43"/>
      <c r="L115" s="47"/>
      <c r="M115" s="236"/>
      <c r="N115" s="23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161</v>
      </c>
      <c r="AU115" s="19" t="s">
        <v>83</v>
      </c>
    </row>
    <row r="116" s="15" customFormat="1">
      <c r="A116" s="15"/>
      <c r="B116" s="260"/>
      <c r="C116" s="261"/>
      <c r="D116" s="234" t="s">
        <v>163</v>
      </c>
      <c r="E116" s="262" t="s">
        <v>21</v>
      </c>
      <c r="F116" s="263" t="s">
        <v>230</v>
      </c>
      <c r="G116" s="261"/>
      <c r="H116" s="262" t="s">
        <v>21</v>
      </c>
      <c r="I116" s="264"/>
      <c r="J116" s="261"/>
      <c r="K116" s="261"/>
      <c r="L116" s="265"/>
      <c r="M116" s="266"/>
      <c r="N116" s="267"/>
      <c r="O116" s="267"/>
      <c r="P116" s="267"/>
      <c r="Q116" s="267"/>
      <c r="R116" s="267"/>
      <c r="S116" s="267"/>
      <c r="T116" s="26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9" t="s">
        <v>163</v>
      </c>
      <c r="AU116" s="269" t="s">
        <v>83</v>
      </c>
      <c r="AV116" s="15" t="s">
        <v>81</v>
      </c>
      <c r="AW116" s="15" t="s">
        <v>35</v>
      </c>
      <c r="AX116" s="15" t="s">
        <v>73</v>
      </c>
      <c r="AY116" s="269" t="s">
        <v>151</v>
      </c>
    </row>
    <row r="117" s="13" customFormat="1">
      <c r="A117" s="13"/>
      <c r="B117" s="238"/>
      <c r="C117" s="239"/>
      <c r="D117" s="234" t="s">
        <v>163</v>
      </c>
      <c r="E117" s="240" t="s">
        <v>21</v>
      </c>
      <c r="F117" s="241" t="s">
        <v>751</v>
      </c>
      <c r="G117" s="239"/>
      <c r="H117" s="242">
        <v>110.73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163</v>
      </c>
      <c r="AU117" s="248" t="s">
        <v>83</v>
      </c>
      <c r="AV117" s="13" t="s">
        <v>83</v>
      </c>
      <c r="AW117" s="13" t="s">
        <v>35</v>
      </c>
      <c r="AX117" s="13" t="s">
        <v>73</v>
      </c>
      <c r="AY117" s="248" t="s">
        <v>151</v>
      </c>
    </row>
    <row r="118" s="16" customFormat="1">
      <c r="A118" s="16"/>
      <c r="B118" s="270"/>
      <c r="C118" s="271"/>
      <c r="D118" s="234" t="s">
        <v>163</v>
      </c>
      <c r="E118" s="272" t="s">
        <v>21</v>
      </c>
      <c r="F118" s="273" t="s">
        <v>250</v>
      </c>
      <c r="G118" s="271"/>
      <c r="H118" s="274">
        <v>110.73</v>
      </c>
      <c r="I118" s="275"/>
      <c r="J118" s="271"/>
      <c r="K118" s="271"/>
      <c r="L118" s="276"/>
      <c r="M118" s="277"/>
      <c r="N118" s="278"/>
      <c r="O118" s="278"/>
      <c r="P118" s="278"/>
      <c r="Q118" s="278"/>
      <c r="R118" s="278"/>
      <c r="S118" s="278"/>
      <c r="T118" s="279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80" t="s">
        <v>163</v>
      </c>
      <c r="AU118" s="280" t="s">
        <v>83</v>
      </c>
      <c r="AV118" s="16" t="s">
        <v>152</v>
      </c>
      <c r="AW118" s="16" t="s">
        <v>35</v>
      </c>
      <c r="AX118" s="16" t="s">
        <v>73</v>
      </c>
      <c r="AY118" s="280" t="s">
        <v>151</v>
      </c>
    </row>
    <row r="119" s="13" customFormat="1">
      <c r="A119" s="13"/>
      <c r="B119" s="238"/>
      <c r="C119" s="239"/>
      <c r="D119" s="234" t="s">
        <v>163</v>
      </c>
      <c r="E119" s="240" t="s">
        <v>21</v>
      </c>
      <c r="F119" s="241" t="s">
        <v>752</v>
      </c>
      <c r="G119" s="239"/>
      <c r="H119" s="242">
        <v>0.63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8" t="s">
        <v>163</v>
      </c>
      <c r="AU119" s="248" t="s">
        <v>83</v>
      </c>
      <c r="AV119" s="13" t="s">
        <v>83</v>
      </c>
      <c r="AW119" s="13" t="s">
        <v>35</v>
      </c>
      <c r="AX119" s="13" t="s">
        <v>73</v>
      </c>
      <c r="AY119" s="248" t="s">
        <v>151</v>
      </c>
    </row>
    <row r="120" s="14" customFormat="1">
      <c r="A120" s="14"/>
      <c r="B120" s="249"/>
      <c r="C120" s="250"/>
      <c r="D120" s="234" t="s">
        <v>163</v>
      </c>
      <c r="E120" s="251" t="s">
        <v>21</v>
      </c>
      <c r="F120" s="252" t="s">
        <v>177</v>
      </c>
      <c r="G120" s="250"/>
      <c r="H120" s="253">
        <v>111.36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9" t="s">
        <v>163</v>
      </c>
      <c r="AU120" s="259" t="s">
        <v>83</v>
      </c>
      <c r="AV120" s="14" t="s">
        <v>159</v>
      </c>
      <c r="AW120" s="14" t="s">
        <v>35</v>
      </c>
      <c r="AX120" s="14" t="s">
        <v>81</v>
      </c>
      <c r="AY120" s="259" t="s">
        <v>151</v>
      </c>
    </row>
    <row r="121" s="2" customFormat="1" ht="16.5" customHeight="1">
      <c r="A121" s="41"/>
      <c r="B121" s="42"/>
      <c r="C121" s="221" t="s">
        <v>204</v>
      </c>
      <c r="D121" s="221" t="s">
        <v>154</v>
      </c>
      <c r="E121" s="222" t="s">
        <v>753</v>
      </c>
      <c r="F121" s="223" t="s">
        <v>754</v>
      </c>
      <c r="G121" s="224" t="s">
        <v>180</v>
      </c>
      <c r="H121" s="225">
        <v>550</v>
      </c>
      <c r="I121" s="226"/>
      <c r="J121" s="227">
        <f>ROUND(I121*H121,2)</f>
        <v>0</v>
      </c>
      <c r="K121" s="223" t="s">
        <v>158</v>
      </c>
      <c r="L121" s="47"/>
      <c r="M121" s="228" t="s">
        <v>21</v>
      </c>
      <c r="N121" s="229" t="s">
        <v>44</v>
      </c>
      <c r="O121" s="8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32" t="s">
        <v>159</v>
      </c>
      <c r="AT121" s="232" t="s">
        <v>154</v>
      </c>
      <c r="AU121" s="232" t="s">
        <v>83</v>
      </c>
      <c r="AY121" s="19" t="s">
        <v>151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9" t="s">
        <v>81</v>
      </c>
      <c r="BK121" s="233">
        <f>ROUND(I121*H121,2)</f>
        <v>0</v>
      </c>
      <c r="BL121" s="19" t="s">
        <v>159</v>
      </c>
      <c r="BM121" s="232" t="s">
        <v>755</v>
      </c>
    </row>
    <row r="122" s="2" customFormat="1">
      <c r="A122" s="41"/>
      <c r="B122" s="42"/>
      <c r="C122" s="43"/>
      <c r="D122" s="234" t="s">
        <v>161</v>
      </c>
      <c r="E122" s="43"/>
      <c r="F122" s="235" t="s">
        <v>756</v>
      </c>
      <c r="G122" s="43"/>
      <c r="H122" s="43"/>
      <c r="I122" s="139"/>
      <c r="J122" s="43"/>
      <c r="K122" s="43"/>
      <c r="L122" s="47"/>
      <c r="M122" s="236"/>
      <c r="N122" s="237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161</v>
      </c>
      <c r="AU122" s="19" t="s">
        <v>83</v>
      </c>
    </row>
    <row r="123" s="15" customFormat="1">
      <c r="A123" s="15"/>
      <c r="B123" s="260"/>
      <c r="C123" s="261"/>
      <c r="D123" s="234" t="s">
        <v>163</v>
      </c>
      <c r="E123" s="262" t="s">
        <v>21</v>
      </c>
      <c r="F123" s="263" t="s">
        <v>757</v>
      </c>
      <c r="G123" s="261"/>
      <c r="H123" s="262" t="s">
        <v>21</v>
      </c>
      <c r="I123" s="264"/>
      <c r="J123" s="261"/>
      <c r="K123" s="261"/>
      <c r="L123" s="265"/>
      <c r="M123" s="266"/>
      <c r="N123" s="267"/>
      <c r="O123" s="267"/>
      <c r="P123" s="267"/>
      <c r="Q123" s="267"/>
      <c r="R123" s="267"/>
      <c r="S123" s="267"/>
      <c r="T123" s="26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9" t="s">
        <v>163</v>
      </c>
      <c r="AU123" s="269" t="s">
        <v>83</v>
      </c>
      <c r="AV123" s="15" t="s">
        <v>81</v>
      </c>
      <c r="AW123" s="15" t="s">
        <v>35</v>
      </c>
      <c r="AX123" s="15" t="s">
        <v>73</v>
      </c>
      <c r="AY123" s="269" t="s">
        <v>151</v>
      </c>
    </row>
    <row r="124" s="13" customFormat="1">
      <c r="A124" s="13"/>
      <c r="B124" s="238"/>
      <c r="C124" s="239"/>
      <c r="D124" s="234" t="s">
        <v>163</v>
      </c>
      <c r="E124" s="240" t="s">
        <v>21</v>
      </c>
      <c r="F124" s="241" t="s">
        <v>758</v>
      </c>
      <c r="G124" s="239"/>
      <c r="H124" s="242">
        <v>550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163</v>
      </c>
      <c r="AU124" s="248" t="s">
        <v>83</v>
      </c>
      <c r="AV124" s="13" t="s">
        <v>83</v>
      </c>
      <c r="AW124" s="13" t="s">
        <v>35</v>
      </c>
      <c r="AX124" s="13" t="s">
        <v>81</v>
      </c>
      <c r="AY124" s="248" t="s">
        <v>151</v>
      </c>
    </row>
    <row r="125" s="2" customFormat="1" ht="16.5" customHeight="1">
      <c r="A125" s="41"/>
      <c r="B125" s="42"/>
      <c r="C125" s="221" t="s">
        <v>196</v>
      </c>
      <c r="D125" s="221" t="s">
        <v>154</v>
      </c>
      <c r="E125" s="222" t="s">
        <v>759</v>
      </c>
      <c r="F125" s="223" t="s">
        <v>760</v>
      </c>
      <c r="G125" s="224" t="s">
        <v>180</v>
      </c>
      <c r="H125" s="225">
        <v>55</v>
      </c>
      <c r="I125" s="226"/>
      <c r="J125" s="227">
        <f>ROUND(I125*H125,2)</f>
        <v>0</v>
      </c>
      <c r="K125" s="223" t="s">
        <v>158</v>
      </c>
      <c r="L125" s="47"/>
      <c r="M125" s="228" t="s">
        <v>21</v>
      </c>
      <c r="N125" s="229" t="s">
        <v>44</v>
      </c>
      <c r="O125" s="87"/>
      <c r="P125" s="230">
        <f>O125*H125</f>
        <v>0</v>
      </c>
      <c r="Q125" s="230">
        <v>1.0000000000000001E-05</v>
      </c>
      <c r="R125" s="230">
        <f>Q125*H125</f>
        <v>0.00055000000000000003</v>
      </c>
      <c r="S125" s="230">
        <v>0</v>
      </c>
      <c r="T125" s="231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32" t="s">
        <v>159</v>
      </c>
      <c r="AT125" s="232" t="s">
        <v>154</v>
      </c>
      <c r="AU125" s="232" t="s">
        <v>83</v>
      </c>
      <c r="AY125" s="19" t="s">
        <v>151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9" t="s">
        <v>81</v>
      </c>
      <c r="BK125" s="233">
        <f>ROUND(I125*H125,2)</f>
        <v>0</v>
      </c>
      <c r="BL125" s="19" t="s">
        <v>159</v>
      </c>
      <c r="BM125" s="232" t="s">
        <v>761</v>
      </c>
    </row>
    <row r="126" s="2" customFormat="1">
      <c r="A126" s="41"/>
      <c r="B126" s="42"/>
      <c r="C126" s="43"/>
      <c r="D126" s="234" t="s">
        <v>161</v>
      </c>
      <c r="E126" s="43"/>
      <c r="F126" s="235" t="s">
        <v>762</v>
      </c>
      <c r="G126" s="43"/>
      <c r="H126" s="43"/>
      <c r="I126" s="139"/>
      <c r="J126" s="43"/>
      <c r="K126" s="43"/>
      <c r="L126" s="47"/>
      <c r="M126" s="236"/>
      <c r="N126" s="237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161</v>
      </c>
      <c r="AU126" s="19" t="s">
        <v>83</v>
      </c>
    </row>
    <row r="127" s="13" customFormat="1">
      <c r="A127" s="13"/>
      <c r="B127" s="238"/>
      <c r="C127" s="239"/>
      <c r="D127" s="234" t="s">
        <v>163</v>
      </c>
      <c r="E127" s="240" t="s">
        <v>21</v>
      </c>
      <c r="F127" s="241" t="s">
        <v>763</v>
      </c>
      <c r="G127" s="239"/>
      <c r="H127" s="242">
        <v>55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163</v>
      </c>
      <c r="AU127" s="248" t="s">
        <v>83</v>
      </c>
      <c r="AV127" s="13" t="s">
        <v>83</v>
      </c>
      <c r="AW127" s="13" t="s">
        <v>35</v>
      </c>
      <c r="AX127" s="13" t="s">
        <v>81</v>
      </c>
      <c r="AY127" s="248" t="s">
        <v>151</v>
      </c>
    </row>
    <row r="128" s="2" customFormat="1" ht="16.5" customHeight="1">
      <c r="A128" s="41"/>
      <c r="B128" s="42"/>
      <c r="C128" s="221" t="s">
        <v>219</v>
      </c>
      <c r="D128" s="221" t="s">
        <v>154</v>
      </c>
      <c r="E128" s="222" t="s">
        <v>234</v>
      </c>
      <c r="F128" s="223" t="s">
        <v>235</v>
      </c>
      <c r="G128" s="224" t="s">
        <v>180</v>
      </c>
      <c r="H128" s="225">
        <v>52.472000000000001</v>
      </c>
      <c r="I128" s="226"/>
      <c r="J128" s="227">
        <f>ROUND(I128*H128,2)</f>
        <v>0</v>
      </c>
      <c r="K128" s="223" t="s">
        <v>158</v>
      </c>
      <c r="L128" s="47"/>
      <c r="M128" s="228" t="s">
        <v>21</v>
      </c>
      <c r="N128" s="229" t="s">
        <v>44</v>
      </c>
      <c r="O128" s="8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32" t="s">
        <v>159</v>
      </c>
      <c r="AT128" s="232" t="s">
        <v>154</v>
      </c>
      <c r="AU128" s="232" t="s">
        <v>83</v>
      </c>
      <c r="AY128" s="19" t="s">
        <v>151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9" t="s">
        <v>81</v>
      </c>
      <c r="BK128" s="233">
        <f>ROUND(I128*H128,2)</f>
        <v>0</v>
      </c>
      <c r="BL128" s="19" t="s">
        <v>159</v>
      </c>
      <c r="BM128" s="232" t="s">
        <v>764</v>
      </c>
    </row>
    <row r="129" s="2" customFormat="1">
      <c r="A129" s="41"/>
      <c r="B129" s="42"/>
      <c r="C129" s="43"/>
      <c r="D129" s="234" t="s">
        <v>161</v>
      </c>
      <c r="E129" s="43"/>
      <c r="F129" s="235" t="s">
        <v>237</v>
      </c>
      <c r="G129" s="43"/>
      <c r="H129" s="43"/>
      <c r="I129" s="139"/>
      <c r="J129" s="43"/>
      <c r="K129" s="43"/>
      <c r="L129" s="47"/>
      <c r="M129" s="236"/>
      <c r="N129" s="237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161</v>
      </c>
      <c r="AU129" s="19" t="s">
        <v>83</v>
      </c>
    </row>
    <row r="130" s="13" customFormat="1">
      <c r="A130" s="13"/>
      <c r="B130" s="238"/>
      <c r="C130" s="239"/>
      <c r="D130" s="234" t="s">
        <v>163</v>
      </c>
      <c r="E130" s="240" t="s">
        <v>21</v>
      </c>
      <c r="F130" s="241" t="s">
        <v>765</v>
      </c>
      <c r="G130" s="239"/>
      <c r="H130" s="242">
        <v>45.872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163</v>
      </c>
      <c r="AU130" s="248" t="s">
        <v>83</v>
      </c>
      <c r="AV130" s="13" t="s">
        <v>83</v>
      </c>
      <c r="AW130" s="13" t="s">
        <v>35</v>
      </c>
      <c r="AX130" s="13" t="s">
        <v>73</v>
      </c>
      <c r="AY130" s="248" t="s">
        <v>151</v>
      </c>
    </row>
    <row r="131" s="13" customFormat="1">
      <c r="A131" s="13"/>
      <c r="B131" s="238"/>
      <c r="C131" s="239"/>
      <c r="D131" s="234" t="s">
        <v>163</v>
      </c>
      <c r="E131" s="240" t="s">
        <v>21</v>
      </c>
      <c r="F131" s="241" t="s">
        <v>766</v>
      </c>
      <c r="G131" s="239"/>
      <c r="H131" s="242">
        <v>6.5999999999999996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83</v>
      </c>
      <c r="AV131" s="13" t="s">
        <v>83</v>
      </c>
      <c r="AW131" s="13" t="s">
        <v>35</v>
      </c>
      <c r="AX131" s="13" t="s">
        <v>73</v>
      </c>
      <c r="AY131" s="248" t="s">
        <v>151</v>
      </c>
    </row>
    <row r="132" s="14" customFormat="1">
      <c r="A132" s="14"/>
      <c r="B132" s="249"/>
      <c r="C132" s="250"/>
      <c r="D132" s="234" t="s">
        <v>163</v>
      </c>
      <c r="E132" s="251" t="s">
        <v>21</v>
      </c>
      <c r="F132" s="252" t="s">
        <v>177</v>
      </c>
      <c r="G132" s="250"/>
      <c r="H132" s="253">
        <v>52.472000000000001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9" t="s">
        <v>163</v>
      </c>
      <c r="AU132" s="259" t="s">
        <v>83</v>
      </c>
      <c r="AV132" s="14" t="s">
        <v>159</v>
      </c>
      <c r="AW132" s="14" t="s">
        <v>35</v>
      </c>
      <c r="AX132" s="14" t="s">
        <v>81</v>
      </c>
      <c r="AY132" s="259" t="s">
        <v>151</v>
      </c>
    </row>
    <row r="133" s="2" customFormat="1" ht="16.5" customHeight="1">
      <c r="A133" s="41"/>
      <c r="B133" s="42"/>
      <c r="C133" s="221" t="s">
        <v>225</v>
      </c>
      <c r="D133" s="221" t="s">
        <v>154</v>
      </c>
      <c r="E133" s="222" t="s">
        <v>245</v>
      </c>
      <c r="F133" s="223" t="s">
        <v>246</v>
      </c>
      <c r="G133" s="224" t="s">
        <v>180</v>
      </c>
      <c r="H133" s="225">
        <v>151.809</v>
      </c>
      <c r="I133" s="226"/>
      <c r="J133" s="227">
        <f>ROUND(I133*H133,2)</f>
        <v>0</v>
      </c>
      <c r="K133" s="223" t="s">
        <v>158</v>
      </c>
      <c r="L133" s="47"/>
      <c r="M133" s="228" t="s">
        <v>21</v>
      </c>
      <c r="N133" s="229" t="s">
        <v>44</v>
      </c>
      <c r="O133" s="8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32" t="s">
        <v>159</v>
      </c>
      <c r="AT133" s="232" t="s">
        <v>154</v>
      </c>
      <c r="AU133" s="232" t="s">
        <v>83</v>
      </c>
      <c r="AY133" s="19" t="s">
        <v>151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9" t="s">
        <v>81</v>
      </c>
      <c r="BK133" s="233">
        <f>ROUND(I133*H133,2)</f>
        <v>0</v>
      </c>
      <c r="BL133" s="19" t="s">
        <v>159</v>
      </c>
      <c r="BM133" s="232" t="s">
        <v>767</v>
      </c>
    </row>
    <row r="134" s="2" customFormat="1">
      <c r="A134" s="41"/>
      <c r="B134" s="42"/>
      <c r="C134" s="43"/>
      <c r="D134" s="234" t="s">
        <v>161</v>
      </c>
      <c r="E134" s="43"/>
      <c r="F134" s="235" t="s">
        <v>248</v>
      </c>
      <c r="G134" s="43"/>
      <c r="H134" s="43"/>
      <c r="I134" s="139"/>
      <c r="J134" s="43"/>
      <c r="K134" s="43"/>
      <c r="L134" s="47"/>
      <c r="M134" s="236"/>
      <c r="N134" s="237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161</v>
      </c>
      <c r="AU134" s="19" t="s">
        <v>83</v>
      </c>
    </row>
    <row r="135" s="15" customFormat="1">
      <c r="A135" s="15"/>
      <c r="B135" s="260"/>
      <c r="C135" s="261"/>
      <c r="D135" s="234" t="s">
        <v>163</v>
      </c>
      <c r="E135" s="262" t="s">
        <v>21</v>
      </c>
      <c r="F135" s="263" t="s">
        <v>230</v>
      </c>
      <c r="G135" s="261"/>
      <c r="H135" s="262" t="s">
        <v>21</v>
      </c>
      <c r="I135" s="264"/>
      <c r="J135" s="261"/>
      <c r="K135" s="261"/>
      <c r="L135" s="265"/>
      <c r="M135" s="266"/>
      <c r="N135" s="267"/>
      <c r="O135" s="267"/>
      <c r="P135" s="267"/>
      <c r="Q135" s="267"/>
      <c r="R135" s="267"/>
      <c r="S135" s="267"/>
      <c r="T135" s="26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9" t="s">
        <v>163</v>
      </c>
      <c r="AU135" s="269" t="s">
        <v>83</v>
      </c>
      <c r="AV135" s="15" t="s">
        <v>81</v>
      </c>
      <c r="AW135" s="15" t="s">
        <v>35</v>
      </c>
      <c r="AX135" s="15" t="s">
        <v>73</v>
      </c>
      <c r="AY135" s="269" t="s">
        <v>151</v>
      </c>
    </row>
    <row r="136" s="13" customFormat="1">
      <c r="A136" s="13"/>
      <c r="B136" s="238"/>
      <c r="C136" s="239"/>
      <c r="D136" s="234" t="s">
        <v>163</v>
      </c>
      <c r="E136" s="240" t="s">
        <v>21</v>
      </c>
      <c r="F136" s="241" t="s">
        <v>751</v>
      </c>
      <c r="G136" s="239"/>
      <c r="H136" s="242">
        <v>110.73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163</v>
      </c>
      <c r="AU136" s="248" t="s">
        <v>83</v>
      </c>
      <c r="AV136" s="13" t="s">
        <v>83</v>
      </c>
      <c r="AW136" s="13" t="s">
        <v>35</v>
      </c>
      <c r="AX136" s="13" t="s">
        <v>73</v>
      </c>
      <c r="AY136" s="248" t="s">
        <v>151</v>
      </c>
    </row>
    <row r="137" s="16" customFormat="1">
      <c r="A137" s="16"/>
      <c r="B137" s="270"/>
      <c r="C137" s="271"/>
      <c r="D137" s="234" t="s">
        <v>163</v>
      </c>
      <c r="E137" s="272" t="s">
        <v>21</v>
      </c>
      <c r="F137" s="273" t="s">
        <v>250</v>
      </c>
      <c r="G137" s="271"/>
      <c r="H137" s="274">
        <v>110.73</v>
      </c>
      <c r="I137" s="275"/>
      <c r="J137" s="271"/>
      <c r="K137" s="271"/>
      <c r="L137" s="276"/>
      <c r="M137" s="277"/>
      <c r="N137" s="278"/>
      <c r="O137" s="278"/>
      <c r="P137" s="278"/>
      <c r="Q137" s="278"/>
      <c r="R137" s="278"/>
      <c r="S137" s="278"/>
      <c r="T137" s="279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0" t="s">
        <v>163</v>
      </c>
      <c r="AU137" s="280" t="s">
        <v>83</v>
      </c>
      <c r="AV137" s="16" t="s">
        <v>152</v>
      </c>
      <c r="AW137" s="16" t="s">
        <v>35</v>
      </c>
      <c r="AX137" s="16" t="s">
        <v>73</v>
      </c>
      <c r="AY137" s="280" t="s">
        <v>151</v>
      </c>
    </row>
    <row r="138" s="13" customFormat="1">
      <c r="A138" s="13"/>
      <c r="B138" s="238"/>
      <c r="C138" s="239"/>
      <c r="D138" s="234" t="s">
        <v>163</v>
      </c>
      <c r="E138" s="240" t="s">
        <v>21</v>
      </c>
      <c r="F138" s="241" t="s">
        <v>752</v>
      </c>
      <c r="G138" s="239"/>
      <c r="H138" s="242">
        <v>0.63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163</v>
      </c>
      <c r="AU138" s="248" t="s">
        <v>83</v>
      </c>
      <c r="AV138" s="13" t="s">
        <v>83</v>
      </c>
      <c r="AW138" s="13" t="s">
        <v>35</v>
      </c>
      <c r="AX138" s="13" t="s">
        <v>73</v>
      </c>
      <c r="AY138" s="248" t="s">
        <v>151</v>
      </c>
    </row>
    <row r="139" s="16" customFormat="1">
      <c r="A139" s="16"/>
      <c r="B139" s="270"/>
      <c r="C139" s="271"/>
      <c r="D139" s="234" t="s">
        <v>163</v>
      </c>
      <c r="E139" s="272" t="s">
        <v>21</v>
      </c>
      <c r="F139" s="273" t="s">
        <v>250</v>
      </c>
      <c r="G139" s="271"/>
      <c r="H139" s="274">
        <v>0.63</v>
      </c>
      <c r="I139" s="275"/>
      <c r="J139" s="271"/>
      <c r="K139" s="271"/>
      <c r="L139" s="276"/>
      <c r="M139" s="277"/>
      <c r="N139" s="278"/>
      <c r="O139" s="278"/>
      <c r="P139" s="278"/>
      <c r="Q139" s="278"/>
      <c r="R139" s="278"/>
      <c r="S139" s="278"/>
      <c r="T139" s="279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80" t="s">
        <v>163</v>
      </c>
      <c r="AU139" s="280" t="s">
        <v>83</v>
      </c>
      <c r="AV139" s="16" t="s">
        <v>152</v>
      </c>
      <c r="AW139" s="16" t="s">
        <v>35</v>
      </c>
      <c r="AX139" s="16" t="s">
        <v>73</v>
      </c>
      <c r="AY139" s="280" t="s">
        <v>151</v>
      </c>
    </row>
    <row r="140" s="15" customFormat="1">
      <c r="A140" s="15"/>
      <c r="B140" s="260"/>
      <c r="C140" s="261"/>
      <c r="D140" s="234" t="s">
        <v>163</v>
      </c>
      <c r="E140" s="262" t="s">
        <v>21</v>
      </c>
      <c r="F140" s="263" t="s">
        <v>251</v>
      </c>
      <c r="G140" s="261"/>
      <c r="H140" s="262" t="s">
        <v>21</v>
      </c>
      <c r="I140" s="264"/>
      <c r="J140" s="261"/>
      <c r="K140" s="261"/>
      <c r="L140" s="265"/>
      <c r="M140" s="266"/>
      <c r="N140" s="267"/>
      <c r="O140" s="267"/>
      <c r="P140" s="267"/>
      <c r="Q140" s="267"/>
      <c r="R140" s="267"/>
      <c r="S140" s="267"/>
      <c r="T140" s="26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9" t="s">
        <v>163</v>
      </c>
      <c r="AU140" s="269" t="s">
        <v>83</v>
      </c>
      <c r="AV140" s="15" t="s">
        <v>81</v>
      </c>
      <c r="AW140" s="15" t="s">
        <v>35</v>
      </c>
      <c r="AX140" s="15" t="s">
        <v>73</v>
      </c>
      <c r="AY140" s="269" t="s">
        <v>151</v>
      </c>
    </row>
    <row r="141" s="13" customFormat="1">
      <c r="A141" s="13"/>
      <c r="B141" s="238"/>
      <c r="C141" s="239"/>
      <c r="D141" s="234" t="s">
        <v>163</v>
      </c>
      <c r="E141" s="240" t="s">
        <v>21</v>
      </c>
      <c r="F141" s="241" t="s">
        <v>768</v>
      </c>
      <c r="G141" s="239"/>
      <c r="H141" s="242">
        <v>26.550000000000001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163</v>
      </c>
      <c r="AU141" s="248" t="s">
        <v>83</v>
      </c>
      <c r="AV141" s="13" t="s">
        <v>83</v>
      </c>
      <c r="AW141" s="13" t="s">
        <v>35</v>
      </c>
      <c r="AX141" s="13" t="s">
        <v>73</v>
      </c>
      <c r="AY141" s="248" t="s">
        <v>151</v>
      </c>
    </row>
    <row r="142" s="13" customFormat="1">
      <c r="A142" s="13"/>
      <c r="B142" s="238"/>
      <c r="C142" s="239"/>
      <c r="D142" s="234" t="s">
        <v>163</v>
      </c>
      <c r="E142" s="240" t="s">
        <v>21</v>
      </c>
      <c r="F142" s="241" t="s">
        <v>769</v>
      </c>
      <c r="G142" s="239"/>
      <c r="H142" s="242">
        <v>4.8150000000000004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163</v>
      </c>
      <c r="AU142" s="248" t="s">
        <v>83</v>
      </c>
      <c r="AV142" s="13" t="s">
        <v>83</v>
      </c>
      <c r="AW142" s="13" t="s">
        <v>35</v>
      </c>
      <c r="AX142" s="13" t="s">
        <v>73</v>
      </c>
      <c r="AY142" s="248" t="s">
        <v>151</v>
      </c>
    </row>
    <row r="143" s="13" customFormat="1">
      <c r="A143" s="13"/>
      <c r="B143" s="238"/>
      <c r="C143" s="239"/>
      <c r="D143" s="234" t="s">
        <v>163</v>
      </c>
      <c r="E143" s="240" t="s">
        <v>21</v>
      </c>
      <c r="F143" s="241" t="s">
        <v>770</v>
      </c>
      <c r="G143" s="239"/>
      <c r="H143" s="242">
        <v>2.6669999999999998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163</v>
      </c>
      <c r="AU143" s="248" t="s">
        <v>83</v>
      </c>
      <c r="AV143" s="13" t="s">
        <v>83</v>
      </c>
      <c r="AW143" s="13" t="s">
        <v>35</v>
      </c>
      <c r="AX143" s="13" t="s">
        <v>73</v>
      </c>
      <c r="AY143" s="248" t="s">
        <v>151</v>
      </c>
    </row>
    <row r="144" s="16" customFormat="1">
      <c r="A144" s="16"/>
      <c r="B144" s="270"/>
      <c r="C144" s="271"/>
      <c r="D144" s="234" t="s">
        <v>163</v>
      </c>
      <c r="E144" s="272" t="s">
        <v>21</v>
      </c>
      <c r="F144" s="273" t="s">
        <v>250</v>
      </c>
      <c r="G144" s="271"/>
      <c r="H144" s="274">
        <v>34.032000000000004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80" t="s">
        <v>163</v>
      </c>
      <c r="AU144" s="280" t="s">
        <v>83</v>
      </c>
      <c r="AV144" s="16" t="s">
        <v>152</v>
      </c>
      <c r="AW144" s="16" t="s">
        <v>35</v>
      </c>
      <c r="AX144" s="16" t="s">
        <v>73</v>
      </c>
      <c r="AY144" s="280" t="s">
        <v>151</v>
      </c>
    </row>
    <row r="145" s="15" customFormat="1">
      <c r="A145" s="15"/>
      <c r="B145" s="260"/>
      <c r="C145" s="261"/>
      <c r="D145" s="234" t="s">
        <v>163</v>
      </c>
      <c r="E145" s="262" t="s">
        <v>21</v>
      </c>
      <c r="F145" s="263" t="s">
        <v>771</v>
      </c>
      <c r="G145" s="261"/>
      <c r="H145" s="262" t="s">
        <v>21</v>
      </c>
      <c r="I145" s="264"/>
      <c r="J145" s="261"/>
      <c r="K145" s="261"/>
      <c r="L145" s="265"/>
      <c r="M145" s="266"/>
      <c r="N145" s="267"/>
      <c r="O145" s="267"/>
      <c r="P145" s="267"/>
      <c r="Q145" s="267"/>
      <c r="R145" s="267"/>
      <c r="S145" s="267"/>
      <c r="T145" s="268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9" t="s">
        <v>163</v>
      </c>
      <c r="AU145" s="269" t="s">
        <v>83</v>
      </c>
      <c r="AV145" s="15" t="s">
        <v>81</v>
      </c>
      <c r="AW145" s="15" t="s">
        <v>35</v>
      </c>
      <c r="AX145" s="15" t="s">
        <v>73</v>
      </c>
      <c r="AY145" s="269" t="s">
        <v>151</v>
      </c>
    </row>
    <row r="146" s="13" customFormat="1">
      <c r="A146" s="13"/>
      <c r="B146" s="238"/>
      <c r="C146" s="239"/>
      <c r="D146" s="234" t="s">
        <v>163</v>
      </c>
      <c r="E146" s="240" t="s">
        <v>21</v>
      </c>
      <c r="F146" s="241" t="s">
        <v>772</v>
      </c>
      <c r="G146" s="239"/>
      <c r="H146" s="242">
        <v>3.0859999999999999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83</v>
      </c>
      <c r="AV146" s="13" t="s">
        <v>83</v>
      </c>
      <c r="AW146" s="13" t="s">
        <v>35</v>
      </c>
      <c r="AX146" s="13" t="s">
        <v>73</v>
      </c>
      <c r="AY146" s="248" t="s">
        <v>151</v>
      </c>
    </row>
    <row r="147" s="16" customFormat="1">
      <c r="A147" s="16"/>
      <c r="B147" s="270"/>
      <c r="C147" s="271"/>
      <c r="D147" s="234" t="s">
        <v>163</v>
      </c>
      <c r="E147" s="272" t="s">
        <v>21</v>
      </c>
      <c r="F147" s="273" t="s">
        <v>250</v>
      </c>
      <c r="G147" s="271"/>
      <c r="H147" s="274">
        <v>3.0859999999999999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80" t="s">
        <v>163</v>
      </c>
      <c r="AU147" s="280" t="s">
        <v>83</v>
      </c>
      <c r="AV147" s="16" t="s">
        <v>152</v>
      </c>
      <c r="AW147" s="16" t="s">
        <v>35</v>
      </c>
      <c r="AX147" s="16" t="s">
        <v>73</v>
      </c>
      <c r="AY147" s="280" t="s">
        <v>151</v>
      </c>
    </row>
    <row r="148" s="15" customFormat="1">
      <c r="A148" s="15"/>
      <c r="B148" s="260"/>
      <c r="C148" s="261"/>
      <c r="D148" s="234" t="s">
        <v>163</v>
      </c>
      <c r="E148" s="262" t="s">
        <v>21</v>
      </c>
      <c r="F148" s="263" t="s">
        <v>773</v>
      </c>
      <c r="G148" s="261"/>
      <c r="H148" s="262" t="s">
        <v>21</v>
      </c>
      <c r="I148" s="264"/>
      <c r="J148" s="261"/>
      <c r="K148" s="261"/>
      <c r="L148" s="265"/>
      <c r="M148" s="266"/>
      <c r="N148" s="267"/>
      <c r="O148" s="267"/>
      <c r="P148" s="267"/>
      <c r="Q148" s="267"/>
      <c r="R148" s="267"/>
      <c r="S148" s="267"/>
      <c r="T148" s="26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9" t="s">
        <v>163</v>
      </c>
      <c r="AU148" s="269" t="s">
        <v>83</v>
      </c>
      <c r="AV148" s="15" t="s">
        <v>81</v>
      </c>
      <c r="AW148" s="15" t="s">
        <v>35</v>
      </c>
      <c r="AX148" s="15" t="s">
        <v>73</v>
      </c>
      <c r="AY148" s="269" t="s">
        <v>151</v>
      </c>
    </row>
    <row r="149" s="13" customFormat="1">
      <c r="A149" s="13"/>
      <c r="B149" s="238"/>
      <c r="C149" s="239"/>
      <c r="D149" s="234" t="s">
        <v>163</v>
      </c>
      <c r="E149" s="240" t="s">
        <v>21</v>
      </c>
      <c r="F149" s="241" t="s">
        <v>774</v>
      </c>
      <c r="G149" s="239"/>
      <c r="H149" s="242">
        <v>3.331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163</v>
      </c>
      <c r="AU149" s="248" t="s">
        <v>83</v>
      </c>
      <c r="AV149" s="13" t="s">
        <v>83</v>
      </c>
      <c r="AW149" s="13" t="s">
        <v>35</v>
      </c>
      <c r="AX149" s="13" t="s">
        <v>73</v>
      </c>
      <c r="AY149" s="248" t="s">
        <v>151</v>
      </c>
    </row>
    <row r="150" s="16" customFormat="1">
      <c r="A150" s="16"/>
      <c r="B150" s="270"/>
      <c r="C150" s="271"/>
      <c r="D150" s="234" t="s">
        <v>163</v>
      </c>
      <c r="E150" s="272" t="s">
        <v>21</v>
      </c>
      <c r="F150" s="273" t="s">
        <v>250</v>
      </c>
      <c r="G150" s="271"/>
      <c r="H150" s="274">
        <v>3.331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80" t="s">
        <v>163</v>
      </c>
      <c r="AU150" s="280" t="s">
        <v>83</v>
      </c>
      <c r="AV150" s="16" t="s">
        <v>152</v>
      </c>
      <c r="AW150" s="16" t="s">
        <v>35</v>
      </c>
      <c r="AX150" s="16" t="s">
        <v>73</v>
      </c>
      <c r="AY150" s="280" t="s">
        <v>151</v>
      </c>
    </row>
    <row r="151" s="14" customFormat="1">
      <c r="A151" s="14"/>
      <c r="B151" s="249"/>
      <c r="C151" s="250"/>
      <c r="D151" s="234" t="s">
        <v>163</v>
      </c>
      <c r="E151" s="251" t="s">
        <v>21</v>
      </c>
      <c r="F151" s="252" t="s">
        <v>177</v>
      </c>
      <c r="G151" s="250"/>
      <c r="H151" s="253">
        <v>151.809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163</v>
      </c>
      <c r="AU151" s="259" t="s">
        <v>83</v>
      </c>
      <c r="AV151" s="14" t="s">
        <v>159</v>
      </c>
      <c r="AW151" s="14" t="s">
        <v>35</v>
      </c>
      <c r="AX151" s="14" t="s">
        <v>81</v>
      </c>
      <c r="AY151" s="259" t="s">
        <v>151</v>
      </c>
    </row>
    <row r="152" s="2" customFormat="1" ht="16.5" customHeight="1">
      <c r="A152" s="41"/>
      <c r="B152" s="42"/>
      <c r="C152" s="221" t="s">
        <v>233</v>
      </c>
      <c r="D152" s="221" t="s">
        <v>154</v>
      </c>
      <c r="E152" s="222" t="s">
        <v>259</v>
      </c>
      <c r="F152" s="223" t="s">
        <v>260</v>
      </c>
      <c r="G152" s="224" t="s">
        <v>180</v>
      </c>
      <c r="H152" s="225">
        <v>5.5369999999999999</v>
      </c>
      <c r="I152" s="226"/>
      <c r="J152" s="227">
        <f>ROUND(I152*H152,2)</f>
        <v>0</v>
      </c>
      <c r="K152" s="223" t="s">
        <v>21</v>
      </c>
      <c r="L152" s="47"/>
      <c r="M152" s="228" t="s">
        <v>21</v>
      </c>
      <c r="N152" s="229" t="s">
        <v>44</v>
      </c>
      <c r="O152" s="8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32" t="s">
        <v>159</v>
      </c>
      <c r="AT152" s="232" t="s">
        <v>154</v>
      </c>
      <c r="AU152" s="232" t="s">
        <v>83</v>
      </c>
      <c r="AY152" s="19" t="s">
        <v>151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9" t="s">
        <v>81</v>
      </c>
      <c r="BK152" s="233">
        <f>ROUND(I152*H152,2)</f>
        <v>0</v>
      </c>
      <c r="BL152" s="19" t="s">
        <v>159</v>
      </c>
      <c r="BM152" s="232" t="s">
        <v>775</v>
      </c>
    </row>
    <row r="153" s="2" customFormat="1">
      <c r="A153" s="41"/>
      <c r="B153" s="42"/>
      <c r="C153" s="43"/>
      <c r="D153" s="234" t="s">
        <v>161</v>
      </c>
      <c r="E153" s="43"/>
      <c r="F153" s="235" t="s">
        <v>262</v>
      </c>
      <c r="G153" s="43"/>
      <c r="H153" s="43"/>
      <c r="I153" s="139"/>
      <c r="J153" s="43"/>
      <c r="K153" s="43"/>
      <c r="L153" s="47"/>
      <c r="M153" s="236"/>
      <c r="N153" s="237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161</v>
      </c>
      <c r="AU153" s="19" t="s">
        <v>83</v>
      </c>
    </row>
    <row r="154" s="15" customFormat="1">
      <c r="A154" s="15"/>
      <c r="B154" s="260"/>
      <c r="C154" s="261"/>
      <c r="D154" s="234" t="s">
        <v>163</v>
      </c>
      <c r="E154" s="262" t="s">
        <v>21</v>
      </c>
      <c r="F154" s="263" t="s">
        <v>263</v>
      </c>
      <c r="G154" s="261"/>
      <c r="H154" s="262" t="s">
        <v>21</v>
      </c>
      <c r="I154" s="264"/>
      <c r="J154" s="261"/>
      <c r="K154" s="261"/>
      <c r="L154" s="265"/>
      <c r="M154" s="266"/>
      <c r="N154" s="267"/>
      <c r="O154" s="267"/>
      <c r="P154" s="267"/>
      <c r="Q154" s="267"/>
      <c r="R154" s="267"/>
      <c r="S154" s="267"/>
      <c r="T154" s="26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9" t="s">
        <v>163</v>
      </c>
      <c r="AU154" s="269" t="s">
        <v>83</v>
      </c>
      <c r="AV154" s="15" t="s">
        <v>81</v>
      </c>
      <c r="AW154" s="15" t="s">
        <v>35</v>
      </c>
      <c r="AX154" s="15" t="s">
        <v>73</v>
      </c>
      <c r="AY154" s="269" t="s">
        <v>151</v>
      </c>
    </row>
    <row r="155" s="15" customFormat="1">
      <c r="A155" s="15"/>
      <c r="B155" s="260"/>
      <c r="C155" s="261"/>
      <c r="D155" s="234" t="s">
        <v>163</v>
      </c>
      <c r="E155" s="262" t="s">
        <v>21</v>
      </c>
      <c r="F155" s="263" t="s">
        <v>230</v>
      </c>
      <c r="G155" s="261"/>
      <c r="H155" s="262" t="s">
        <v>21</v>
      </c>
      <c r="I155" s="264"/>
      <c r="J155" s="261"/>
      <c r="K155" s="261"/>
      <c r="L155" s="265"/>
      <c r="M155" s="266"/>
      <c r="N155" s="267"/>
      <c r="O155" s="267"/>
      <c r="P155" s="267"/>
      <c r="Q155" s="267"/>
      <c r="R155" s="267"/>
      <c r="S155" s="267"/>
      <c r="T155" s="26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9" t="s">
        <v>163</v>
      </c>
      <c r="AU155" s="269" t="s">
        <v>83</v>
      </c>
      <c r="AV155" s="15" t="s">
        <v>81</v>
      </c>
      <c r="AW155" s="15" t="s">
        <v>35</v>
      </c>
      <c r="AX155" s="15" t="s">
        <v>73</v>
      </c>
      <c r="AY155" s="269" t="s">
        <v>151</v>
      </c>
    </row>
    <row r="156" s="13" customFormat="1">
      <c r="A156" s="13"/>
      <c r="B156" s="238"/>
      <c r="C156" s="239"/>
      <c r="D156" s="234" t="s">
        <v>163</v>
      </c>
      <c r="E156" s="240" t="s">
        <v>21</v>
      </c>
      <c r="F156" s="241" t="s">
        <v>776</v>
      </c>
      <c r="G156" s="239"/>
      <c r="H156" s="242">
        <v>5.5369999999999999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83</v>
      </c>
      <c r="AV156" s="13" t="s">
        <v>83</v>
      </c>
      <c r="AW156" s="13" t="s">
        <v>35</v>
      </c>
      <c r="AX156" s="13" t="s">
        <v>73</v>
      </c>
      <c r="AY156" s="248" t="s">
        <v>151</v>
      </c>
    </row>
    <row r="157" s="14" customFormat="1">
      <c r="A157" s="14"/>
      <c r="B157" s="249"/>
      <c r="C157" s="250"/>
      <c r="D157" s="234" t="s">
        <v>163</v>
      </c>
      <c r="E157" s="251" t="s">
        <v>21</v>
      </c>
      <c r="F157" s="252" t="s">
        <v>177</v>
      </c>
      <c r="G157" s="250"/>
      <c r="H157" s="253">
        <v>5.5369999999999999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163</v>
      </c>
      <c r="AU157" s="259" t="s">
        <v>83</v>
      </c>
      <c r="AV157" s="14" t="s">
        <v>159</v>
      </c>
      <c r="AW157" s="14" t="s">
        <v>35</v>
      </c>
      <c r="AX157" s="14" t="s">
        <v>81</v>
      </c>
      <c r="AY157" s="259" t="s">
        <v>151</v>
      </c>
    </row>
    <row r="158" s="2" customFormat="1" ht="21.75" customHeight="1">
      <c r="A158" s="41"/>
      <c r="B158" s="42"/>
      <c r="C158" s="221" t="s">
        <v>244</v>
      </c>
      <c r="D158" s="221" t="s">
        <v>154</v>
      </c>
      <c r="E158" s="222" t="s">
        <v>272</v>
      </c>
      <c r="F158" s="223" t="s">
        <v>273</v>
      </c>
      <c r="G158" s="224" t="s">
        <v>157</v>
      </c>
      <c r="H158" s="225">
        <v>2</v>
      </c>
      <c r="I158" s="226"/>
      <c r="J158" s="227">
        <f>ROUND(I158*H158,2)</f>
        <v>0</v>
      </c>
      <c r="K158" s="223" t="s">
        <v>158</v>
      </c>
      <c r="L158" s="47"/>
      <c r="M158" s="228" t="s">
        <v>21</v>
      </c>
      <c r="N158" s="229" t="s">
        <v>44</v>
      </c>
      <c r="O158" s="8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32" t="s">
        <v>159</v>
      </c>
      <c r="AT158" s="232" t="s">
        <v>154</v>
      </c>
      <c r="AU158" s="232" t="s">
        <v>83</v>
      </c>
      <c r="AY158" s="19" t="s">
        <v>151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9" t="s">
        <v>81</v>
      </c>
      <c r="BK158" s="233">
        <f>ROUND(I158*H158,2)</f>
        <v>0</v>
      </c>
      <c r="BL158" s="19" t="s">
        <v>159</v>
      </c>
      <c r="BM158" s="232" t="s">
        <v>777</v>
      </c>
    </row>
    <row r="159" s="2" customFormat="1">
      <c r="A159" s="41"/>
      <c r="B159" s="42"/>
      <c r="C159" s="43"/>
      <c r="D159" s="234" t="s">
        <v>161</v>
      </c>
      <c r="E159" s="43"/>
      <c r="F159" s="235" t="s">
        <v>275</v>
      </c>
      <c r="G159" s="43"/>
      <c r="H159" s="43"/>
      <c r="I159" s="139"/>
      <c r="J159" s="43"/>
      <c r="K159" s="43"/>
      <c r="L159" s="47"/>
      <c r="M159" s="236"/>
      <c r="N159" s="237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161</v>
      </c>
      <c r="AU159" s="19" t="s">
        <v>83</v>
      </c>
    </row>
    <row r="160" s="13" customFormat="1">
      <c r="A160" s="13"/>
      <c r="B160" s="238"/>
      <c r="C160" s="239"/>
      <c r="D160" s="234" t="s">
        <v>163</v>
      </c>
      <c r="E160" s="240" t="s">
        <v>21</v>
      </c>
      <c r="F160" s="241" t="s">
        <v>778</v>
      </c>
      <c r="G160" s="239"/>
      <c r="H160" s="242">
        <v>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83</v>
      </c>
      <c r="AV160" s="13" t="s">
        <v>83</v>
      </c>
      <c r="AW160" s="13" t="s">
        <v>35</v>
      </c>
      <c r="AX160" s="13" t="s">
        <v>81</v>
      </c>
      <c r="AY160" s="248" t="s">
        <v>151</v>
      </c>
    </row>
    <row r="161" s="2" customFormat="1" ht="16.5" customHeight="1">
      <c r="A161" s="41"/>
      <c r="B161" s="42"/>
      <c r="C161" s="221" t="s">
        <v>258</v>
      </c>
      <c r="D161" s="221" t="s">
        <v>154</v>
      </c>
      <c r="E161" s="222" t="s">
        <v>779</v>
      </c>
      <c r="F161" s="223" t="s">
        <v>780</v>
      </c>
      <c r="G161" s="224" t="s">
        <v>180</v>
      </c>
      <c r="H161" s="225">
        <v>5</v>
      </c>
      <c r="I161" s="226"/>
      <c r="J161" s="227">
        <f>ROUND(I161*H161,2)</f>
        <v>0</v>
      </c>
      <c r="K161" s="223" t="s">
        <v>21</v>
      </c>
      <c r="L161" s="47"/>
      <c r="M161" s="228" t="s">
        <v>21</v>
      </c>
      <c r="N161" s="229" t="s">
        <v>44</v>
      </c>
      <c r="O161" s="87"/>
      <c r="P161" s="230">
        <f>O161*H161</f>
        <v>0</v>
      </c>
      <c r="Q161" s="230">
        <v>0</v>
      </c>
      <c r="R161" s="230">
        <f>Q161*H161</f>
        <v>0</v>
      </c>
      <c r="S161" s="230">
        <v>0.017999999999999999</v>
      </c>
      <c r="T161" s="231">
        <f>S161*H161</f>
        <v>0.089999999999999997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32" t="s">
        <v>159</v>
      </c>
      <c r="AT161" s="232" t="s">
        <v>154</v>
      </c>
      <c r="AU161" s="232" t="s">
        <v>83</v>
      </c>
      <c r="AY161" s="19" t="s">
        <v>151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9" t="s">
        <v>81</v>
      </c>
      <c r="BK161" s="233">
        <f>ROUND(I161*H161,2)</f>
        <v>0</v>
      </c>
      <c r="BL161" s="19" t="s">
        <v>159</v>
      </c>
      <c r="BM161" s="232" t="s">
        <v>781</v>
      </c>
    </row>
    <row r="162" s="2" customFormat="1">
      <c r="A162" s="41"/>
      <c r="B162" s="42"/>
      <c r="C162" s="43"/>
      <c r="D162" s="234" t="s">
        <v>161</v>
      </c>
      <c r="E162" s="43"/>
      <c r="F162" s="235" t="s">
        <v>782</v>
      </c>
      <c r="G162" s="43"/>
      <c r="H162" s="43"/>
      <c r="I162" s="139"/>
      <c r="J162" s="43"/>
      <c r="K162" s="43"/>
      <c r="L162" s="47"/>
      <c r="M162" s="236"/>
      <c r="N162" s="237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161</v>
      </c>
      <c r="AU162" s="19" t="s">
        <v>83</v>
      </c>
    </row>
    <row r="163" s="13" customFormat="1">
      <c r="A163" s="13"/>
      <c r="B163" s="238"/>
      <c r="C163" s="239"/>
      <c r="D163" s="234" t="s">
        <v>163</v>
      </c>
      <c r="E163" s="240" t="s">
        <v>21</v>
      </c>
      <c r="F163" s="241" t="s">
        <v>783</v>
      </c>
      <c r="G163" s="239"/>
      <c r="H163" s="242">
        <v>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163</v>
      </c>
      <c r="AU163" s="248" t="s">
        <v>83</v>
      </c>
      <c r="AV163" s="13" t="s">
        <v>83</v>
      </c>
      <c r="AW163" s="13" t="s">
        <v>35</v>
      </c>
      <c r="AX163" s="13" t="s">
        <v>81</v>
      </c>
      <c r="AY163" s="248" t="s">
        <v>151</v>
      </c>
    </row>
    <row r="164" s="2" customFormat="1" ht="16.5" customHeight="1">
      <c r="A164" s="41"/>
      <c r="B164" s="42"/>
      <c r="C164" s="221" t="s">
        <v>8</v>
      </c>
      <c r="D164" s="221" t="s">
        <v>154</v>
      </c>
      <c r="E164" s="222" t="s">
        <v>784</v>
      </c>
      <c r="F164" s="223" t="s">
        <v>785</v>
      </c>
      <c r="G164" s="224" t="s">
        <v>180</v>
      </c>
      <c r="H164" s="225">
        <v>5</v>
      </c>
      <c r="I164" s="226"/>
      <c r="J164" s="227">
        <f>ROUND(I164*H164,2)</f>
        <v>0</v>
      </c>
      <c r="K164" s="223" t="s">
        <v>21</v>
      </c>
      <c r="L164" s="47"/>
      <c r="M164" s="228" t="s">
        <v>21</v>
      </c>
      <c r="N164" s="229" t="s">
        <v>44</v>
      </c>
      <c r="O164" s="8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32" t="s">
        <v>159</v>
      </c>
      <c r="AT164" s="232" t="s">
        <v>154</v>
      </c>
      <c r="AU164" s="232" t="s">
        <v>83</v>
      </c>
      <c r="AY164" s="19" t="s">
        <v>151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9" t="s">
        <v>81</v>
      </c>
      <c r="BK164" s="233">
        <f>ROUND(I164*H164,2)</f>
        <v>0</v>
      </c>
      <c r="BL164" s="19" t="s">
        <v>159</v>
      </c>
      <c r="BM164" s="232" t="s">
        <v>786</v>
      </c>
    </row>
    <row r="165" s="2" customFormat="1">
      <c r="A165" s="41"/>
      <c r="B165" s="42"/>
      <c r="C165" s="43"/>
      <c r="D165" s="234" t="s">
        <v>161</v>
      </c>
      <c r="E165" s="43"/>
      <c r="F165" s="235" t="s">
        <v>787</v>
      </c>
      <c r="G165" s="43"/>
      <c r="H165" s="43"/>
      <c r="I165" s="139"/>
      <c r="J165" s="43"/>
      <c r="K165" s="43"/>
      <c r="L165" s="47"/>
      <c r="M165" s="236"/>
      <c r="N165" s="237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161</v>
      </c>
      <c r="AU165" s="19" t="s">
        <v>83</v>
      </c>
    </row>
    <row r="166" s="13" customFormat="1">
      <c r="A166" s="13"/>
      <c r="B166" s="238"/>
      <c r="C166" s="239"/>
      <c r="D166" s="234" t="s">
        <v>163</v>
      </c>
      <c r="E166" s="240" t="s">
        <v>21</v>
      </c>
      <c r="F166" s="241" t="s">
        <v>783</v>
      </c>
      <c r="G166" s="239"/>
      <c r="H166" s="242">
        <v>5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83</v>
      </c>
      <c r="AV166" s="13" t="s">
        <v>83</v>
      </c>
      <c r="AW166" s="13" t="s">
        <v>35</v>
      </c>
      <c r="AX166" s="13" t="s">
        <v>81</v>
      </c>
      <c r="AY166" s="248" t="s">
        <v>151</v>
      </c>
    </row>
    <row r="167" s="2" customFormat="1" ht="16.5" customHeight="1">
      <c r="A167" s="41"/>
      <c r="B167" s="42"/>
      <c r="C167" s="221" t="s">
        <v>271</v>
      </c>
      <c r="D167" s="221" t="s">
        <v>154</v>
      </c>
      <c r="E167" s="222" t="s">
        <v>788</v>
      </c>
      <c r="F167" s="223" t="s">
        <v>789</v>
      </c>
      <c r="G167" s="224" t="s">
        <v>157</v>
      </c>
      <c r="H167" s="225">
        <v>2</v>
      </c>
      <c r="I167" s="226"/>
      <c r="J167" s="227">
        <f>ROUND(I167*H167,2)</f>
        <v>0</v>
      </c>
      <c r="K167" s="223" t="s">
        <v>21</v>
      </c>
      <c r="L167" s="47"/>
      <c r="M167" s="228" t="s">
        <v>21</v>
      </c>
      <c r="N167" s="229" t="s">
        <v>44</v>
      </c>
      <c r="O167" s="87"/>
      <c r="P167" s="230">
        <f>O167*H167</f>
        <v>0</v>
      </c>
      <c r="Q167" s="230">
        <v>0.00089999999999999998</v>
      </c>
      <c r="R167" s="230">
        <f>Q167*H167</f>
        <v>0.0018</v>
      </c>
      <c r="S167" s="230">
        <v>0</v>
      </c>
      <c r="T167" s="23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32" t="s">
        <v>271</v>
      </c>
      <c r="AT167" s="232" t="s">
        <v>154</v>
      </c>
      <c r="AU167" s="232" t="s">
        <v>83</v>
      </c>
      <c r="AY167" s="19" t="s">
        <v>151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9" t="s">
        <v>81</v>
      </c>
      <c r="BK167" s="233">
        <f>ROUND(I167*H167,2)</f>
        <v>0</v>
      </c>
      <c r="BL167" s="19" t="s">
        <v>271</v>
      </c>
      <c r="BM167" s="232" t="s">
        <v>790</v>
      </c>
    </row>
    <row r="168" s="2" customFormat="1">
      <c r="A168" s="41"/>
      <c r="B168" s="42"/>
      <c r="C168" s="43"/>
      <c r="D168" s="234" t="s">
        <v>161</v>
      </c>
      <c r="E168" s="43"/>
      <c r="F168" s="235" t="s">
        <v>789</v>
      </c>
      <c r="G168" s="43"/>
      <c r="H168" s="43"/>
      <c r="I168" s="139"/>
      <c r="J168" s="43"/>
      <c r="K168" s="43"/>
      <c r="L168" s="47"/>
      <c r="M168" s="236"/>
      <c r="N168" s="237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161</v>
      </c>
      <c r="AU168" s="19" t="s">
        <v>83</v>
      </c>
    </row>
    <row r="169" s="12" customFormat="1" ht="22.8" customHeight="1">
      <c r="A169" s="12"/>
      <c r="B169" s="205"/>
      <c r="C169" s="206"/>
      <c r="D169" s="207" t="s">
        <v>72</v>
      </c>
      <c r="E169" s="219" t="s">
        <v>317</v>
      </c>
      <c r="F169" s="219" t="s">
        <v>318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SUM(P170:P180)</f>
        <v>0</v>
      </c>
      <c r="Q169" s="213"/>
      <c r="R169" s="214">
        <f>SUM(R170:R180)</f>
        <v>0</v>
      </c>
      <c r="S169" s="213"/>
      <c r="T169" s="215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6" t="s">
        <v>81</v>
      </c>
      <c r="AT169" s="217" t="s">
        <v>72</v>
      </c>
      <c r="AU169" s="217" t="s">
        <v>81</v>
      </c>
      <c r="AY169" s="216" t="s">
        <v>151</v>
      </c>
      <c r="BK169" s="218">
        <f>SUM(BK170:BK180)</f>
        <v>0</v>
      </c>
    </row>
    <row r="170" s="2" customFormat="1" ht="21.75" customHeight="1">
      <c r="A170" s="41"/>
      <c r="B170" s="42"/>
      <c r="C170" s="221" t="s">
        <v>277</v>
      </c>
      <c r="D170" s="221" t="s">
        <v>154</v>
      </c>
      <c r="E170" s="222" t="s">
        <v>791</v>
      </c>
      <c r="F170" s="223" t="s">
        <v>792</v>
      </c>
      <c r="G170" s="224" t="s">
        <v>322</v>
      </c>
      <c r="H170" s="225">
        <v>0.85199999999999998</v>
      </c>
      <c r="I170" s="226"/>
      <c r="J170" s="227">
        <f>ROUND(I170*H170,2)</f>
        <v>0</v>
      </c>
      <c r="K170" s="223" t="s">
        <v>158</v>
      </c>
      <c r="L170" s="47"/>
      <c r="M170" s="228" t="s">
        <v>21</v>
      </c>
      <c r="N170" s="229" t="s">
        <v>44</v>
      </c>
      <c r="O170" s="8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32" t="s">
        <v>159</v>
      </c>
      <c r="AT170" s="232" t="s">
        <v>154</v>
      </c>
      <c r="AU170" s="232" t="s">
        <v>83</v>
      </c>
      <c r="AY170" s="19" t="s">
        <v>151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9" t="s">
        <v>81</v>
      </c>
      <c r="BK170" s="233">
        <f>ROUND(I170*H170,2)</f>
        <v>0</v>
      </c>
      <c r="BL170" s="19" t="s">
        <v>159</v>
      </c>
      <c r="BM170" s="232" t="s">
        <v>793</v>
      </c>
    </row>
    <row r="171" s="2" customFormat="1">
      <c r="A171" s="41"/>
      <c r="B171" s="42"/>
      <c r="C171" s="43"/>
      <c r="D171" s="234" t="s">
        <v>161</v>
      </c>
      <c r="E171" s="43"/>
      <c r="F171" s="235" t="s">
        <v>794</v>
      </c>
      <c r="G171" s="43"/>
      <c r="H171" s="43"/>
      <c r="I171" s="139"/>
      <c r="J171" s="43"/>
      <c r="K171" s="43"/>
      <c r="L171" s="47"/>
      <c r="M171" s="236"/>
      <c r="N171" s="237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161</v>
      </c>
      <c r="AU171" s="19" t="s">
        <v>83</v>
      </c>
    </row>
    <row r="172" s="2" customFormat="1" ht="21.75" customHeight="1">
      <c r="A172" s="41"/>
      <c r="B172" s="42"/>
      <c r="C172" s="221" t="s">
        <v>283</v>
      </c>
      <c r="D172" s="221" t="s">
        <v>154</v>
      </c>
      <c r="E172" s="222" t="s">
        <v>348</v>
      </c>
      <c r="F172" s="223" t="s">
        <v>349</v>
      </c>
      <c r="G172" s="224" t="s">
        <v>322</v>
      </c>
      <c r="H172" s="225">
        <v>0.85199999999999998</v>
      </c>
      <c r="I172" s="226"/>
      <c r="J172" s="227">
        <f>ROUND(I172*H172,2)</f>
        <v>0</v>
      </c>
      <c r="K172" s="223" t="s">
        <v>158</v>
      </c>
      <c r="L172" s="47"/>
      <c r="M172" s="228" t="s">
        <v>21</v>
      </c>
      <c r="N172" s="229" t="s">
        <v>44</v>
      </c>
      <c r="O172" s="8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32" t="s">
        <v>159</v>
      </c>
      <c r="AT172" s="232" t="s">
        <v>154</v>
      </c>
      <c r="AU172" s="232" t="s">
        <v>83</v>
      </c>
      <c r="AY172" s="19" t="s">
        <v>151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9" t="s">
        <v>81</v>
      </c>
      <c r="BK172" s="233">
        <f>ROUND(I172*H172,2)</f>
        <v>0</v>
      </c>
      <c r="BL172" s="19" t="s">
        <v>159</v>
      </c>
      <c r="BM172" s="232" t="s">
        <v>795</v>
      </c>
    </row>
    <row r="173" s="2" customFormat="1">
      <c r="A173" s="41"/>
      <c r="B173" s="42"/>
      <c r="C173" s="43"/>
      <c r="D173" s="234" t="s">
        <v>161</v>
      </c>
      <c r="E173" s="43"/>
      <c r="F173" s="235" t="s">
        <v>351</v>
      </c>
      <c r="G173" s="43"/>
      <c r="H173" s="43"/>
      <c r="I173" s="139"/>
      <c r="J173" s="43"/>
      <c r="K173" s="43"/>
      <c r="L173" s="47"/>
      <c r="M173" s="236"/>
      <c r="N173" s="237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161</v>
      </c>
      <c r="AU173" s="19" t="s">
        <v>83</v>
      </c>
    </row>
    <row r="174" s="2" customFormat="1" ht="21.75" customHeight="1">
      <c r="A174" s="41"/>
      <c r="B174" s="42"/>
      <c r="C174" s="221" t="s">
        <v>288</v>
      </c>
      <c r="D174" s="221" t="s">
        <v>154</v>
      </c>
      <c r="E174" s="222" t="s">
        <v>355</v>
      </c>
      <c r="F174" s="223" t="s">
        <v>356</v>
      </c>
      <c r="G174" s="224" t="s">
        <v>322</v>
      </c>
      <c r="H174" s="225">
        <v>16.187999999999999</v>
      </c>
      <c r="I174" s="226"/>
      <c r="J174" s="227">
        <f>ROUND(I174*H174,2)</f>
        <v>0</v>
      </c>
      <c r="K174" s="223" t="s">
        <v>158</v>
      </c>
      <c r="L174" s="47"/>
      <c r="M174" s="228" t="s">
        <v>21</v>
      </c>
      <c r="N174" s="229" t="s">
        <v>44</v>
      </c>
      <c r="O174" s="8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32" t="s">
        <v>159</v>
      </c>
      <c r="AT174" s="232" t="s">
        <v>154</v>
      </c>
      <c r="AU174" s="232" t="s">
        <v>83</v>
      </c>
      <c r="AY174" s="19" t="s">
        <v>151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9" t="s">
        <v>81</v>
      </c>
      <c r="BK174" s="233">
        <f>ROUND(I174*H174,2)</f>
        <v>0</v>
      </c>
      <c r="BL174" s="19" t="s">
        <v>159</v>
      </c>
      <c r="BM174" s="232" t="s">
        <v>796</v>
      </c>
    </row>
    <row r="175" s="2" customFormat="1">
      <c r="A175" s="41"/>
      <c r="B175" s="42"/>
      <c r="C175" s="43"/>
      <c r="D175" s="234" t="s">
        <v>161</v>
      </c>
      <c r="E175" s="43"/>
      <c r="F175" s="235" t="s">
        <v>358</v>
      </c>
      <c r="G175" s="43"/>
      <c r="H175" s="43"/>
      <c r="I175" s="139"/>
      <c r="J175" s="43"/>
      <c r="K175" s="43"/>
      <c r="L175" s="47"/>
      <c r="M175" s="236"/>
      <c r="N175" s="237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161</v>
      </c>
      <c r="AU175" s="19" t="s">
        <v>83</v>
      </c>
    </row>
    <row r="176" s="13" customFormat="1">
      <c r="A176" s="13"/>
      <c r="B176" s="238"/>
      <c r="C176" s="239"/>
      <c r="D176" s="234" t="s">
        <v>163</v>
      </c>
      <c r="E176" s="239"/>
      <c r="F176" s="241" t="s">
        <v>797</v>
      </c>
      <c r="G176" s="239"/>
      <c r="H176" s="242">
        <v>16.187999999999999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163</v>
      </c>
      <c r="AU176" s="248" t="s">
        <v>83</v>
      </c>
      <c r="AV176" s="13" t="s">
        <v>83</v>
      </c>
      <c r="AW176" s="13" t="s">
        <v>4</v>
      </c>
      <c r="AX176" s="13" t="s">
        <v>81</v>
      </c>
      <c r="AY176" s="248" t="s">
        <v>151</v>
      </c>
    </row>
    <row r="177" s="2" customFormat="1" ht="21.75" customHeight="1">
      <c r="A177" s="41"/>
      <c r="B177" s="42"/>
      <c r="C177" s="221" t="s">
        <v>294</v>
      </c>
      <c r="D177" s="221" t="s">
        <v>154</v>
      </c>
      <c r="E177" s="222" t="s">
        <v>798</v>
      </c>
      <c r="F177" s="223" t="s">
        <v>799</v>
      </c>
      <c r="G177" s="224" t="s">
        <v>322</v>
      </c>
      <c r="H177" s="225">
        <v>0.089999999999999997</v>
      </c>
      <c r="I177" s="226"/>
      <c r="J177" s="227">
        <f>ROUND(I177*H177,2)</f>
        <v>0</v>
      </c>
      <c r="K177" s="223" t="s">
        <v>158</v>
      </c>
      <c r="L177" s="47"/>
      <c r="M177" s="228" t="s">
        <v>21</v>
      </c>
      <c r="N177" s="229" t="s">
        <v>44</v>
      </c>
      <c r="O177" s="8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32" t="s">
        <v>159</v>
      </c>
      <c r="AT177" s="232" t="s">
        <v>154</v>
      </c>
      <c r="AU177" s="232" t="s">
        <v>83</v>
      </c>
      <c r="AY177" s="19" t="s">
        <v>151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9" t="s">
        <v>81</v>
      </c>
      <c r="BK177" s="233">
        <f>ROUND(I177*H177,2)</f>
        <v>0</v>
      </c>
      <c r="BL177" s="19" t="s">
        <v>159</v>
      </c>
      <c r="BM177" s="232" t="s">
        <v>800</v>
      </c>
    </row>
    <row r="178" s="2" customFormat="1">
      <c r="A178" s="41"/>
      <c r="B178" s="42"/>
      <c r="C178" s="43"/>
      <c r="D178" s="234" t="s">
        <v>161</v>
      </c>
      <c r="E178" s="43"/>
      <c r="F178" s="235" t="s">
        <v>801</v>
      </c>
      <c r="G178" s="43"/>
      <c r="H178" s="43"/>
      <c r="I178" s="139"/>
      <c r="J178" s="43"/>
      <c r="K178" s="43"/>
      <c r="L178" s="47"/>
      <c r="M178" s="236"/>
      <c r="N178" s="237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161</v>
      </c>
      <c r="AU178" s="19" t="s">
        <v>83</v>
      </c>
    </row>
    <row r="179" s="2" customFormat="1" ht="21.75" customHeight="1">
      <c r="A179" s="41"/>
      <c r="B179" s="42"/>
      <c r="C179" s="221" t="s">
        <v>7</v>
      </c>
      <c r="D179" s="221" t="s">
        <v>154</v>
      </c>
      <c r="E179" s="222" t="s">
        <v>361</v>
      </c>
      <c r="F179" s="223" t="s">
        <v>362</v>
      </c>
      <c r="G179" s="224" t="s">
        <v>322</v>
      </c>
      <c r="H179" s="225">
        <v>0.76200000000000001</v>
      </c>
      <c r="I179" s="226"/>
      <c r="J179" s="227">
        <f>ROUND(I179*H179,2)</f>
        <v>0</v>
      </c>
      <c r="K179" s="223" t="s">
        <v>158</v>
      </c>
      <c r="L179" s="47"/>
      <c r="M179" s="228" t="s">
        <v>21</v>
      </c>
      <c r="N179" s="229" t="s">
        <v>44</v>
      </c>
      <c r="O179" s="8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32" t="s">
        <v>159</v>
      </c>
      <c r="AT179" s="232" t="s">
        <v>154</v>
      </c>
      <c r="AU179" s="232" t="s">
        <v>83</v>
      </c>
      <c r="AY179" s="19" t="s">
        <v>151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9" t="s">
        <v>81</v>
      </c>
      <c r="BK179" s="233">
        <f>ROUND(I179*H179,2)</f>
        <v>0</v>
      </c>
      <c r="BL179" s="19" t="s">
        <v>159</v>
      </c>
      <c r="BM179" s="232" t="s">
        <v>802</v>
      </c>
    </row>
    <row r="180" s="2" customFormat="1">
      <c r="A180" s="41"/>
      <c r="B180" s="42"/>
      <c r="C180" s="43"/>
      <c r="D180" s="234" t="s">
        <v>161</v>
      </c>
      <c r="E180" s="43"/>
      <c r="F180" s="235" t="s">
        <v>364</v>
      </c>
      <c r="G180" s="43"/>
      <c r="H180" s="43"/>
      <c r="I180" s="139"/>
      <c r="J180" s="43"/>
      <c r="K180" s="43"/>
      <c r="L180" s="47"/>
      <c r="M180" s="236"/>
      <c r="N180" s="237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161</v>
      </c>
      <c r="AU180" s="19" t="s">
        <v>83</v>
      </c>
    </row>
    <row r="181" s="12" customFormat="1" ht="22.8" customHeight="1">
      <c r="A181" s="12"/>
      <c r="B181" s="205"/>
      <c r="C181" s="206"/>
      <c r="D181" s="207" t="s">
        <v>72</v>
      </c>
      <c r="E181" s="219" t="s">
        <v>370</v>
      </c>
      <c r="F181" s="219" t="s">
        <v>371</v>
      </c>
      <c r="G181" s="206"/>
      <c r="H181" s="206"/>
      <c r="I181" s="209"/>
      <c r="J181" s="220">
        <f>BK181</f>
        <v>0</v>
      </c>
      <c r="K181" s="206"/>
      <c r="L181" s="211"/>
      <c r="M181" s="212"/>
      <c r="N181" s="213"/>
      <c r="O181" s="213"/>
      <c r="P181" s="214">
        <f>SUM(P182:P183)</f>
        <v>0</v>
      </c>
      <c r="Q181" s="213"/>
      <c r="R181" s="214">
        <f>SUM(R182:R183)</f>
        <v>0</v>
      </c>
      <c r="S181" s="213"/>
      <c r="T181" s="215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6" t="s">
        <v>81</v>
      </c>
      <c r="AT181" s="217" t="s">
        <v>72</v>
      </c>
      <c r="AU181" s="217" t="s">
        <v>81</v>
      </c>
      <c r="AY181" s="216" t="s">
        <v>151</v>
      </c>
      <c r="BK181" s="218">
        <f>SUM(BK182:BK183)</f>
        <v>0</v>
      </c>
    </row>
    <row r="182" s="2" customFormat="1" ht="16.5" customHeight="1">
      <c r="A182" s="41"/>
      <c r="B182" s="42"/>
      <c r="C182" s="221" t="s">
        <v>305</v>
      </c>
      <c r="D182" s="221" t="s">
        <v>154</v>
      </c>
      <c r="E182" s="222" t="s">
        <v>803</v>
      </c>
      <c r="F182" s="223" t="s">
        <v>804</v>
      </c>
      <c r="G182" s="224" t="s">
        <v>322</v>
      </c>
      <c r="H182" s="225">
        <v>0.81599999999999995</v>
      </c>
      <c r="I182" s="226"/>
      <c r="J182" s="227">
        <f>ROUND(I182*H182,2)</f>
        <v>0</v>
      </c>
      <c r="K182" s="223" t="s">
        <v>158</v>
      </c>
      <c r="L182" s="47"/>
      <c r="M182" s="228" t="s">
        <v>21</v>
      </c>
      <c r="N182" s="229" t="s">
        <v>44</v>
      </c>
      <c r="O182" s="8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32" t="s">
        <v>159</v>
      </c>
      <c r="AT182" s="232" t="s">
        <v>154</v>
      </c>
      <c r="AU182" s="232" t="s">
        <v>83</v>
      </c>
      <c r="AY182" s="19" t="s">
        <v>151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9" t="s">
        <v>81</v>
      </c>
      <c r="BK182" s="233">
        <f>ROUND(I182*H182,2)</f>
        <v>0</v>
      </c>
      <c r="BL182" s="19" t="s">
        <v>159</v>
      </c>
      <c r="BM182" s="232" t="s">
        <v>805</v>
      </c>
    </row>
    <row r="183" s="2" customFormat="1">
      <c r="A183" s="41"/>
      <c r="B183" s="42"/>
      <c r="C183" s="43"/>
      <c r="D183" s="234" t="s">
        <v>161</v>
      </c>
      <c r="E183" s="43"/>
      <c r="F183" s="235" t="s">
        <v>806</v>
      </c>
      <c r="G183" s="43"/>
      <c r="H183" s="43"/>
      <c r="I183" s="139"/>
      <c r="J183" s="43"/>
      <c r="K183" s="43"/>
      <c r="L183" s="47"/>
      <c r="M183" s="236"/>
      <c r="N183" s="237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161</v>
      </c>
      <c r="AU183" s="19" t="s">
        <v>83</v>
      </c>
    </row>
    <row r="184" s="12" customFormat="1" ht="25.92" customHeight="1">
      <c r="A184" s="12"/>
      <c r="B184" s="205"/>
      <c r="C184" s="206"/>
      <c r="D184" s="207" t="s">
        <v>72</v>
      </c>
      <c r="E184" s="208" t="s">
        <v>389</v>
      </c>
      <c r="F184" s="208" t="s">
        <v>390</v>
      </c>
      <c r="G184" s="206"/>
      <c r="H184" s="206"/>
      <c r="I184" s="209"/>
      <c r="J184" s="210">
        <f>BK184</f>
        <v>0</v>
      </c>
      <c r="K184" s="206"/>
      <c r="L184" s="211"/>
      <c r="M184" s="212"/>
      <c r="N184" s="213"/>
      <c r="O184" s="213"/>
      <c r="P184" s="214">
        <f>P185+P208+P226</f>
        <v>0</v>
      </c>
      <c r="Q184" s="213"/>
      <c r="R184" s="214">
        <f>R185+R208+R226</f>
        <v>2.1422524800000002</v>
      </c>
      <c r="S184" s="213"/>
      <c r="T184" s="215">
        <f>T185+T208+T226</f>
        <v>0.76246199999999997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6" t="s">
        <v>83</v>
      </c>
      <c r="AT184" s="217" t="s">
        <v>72</v>
      </c>
      <c r="AU184" s="217" t="s">
        <v>73</v>
      </c>
      <c r="AY184" s="216" t="s">
        <v>151</v>
      </c>
      <c r="BK184" s="218">
        <f>BK185+BK208+BK226</f>
        <v>0</v>
      </c>
    </row>
    <row r="185" s="12" customFormat="1" ht="22.8" customHeight="1">
      <c r="A185" s="12"/>
      <c r="B185" s="205"/>
      <c r="C185" s="206"/>
      <c r="D185" s="207" t="s">
        <v>72</v>
      </c>
      <c r="E185" s="219" t="s">
        <v>391</v>
      </c>
      <c r="F185" s="219" t="s">
        <v>392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SUM(P186:P207)</f>
        <v>0</v>
      </c>
      <c r="Q185" s="213"/>
      <c r="R185" s="214">
        <f>SUM(R186:R207)</f>
        <v>1.7915047000000002</v>
      </c>
      <c r="S185" s="213"/>
      <c r="T185" s="215">
        <f>SUM(T186:T207)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83</v>
      </c>
      <c r="AT185" s="217" t="s">
        <v>72</v>
      </c>
      <c r="AU185" s="217" t="s">
        <v>81</v>
      </c>
      <c r="AY185" s="216" t="s">
        <v>151</v>
      </c>
      <c r="BK185" s="218">
        <f>SUM(BK186:BK207)</f>
        <v>0</v>
      </c>
    </row>
    <row r="186" s="2" customFormat="1" ht="21.75" customHeight="1">
      <c r="A186" s="41"/>
      <c r="B186" s="42"/>
      <c r="C186" s="221" t="s">
        <v>311</v>
      </c>
      <c r="D186" s="221" t="s">
        <v>154</v>
      </c>
      <c r="E186" s="222" t="s">
        <v>400</v>
      </c>
      <c r="F186" s="223" t="s">
        <v>401</v>
      </c>
      <c r="G186" s="224" t="s">
        <v>180</v>
      </c>
      <c r="H186" s="225">
        <v>87.730000000000004</v>
      </c>
      <c r="I186" s="226"/>
      <c r="J186" s="227">
        <f>ROUND(I186*H186,2)</f>
        <v>0</v>
      </c>
      <c r="K186" s="223" t="s">
        <v>158</v>
      </c>
      <c r="L186" s="47"/>
      <c r="M186" s="228" t="s">
        <v>21</v>
      </c>
      <c r="N186" s="229" t="s">
        <v>44</v>
      </c>
      <c r="O186" s="8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32" t="s">
        <v>271</v>
      </c>
      <c r="AT186" s="232" t="s">
        <v>154</v>
      </c>
      <c r="AU186" s="232" t="s">
        <v>83</v>
      </c>
      <c r="AY186" s="19" t="s">
        <v>151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9" t="s">
        <v>81</v>
      </c>
      <c r="BK186" s="233">
        <f>ROUND(I186*H186,2)</f>
        <v>0</v>
      </c>
      <c r="BL186" s="19" t="s">
        <v>271</v>
      </c>
      <c r="BM186" s="232" t="s">
        <v>807</v>
      </c>
    </row>
    <row r="187" s="2" customFormat="1">
      <c r="A187" s="41"/>
      <c r="B187" s="42"/>
      <c r="C187" s="43"/>
      <c r="D187" s="234" t="s">
        <v>161</v>
      </c>
      <c r="E187" s="43"/>
      <c r="F187" s="235" t="s">
        <v>403</v>
      </c>
      <c r="G187" s="43"/>
      <c r="H187" s="43"/>
      <c r="I187" s="139"/>
      <c r="J187" s="43"/>
      <c r="K187" s="43"/>
      <c r="L187" s="47"/>
      <c r="M187" s="236"/>
      <c r="N187" s="237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161</v>
      </c>
      <c r="AU187" s="19" t="s">
        <v>83</v>
      </c>
    </row>
    <row r="188" s="15" customFormat="1">
      <c r="A188" s="15"/>
      <c r="B188" s="260"/>
      <c r="C188" s="261"/>
      <c r="D188" s="234" t="s">
        <v>163</v>
      </c>
      <c r="E188" s="262" t="s">
        <v>21</v>
      </c>
      <c r="F188" s="263" t="s">
        <v>404</v>
      </c>
      <c r="G188" s="261"/>
      <c r="H188" s="262" t="s">
        <v>21</v>
      </c>
      <c r="I188" s="264"/>
      <c r="J188" s="261"/>
      <c r="K188" s="261"/>
      <c r="L188" s="265"/>
      <c r="M188" s="266"/>
      <c r="N188" s="267"/>
      <c r="O188" s="267"/>
      <c r="P188" s="267"/>
      <c r="Q188" s="267"/>
      <c r="R188" s="267"/>
      <c r="S188" s="267"/>
      <c r="T188" s="268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9" t="s">
        <v>163</v>
      </c>
      <c r="AU188" s="269" t="s">
        <v>83</v>
      </c>
      <c r="AV188" s="15" t="s">
        <v>81</v>
      </c>
      <c r="AW188" s="15" t="s">
        <v>35</v>
      </c>
      <c r="AX188" s="15" t="s">
        <v>73</v>
      </c>
      <c r="AY188" s="269" t="s">
        <v>151</v>
      </c>
    </row>
    <row r="189" s="13" customFormat="1">
      <c r="A189" s="13"/>
      <c r="B189" s="238"/>
      <c r="C189" s="239"/>
      <c r="D189" s="234" t="s">
        <v>163</v>
      </c>
      <c r="E189" s="240" t="s">
        <v>21</v>
      </c>
      <c r="F189" s="241" t="s">
        <v>808</v>
      </c>
      <c r="G189" s="239"/>
      <c r="H189" s="242">
        <v>87.730000000000004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163</v>
      </c>
      <c r="AU189" s="248" t="s">
        <v>83</v>
      </c>
      <c r="AV189" s="13" t="s">
        <v>83</v>
      </c>
      <c r="AW189" s="13" t="s">
        <v>35</v>
      </c>
      <c r="AX189" s="13" t="s">
        <v>73</v>
      </c>
      <c r="AY189" s="248" t="s">
        <v>151</v>
      </c>
    </row>
    <row r="190" s="14" customFormat="1">
      <c r="A190" s="14"/>
      <c r="B190" s="249"/>
      <c r="C190" s="250"/>
      <c r="D190" s="234" t="s">
        <v>163</v>
      </c>
      <c r="E190" s="251" t="s">
        <v>21</v>
      </c>
      <c r="F190" s="252" t="s">
        <v>177</v>
      </c>
      <c r="G190" s="250"/>
      <c r="H190" s="253">
        <v>87.730000000000004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163</v>
      </c>
      <c r="AU190" s="259" t="s">
        <v>83</v>
      </c>
      <c r="AV190" s="14" t="s">
        <v>159</v>
      </c>
      <c r="AW190" s="14" t="s">
        <v>35</v>
      </c>
      <c r="AX190" s="14" t="s">
        <v>81</v>
      </c>
      <c r="AY190" s="259" t="s">
        <v>151</v>
      </c>
    </row>
    <row r="191" s="2" customFormat="1" ht="33" customHeight="1">
      <c r="A191" s="41"/>
      <c r="B191" s="42"/>
      <c r="C191" s="281" t="s">
        <v>319</v>
      </c>
      <c r="D191" s="281" t="s">
        <v>407</v>
      </c>
      <c r="E191" s="282" t="s">
        <v>408</v>
      </c>
      <c r="F191" s="283" t="s">
        <v>409</v>
      </c>
      <c r="G191" s="284" t="s">
        <v>180</v>
      </c>
      <c r="H191" s="285">
        <v>89.484999999999999</v>
      </c>
      <c r="I191" s="286"/>
      <c r="J191" s="287">
        <f>ROUND(I191*H191,2)</f>
        <v>0</v>
      </c>
      <c r="K191" s="283" t="s">
        <v>21</v>
      </c>
      <c r="L191" s="288"/>
      <c r="M191" s="289" t="s">
        <v>21</v>
      </c>
      <c r="N191" s="290" t="s">
        <v>44</v>
      </c>
      <c r="O191" s="87"/>
      <c r="P191" s="230">
        <f>O191*H191</f>
        <v>0</v>
      </c>
      <c r="Q191" s="230">
        <v>0.0080199999999999994</v>
      </c>
      <c r="R191" s="230">
        <f>Q191*H191</f>
        <v>0.71766969999999997</v>
      </c>
      <c r="S191" s="230">
        <v>0</v>
      </c>
      <c r="T191" s="23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32" t="s">
        <v>372</v>
      </c>
      <c r="AT191" s="232" t="s">
        <v>407</v>
      </c>
      <c r="AU191" s="232" t="s">
        <v>83</v>
      </c>
      <c r="AY191" s="19" t="s">
        <v>151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9" t="s">
        <v>81</v>
      </c>
      <c r="BK191" s="233">
        <f>ROUND(I191*H191,2)</f>
        <v>0</v>
      </c>
      <c r="BL191" s="19" t="s">
        <v>271</v>
      </c>
      <c r="BM191" s="232" t="s">
        <v>809</v>
      </c>
    </row>
    <row r="192" s="2" customFormat="1">
      <c r="A192" s="41"/>
      <c r="B192" s="42"/>
      <c r="C192" s="43"/>
      <c r="D192" s="234" t="s">
        <v>161</v>
      </c>
      <c r="E192" s="43"/>
      <c r="F192" s="235" t="s">
        <v>409</v>
      </c>
      <c r="G192" s="43"/>
      <c r="H192" s="43"/>
      <c r="I192" s="139"/>
      <c r="J192" s="43"/>
      <c r="K192" s="43"/>
      <c r="L192" s="47"/>
      <c r="M192" s="236"/>
      <c r="N192" s="237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161</v>
      </c>
      <c r="AU192" s="19" t="s">
        <v>83</v>
      </c>
    </row>
    <row r="193" s="15" customFormat="1">
      <c r="A193" s="15"/>
      <c r="B193" s="260"/>
      <c r="C193" s="261"/>
      <c r="D193" s="234" t="s">
        <v>163</v>
      </c>
      <c r="E193" s="262" t="s">
        <v>21</v>
      </c>
      <c r="F193" s="263" t="s">
        <v>404</v>
      </c>
      <c r="G193" s="261"/>
      <c r="H193" s="262" t="s">
        <v>21</v>
      </c>
      <c r="I193" s="264"/>
      <c r="J193" s="261"/>
      <c r="K193" s="261"/>
      <c r="L193" s="265"/>
      <c r="M193" s="266"/>
      <c r="N193" s="267"/>
      <c r="O193" s="267"/>
      <c r="P193" s="267"/>
      <c r="Q193" s="267"/>
      <c r="R193" s="267"/>
      <c r="S193" s="267"/>
      <c r="T193" s="26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9" t="s">
        <v>163</v>
      </c>
      <c r="AU193" s="269" t="s">
        <v>83</v>
      </c>
      <c r="AV193" s="15" t="s">
        <v>81</v>
      </c>
      <c r="AW193" s="15" t="s">
        <v>35</v>
      </c>
      <c r="AX193" s="15" t="s">
        <v>73</v>
      </c>
      <c r="AY193" s="269" t="s">
        <v>151</v>
      </c>
    </row>
    <row r="194" s="13" customFormat="1">
      <c r="A194" s="13"/>
      <c r="B194" s="238"/>
      <c r="C194" s="239"/>
      <c r="D194" s="234" t="s">
        <v>163</v>
      </c>
      <c r="E194" s="240" t="s">
        <v>21</v>
      </c>
      <c r="F194" s="241" t="s">
        <v>808</v>
      </c>
      <c r="G194" s="239"/>
      <c r="H194" s="242">
        <v>87.730000000000004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83</v>
      </c>
      <c r="AV194" s="13" t="s">
        <v>83</v>
      </c>
      <c r="AW194" s="13" t="s">
        <v>35</v>
      </c>
      <c r="AX194" s="13" t="s">
        <v>81</v>
      </c>
      <c r="AY194" s="248" t="s">
        <v>151</v>
      </c>
    </row>
    <row r="195" s="13" customFormat="1">
      <c r="A195" s="13"/>
      <c r="B195" s="238"/>
      <c r="C195" s="239"/>
      <c r="D195" s="234" t="s">
        <v>163</v>
      </c>
      <c r="E195" s="239"/>
      <c r="F195" s="241" t="s">
        <v>810</v>
      </c>
      <c r="G195" s="239"/>
      <c r="H195" s="242">
        <v>89.484999999999999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163</v>
      </c>
      <c r="AU195" s="248" t="s">
        <v>83</v>
      </c>
      <c r="AV195" s="13" t="s">
        <v>83</v>
      </c>
      <c r="AW195" s="13" t="s">
        <v>4</v>
      </c>
      <c r="AX195" s="13" t="s">
        <v>81</v>
      </c>
      <c r="AY195" s="248" t="s">
        <v>151</v>
      </c>
    </row>
    <row r="196" s="2" customFormat="1" ht="33" customHeight="1">
      <c r="A196" s="41"/>
      <c r="B196" s="42"/>
      <c r="C196" s="281" t="s">
        <v>327</v>
      </c>
      <c r="D196" s="281" t="s">
        <v>407</v>
      </c>
      <c r="E196" s="282" t="s">
        <v>413</v>
      </c>
      <c r="F196" s="283" t="s">
        <v>414</v>
      </c>
      <c r="G196" s="284" t="s">
        <v>180</v>
      </c>
      <c r="H196" s="285">
        <v>89.484999999999999</v>
      </c>
      <c r="I196" s="286"/>
      <c r="J196" s="287">
        <f>ROUND(I196*H196,2)</f>
        <v>0</v>
      </c>
      <c r="K196" s="283" t="s">
        <v>21</v>
      </c>
      <c r="L196" s="288"/>
      <c r="M196" s="289" t="s">
        <v>21</v>
      </c>
      <c r="N196" s="290" t="s">
        <v>44</v>
      </c>
      <c r="O196" s="87"/>
      <c r="P196" s="230">
        <f>O196*H196</f>
        <v>0</v>
      </c>
      <c r="Q196" s="230">
        <v>0.012</v>
      </c>
      <c r="R196" s="230">
        <f>Q196*H196</f>
        <v>1.07382</v>
      </c>
      <c r="S196" s="230">
        <v>0</v>
      </c>
      <c r="T196" s="23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32" t="s">
        <v>372</v>
      </c>
      <c r="AT196" s="232" t="s">
        <v>407</v>
      </c>
      <c r="AU196" s="232" t="s">
        <v>83</v>
      </c>
      <c r="AY196" s="19" t="s">
        <v>151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9" t="s">
        <v>81</v>
      </c>
      <c r="BK196" s="233">
        <f>ROUND(I196*H196,2)</f>
        <v>0</v>
      </c>
      <c r="BL196" s="19" t="s">
        <v>271</v>
      </c>
      <c r="BM196" s="232" t="s">
        <v>811</v>
      </c>
    </row>
    <row r="197" s="2" customFormat="1">
      <c r="A197" s="41"/>
      <c r="B197" s="42"/>
      <c r="C197" s="43"/>
      <c r="D197" s="234" t="s">
        <v>161</v>
      </c>
      <c r="E197" s="43"/>
      <c r="F197" s="235" t="s">
        <v>414</v>
      </c>
      <c r="G197" s="43"/>
      <c r="H197" s="43"/>
      <c r="I197" s="139"/>
      <c r="J197" s="43"/>
      <c r="K197" s="43"/>
      <c r="L197" s="47"/>
      <c r="M197" s="236"/>
      <c r="N197" s="237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161</v>
      </c>
      <c r="AU197" s="19" t="s">
        <v>83</v>
      </c>
    </row>
    <row r="198" s="15" customFormat="1">
      <c r="A198" s="15"/>
      <c r="B198" s="260"/>
      <c r="C198" s="261"/>
      <c r="D198" s="234" t="s">
        <v>163</v>
      </c>
      <c r="E198" s="262" t="s">
        <v>21</v>
      </c>
      <c r="F198" s="263" t="s">
        <v>404</v>
      </c>
      <c r="G198" s="261"/>
      <c r="H198" s="262" t="s">
        <v>21</v>
      </c>
      <c r="I198" s="264"/>
      <c r="J198" s="261"/>
      <c r="K198" s="261"/>
      <c r="L198" s="265"/>
      <c r="M198" s="266"/>
      <c r="N198" s="267"/>
      <c r="O198" s="267"/>
      <c r="P198" s="267"/>
      <c r="Q198" s="267"/>
      <c r="R198" s="267"/>
      <c r="S198" s="267"/>
      <c r="T198" s="26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9" t="s">
        <v>163</v>
      </c>
      <c r="AU198" s="269" t="s">
        <v>83</v>
      </c>
      <c r="AV198" s="15" t="s">
        <v>81</v>
      </c>
      <c r="AW198" s="15" t="s">
        <v>35</v>
      </c>
      <c r="AX198" s="15" t="s">
        <v>73</v>
      </c>
      <c r="AY198" s="269" t="s">
        <v>151</v>
      </c>
    </row>
    <row r="199" s="13" customFormat="1">
      <c r="A199" s="13"/>
      <c r="B199" s="238"/>
      <c r="C199" s="239"/>
      <c r="D199" s="234" t="s">
        <v>163</v>
      </c>
      <c r="E199" s="240" t="s">
        <v>21</v>
      </c>
      <c r="F199" s="241" t="s">
        <v>808</v>
      </c>
      <c r="G199" s="239"/>
      <c r="H199" s="242">
        <v>87.730000000000004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83</v>
      </c>
      <c r="AV199" s="13" t="s">
        <v>83</v>
      </c>
      <c r="AW199" s="13" t="s">
        <v>35</v>
      </c>
      <c r="AX199" s="13" t="s">
        <v>81</v>
      </c>
      <c r="AY199" s="248" t="s">
        <v>151</v>
      </c>
    </row>
    <row r="200" s="13" customFormat="1">
      <c r="A200" s="13"/>
      <c r="B200" s="238"/>
      <c r="C200" s="239"/>
      <c r="D200" s="234" t="s">
        <v>163</v>
      </c>
      <c r="E200" s="239"/>
      <c r="F200" s="241" t="s">
        <v>810</v>
      </c>
      <c r="G200" s="239"/>
      <c r="H200" s="242">
        <v>89.484999999999999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163</v>
      </c>
      <c r="AU200" s="248" t="s">
        <v>83</v>
      </c>
      <c r="AV200" s="13" t="s">
        <v>83</v>
      </c>
      <c r="AW200" s="13" t="s">
        <v>4</v>
      </c>
      <c r="AX200" s="13" t="s">
        <v>81</v>
      </c>
      <c r="AY200" s="248" t="s">
        <v>151</v>
      </c>
    </row>
    <row r="201" s="2" customFormat="1" ht="44.25" customHeight="1">
      <c r="A201" s="41"/>
      <c r="B201" s="42"/>
      <c r="C201" s="221" t="s">
        <v>333</v>
      </c>
      <c r="D201" s="221" t="s">
        <v>154</v>
      </c>
      <c r="E201" s="222" t="s">
        <v>812</v>
      </c>
      <c r="F201" s="223" t="s">
        <v>813</v>
      </c>
      <c r="G201" s="224" t="s">
        <v>297</v>
      </c>
      <c r="H201" s="225">
        <v>0.25</v>
      </c>
      <c r="I201" s="226"/>
      <c r="J201" s="227">
        <f>ROUND(I201*H201,2)</f>
        <v>0</v>
      </c>
      <c r="K201" s="223" t="s">
        <v>21</v>
      </c>
      <c r="L201" s="47"/>
      <c r="M201" s="228" t="s">
        <v>21</v>
      </c>
      <c r="N201" s="229" t="s">
        <v>44</v>
      </c>
      <c r="O201" s="87"/>
      <c r="P201" s="230">
        <f>O201*H201</f>
        <v>0</v>
      </c>
      <c r="Q201" s="230">
        <v>6.0000000000000002E-05</v>
      </c>
      <c r="R201" s="230">
        <f>Q201*H201</f>
        <v>1.5E-05</v>
      </c>
      <c r="S201" s="230">
        <v>0</v>
      </c>
      <c r="T201" s="23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32" t="s">
        <v>271</v>
      </c>
      <c r="AT201" s="232" t="s">
        <v>154</v>
      </c>
      <c r="AU201" s="232" t="s">
        <v>83</v>
      </c>
      <c r="AY201" s="19" t="s">
        <v>151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9" t="s">
        <v>81</v>
      </c>
      <c r="BK201" s="233">
        <f>ROUND(I201*H201,2)</f>
        <v>0</v>
      </c>
      <c r="BL201" s="19" t="s">
        <v>271</v>
      </c>
      <c r="BM201" s="232" t="s">
        <v>814</v>
      </c>
    </row>
    <row r="202" s="2" customFormat="1">
      <c r="A202" s="41"/>
      <c r="B202" s="42"/>
      <c r="C202" s="43"/>
      <c r="D202" s="234" t="s">
        <v>161</v>
      </c>
      <c r="E202" s="43"/>
      <c r="F202" s="235" t="s">
        <v>813</v>
      </c>
      <c r="G202" s="43"/>
      <c r="H202" s="43"/>
      <c r="I202" s="139"/>
      <c r="J202" s="43"/>
      <c r="K202" s="43"/>
      <c r="L202" s="47"/>
      <c r="M202" s="236"/>
      <c r="N202" s="237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161</v>
      </c>
      <c r="AU202" s="19" t="s">
        <v>83</v>
      </c>
    </row>
    <row r="203" s="13" customFormat="1">
      <c r="A203" s="13"/>
      <c r="B203" s="238"/>
      <c r="C203" s="239"/>
      <c r="D203" s="234" t="s">
        <v>163</v>
      </c>
      <c r="E203" s="240" t="s">
        <v>21</v>
      </c>
      <c r="F203" s="241" t="s">
        <v>815</v>
      </c>
      <c r="G203" s="239"/>
      <c r="H203" s="242">
        <v>0.25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163</v>
      </c>
      <c r="AU203" s="248" t="s">
        <v>83</v>
      </c>
      <c r="AV203" s="13" t="s">
        <v>83</v>
      </c>
      <c r="AW203" s="13" t="s">
        <v>35</v>
      </c>
      <c r="AX203" s="13" t="s">
        <v>81</v>
      </c>
      <c r="AY203" s="248" t="s">
        <v>151</v>
      </c>
    </row>
    <row r="204" s="2" customFormat="1" ht="21.75" customHeight="1">
      <c r="A204" s="41"/>
      <c r="B204" s="42"/>
      <c r="C204" s="221" t="s">
        <v>341</v>
      </c>
      <c r="D204" s="221" t="s">
        <v>154</v>
      </c>
      <c r="E204" s="222" t="s">
        <v>816</v>
      </c>
      <c r="F204" s="223" t="s">
        <v>817</v>
      </c>
      <c r="G204" s="224" t="s">
        <v>322</v>
      </c>
      <c r="H204" s="225">
        <v>1.792</v>
      </c>
      <c r="I204" s="226"/>
      <c r="J204" s="227">
        <f>ROUND(I204*H204,2)</f>
        <v>0</v>
      </c>
      <c r="K204" s="223" t="s">
        <v>158</v>
      </c>
      <c r="L204" s="47"/>
      <c r="M204" s="228" t="s">
        <v>21</v>
      </c>
      <c r="N204" s="229" t="s">
        <v>44</v>
      </c>
      <c r="O204" s="8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32" t="s">
        <v>271</v>
      </c>
      <c r="AT204" s="232" t="s">
        <v>154</v>
      </c>
      <c r="AU204" s="232" t="s">
        <v>83</v>
      </c>
      <c r="AY204" s="19" t="s">
        <v>151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9" t="s">
        <v>81</v>
      </c>
      <c r="BK204" s="233">
        <f>ROUND(I204*H204,2)</f>
        <v>0</v>
      </c>
      <c r="BL204" s="19" t="s">
        <v>271</v>
      </c>
      <c r="BM204" s="232" t="s">
        <v>818</v>
      </c>
    </row>
    <row r="205" s="2" customFormat="1">
      <c r="A205" s="41"/>
      <c r="B205" s="42"/>
      <c r="C205" s="43"/>
      <c r="D205" s="234" t="s">
        <v>161</v>
      </c>
      <c r="E205" s="43"/>
      <c r="F205" s="235" t="s">
        <v>819</v>
      </c>
      <c r="G205" s="43"/>
      <c r="H205" s="43"/>
      <c r="I205" s="139"/>
      <c r="J205" s="43"/>
      <c r="K205" s="43"/>
      <c r="L205" s="47"/>
      <c r="M205" s="236"/>
      <c r="N205" s="237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161</v>
      </c>
      <c r="AU205" s="19" t="s">
        <v>83</v>
      </c>
    </row>
    <row r="206" s="2" customFormat="1" ht="21.75" customHeight="1">
      <c r="A206" s="41"/>
      <c r="B206" s="42"/>
      <c r="C206" s="221" t="s">
        <v>347</v>
      </c>
      <c r="D206" s="221" t="s">
        <v>154</v>
      </c>
      <c r="E206" s="222" t="s">
        <v>465</v>
      </c>
      <c r="F206" s="223" t="s">
        <v>466</v>
      </c>
      <c r="G206" s="224" t="s">
        <v>322</v>
      </c>
      <c r="H206" s="225">
        <v>1.792</v>
      </c>
      <c r="I206" s="226"/>
      <c r="J206" s="227">
        <f>ROUND(I206*H206,2)</f>
        <v>0</v>
      </c>
      <c r="K206" s="223" t="s">
        <v>158</v>
      </c>
      <c r="L206" s="47"/>
      <c r="M206" s="228" t="s">
        <v>21</v>
      </c>
      <c r="N206" s="229" t="s">
        <v>44</v>
      </c>
      <c r="O206" s="8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32" t="s">
        <v>271</v>
      </c>
      <c r="AT206" s="232" t="s">
        <v>154</v>
      </c>
      <c r="AU206" s="232" t="s">
        <v>83</v>
      </c>
      <c r="AY206" s="19" t="s">
        <v>151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9" t="s">
        <v>81</v>
      </c>
      <c r="BK206" s="233">
        <f>ROUND(I206*H206,2)</f>
        <v>0</v>
      </c>
      <c r="BL206" s="19" t="s">
        <v>271</v>
      </c>
      <c r="BM206" s="232" t="s">
        <v>820</v>
      </c>
    </row>
    <row r="207" s="2" customFormat="1">
      <c r="A207" s="41"/>
      <c r="B207" s="42"/>
      <c r="C207" s="43"/>
      <c r="D207" s="234" t="s">
        <v>161</v>
      </c>
      <c r="E207" s="43"/>
      <c r="F207" s="235" t="s">
        <v>468</v>
      </c>
      <c r="G207" s="43"/>
      <c r="H207" s="43"/>
      <c r="I207" s="139"/>
      <c r="J207" s="43"/>
      <c r="K207" s="43"/>
      <c r="L207" s="47"/>
      <c r="M207" s="236"/>
      <c r="N207" s="237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161</v>
      </c>
      <c r="AU207" s="19" t="s">
        <v>83</v>
      </c>
    </row>
    <row r="208" s="12" customFormat="1" ht="22.8" customHeight="1">
      <c r="A208" s="12"/>
      <c r="B208" s="205"/>
      <c r="C208" s="206"/>
      <c r="D208" s="207" t="s">
        <v>72</v>
      </c>
      <c r="E208" s="219" t="s">
        <v>476</v>
      </c>
      <c r="F208" s="219" t="s">
        <v>477</v>
      </c>
      <c r="G208" s="206"/>
      <c r="H208" s="206"/>
      <c r="I208" s="209"/>
      <c r="J208" s="220">
        <f>BK208</f>
        <v>0</v>
      </c>
      <c r="K208" s="206"/>
      <c r="L208" s="211"/>
      <c r="M208" s="212"/>
      <c r="N208" s="213"/>
      <c r="O208" s="213"/>
      <c r="P208" s="214">
        <f>SUM(P209:P225)</f>
        <v>0</v>
      </c>
      <c r="Q208" s="213"/>
      <c r="R208" s="214">
        <f>SUM(R209:R225)</f>
        <v>0.00050000000000000001</v>
      </c>
      <c r="S208" s="213"/>
      <c r="T208" s="215">
        <f>SUM(T209:T225)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6" t="s">
        <v>83</v>
      </c>
      <c r="AT208" s="217" t="s">
        <v>72</v>
      </c>
      <c r="AU208" s="217" t="s">
        <v>81</v>
      </c>
      <c r="AY208" s="216" t="s">
        <v>151</v>
      </c>
      <c r="BK208" s="218">
        <f>SUM(BK209:BK225)</f>
        <v>0</v>
      </c>
    </row>
    <row r="209" s="2" customFormat="1" ht="16.5" customHeight="1">
      <c r="A209" s="41"/>
      <c r="B209" s="42"/>
      <c r="C209" s="221" t="s">
        <v>354</v>
      </c>
      <c r="D209" s="221" t="s">
        <v>154</v>
      </c>
      <c r="E209" s="222" t="s">
        <v>479</v>
      </c>
      <c r="F209" s="223" t="s">
        <v>480</v>
      </c>
      <c r="G209" s="224" t="s">
        <v>157</v>
      </c>
      <c r="H209" s="225">
        <v>2</v>
      </c>
      <c r="I209" s="226"/>
      <c r="J209" s="227">
        <f>ROUND(I209*H209,2)</f>
        <v>0</v>
      </c>
      <c r="K209" s="223" t="s">
        <v>21</v>
      </c>
      <c r="L209" s="47"/>
      <c r="M209" s="228" t="s">
        <v>21</v>
      </c>
      <c r="N209" s="229" t="s">
        <v>44</v>
      </c>
      <c r="O209" s="8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32" t="s">
        <v>271</v>
      </c>
      <c r="AT209" s="232" t="s">
        <v>154</v>
      </c>
      <c r="AU209" s="232" t="s">
        <v>83</v>
      </c>
      <c r="AY209" s="19" t="s">
        <v>151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9" t="s">
        <v>81</v>
      </c>
      <c r="BK209" s="233">
        <f>ROUND(I209*H209,2)</f>
        <v>0</v>
      </c>
      <c r="BL209" s="19" t="s">
        <v>271</v>
      </c>
      <c r="BM209" s="232" t="s">
        <v>821</v>
      </c>
    </row>
    <row r="210" s="2" customFormat="1">
      <c r="A210" s="41"/>
      <c r="B210" s="42"/>
      <c r="C210" s="43"/>
      <c r="D210" s="234" t="s">
        <v>161</v>
      </c>
      <c r="E210" s="43"/>
      <c r="F210" s="235" t="s">
        <v>482</v>
      </c>
      <c r="G210" s="43"/>
      <c r="H210" s="43"/>
      <c r="I210" s="139"/>
      <c r="J210" s="43"/>
      <c r="K210" s="43"/>
      <c r="L210" s="47"/>
      <c r="M210" s="236"/>
      <c r="N210" s="237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161</v>
      </c>
      <c r="AU210" s="19" t="s">
        <v>83</v>
      </c>
    </row>
    <row r="211" s="13" customFormat="1">
      <c r="A211" s="13"/>
      <c r="B211" s="238"/>
      <c r="C211" s="239"/>
      <c r="D211" s="234" t="s">
        <v>163</v>
      </c>
      <c r="E211" s="240" t="s">
        <v>21</v>
      </c>
      <c r="F211" s="241" t="s">
        <v>822</v>
      </c>
      <c r="G211" s="239"/>
      <c r="H211" s="242">
        <v>2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83</v>
      </c>
      <c r="AV211" s="13" t="s">
        <v>83</v>
      </c>
      <c r="AW211" s="13" t="s">
        <v>35</v>
      </c>
      <c r="AX211" s="13" t="s">
        <v>73</v>
      </c>
      <c r="AY211" s="248" t="s">
        <v>151</v>
      </c>
    </row>
    <row r="212" s="14" customFormat="1">
      <c r="A212" s="14"/>
      <c r="B212" s="249"/>
      <c r="C212" s="250"/>
      <c r="D212" s="234" t="s">
        <v>163</v>
      </c>
      <c r="E212" s="251" t="s">
        <v>21</v>
      </c>
      <c r="F212" s="252" t="s">
        <v>177</v>
      </c>
      <c r="G212" s="250"/>
      <c r="H212" s="253">
        <v>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163</v>
      </c>
      <c r="AU212" s="259" t="s">
        <v>83</v>
      </c>
      <c r="AV212" s="14" t="s">
        <v>159</v>
      </c>
      <c r="AW212" s="14" t="s">
        <v>35</v>
      </c>
      <c r="AX212" s="14" t="s">
        <v>81</v>
      </c>
      <c r="AY212" s="259" t="s">
        <v>151</v>
      </c>
    </row>
    <row r="213" s="2" customFormat="1" ht="16.5" customHeight="1">
      <c r="A213" s="41"/>
      <c r="B213" s="42"/>
      <c r="C213" s="221" t="s">
        <v>360</v>
      </c>
      <c r="D213" s="221" t="s">
        <v>154</v>
      </c>
      <c r="E213" s="222" t="s">
        <v>823</v>
      </c>
      <c r="F213" s="223" t="s">
        <v>824</v>
      </c>
      <c r="G213" s="224" t="s">
        <v>157</v>
      </c>
      <c r="H213" s="225">
        <v>2</v>
      </c>
      <c r="I213" s="226"/>
      <c r="J213" s="227">
        <f>ROUND(I213*H213,2)</f>
        <v>0</v>
      </c>
      <c r="K213" s="223" t="s">
        <v>21</v>
      </c>
      <c r="L213" s="47"/>
      <c r="M213" s="228" t="s">
        <v>21</v>
      </c>
      <c r="N213" s="229" t="s">
        <v>44</v>
      </c>
      <c r="O213" s="8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32" t="s">
        <v>271</v>
      </c>
      <c r="AT213" s="232" t="s">
        <v>154</v>
      </c>
      <c r="AU213" s="232" t="s">
        <v>83</v>
      </c>
      <c r="AY213" s="19" t="s">
        <v>151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9" t="s">
        <v>81</v>
      </c>
      <c r="BK213" s="233">
        <f>ROUND(I213*H213,2)</f>
        <v>0</v>
      </c>
      <c r="BL213" s="19" t="s">
        <v>271</v>
      </c>
      <c r="BM213" s="232" t="s">
        <v>825</v>
      </c>
    </row>
    <row r="214" s="2" customFormat="1">
      <c r="A214" s="41"/>
      <c r="B214" s="42"/>
      <c r="C214" s="43"/>
      <c r="D214" s="234" t="s">
        <v>161</v>
      </c>
      <c r="E214" s="43"/>
      <c r="F214" s="235" t="s">
        <v>826</v>
      </c>
      <c r="G214" s="43"/>
      <c r="H214" s="43"/>
      <c r="I214" s="139"/>
      <c r="J214" s="43"/>
      <c r="K214" s="43"/>
      <c r="L214" s="47"/>
      <c r="M214" s="236"/>
      <c r="N214" s="237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161</v>
      </c>
      <c r="AU214" s="19" t="s">
        <v>83</v>
      </c>
    </row>
    <row r="215" s="13" customFormat="1">
      <c r="A215" s="13"/>
      <c r="B215" s="238"/>
      <c r="C215" s="239"/>
      <c r="D215" s="234" t="s">
        <v>163</v>
      </c>
      <c r="E215" s="240" t="s">
        <v>21</v>
      </c>
      <c r="F215" s="241" t="s">
        <v>827</v>
      </c>
      <c r="G215" s="239"/>
      <c r="H215" s="242">
        <v>2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83</v>
      </c>
      <c r="AV215" s="13" t="s">
        <v>83</v>
      </c>
      <c r="AW215" s="13" t="s">
        <v>35</v>
      </c>
      <c r="AX215" s="13" t="s">
        <v>81</v>
      </c>
      <c r="AY215" s="248" t="s">
        <v>151</v>
      </c>
    </row>
    <row r="216" s="2" customFormat="1" ht="16.5" customHeight="1">
      <c r="A216" s="41"/>
      <c r="B216" s="42"/>
      <c r="C216" s="221" t="s">
        <v>365</v>
      </c>
      <c r="D216" s="221" t="s">
        <v>154</v>
      </c>
      <c r="E216" s="222" t="s">
        <v>828</v>
      </c>
      <c r="F216" s="223" t="s">
        <v>829</v>
      </c>
      <c r="G216" s="224" t="s">
        <v>157</v>
      </c>
      <c r="H216" s="225">
        <v>1</v>
      </c>
      <c r="I216" s="226"/>
      <c r="J216" s="227">
        <f>ROUND(I216*H216,2)</f>
        <v>0</v>
      </c>
      <c r="K216" s="223" t="s">
        <v>21</v>
      </c>
      <c r="L216" s="47"/>
      <c r="M216" s="228" t="s">
        <v>21</v>
      </c>
      <c r="N216" s="229" t="s">
        <v>44</v>
      </c>
      <c r="O216" s="8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32" t="s">
        <v>271</v>
      </c>
      <c r="AT216" s="232" t="s">
        <v>154</v>
      </c>
      <c r="AU216" s="232" t="s">
        <v>83</v>
      </c>
      <c r="AY216" s="19" t="s">
        <v>151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9" t="s">
        <v>81</v>
      </c>
      <c r="BK216" s="233">
        <f>ROUND(I216*H216,2)</f>
        <v>0</v>
      </c>
      <c r="BL216" s="19" t="s">
        <v>271</v>
      </c>
      <c r="BM216" s="232" t="s">
        <v>830</v>
      </c>
    </row>
    <row r="217" s="2" customFormat="1">
      <c r="A217" s="41"/>
      <c r="B217" s="42"/>
      <c r="C217" s="43"/>
      <c r="D217" s="234" t="s">
        <v>161</v>
      </c>
      <c r="E217" s="43"/>
      <c r="F217" s="235" t="s">
        <v>831</v>
      </c>
      <c r="G217" s="43"/>
      <c r="H217" s="43"/>
      <c r="I217" s="139"/>
      <c r="J217" s="43"/>
      <c r="K217" s="43"/>
      <c r="L217" s="47"/>
      <c r="M217" s="236"/>
      <c r="N217" s="237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161</v>
      </c>
      <c r="AU217" s="19" t="s">
        <v>83</v>
      </c>
    </row>
    <row r="218" s="13" customFormat="1">
      <c r="A218" s="13"/>
      <c r="B218" s="238"/>
      <c r="C218" s="239"/>
      <c r="D218" s="234" t="s">
        <v>163</v>
      </c>
      <c r="E218" s="240" t="s">
        <v>21</v>
      </c>
      <c r="F218" s="241" t="s">
        <v>832</v>
      </c>
      <c r="G218" s="239"/>
      <c r="H218" s="242">
        <v>1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163</v>
      </c>
      <c r="AU218" s="248" t="s">
        <v>83</v>
      </c>
      <c r="AV218" s="13" t="s">
        <v>83</v>
      </c>
      <c r="AW218" s="13" t="s">
        <v>35</v>
      </c>
      <c r="AX218" s="13" t="s">
        <v>81</v>
      </c>
      <c r="AY218" s="248" t="s">
        <v>151</v>
      </c>
    </row>
    <row r="219" s="2" customFormat="1" ht="33" customHeight="1">
      <c r="A219" s="41"/>
      <c r="B219" s="42"/>
      <c r="C219" s="221" t="s">
        <v>372</v>
      </c>
      <c r="D219" s="221" t="s">
        <v>154</v>
      </c>
      <c r="E219" s="222" t="s">
        <v>485</v>
      </c>
      <c r="F219" s="223" t="s">
        <v>486</v>
      </c>
      <c r="G219" s="224" t="s">
        <v>157</v>
      </c>
      <c r="H219" s="225">
        <v>5</v>
      </c>
      <c r="I219" s="226"/>
      <c r="J219" s="227">
        <f>ROUND(I219*H219,2)</f>
        <v>0</v>
      </c>
      <c r="K219" s="223" t="s">
        <v>21</v>
      </c>
      <c r="L219" s="47"/>
      <c r="M219" s="228" t="s">
        <v>21</v>
      </c>
      <c r="N219" s="229" t="s">
        <v>44</v>
      </c>
      <c r="O219" s="87"/>
      <c r="P219" s="230">
        <f>O219*H219</f>
        <v>0</v>
      </c>
      <c r="Q219" s="230">
        <v>0.00010000000000000001</v>
      </c>
      <c r="R219" s="230">
        <f>Q219*H219</f>
        <v>0.00050000000000000001</v>
      </c>
      <c r="S219" s="230">
        <v>0</v>
      </c>
      <c r="T219" s="23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32" t="s">
        <v>271</v>
      </c>
      <c r="AT219" s="232" t="s">
        <v>154</v>
      </c>
      <c r="AU219" s="232" t="s">
        <v>83</v>
      </c>
      <c r="AY219" s="19" t="s">
        <v>151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9" t="s">
        <v>81</v>
      </c>
      <c r="BK219" s="233">
        <f>ROUND(I219*H219,2)</f>
        <v>0</v>
      </c>
      <c r="BL219" s="19" t="s">
        <v>271</v>
      </c>
      <c r="BM219" s="232" t="s">
        <v>833</v>
      </c>
    </row>
    <row r="220" s="2" customFormat="1">
      <c r="A220" s="41"/>
      <c r="B220" s="42"/>
      <c r="C220" s="43"/>
      <c r="D220" s="234" t="s">
        <v>161</v>
      </c>
      <c r="E220" s="43"/>
      <c r="F220" s="235" t="s">
        <v>486</v>
      </c>
      <c r="G220" s="43"/>
      <c r="H220" s="43"/>
      <c r="I220" s="139"/>
      <c r="J220" s="43"/>
      <c r="K220" s="43"/>
      <c r="L220" s="47"/>
      <c r="M220" s="236"/>
      <c r="N220" s="237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161</v>
      </c>
      <c r="AU220" s="19" t="s">
        <v>83</v>
      </c>
    </row>
    <row r="221" s="13" customFormat="1">
      <c r="A221" s="13"/>
      <c r="B221" s="238"/>
      <c r="C221" s="239"/>
      <c r="D221" s="234" t="s">
        <v>163</v>
      </c>
      <c r="E221" s="240" t="s">
        <v>21</v>
      </c>
      <c r="F221" s="241" t="s">
        <v>185</v>
      </c>
      <c r="G221" s="239"/>
      <c r="H221" s="242">
        <v>5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83</v>
      </c>
      <c r="AV221" s="13" t="s">
        <v>83</v>
      </c>
      <c r="AW221" s="13" t="s">
        <v>35</v>
      </c>
      <c r="AX221" s="13" t="s">
        <v>81</v>
      </c>
      <c r="AY221" s="248" t="s">
        <v>151</v>
      </c>
    </row>
    <row r="222" s="2" customFormat="1" ht="21.75" customHeight="1">
      <c r="A222" s="41"/>
      <c r="B222" s="42"/>
      <c r="C222" s="221" t="s">
        <v>377</v>
      </c>
      <c r="D222" s="221" t="s">
        <v>154</v>
      </c>
      <c r="E222" s="222" t="s">
        <v>834</v>
      </c>
      <c r="F222" s="223" t="s">
        <v>835</v>
      </c>
      <c r="G222" s="224" t="s">
        <v>322</v>
      </c>
      <c r="H222" s="225">
        <v>0.001</v>
      </c>
      <c r="I222" s="226"/>
      <c r="J222" s="227">
        <f>ROUND(I222*H222,2)</f>
        <v>0</v>
      </c>
      <c r="K222" s="223" t="s">
        <v>158</v>
      </c>
      <c r="L222" s="47"/>
      <c r="M222" s="228" t="s">
        <v>21</v>
      </c>
      <c r="N222" s="229" t="s">
        <v>44</v>
      </c>
      <c r="O222" s="8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32" t="s">
        <v>271</v>
      </c>
      <c r="AT222" s="232" t="s">
        <v>154</v>
      </c>
      <c r="AU222" s="232" t="s">
        <v>83</v>
      </c>
      <c r="AY222" s="19" t="s">
        <v>151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9" t="s">
        <v>81</v>
      </c>
      <c r="BK222" s="233">
        <f>ROUND(I222*H222,2)</f>
        <v>0</v>
      </c>
      <c r="BL222" s="19" t="s">
        <v>271</v>
      </c>
      <c r="BM222" s="232" t="s">
        <v>836</v>
      </c>
    </row>
    <row r="223" s="2" customFormat="1">
      <c r="A223" s="41"/>
      <c r="B223" s="42"/>
      <c r="C223" s="43"/>
      <c r="D223" s="234" t="s">
        <v>161</v>
      </c>
      <c r="E223" s="43"/>
      <c r="F223" s="235" t="s">
        <v>837</v>
      </c>
      <c r="G223" s="43"/>
      <c r="H223" s="43"/>
      <c r="I223" s="139"/>
      <c r="J223" s="43"/>
      <c r="K223" s="43"/>
      <c r="L223" s="47"/>
      <c r="M223" s="236"/>
      <c r="N223" s="237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161</v>
      </c>
      <c r="AU223" s="19" t="s">
        <v>83</v>
      </c>
    </row>
    <row r="224" s="2" customFormat="1" ht="21.75" customHeight="1">
      <c r="A224" s="41"/>
      <c r="B224" s="42"/>
      <c r="C224" s="221" t="s">
        <v>383</v>
      </c>
      <c r="D224" s="221" t="s">
        <v>154</v>
      </c>
      <c r="E224" s="222" t="s">
        <v>505</v>
      </c>
      <c r="F224" s="223" t="s">
        <v>506</v>
      </c>
      <c r="G224" s="224" t="s">
        <v>322</v>
      </c>
      <c r="H224" s="225">
        <v>0.001</v>
      </c>
      <c r="I224" s="226"/>
      <c r="J224" s="227">
        <f>ROUND(I224*H224,2)</f>
        <v>0</v>
      </c>
      <c r="K224" s="223" t="s">
        <v>158</v>
      </c>
      <c r="L224" s="47"/>
      <c r="M224" s="228" t="s">
        <v>21</v>
      </c>
      <c r="N224" s="229" t="s">
        <v>44</v>
      </c>
      <c r="O224" s="8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32" t="s">
        <v>271</v>
      </c>
      <c r="AT224" s="232" t="s">
        <v>154</v>
      </c>
      <c r="AU224" s="232" t="s">
        <v>83</v>
      </c>
      <c r="AY224" s="19" t="s">
        <v>151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9" t="s">
        <v>81</v>
      </c>
      <c r="BK224" s="233">
        <f>ROUND(I224*H224,2)</f>
        <v>0</v>
      </c>
      <c r="BL224" s="19" t="s">
        <v>271</v>
      </c>
      <c r="BM224" s="232" t="s">
        <v>838</v>
      </c>
    </row>
    <row r="225" s="2" customFormat="1">
      <c r="A225" s="41"/>
      <c r="B225" s="42"/>
      <c r="C225" s="43"/>
      <c r="D225" s="234" t="s">
        <v>161</v>
      </c>
      <c r="E225" s="43"/>
      <c r="F225" s="235" t="s">
        <v>508</v>
      </c>
      <c r="G225" s="43"/>
      <c r="H225" s="43"/>
      <c r="I225" s="139"/>
      <c r="J225" s="43"/>
      <c r="K225" s="43"/>
      <c r="L225" s="47"/>
      <c r="M225" s="236"/>
      <c r="N225" s="237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161</v>
      </c>
      <c r="AU225" s="19" t="s">
        <v>83</v>
      </c>
    </row>
    <row r="226" s="12" customFormat="1" ht="22.8" customHeight="1">
      <c r="A226" s="12"/>
      <c r="B226" s="205"/>
      <c r="C226" s="206"/>
      <c r="D226" s="207" t="s">
        <v>72</v>
      </c>
      <c r="E226" s="219" t="s">
        <v>522</v>
      </c>
      <c r="F226" s="219" t="s">
        <v>523</v>
      </c>
      <c r="G226" s="206"/>
      <c r="H226" s="206"/>
      <c r="I226" s="209"/>
      <c r="J226" s="220">
        <f>BK226</f>
        <v>0</v>
      </c>
      <c r="K226" s="206"/>
      <c r="L226" s="211"/>
      <c r="M226" s="212"/>
      <c r="N226" s="213"/>
      <c r="O226" s="213"/>
      <c r="P226" s="214">
        <f>SUM(P227:P323)</f>
        <v>0</v>
      </c>
      <c r="Q226" s="213"/>
      <c r="R226" s="214">
        <f>SUM(R227:R323)</f>
        <v>0.35024777999999995</v>
      </c>
      <c r="S226" s="213"/>
      <c r="T226" s="215">
        <f>SUM(T227:T323)</f>
        <v>0.76246199999999997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6" t="s">
        <v>83</v>
      </c>
      <c r="AT226" s="217" t="s">
        <v>72</v>
      </c>
      <c r="AU226" s="217" t="s">
        <v>81</v>
      </c>
      <c r="AY226" s="216" t="s">
        <v>151</v>
      </c>
      <c r="BK226" s="218">
        <f>SUM(BK227:BK323)</f>
        <v>0</v>
      </c>
    </row>
    <row r="227" s="2" customFormat="1" ht="21.75" customHeight="1">
      <c r="A227" s="41"/>
      <c r="B227" s="42"/>
      <c r="C227" s="221" t="s">
        <v>393</v>
      </c>
      <c r="D227" s="221" t="s">
        <v>154</v>
      </c>
      <c r="E227" s="222" t="s">
        <v>839</v>
      </c>
      <c r="F227" s="223" t="s">
        <v>840</v>
      </c>
      <c r="G227" s="224" t="s">
        <v>297</v>
      </c>
      <c r="H227" s="225">
        <v>5.04</v>
      </c>
      <c r="I227" s="226"/>
      <c r="J227" s="227">
        <f>ROUND(I227*H227,2)</f>
        <v>0</v>
      </c>
      <c r="K227" s="223" t="s">
        <v>158</v>
      </c>
      <c r="L227" s="47"/>
      <c r="M227" s="228" t="s">
        <v>21</v>
      </c>
      <c r="N227" s="229" t="s">
        <v>44</v>
      </c>
      <c r="O227" s="87"/>
      <c r="P227" s="230">
        <f>O227*H227</f>
        <v>0</v>
      </c>
      <c r="Q227" s="230">
        <v>0.0051000000000000004</v>
      </c>
      <c r="R227" s="230">
        <f>Q227*H227</f>
        <v>0.025704000000000001</v>
      </c>
      <c r="S227" s="230">
        <v>0</v>
      </c>
      <c r="T227" s="23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32" t="s">
        <v>271</v>
      </c>
      <c r="AT227" s="232" t="s">
        <v>154</v>
      </c>
      <c r="AU227" s="232" t="s">
        <v>83</v>
      </c>
      <c r="AY227" s="19" t="s">
        <v>151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9" t="s">
        <v>81</v>
      </c>
      <c r="BK227" s="233">
        <f>ROUND(I227*H227,2)</f>
        <v>0</v>
      </c>
      <c r="BL227" s="19" t="s">
        <v>271</v>
      </c>
      <c r="BM227" s="232" t="s">
        <v>841</v>
      </c>
    </row>
    <row r="228" s="2" customFormat="1">
      <c r="A228" s="41"/>
      <c r="B228" s="42"/>
      <c r="C228" s="43"/>
      <c r="D228" s="234" t="s">
        <v>161</v>
      </c>
      <c r="E228" s="43"/>
      <c r="F228" s="235" t="s">
        <v>842</v>
      </c>
      <c r="G228" s="43"/>
      <c r="H228" s="43"/>
      <c r="I228" s="139"/>
      <c r="J228" s="43"/>
      <c r="K228" s="43"/>
      <c r="L228" s="47"/>
      <c r="M228" s="236"/>
      <c r="N228" s="237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161</v>
      </c>
      <c r="AU228" s="19" t="s">
        <v>83</v>
      </c>
    </row>
    <row r="229" s="13" customFormat="1">
      <c r="A229" s="13"/>
      <c r="B229" s="238"/>
      <c r="C229" s="239"/>
      <c r="D229" s="234" t="s">
        <v>163</v>
      </c>
      <c r="E229" s="240" t="s">
        <v>21</v>
      </c>
      <c r="F229" s="241" t="s">
        <v>843</v>
      </c>
      <c r="G229" s="239"/>
      <c r="H229" s="242">
        <v>2.8799999999999999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163</v>
      </c>
      <c r="AU229" s="248" t="s">
        <v>83</v>
      </c>
      <c r="AV229" s="13" t="s">
        <v>83</v>
      </c>
      <c r="AW229" s="13" t="s">
        <v>35</v>
      </c>
      <c r="AX229" s="13" t="s">
        <v>73</v>
      </c>
      <c r="AY229" s="248" t="s">
        <v>151</v>
      </c>
    </row>
    <row r="230" s="13" customFormat="1">
      <c r="A230" s="13"/>
      <c r="B230" s="238"/>
      <c r="C230" s="239"/>
      <c r="D230" s="234" t="s">
        <v>163</v>
      </c>
      <c r="E230" s="240" t="s">
        <v>21</v>
      </c>
      <c r="F230" s="241" t="s">
        <v>844</v>
      </c>
      <c r="G230" s="239"/>
      <c r="H230" s="242">
        <v>2.1600000000000001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163</v>
      </c>
      <c r="AU230" s="248" t="s">
        <v>83</v>
      </c>
      <c r="AV230" s="13" t="s">
        <v>83</v>
      </c>
      <c r="AW230" s="13" t="s">
        <v>35</v>
      </c>
      <c r="AX230" s="13" t="s">
        <v>73</v>
      </c>
      <c r="AY230" s="248" t="s">
        <v>151</v>
      </c>
    </row>
    <row r="231" s="14" customFormat="1">
      <c r="A231" s="14"/>
      <c r="B231" s="249"/>
      <c r="C231" s="250"/>
      <c r="D231" s="234" t="s">
        <v>163</v>
      </c>
      <c r="E231" s="251" t="s">
        <v>21</v>
      </c>
      <c r="F231" s="252" t="s">
        <v>177</v>
      </c>
      <c r="G231" s="250"/>
      <c r="H231" s="253">
        <v>5.04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163</v>
      </c>
      <c r="AU231" s="259" t="s">
        <v>83</v>
      </c>
      <c r="AV231" s="14" t="s">
        <v>159</v>
      </c>
      <c r="AW231" s="14" t="s">
        <v>35</v>
      </c>
      <c r="AX231" s="14" t="s">
        <v>81</v>
      </c>
      <c r="AY231" s="259" t="s">
        <v>151</v>
      </c>
    </row>
    <row r="232" s="2" customFormat="1" ht="21.75" customHeight="1">
      <c r="A232" s="41"/>
      <c r="B232" s="42"/>
      <c r="C232" s="281" t="s">
        <v>399</v>
      </c>
      <c r="D232" s="281" t="s">
        <v>407</v>
      </c>
      <c r="E232" s="282" t="s">
        <v>584</v>
      </c>
      <c r="F232" s="283" t="s">
        <v>585</v>
      </c>
      <c r="G232" s="284" t="s">
        <v>173</v>
      </c>
      <c r="H232" s="285">
        <v>0.058000000000000003</v>
      </c>
      <c r="I232" s="286"/>
      <c r="J232" s="287">
        <f>ROUND(I232*H232,2)</f>
        <v>0</v>
      </c>
      <c r="K232" s="283" t="s">
        <v>158</v>
      </c>
      <c r="L232" s="288"/>
      <c r="M232" s="289" t="s">
        <v>21</v>
      </c>
      <c r="N232" s="290" t="s">
        <v>44</v>
      </c>
      <c r="O232" s="87"/>
      <c r="P232" s="230">
        <f>O232*H232</f>
        <v>0</v>
      </c>
      <c r="Q232" s="230">
        <v>0.55000000000000004</v>
      </c>
      <c r="R232" s="230">
        <f>Q232*H232</f>
        <v>0.031900000000000005</v>
      </c>
      <c r="S232" s="230">
        <v>0</v>
      </c>
      <c r="T232" s="23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32" t="s">
        <v>372</v>
      </c>
      <c r="AT232" s="232" t="s">
        <v>407</v>
      </c>
      <c r="AU232" s="232" t="s">
        <v>83</v>
      </c>
      <c r="AY232" s="19" t="s">
        <v>151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9" t="s">
        <v>81</v>
      </c>
      <c r="BK232" s="233">
        <f>ROUND(I232*H232,2)</f>
        <v>0</v>
      </c>
      <c r="BL232" s="19" t="s">
        <v>271</v>
      </c>
      <c r="BM232" s="232" t="s">
        <v>845</v>
      </c>
    </row>
    <row r="233" s="2" customFormat="1">
      <c r="A233" s="41"/>
      <c r="B233" s="42"/>
      <c r="C233" s="43"/>
      <c r="D233" s="234" t="s">
        <v>161</v>
      </c>
      <c r="E233" s="43"/>
      <c r="F233" s="235" t="s">
        <v>585</v>
      </c>
      <c r="G233" s="43"/>
      <c r="H233" s="43"/>
      <c r="I233" s="139"/>
      <c r="J233" s="43"/>
      <c r="K233" s="43"/>
      <c r="L233" s="47"/>
      <c r="M233" s="236"/>
      <c r="N233" s="237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161</v>
      </c>
      <c r="AU233" s="19" t="s">
        <v>83</v>
      </c>
    </row>
    <row r="234" s="13" customFormat="1">
      <c r="A234" s="13"/>
      <c r="B234" s="238"/>
      <c r="C234" s="239"/>
      <c r="D234" s="234" t="s">
        <v>163</v>
      </c>
      <c r="E234" s="240" t="s">
        <v>21</v>
      </c>
      <c r="F234" s="241" t="s">
        <v>846</v>
      </c>
      <c r="G234" s="239"/>
      <c r="H234" s="242">
        <v>0.036999999999999998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163</v>
      </c>
      <c r="AU234" s="248" t="s">
        <v>83</v>
      </c>
      <c r="AV234" s="13" t="s">
        <v>83</v>
      </c>
      <c r="AW234" s="13" t="s">
        <v>35</v>
      </c>
      <c r="AX234" s="13" t="s">
        <v>73</v>
      </c>
      <c r="AY234" s="248" t="s">
        <v>151</v>
      </c>
    </row>
    <row r="235" s="13" customFormat="1">
      <c r="A235" s="13"/>
      <c r="B235" s="238"/>
      <c r="C235" s="239"/>
      <c r="D235" s="234" t="s">
        <v>163</v>
      </c>
      <c r="E235" s="240" t="s">
        <v>21</v>
      </c>
      <c r="F235" s="241" t="s">
        <v>847</v>
      </c>
      <c r="G235" s="239"/>
      <c r="H235" s="242">
        <v>0.016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163</v>
      </c>
      <c r="AU235" s="248" t="s">
        <v>83</v>
      </c>
      <c r="AV235" s="13" t="s">
        <v>83</v>
      </c>
      <c r="AW235" s="13" t="s">
        <v>35</v>
      </c>
      <c r="AX235" s="13" t="s">
        <v>73</v>
      </c>
      <c r="AY235" s="248" t="s">
        <v>151</v>
      </c>
    </row>
    <row r="236" s="14" customFormat="1">
      <c r="A236" s="14"/>
      <c r="B236" s="249"/>
      <c r="C236" s="250"/>
      <c r="D236" s="234" t="s">
        <v>163</v>
      </c>
      <c r="E236" s="251" t="s">
        <v>21</v>
      </c>
      <c r="F236" s="252" t="s">
        <v>177</v>
      </c>
      <c r="G236" s="250"/>
      <c r="H236" s="253">
        <v>0.052999999999999998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163</v>
      </c>
      <c r="AU236" s="259" t="s">
        <v>83</v>
      </c>
      <c r="AV236" s="14" t="s">
        <v>159</v>
      </c>
      <c r="AW236" s="14" t="s">
        <v>35</v>
      </c>
      <c r="AX236" s="14" t="s">
        <v>81</v>
      </c>
      <c r="AY236" s="259" t="s">
        <v>151</v>
      </c>
    </row>
    <row r="237" s="13" customFormat="1">
      <c r="A237" s="13"/>
      <c r="B237" s="238"/>
      <c r="C237" s="239"/>
      <c r="D237" s="234" t="s">
        <v>163</v>
      </c>
      <c r="E237" s="239"/>
      <c r="F237" s="241" t="s">
        <v>848</v>
      </c>
      <c r="G237" s="239"/>
      <c r="H237" s="242">
        <v>0.058000000000000003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163</v>
      </c>
      <c r="AU237" s="248" t="s">
        <v>83</v>
      </c>
      <c r="AV237" s="13" t="s">
        <v>83</v>
      </c>
      <c r="AW237" s="13" t="s">
        <v>4</v>
      </c>
      <c r="AX237" s="13" t="s">
        <v>81</v>
      </c>
      <c r="AY237" s="248" t="s">
        <v>151</v>
      </c>
    </row>
    <row r="238" s="2" customFormat="1" ht="21.75" customHeight="1">
      <c r="A238" s="41"/>
      <c r="B238" s="42"/>
      <c r="C238" s="281" t="s">
        <v>406</v>
      </c>
      <c r="D238" s="281" t="s">
        <v>407</v>
      </c>
      <c r="E238" s="282" t="s">
        <v>849</v>
      </c>
      <c r="F238" s="283" t="s">
        <v>850</v>
      </c>
      <c r="G238" s="284" t="s">
        <v>173</v>
      </c>
      <c r="H238" s="285">
        <v>0.11799999999999999</v>
      </c>
      <c r="I238" s="286"/>
      <c r="J238" s="287">
        <f>ROUND(I238*H238,2)</f>
        <v>0</v>
      </c>
      <c r="K238" s="283" t="s">
        <v>158</v>
      </c>
      <c r="L238" s="288"/>
      <c r="M238" s="289" t="s">
        <v>21</v>
      </c>
      <c r="N238" s="290" t="s">
        <v>44</v>
      </c>
      <c r="O238" s="87"/>
      <c r="P238" s="230">
        <f>O238*H238</f>
        <v>0</v>
      </c>
      <c r="Q238" s="230">
        <v>0.55000000000000004</v>
      </c>
      <c r="R238" s="230">
        <f>Q238*H238</f>
        <v>0.064899999999999999</v>
      </c>
      <c r="S238" s="230">
        <v>0</v>
      </c>
      <c r="T238" s="231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32" t="s">
        <v>372</v>
      </c>
      <c r="AT238" s="232" t="s">
        <v>407</v>
      </c>
      <c r="AU238" s="232" t="s">
        <v>83</v>
      </c>
      <c r="AY238" s="19" t="s">
        <v>151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9" t="s">
        <v>81</v>
      </c>
      <c r="BK238" s="233">
        <f>ROUND(I238*H238,2)</f>
        <v>0</v>
      </c>
      <c r="BL238" s="19" t="s">
        <v>271</v>
      </c>
      <c r="BM238" s="232" t="s">
        <v>851</v>
      </c>
    </row>
    <row r="239" s="2" customFormat="1">
      <c r="A239" s="41"/>
      <c r="B239" s="42"/>
      <c r="C239" s="43"/>
      <c r="D239" s="234" t="s">
        <v>161</v>
      </c>
      <c r="E239" s="43"/>
      <c r="F239" s="235" t="s">
        <v>850</v>
      </c>
      <c r="G239" s="43"/>
      <c r="H239" s="43"/>
      <c r="I239" s="139"/>
      <c r="J239" s="43"/>
      <c r="K239" s="43"/>
      <c r="L239" s="47"/>
      <c r="M239" s="236"/>
      <c r="N239" s="237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161</v>
      </c>
      <c r="AU239" s="19" t="s">
        <v>83</v>
      </c>
    </row>
    <row r="240" s="15" customFormat="1">
      <c r="A240" s="15"/>
      <c r="B240" s="260"/>
      <c r="C240" s="261"/>
      <c r="D240" s="234" t="s">
        <v>163</v>
      </c>
      <c r="E240" s="262" t="s">
        <v>21</v>
      </c>
      <c r="F240" s="263" t="s">
        <v>852</v>
      </c>
      <c r="G240" s="261"/>
      <c r="H240" s="262" t="s">
        <v>21</v>
      </c>
      <c r="I240" s="264"/>
      <c r="J240" s="261"/>
      <c r="K240" s="261"/>
      <c r="L240" s="265"/>
      <c r="M240" s="266"/>
      <c r="N240" s="267"/>
      <c r="O240" s="267"/>
      <c r="P240" s="267"/>
      <c r="Q240" s="267"/>
      <c r="R240" s="267"/>
      <c r="S240" s="267"/>
      <c r="T240" s="268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9" t="s">
        <v>163</v>
      </c>
      <c r="AU240" s="269" t="s">
        <v>83</v>
      </c>
      <c r="AV240" s="15" t="s">
        <v>81</v>
      </c>
      <c r="AW240" s="15" t="s">
        <v>35</v>
      </c>
      <c r="AX240" s="15" t="s">
        <v>73</v>
      </c>
      <c r="AY240" s="269" t="s">
        <v>151</v>
      </c>
    </row>
    <row r="241" s="13" customFormat="1">
      <c r="A241" s="13"/>
      <c r="B241" s="238"/>
      <c r="C241" s="239"/>
      <c r="D241" s="234" t="s">
        <v>163</v>
      </c>
      <c r="E241" s="240" t="s">
        <v>21</v>
      </c>
      <c r="F241" s="241" t="s">
        <v>853</v>
      </c>
      <c r="G241" s="239"/>
      <c r="H241" s="242">
        <v>0.062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163</v>
      </c>
      <c r="AU241" s="248" t="s">
        <v>83</v>
      </c>
      <c r="AV241" s="13" t="s">
        <v>83</v>
      </c>
      <c r="AW241" s="13" t="s">
        <v>35</v>
      </c>
      <c r="AX241" s="13" t="s">
        <v>73</v>
      </c>
      <c r="AY241" s="248" t="s">
        <v>151</v>
      </c>
    </row>
    <row r="242" s="13" customFormat="1">
      <c r="A242" s="13"/>
      <c r="B242" s="238"/>
      <c r="C242" s="239"/>
      <c r="D242" s="234" t="s">
        <v>163</v>
      </c>
      <c r="E242" s="240" t="s">
        <v>21</v>
      </c>
      <c r="F242" s="241" t="s">
        <v>854</v>
      </c>
      <c r="G242" s="239"/>
      <c r="H242" s="242">
        <v>0.044999999999999998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163</v>
      </c>
      <c r="AU242" s="248" t="s">
        <v>83</v>
      </c>
      <c r="AV242" s="13" t="s">
        <v>83</v>
      </c>
      <c r="AW242" s="13" t="s">
        <v>35</v>
      </c>
      <c r="AX242" s="13" t="s">
        <v>73</v>
      </c>
      <c r="AY242" s="248" t="s">
        <v>151</v>
      </c>
    </row>
    <row r="243" s="14" customFormat="1">
      <c r="A243" s="14"/>
      <c r="B243" s="249"/>
      <c r="C243" s="250"/>
      <c r="D243" s="234" t="s">
        <v>163</v>
      </c>
      <c r="E243" s="251" t="s">
        <v>21</v>
      </c>
      <c r="F243" s="252" t="s">
        <v>177</v>
      </c>
      <c r="G243" s="250"/>
      <c r="H243" s="253">
        <v>0.107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9" t="s">
        <v>163</v>
      </c>
      <c r="AU243" s="259" t="s">
        <v>83</v>
      </c>
      <c r="AV243" s="14" t="s">
        <v>159</v>
      </c>
      <c r="AW243" s="14" t="s">
        <v>35</v>
      </c>
      <c r="AX243" s="14" t="s">
        <v>81</v>
      </c>
      <c r="AY243" s="259" t="s">
        <v>151</v>
      </c>
    </row>
    <row r="244" s="13" customFormat="1">
      <c r="A244" s="13"/>
      <c r="B244" s="238"/>
      <c r="C244" s="239"/>
      <c r="D244" s="234" t="s">
        <v>163</v>
      </c>
      <c r="E244" s="239"/>
      <c r="F244" s="241" t="s">
        <v>855</v>
      </c>
      <c r="G244" s="239"/>
      <c r="H244" s="242">
        <v>0.11799999999999999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163</v>
      </c>
      <c r="AU244" s="248" t="s">
        <v>83</v>
      </c>
      <c r="AV244" s="13" t="s">
        <v>83</v>
      </c>
      <c r="AW244" s="13" t="s">
        <v>4</v>
      </c>
      <c r="AX244" s="13" t="s">
        <v>81</v>
      </c>
      <c r="AY244" s="248" t="s">
        <v>151</v>
      </c>
    </row>
    <row r="245" s="2" customFormat="1" ht="16.5" customHeight="1">
      <c r="A245" s="41"/>
      <c r="B245" s="42"/>
      <c r="C245" s="281" t="s">
        <v>412</v>
      </c>
      <c r="D245" s="281" t="s">
        <v>407</v>
      </c>
      <c r="E245" s="282" t="s">
        <v>596</v>
      </c>
      <c r="F245" s="283" t="s">
        <v>597</v>
      </c>
      <c r="G245" s="284" t="s">
        <v>173</v>
      </c>
      <c r="H245" s="285">
        <v>0.021999999999999999</v>
      </c>
      <c r="I245" s="286"/>
      <c r="J245" s="287">
        <f>ROUND(I245*H245,2)</f>
        <v>0</v>
      </c>
      <c r="K245" s="283" t="s">
        <v>158</v>
      </c>
      <c r="L245" s="288"/>
      <c r="M245" s="289" t="s">
        <v>21</v>
      </c>
      <c r="N245" s="290" t="s">
        <v>44</v>
      </c>
      <c r="O245" s="87"/>
      <c r="P245" s="230">
        <f>O245*H245</f>
        <v>0</v>
      </c>
      <c r="Q245" s="230">
        <v>0.55000000000000004</v>
      </c>
      <c r="R245" s="230">
        <f>Q245*H245</f>
        <v>0.0121</v>
      </c>
      <c r="S245" s="230">
        <v>0</v>
      </c>
      <c r="T245" s="23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32" t="s">
        <v>372</v>
      </c>
      <c r="AT245" s="232" t="s">
        <v>407</v>
      </c>
      <c r="AU245" s="232" t="s">
        <v>83</v>
      </c>
      <c r="AY245" s="19" t="s">
        <v>151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9" t="s">
        <v>81</v>
      </c>
      <c r="BK245" s="233">
        <f>ROUND(I245*H245,2)</f>
        <v>0</v>
      </c>
      <c r="BL245" s="19" t="s">
        <v>271</v>
      </c>
      <c r="BM245" s="232" t="s">
        <v>856</v>
      </c>
    </row>
    <row r="246" s="2" customFormat="1">
      <c r="A246" s="41"/>
      <c r="B246" s="42"/>
      <c r="C246" s="43"/>
      <c r="D246" s="234" t="s">
        <v>161</v>
      </c>
      <c r="E246" s="43"/>
      <c r="F246" s="235" t="s">
        <v>597</v>
      </c>
      <c r="G246" s="43"/>
      <c r="H246" s="43"/>
      <c r="I246" s="139"/>
      <c r="J246" s="43"/>
      <c r="K246" s="43"/>
      <c r="L246" s="47"/>
      <c r="M246" s="236"/>
      <c r="N246" s="237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161</v>
      </c>
      <c r="AU246" s="19" t="s">
        <v>83</v>
      </c>
    </row>
    <row r="247" s="15" customFormat="1">
      <c r="A247" s="15"/>
      <c r="B247" s="260"/>
      <c r="C247" s="261"/>
      <c r="D247" s="234" t="s">
        <v>163</v>
      </c>
      <c r="E247" s="262" t="s">
        <v>21</v>
      </c>
      <c r="F247" s="263" t="s">
        <v>612</v>
      </c>
      <c r="G247" s="261"/>
      <c r="H247" s="262" t="s">
        <v>21</v>
      </c>
      <c r="I247" s="264"/>
      <c r="J247" s="261"/>
      <c r="K247" s="261"/>
      <c r="L247" s="265"/>
      <c r="M247" s="266"/>
      <c r="N247" s="267"/>
      <c r="O247" s="267"/>
      <c r="P247" s="267"/>
      <c r="Q247" s="267"/>
      <c r="R247" s="267"/>
      <c r="S247" s="267"/>
      <c r="T247" s="26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9" t="s">
        <v>163</v>
      </c>
      <c r="AU247" s="269" t="s">
        <v>83</v>
      </c>
      <c r="AV247" s="15" t="s">
        <v>81</v>
      </c>
      <c r="AW247" s="15" t="s">
        <v>35</v>
      </c>
      <c r="AX247" s="15" t="s">
        <v>73</v>
      </c>
      <c r="AY247" s="269" t="s">
        <v>151</v>
      </c>
    </row>
    <row r="248" s="13" customFormat="1">
      <c r="A248" s="13"/>
      <c r="B248" s="238"/>
      <c r="C248" s="239"/>
      <c r="D248" s="234" t="s">
        <v>163</v>
      </c>
      <c r="E248" s="240" t="s">
        <v>21</v>
      </c>
      <c r="F248" s="241" t="s">
        <v>857</v>
      </c>
      <c r="G248" s="239"/>
      <c r="H248" s="242">
        <v>0.01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163</v>
      </c>
      <c r="AU248" s="248" t="s">
        <v>83</v>
      </c>
      <c r="AV248" s="13" t="s">
        <v>83</v>
      </c>
      <c r="AW248" s="13" t="s">
        <v>35</v>
      </c>
      <c r="AX248" s="13" t="s">
        <v>73</v>
      </c>
      <c r="AY248" s="248" t="s">
        <v>151</v>
      </c>
    </row>
    <row r="249" s="13" customFormat="1">
      <c r="A249" s="13"/>
      <c r="B249" s="238"/>
      <c r="C249" s="239"/>
      <c r="D249" s="234" t="s">
        <v>163</v>
      </c>
      <c r="E249" s="240" t="s">
        <v>21</v>
      </c>
      <c r="F249" s="241" t="s">
        <v>858</v>
      </c>
      <c r="G249" s="239"/>
      <c r="H249" s="242">
        <v>0.01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163</v>
      </c>
      <c r="AU249" s="248" t="s">
        <v>83</v>
      </c>
      <c r="AV249" s="13" t="s">
        <v>83</v>
      </c>
      <c r="AW249" s="13" t="s">
        <v>35</v>
      </c>
      <c r="AX249" s="13" t="s">
        <v>73</v>
      </c>
      <c r="AY249" s="248" t="s">
        <v>151</v>
      </c>
    </row>
    <row r="250" s="14" customFormat="1">
      <c r="A250" s="14"/>
      <c r="B250" s="249"/>
      <c r="C250" s="250"/>
      <c r="D250" s="234" t="s">
        <v>163</v>
      </c>
      <c r="E250" s="251" t="s">
        <v>21</v>
      </c>
      <c r="F250" s="252" t="s">
        <v>177</v>
      </c>
      <c r="G250" s="250"/>
      <c r="H250" s="253">
        <v>0.02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163</v>
      </c>
      <c r="AU250" s="259" t="s">
        <v>83</v>
      </c>
      <c r="AV250" s="14" t="s">
        <v>159</v>
      </c>
      <c r="AW250" s="14" t="s">
        <v>35</v>
      </c>
      <c r="AX250" s="14" t="s">
        <v>81</v>
      </c>
      <c r="AY250" s="259" t="s">
        <v>151</v>
      </c>
    </row>
    <row r="251" s="13" customFormat="1">
      <c r="A251" s="13"/>
      <c r="B251" s="238"/>
      <c r="C251" s="239"/>
      <c r="D251" s="234" t="s">
        <v>163</v>
      </c>
      <c r="E251" s="239"/>
      <c r="F251" s="241" t="s">
        <v>859</v>
      </c>
      <c r="G251" s="239"/>
      <c r="H251" s="242">
        <v>0.021999999999999999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163</v>
      </c>
      <c r="AU251" s="248" t="s">
        <v>83</v>
      </c>
      <c r="AV251" s="13" t="s">
        <v>83</v>
      </c>
      <c r="AW251" s="13" t="s">
        <v>4</v>
      </c>
      <c r="AX251" s="13" t="s">
        <v>81</v>
      </c>
      <c r="AY251" s="248" t="s">
        <v>151</v>
      </c>
    </row>
    <row r="252" s="2" customFormat="1" ht="21.75" customHeight="1">
      <c r="A252" s="41"/>
      <c r="B252" s="42"/>
      <c r="C252" s="221" t="s">
        <v>416</v>
      </c>
      <c r="D252" s="221" t="s">
        <v>154</v>
      </c>
      <c r="E252" s="222" t="s">
        <v>555</v>
      </c>
      <c r="F252" s="223" t="s">
        <v>556</v>
      </c>
      <c r="G252" s="224" t="s">
        <v>297</v>
      </c>
      <c r="H252" s="225">
        <v>7.4020000000000001</v>
      </c>
      <c r="I252" s="226"/>
      <c r="J252" s="227">
        <f>ROUND(I252*H252,2)</f>
        <v>0</v>
      </c>
      <c r="K252" s="223" t="s">
        <v>21</v>
      </c>
      <c r="L252" s="47"/>
      <c r="M252" s="228" t="s">
        <v>21</v>
      </c>
      <c r="N252" s="229" t="s">
        <v>44</v>
      </c>
      <c r="O252" s="87"/>
      <c r="P252" s="230">
        <f>O252*H252</f>
        <v>0</v>
      </c>
      <c r="Q252" s="230">
        <v>0</v>
      </c>
      <c r="R252" s="230">
        <f>Q252*H252</f>
        <v>0</v>
      </c>
      <c r="S252" s="230">
        <v>0.089999999999999997</v>
      </c>
      <c r="T252" s="231">
        <f>S252*H252</f>
        <v>0.66617999999999999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32" t="s">
        <v>271</v>
      </c>
      <c r="AT252" s="232" t="s">
        <v>154</v>
      </c>
      <c r="AU252" s="232" t="s">
        <v>83</v>
      </c>
      <c r="AY252" s="19" t="s">
        <v>151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9" t="s">
        <v>81</v>
      </c>
      <c r="BK252" s="233">
        <f>ROUND(I252*H252,2)</f>
        <v>0</v>
      </c>
      <c r="BL252" s="19" t="s">
        <v>271</v>
      </c>
      <c r="BM252" s="232" t="s">
        <v>860</v>
      </c>
    </row>
    <row r="253" s="2" customFormat="1">
      <c r="A253" s="41"/>
      <c r="B253" s="42"/>
      <c r="C253" s="43"/>
      <c r="D253" s="234" t="s">
        <v>161</v>
      </c>
      <c r="E253" s="43"/>
      <c r="F253" s="235" t="s">
        <v>558</v>
      </c>
      <c r="G253" s="43"/>
      <c r="H253" s="43"/>
      <c r="I253" s="139"/>
      <c r="J253" s="43"/>
      <c r="K253" s="43"/>
      <c r="L253" s="47"/>
      <c r="M253" s="236"/>
      <c r="N253" s="237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161</v>
      </c>
      <c r="AU253" s="19" t="s">
        <v>83</v>
      </c>
    </row>
    <row r="254" s="13" customFormat="1">
      <c r="A254" s="13"/>
      <c r="B254" s="238"/>
      <c r="C254" s="239"/>
      <c r="D254" s="234" t="s">
        <v>163</v>
      </c>
      <c r="E254" s="240" t="s">
        <v>21</v>
      </c>
      <c r="F254" s="241" t="s">
        <v>861</v>
      </c>
      <c r="G254" s="239"/>
      <c r="H254" s="242">
        <v>7.4020000000000001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163</v>
      </c>
      <c r="AU254" s="248" t="s">
        <v>83</v>
      </c>
      <c r="AV254" s="13" t="s">
        <v>83</v>
      </c>
      <c r="AW254" s="13" t="s">
        <v>35</v>
      </c>
      <c r="AX254" s="13" t="s">
        <v>81</v>
      </c>
      <c r="AY254" s="248" t="s">
        <v>151</v>
      </c>
    </row>
    <row r="255" s="2" customFormat="1" ht="21.75" customHeight="1">
      <c r="A255" s="41"/>
      <c r="B255" s="42"/>
      <c r="C255" s="221" t="s">
        <v>421</v>
      </c>
      <c r="D255" s="221" t="s">
        <v>154</v>
      </c>
      <c r="E255" s="222" t="s">
        <v>862</v>
      </c>
      <c r="F255" s="223" t="s">
        <v>863</v>
      </c>
      <c r="G255" s="224" t="s">
        <v>297</v>
      </c>
      <c r="H255" s="225">
        <v>9.9900000000000002</v>
      </c>
      <c r="I255" s="226"/>
      <c r="J255" s="227">
        <f>ROUND(I255*H255,2)</f>
        <v>0</v>
      </c>
      <c r="K255" s="223" t="s">
        <v>158</v>
      </c>
      <c r="L255" s="47"/>
      <c r="M255" s="228" t="s">
        <v>21</v>
      </c>
      <c r="N255" s="229" t="s">
        <v>44</v>
      </c>
      <c r="O255" s="87"/>
      <c r="P255" s="230">
        <f>O255*H255</f>
        <v>0</v>
      </c>
      <c r="Q255" s="230">
        <v>0.0033899999999999998</v>
      </c>
      <c r="R255" s="230">
        <f>Q255*H255</f>
        <v>0.033866099999999996</v>
      </c>
      <c r="S255" s="230">
        <v>0</v>
      </c>
      <c r="T255" s="23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32" t="s">
        <v>271</v>
      </c>
      <c r="AT255" s="232" t="s">
        <v>154</v>
      </c>
      <c r="AU255" s="232" t="s">
        <v>83</v>
      </c>
      <c r="AY255" s="19" t="s">
        <v>151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9" t="s">
        <v>81</v>
      </c>
      <c r="BK255" s="233">
        <f>ROUND(I255*H255,2)</f>
        <v>0</v>
      </c>
      <c r="BL255" s="19" t="s">
        <v>271</v>
      </c>
      <c r="BM255" s="232" t="s">
        <v>864</v>
      </c>
    </row>
    <row r="256" s="2" customFormat="1">
      <c r="A256" s="41"/>
      <c r="B256" s="42"/>
      <c r="C256" s="43"/>
      <c r="D256" s="234" t="s">
        <v>161</v>
      </c>
      <c r="E256" s="43"/>
      <c r="F256" s="235" t="s">
        <v>865</v>
      </c>
      <c r="G256" s="43"/>
      <c r="H256" s="43"/>
      <c r="I256" s="139"/>
      <c r="J256" s="43"/>
      <c r="K256" s="43"/>
      <c r="L256" s="47"/>
      <c r="M256" s="236"/>
      <c r="N256" s="237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161</v>
      </c>
      <c r="AU256" s="19" t="s">
        <v>83</v>
      </c>
    </row>
    <row r="257" s="13" customFormat="1">
      <c r="A257" s="13"/>
      <c r="B257" s="238"/>
      <c r="C257" s="239"/>
      <c r="D257" s="234" t="s">
        <v>163</v>
      </c>
      <c r="E257" s="240" t="s">
        <v>21</v>
      </c>
      <c r="F257" s="241" t="s">
        <v>866</v>
      </c>
      <c r="G257" s="239"/>
      <c r="H257" s="242">
        <v>9.9900000000000002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163</v>
      </c>
      <c r="AU257" s="248" t="s">
        <v>83</v>
      </c>
      <c r="AV257" s="13" t="s">
        <v>83</v>
      </c>
      <c r="AW257" s="13" t="s">
        <v>35</v>
      </c>
      <c r="AX257" s="13" t="s">
        <v>81</v>
      </c>
      <c r="AY257" s="248" t="s">
        <v>151</v>
      </c>
    </row>
    <row r="258" s="2" customFormat="1" ht="16.5" customHeight="1">
      <c r="A258" s="41"/>
      <c r="B258" s="42"/>
      <c r="C258" s="281" t="s">
        <v>426</v>
      </c>
      <c r="D258" s="281" t="s">
        <v>407</v>
      </c>
      <c r="E258" s="282" t="s">
        <v>596</v>
      </c>
      <c r="F258" s="283" t="s">
        <v>597</v>
      </c>
      <c r="G258" s="284" t="s">
        <v>173</v>
      </c>
      <c r="H258" s="285">
        <v>0.085000000000000006</v>
      </c>
      <c r="I258" s="286"/>
      <c r="J258" s="287">
        <f>ROUND(I258*H258,2)</f>
        <v>0</v>
      </c>
      <c r="K258" s="283" t="s">
        <v>158</v>
      </c>
      <c r="L258" s="288"/>
      <c r="M258" s="289" t="s">
        <v>21</v>
      </c>
      <c r="N258" s="290" t="s">
        <v>44</v>
      </c>
      <c r="O258" s="87"/>
      <c r="P258" s="230">
        <f>O258*H258</f>
        <v>0</v>
      </c>
      <c r="Q258" s="230">
        <v>0.55000000000000004</v>
      </c>
      <c r="R258" s="230">
        <f>Q258*H258</f>
        <v>0.046750000000000007</v>
      </c>
      <c r="S258" s="230">
        <v>0</v>
      </c>
      <c r="T258" s="231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32" t="s">
        <v>372</v>
      </c>
      <c r="AT258" s="232" t="s">
        <v>407</v>
      </c>
      <c r="AU258" s="232" t="s">
        <v>83</v>
      </c>
      <c r="AY258" s="19" t="s">
        <v>151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9" t="s">
        <v>81</v>
      </c>
      <c r="BK258" s="233">
        <f>ROUND(I258*H258,2)</f>
        <v>0</v>
      </c>
      <c r="BL258" s="19" t="s">
        <v>271</v>
      </c>
      <c r="BM258" s="232" t="s">
        <v>867</v>
      </c>
    </row>
    <row r="259" s="2" customFormat="1">
      <c r="A259" s="41"/>
      <c r="B259" s="42"/>
      <c r="C259" s="43"/>
      <c r="D259" s="234" t="s">
        <v>161</v>
      </c>
      <c r="E259" s="43"/>
      <c r="F259" s="235" t="s">
        <v>597</v>
      </c>
      <c r="G259" s="43"/>
      <c r="H259" s="43"/>
      <c r="I259" s="139"/>
      <c r="J259" s="43"/>
      <c r="K259" s="43"/>
      <c r="L259" s="47"/>
      <c r="M259" s="236"/>
      <c r="N259" s="237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161</v>
      </c>
      <c r="AU259" s="19" t="s">
        <v>83</v>
      </c>
    </row>
    <row r="260" s="15" customFormat="1">
      <c r="A260" s="15"/>
      <c r="B260" s="260"/>
      <c r="C260" s="261"/>
      <c r="D260" s="234" t="s">
        <v>163</v>
      </c>
      <c r="E260" s="262" t="s">
        <v>21</v>
      </c>
      <c r="F260" s="263" t="s">
        <v>868</v>
      </c>
      <c r="G260" s="261"/>
      <c r="H260" s="262" t="s">
        <v>21</v>
      </c>
      <c r="I260" s="264"/>
      <c r="J260" s="261"/>
      <c r="K260" s="261"/>
      <c r="L260" s="265"/>
      <c r="M260" s="266"/>
      <c r="N260" s="267"/>
      <c r="O260" s="267"/>
      <c r="P260" s="267"/>
      <c r="Q260" s="267"/>
      <c r="R260" s="267"/>
      <c r="S260" s="267"/>
      <c r="T260" s="268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9" t="s">
        <v>163</v>
      </c>
      <c r="AU260" s="269" t="s">
        <v>83</v>
      </c>
      <c r="AV260" s="15" t="s">
        <v>81</v>
      </c>
      <c r="AW260" s="15" t="s">
        <v>35</v>
      </c>
      <c r="AX260" s="15" t="s">
        <v>73</v>
      </c>
      <c r="AY260" s="269" t="s">
        <v>151</v>
      </c>
    </row>
    <row r="261" s="13" customFormat="1">
      <c r="A261" s="13"/>
      <c r="B261" s="238"/>
      <c r="C261" s="239"/>
      <c r="D261" s="234" t="s">
        <v>163</v>
      </c>
      <c r="E261" s="240" t="s">
        <v>21</v>
      </c>
      <c r="F261" s="241" t="s">
        <v>869</v>
      </c>
      <c r="G261" s="239"/>
      <c r="H261" s="242">
        <v>0.076999999999999999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163</v>
      </c>
      <c r="AU261" s="248" t="s">
        <v>83</v>
      </c>
      <c r="AV261" s="13" t="s">
        <v>83</v>
      </c>
      <c r="AW261" s="13" t="s">
        <v>35</v>
      </c>
      <c r="AX261" s="13" t="s">
        <v>81</v>
      </c>
      <c r="AY261" s="248" t="s">
        <v>151</v>
      </c>
    </row>
    <row r="262" s="13" customFormat="1">
      <c r="A262" s="13"/>
      <c r="B262" s="238"/>
      <c r="C262" s="239"/>
      <c r="D262" s="234" t="s">
        <v>163</v>
      </c>
      <c r="E262" s="239"/>
      <c r="F262" s="241" t="s">
        <v>870</v>
      </c>
      <c r="G262" s="239"/>
      <c r="H262" s="242">
        <v>0.085000000000000006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163</v>
      </c>
      <c r="AU262" s="248" t="s">
        <v>83</v>
      </c>
      <c r="AV262" s="13" t="s">
        <v>83</v>
      </c>
      <c r="AW262" s="13" t="s">
        <v>4</v>
      </c>
      <c r="AX262" s="13" t="s">
        <v>81</v>
      </c>
      <c r="AY262" s="248" t="s">
        <v>151</v>
      </c>
    </row>
    <row r="263" s="2" customFormat="1" ht="21.75" customHeight="1">
      <c r="A263" s="41"/>
      <c r="B263" s="42"/>
      <c r="C263" s="281" t="s">
        <v>432</v>
      </c>
      <c r="D263" s="281" t="s">
        <v>407</v>
      </c>
      <c r="E263" s="282" t="s">
        <v>584</v>
      </c>
      <c r="F263" s="283" t="s">
        <v>585</v>
      </c>
      <c r="G263" s="284" t="s">
        <v>173</v>
      </c>
      <c r="H263" s="285">
        <v>0.029000000000000001</v>
      </c>
      <c r="I263" s="286"/>
      <c r="J263" s="287">
        <f>ROUND(I263*H263,2)</f>
        <v>0</v>
      </c>
      <c r="K263" s="283" t="s">
        <v>158</v>
      </c>
      <c r="L263" s="288"/>
      <c r="M263" s="289" t="s">
        <v>21</v>
      </c>
      <c r="N263" s="290" t="s">
        <v>44</v>
      </c>
      <c r="O263" s="87"/>
      <c r="P263" s="230">
        <f>O263*H263</f>
        <v>0</v>
      </c>
      <c r="Q263" s="230">
        <v>0.55000000000000004</v>
      </c>
      <c r="R263" s="230">
        <f>Q263*H263</f>
        <v>0.015950000000000002</v>
      </c>
      <c r="S263" s="230">
        <v>0</v>
      </c>
      <c r="T263" s="23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32" t="s">
        <v>372</v>
      </c>
      <c r="AT263" s="232" t="s">
        <v>407</v>
      </c>
      <c r="AU263" s="232" t="s">
        <v>83</v>
      </c>
      <c r="AY263" s="19" t="s">
        <v>151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9" t="s">
        <v>81</v>
      </c>
      <c r="BK263" s="233">
        <f>ROUND(I263*H263,2)</f>
        <v>0</v>
      </c>
      <c r="BL263" s="19" t="s">
        <v>271</v>
      </c>
      <c r="BM263" s="232" t="s">
        <v>871</v>
      </c>
    </row>
    <row r="264" s="2" customFormat="1">
      <c r="A264" s="41"/>
      <c r="B264" s="42"/>
      <c r="C264" s="43"/>
      <c r="D264" s="234" t="s">
        <v>161</v>
      </c>
      <c r="E264" s="43"/>
      <c r="F264" s="235" t="s">
        <v>585</v>
      </c>
      <c r="G264" s="43"/>
      <c r="H264" s="43"/>
      <c r="I264" s="139"/>
      <c r="J264" s="43"/>
      <c r="K264" s="43"/>
      <c r="L264" s="47"/>
      <c r="M264" s="236"/>
      <c r="N264" s="237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161</v>
      </c>
      <c r="AU264" s="19" t="s">
        <v>83</v>
      </c>
    </row>
    <row r="265" s="13" customFormat="1">
      <c r="A265" s="13"/>
      <c r="B265" s="238"/>
      <c r="C265" s="239"/>
      <c r="D265" s="234" t="s">
        <v>163</v>
      </c>
      <c r="E265" s="240" t="s">
        <v>21</v>
      </c>
      <c r="F265" s="241" t="s">
        <v>872</v>
      </c>
      <c r="G265" s="239"/>
      <c r="H265" s="242">
        <v>0.025999999999999999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163</v>
      </c>
      <c r="AU265" s="248" t="s">
        <v>83</v>
      </c>
      <c r="AV265" s="13" t="s">
        <v>83</v>
      </c>
      <c r="AW265" s="13" t="s">
        <v>35</v>
      </c>
      <c r="AX265" s="13" t="s">
        <v>81</v>
      </c>
      <c r="AY265" s="248" t="s">
        <v>151</v>
      </c>
    </row>
    <row r="266" s="13" customFormat="1">
      <c r="A266" s="13"/>
      <c r="B266" s="238"/>
      <c r="C266" s="239"/>
      <c r="D266" s="234" t="s">
        <v>163</v>
      </c>
      <c r="E266" s="239"/>
      <c r="F266" s="241" t="s">
        <v>873</v>
      </c>
      <c r="G266" s="239"/>
      <c r="H266" s="242">
        <v>0.029000000000000001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163</v>
      </c>
      <c r="AU266" s="248" t="s">
        <v>83</v>
      </c>
      <c r="AV266" s="13" t="s">
        <v>83</v>
      </c>
      <c r="AW266" s="13" t="s">
        <v>4</v>
      </c>
      <c r="AX266" s="13" t="s">
        <v>81</v>
      </c>
      <c r="AY266" s="248" t="s">
        <v>151</v>
      </c>
    </row>
    <row r="267" s="2" customFormat="1" ht="16.5" customHeight="1">
      <c r="A267" s="41"/>
      <c r="B267" s="42"/>
      <c r="C267" s="281" t="s">
        <v>435</v>
      </c>
      <c r="D267" s="281" t="s">
        <v>407</v>
      </c>
      <c r="E267" s="282" t="s">
        <v>874</v>
      </c>
      <c r="F267" s="283" t="s">
        <v>875</v>
      </c>
      <c r="G267" s="284" t="s">
        <v>173</v>
      </c>
      <c r="H267" s="285">
        <v>0.052999999999999998</v>
      </c>
      <c r="I267" s="286"/>
      <c r="J267" s="287">
        <f>ROUND(I267*H267,2)</f>
        <v>0</v>
      </c>
      <c r="K267" s="283" t="s">
        <v>21</v>
      </c>
      <c r="L267" s="288"/>
      <c r="M267" s="289" t="s">
        <v>21</v>
      </c>
      <c r="N267" s="290" t="s">
        <v>44</v>
      </c>
      <c r="O267" s="87"/>
      <c r="P267" s="230">
        <f>O267*H267</f>
        <v>0</v>
      </c>
      <c r="Q267" s="230">
        <v>0.55000000000000004</v>
      </c>
      <c r="R267" s="230">
        <f>Q267*H267</f>
        <v>0.029150000000000002</v>
      </c>
      <c r="S267" s="230">
        <v>0</v>
      </c>
      <c r="T267" s="23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32" t="s">
        <v>372</v>
      </c>
      <c r="AT267" s="232" t="s">
        <v>407</v>
      </c>
      <c r="AU267" s="232" t="s">
        <v>83</v>
      </c>
      <c r="AY267" s="19" t="s">
        <v>151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9" t="s">
        <v>81</v>
      </c>
      <c r="BK267" s="233">
        <f>ROUND(I267*H267,2)</f>
        <v>0</v>
      </c>
      <c r="BL267" s="19" t="s">
        <v>271</v>
      </c>
      <c r="BM267" s="232" t="s">
        <v>876</v>
      </c>
    </row>
    <row r="268" s="2" customFormat="1">
      <c r="A268" s="41"/>
      <c r="B268" s="42"/>
      <c r="C268" s="43"/>
      <c r="D268" s="234" t="s">
        <v>161</v>
      </c>
      <c r="E268" s="43"/>
      <c r="F268" s="235" t="s">
        <v>875</v>
      </c>
      <c r="G268" s="43"/>
      <c r="H268" s="43"/>
      <c r="I268" s="139"/>
      <c r="J268" s="43"/>
      <c r="K268" s="43"/>
      <c r="L268" s="47"/>
      <c r="M268" s="236"/>
      <c r="N268" s="237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161</v>
      </c>
      <c r="AU268" s="19" t="s">
        <v>83</v>
      </c>
    </row>
    <row r="269" s="13" customFormat="1">
      <c r="A269" s="13"/>
      <c r="B269" s="238"/>
      <c r="C269" s="239"/>
      <c r="D269" s="234" t="s">
        <v>163</v>
      </c>
      <c r="E269" s="240" t="s">
        <v>21</v>
      </c>
      <c r="F269" s="241" t="s">
        <v>877</v>
      </c>
      <c r="G269" s="239"/>
      <c r="H269" s="242">
        <v>0.048000000000000001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163</v>
      </c>
      <c r="AU269" s="248" t="s">
        <v>83</v>
      </c>
      <c r="AV269" s="13" t="s">
        <v>83</v>
      </c>
      <c r="AW269" s="13" t="s">
        <v>35</v>
      </c>
      <c r="AX269" s="13" t="s">
        <v>81</v>
      </c>
      <c r="AY269" s="248" t="s">
        <v>151</v>
      </c>
    </row>
    <row r="270" s="13" customFormat="1">
      <c r="A270" s="13"/>
      <c r="B270" s="238"/>
      <c r="C270" s="239"/>
      <c r="D270" s="234" t="s">
        <v>163</v>
      </c>
      <c r="E270" s="239"/>
      <c r="F270" s="241" t="s">
        <v>878</v>
      </c>
      <c r="G270" s="239"/>
      <c r="H270" s="242">
        <v>0.052999999999999998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163</v>
      </c>
      <c r="AU270" s="248" t="s">
        <v>83</v>
      </c>
      <c r="AV270" s="13" t="s">
        <v>83</v>
      </c>
      <c r="AW270" s="13" t="s">
        <v>4</v>
      </c>
      <c r="AX270" s="13" t="s">
        <v>81</v>
      </c>
      <c r="AY270" s="248" t="s">
        <v>151</v>
      </c>
    </row>
    <row r="271" s="2" customFormat="1" ht="16.5" customHeight="1">
      <c r="A271" s="41"/>
      <c r="B271" s="42"/>
      <c r="C271" s="221" t="s">
        <v>441</v>
      </c>
      <c r="D271" s="221" t="s">
        <v>154</v>
      </c>
      <c r="E271" s="222" t="s">
        <v>879</v>
      </c>
      <c r="F271" s="223" t="s">
        <v>880</v>
      </c>
      <c r="G271" s="224" t="s">
        <v>173</v>
      </c>
      <c r="H271" s="225">
        <v>0.33100000000000002</v>
      </c>
      <c r="I271" s="226"/>
      <c r="J271" s="227">
        <f>ROUND(I271*H271,2)</f>
        <v>0</v>
      </c>
      <c r="K271" s="223" t="s">
        <v>158</v>
      </c>
      <c r="L271" s="47"/>
      <c r="M271" s="228" t="s">
        <v>21</v>
      </c>
      <c r="N271" s="229" t="s">
        <v>44</v>
      </c>
      <c r="O271" s="87"/>
      <c r="P271" s="230">
        <f>O271*H271</f>
        <v>0</v>
      </c>
      <c r="Q271" s="230">
        <v>0.01328</v>
      </c>
      <c r="R271" s="230">
        <f>Q271*H271</f>
        <v>0.0043956799999999999</v>
      </c>
      <c r="S271" s="230">
        <v>0</v>
      </c>
      <c r="T271" s="23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32" t="s">
        <v>271</v>
      </c>
      <c r="AT271" s="232" t="s">
        <v>154</v>
      </c>
      <c r="AU271" s="232" t="s">
        <v>83</v>
      </c>
      <c r="AY271" s="19" t="s">
        <v>151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9" t="s">
        <v>81</v>
      </c>
      <c r="BK271" s="233">
        <f>ROUND(I271*H271,2)</f>
        <v>0</v>
      </c>
      <c r="BL271" s="19" t="s">
        <v>271</v>
      </c>
      <c r="BM271" s="232" t="s">
        <v>881</v>
      </c>
    </row>
    <row r="272" s="2" customFormat="1">
      <c r="A272" s="41"/>
      <c r="B272" s="42"/>
      <c r="C272" s="43"/>
      <c r="D272" s="234" t="s">
        <v>161</v>
      </c>
      <c r="E272" s="43"/>
      <c r="F272" s="235" t="s">
        <v>882</v>
      </c>
      <c r="G272" s="43"/>
      <c r="H272" s="43"/>
      <c r="I272" s="139"/>
      <c r="J272" s="43"/>
      <c r="K272" s="43"/>
      <c r="L272" s="47"/>
      <c r="M272" s="236"/>
      <c r="N272" s="237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161</v>
      </c>
      <c r="AU272" s="19" t="s">
        <v>83</v>
      </c>
    </row>
    <row r="273" s="2" customFormat="1" ht="33" customHeight="1">
      <c r="A273" s="41"/>
      <c r="B273" s="42"/>
      <c r="C273" s="221" t="s">
        <v>446</v>
      </c>
      <c r="D273" s="221" t="s">
        <v>154</v>
      </c>
      <c r="E273" s="222" t="s">
        <v>573</v>
      </c>
      <c r="F273" s="223" t="s">
        <v>574</v>
      </c>
      <c r="G273" s="224" t="s">
        <v>157</v>
      </c>
      <c r="H273" s="225">
        <v>1</v>
      </c>
      <c r="I273" s="226"/>
      <c r="J273" s="227">
        <f>ROUND(I273*H273,2)</f>
        <v>0</v>
      </c>
      <c r="K273" s="223" t="s">
        <v>21</v>
      </c>
      <c r="L273" s="47"/>
      <c r="M273" s="228" t="s">
        <v>21</v>
      </c>
      <c r="N273" s="229" t="s">
        <v>44</v>
      </c>
      <c r="O273" s="87"/>
      <c r="P273" s="230">
        <f>O273*H273</f>
        <v>0</v>
      </c>
      <c r="Q273" s="230">
        <v>0.046129999999999997</v>
      </c>
      <c r="R273" s="230">
        <f>Q273*H273</f>
        <v>0.046129999999999997</v>
      </c>
      <c r="S273" s="230">
        <v>0</v>
      </c>
      <c r="T273" s="23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32" t="s">
        <v>271</v>
      </c>
      <c r="AT273" s="232" t="s">
        <v>154</v>
      </c>
      <c r="AU273" s="232" t="s">
        <v>83</v>
      </c>
      <c r="AY273" s="19" t="s">
        <v>151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9" t="s">
        <v>81</v>
      </c>
      <c r="BK273" s="233">
        <f>ROUND(I273*H273,2)</f>
        <v>0</v>
      </c>
      <c r="BL273" s="19" t="s">
        <v>271</v>
      </c>
      <c r="BM273" s="232" t="s">
        <v>883</v>
      </c>
    </row>
    <row r="274" s="2" customFormat="1">
      <c r="A274" s="41"/>
      <c r="B274" s="42"/>
      <c r="C274" s="43"/>
      <c r="D274" s="234" t="s">
        <v>161</v>
      </c>
      <c r="E274" s="43"/>
      <c r="F274" s="235" t="s">
        <v>576</v>
      </c>
      <c r="G274" s="43"/>
      <c r="H274" s="43"/>
      <c r="I274" s="139"/>
      <c r="J274" s="43"/>
      <c r="K274" s="43"/>
      <c r="L274" s="47"/>
      <c r="M274" s="236"/>
      <c r="N274" s="237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161</v>
      </c>
      <c r="AU274" s="19" t="s">
        <v>83</v>
      </c>
    </row>
    <row r="275" s="13" customFormat="1">
      <c r="A275" s="13"/>
      <c r="B275" s="238"/>
      <c r="C275" s="239"/>
      <c r="D275" s="234" t="s">
        <v>163</v>
      </c>
      <c r="E275" s="240" t="s">
        <v>21</v>
      </c>
      <c r="F275" s="241" t="s">
        <v>884</v>
      </c>
      <c r="G275" s="239"/>
      <c r="H275" s="242">
        <v>1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163</v>
      </c>
      <c r="AU275" s="248" t="s">
        <v>83</v>
      </c>
      <c r="AV275" s="13" t="s">
        <v>83</v>
      </c>
      <c r="AW275" s="13" t="s">
        <v>35</v>
      </c>
      <c r="AX275" s="13" t="s">
        <v>81</v>
      </c>
      <c r="AY275" s="248" t="s">
        <v>151</v>
      </c>
    </row>
    <row r="276" s="2" customFormat="1" ht="21.75" customHeight="1">
      <c r="A276" s="41"/>
      <c r="B276" s="42"/>
      <c r="C276" s="221" t="s">
        <v>454</v>
      </c>
      <c r="D276" s="221" t="s">
        <v>154</v>
      </c>
      <c r="E276" s="222" t="s">
        <v>885</v>
      </c>
      <c r="F276" s="223" t="s">
        <v>886</v>
      </c>
      <c r="G276" s="224" t="s">
        <v>180</v>
      </c>
      <c r="H276" s="225">
        <v>5.3490000000000002</v>
      </c>
      <c r="I276" s="226"/>
      <c r="J276" s="227">
        <f>ROUND(I276*H276,2)</f>
        <v>0</v>
      </c>
      <c r="K276" s="223" t="s">
        <v>158</v>
      </c>
      <c r="L276" s="47"/>
      <c r="M276" s="228" t="s">
        <v>21</v>
      </c>
      <c r="N276" s="229" t="s">
        <v>44</v>
      </c>
      <c r="O276" s="87"/>
      <c r="P276" s="230">
        <f>O276*H276</f>
        <v>0</v>
      </c>
      <c r="Q276" s="230">
        <v>0</v>
      </c>
      <c r="R276" s="230">
        <f>Q276*H276</f>
        <v>0</v>
      </c>
      <c r="S276" s="230">
        <v>0.017999999999999999</v>
      </c>
      <c r="T276" s="231">
        <f>S276*H276</f>
        <v>0.096281999999999993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32" t="s">
        <v>271</v>
      </c>
      <c r="AT276" s="232" t="s">
        <v>154</v>
      </c>
      <c r="AU276" s="232" t="s">
        <v>83</v>
      </c>
      <c r="AY276" s="19" t="s">
        <v>151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9" t="s">
        <v>81</v>
      </c>
      <c r="BK276" s="233">
        <f>ROUND(I276*H276,2)</f>
        <v>0</v>
      </c>
      <c r="BL276" s="19" t="s">
        <v>271</v>
      </c>
      <c r="BM276" s="232" t="s">
        <v>887</v>
      </c>
    </row>
    <row r="277" s="2" customFormat="1">
      <c r="A277" s="41"/>
      <c r="B277" s="42"/>
      <c r="C277" s="43"/>
      <c r="D277" s="234" t="s">
        <v>161</v>
      </c>
      <c r="E277" s="43"/>
      <c r="F277" s="235" t="s">
        <v>888</v>
      </c>
      <c r="G277" s="43"/>
      <c r="H277" s="43"/>
      <c r="I277" s="139"/>
      <c r="J277" s="43"/>
      <c r="K277" s="43"/>
      <c r="L277" s="47"/>
      <c r="M277" s="236"/>
      <c r="N277" s="237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161</v>
      </c>
      <c r="AU277" s="19" t="s">
        <v>83</v>
      </c>
    </row>
    <row r="278" s="15" customFormat="1">
      <c r="A278" s="15"/>
      <c r="B278" s="260"/>
      <c r="C278" s="261"/>
      <c r="D278" s="234" t="s">
        <v>163</v>
      </c>
      <c r="E278" s="262" t="s">
        <v>21</v>
      </c>
      <c r="F278" s="263" t="s">
        <v>889</v>
      </c>
      <c r="G278" s="261"/>
      <c r="H278" s="262" t="s">
        <v>21</v>
      </c>
      <c r="I278" s="264"/>
      <c r="J278" s="261"/>
      <c r="K278" s="261"/>
      <c r="L278" s="265"/>
      <c r="M278" s="266"/>
      <c r="N278" s="267"/>
      <c r="O278" s="267"/>
      <c r="P278" s="267"/>
      <c r="Q278" s="267"/>
      <c r="R278" s="267"/>
      <c r="S278" s="267"/>
      <c r="T278" s="268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9" t="s">
        <v>163</v>
      </c>
      <c r="AU278" s="269" t="s">
        <v>83</v>
      </c>
      <c r="AV278" s="15" t="s">
        <v>81</v>
      </c>
      <c r="AW278" s="15" t="s">
        <v>35</v>
      </c>
      <c r="AX278" s="15" t="s">
        <v>73</v>
      </c>
      <c r="AY278" s="269" t="s">
        <v>151</v>
      </c>
    </row>
    <row r="279" s="13" customFormat="1">
      <c r="A279" s="13"/>
      <c r="B279" s="238"/>
      <c r="C279" s="239"/>
      <c r="D279" s="234" t="s">
        <v>163</v>
      </c>
      <c r="E279" s="240" t="s">
        <v>21</v>
      </c>
      <c r="F279" s="241" t="s">
        <v>890</v>
      </c>
      <c r="G279" s="239"/>
      <c r="H279" s="242">
        <v>5.3490000000000002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163</v>
      </c>
      <c r="AU279" s="248" t="s">
        <v>83</v>
      </c>
      <c r="AV279" s="13" t="s">
        <v>83</v>
      </c>
      <c r="AW279" s="13" t="s">
        <v>35</v>
      </c>
      <c r="AX279" s="13" t="s">
        <v>73</v>
      </c>
      <c r="AY279" s="248" t="s">
        <v>151</v>
      </c>
    </row>
    <row r="280" s="14" customFormat="1">
      <c r="A280" s="14"/>
      <c r="B280" s="249"/>
      <c r="C280" s="250"/>
      <c r="D280" s="234" t="s">
        <v>163</v>
      </c>
      <c r="E280" s="251" t="s">
        <v>21</v>
      </c>
      <c r="F280" s="252" t="s">
        <v>177</v>
      </c>
      <c r="G280" s="250"/>
      <c r="H280" s="253">
        <v>5.3490000000000002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163</v>
      </c>
      <c r="AU280" s="259" t="s">
        <v>83</v>
      </c>
      <c r="AV280" s="14" t="s">
        <v>159</v>
      </c>
      <c r="AW280" s="14" t="s">
        <v>35</v>
      </c>
      <c r="AX280" s="14" t="s">
        <v>81</v>
      </c>
      <c r="AY280" s="259" t="s">
        <v>151</v>
      </c>
    </row>
    <row r="281" s="2" customFormat="1" ht="16.5" customHeight="1">
      <c r="A281" s="41"/>
      <c r="B281" s="42"/>
      <c r="C281" s="221" t="s">
        <v>459</v>
      </c>
      <c r="D281" s="221" t="s">
        <v>154</v>
      </c>
      <c r="E281" s="222" t="s">
        <v>578</v>
      </c>
      <c r="F281" s="223" t="s">
        <v>579</v>
      </c>
      <c r="G281" s="224" t="s">
        <v>180</v>
      </c>
      <c r="H281" s="225">
        <v>0.97599999999999998</v>
      </c>
      <c r="I281" s="226"/>
      <c r="J281" s="227">
        <f>ROUND(I281*H281,2)</f>
        <v>0</v>
      </c>
      <c r="K281" s="223" t="s">
        <v>158</v>
      </c>
      <c r="L281" s="47"/>
      <c r="M281" s="228" t="s">
        <v>21</v>
      </c>
      <c r="N281" s="229" t="s">
        <v>44</v>
      </c>
      <c r="O281" s="87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32" t="s">
        <v>271</v>
      </c>
      <c r="AT281" s="232" t="s">
        <v>154</v>
      </c>
      <c r="AU281" s="232" t="s">
        <v>83</v>
      </c>
      <c r="AY281" s="19" t="s">
        <v>151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9" t="s">
        <v>81</v>
      </c>
      <c r="BK281" s="233">
        <f>ROUND(I281*H281,2)</f>
        <v>0</v>
      </c>
      <c r="BL281" s="19" t="s">
        <v>271</v>
      </c>
      <c r="BM281" s="232" t="s">
        <v>891</v>
      </c>
    </row>
    <row r="282" s="2" customFormat="1">
      <c r="A282" s="41"/>
      <c r="B282" s="42"/>
      <c r="C282" s="43"/>
      <c r="D282" s="234" t="s">
        <v>161</v>
      </c>
      <c r="E282" s="43"/>
      <c r="F282" s="235" t="s">
        <v>581</v>
      </c>
      <c r="G282" s="43"/>
      <c r="H282" s="43"/>
      <c r="I282" s="139"/>
      <c r="J282" s="43"/>
      <c r="K282" s="43"/>
      <c r="L282" s="47"/>
      <c r="M282" s="236"/>
      <c r="N282" s="237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161</v>
      </c>
      <c r="AU282" s="19" t="s">
        <v>83</v>
      </c>
    </row>
    <row r="283" s="13" customFormat="1">
      <c r="A283" s="13"/>
      <c r="B283" s="238"/>
      <c r="C283" s="239"/>
      <c r="D283" s="234" t="s">
        <v>163</v>
      </c>
      <c r="E283" s="240" t="s">
        <v>21</v>
      </c>
      <c r="F283" s="241" t="s">
        <v>892</v>
      </c>
      <c r="G283" s="239"/>
      <c r="H283" s="242">
        <v>0.97599999999999998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163</v>
      </c>
      <c r="AU283" s="248" t="s">
        <v>83</v>
      </c>
      <c r="AV283" s="13" t="s">
        <v>83</v>
      </c>
      <c r="AW283" s="13" t="s">
        <v>35</v>
      </c>
      <c r="AX283" s="13" t="s">
        <v>81</v>
      </c>
      <c r="AY283" s="248" t="s">
        <v>151</v>
      </c>
    </row>
    <row r="284" s="2" customFormat="1" ht="21.75" customHeight="1">
      <c r="A284" s="41"/>
      <c r="B284" s="42"/>
      <c r="C284" s="281" t="s">
        <v>464</v>
      </c>
      <c r="D284" s="281" t="s">
        <v>407</v>
      </c>
      <c r="E284" s="282" t="s">
        <v>584</v>
      </c>
      <c r="F284" s="283" t="s">
        <v>585</v>
      </c>
      <c r="G284" s="284" t="s">
        <v>173</v>
      </c>
      <c r="H284" s="285">
        <v>0.033000000000000002</v>
      </c>
      <c r="I284" s="286"/>
      <c r="J284" s="287">
        <f>ROUND(I284*H284,2)</f>
        <v>0</v>
      </c>
      <c r="K284" s="283" t="s">
        <v>158</v>
      </c>
      <c r="L284" s="288"/>
      <c r="M284" s="289" t="s">
        <v>21</v>
      </c>
      <c r="N284" s="290" t="s">
        <v>44</v>
      </c>
      <c r="O284" s="87"/>
      <c r="P284" s="230">
        <f>O284*H284</f>
        <v>0</v>
      </c>
      <c r="Q284" s="230">
        <v>0.55000000000000004</v>
      </c>
      <c r="R284" s="230">
        <f>Q284*H284</f>
        <v>0.018150000000000003</v>
      </c>
      <c r="S284" s="230">
        <v>0</v>
      </c>
      <c r="T284" s="231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32" t="s">
        <v>372</v>
      </c>
      <c r="AT284" s="232" t="s">
        <v>407</v>
      </c>
      <c r="AU284" s="232" t="s">
        <v>83</v>
      </c>
      <c r="AY284" s="19" t="s">
        <v>151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9" t="s">
        <v>81</v>
      </c>
      <c r="BK284" s="233">
        <f>ROUND(I284*H284,2)</f>
        <v>0</v>
      </c>
      <c r="BL284" s="19" t="s">
        <v>271</v>
      </c>
      <c r="BM284" s="232" t="s">
        <v>893</v>
      </c>
    </row>
    <row r="285" s="2" customFormat="1">
      <c r="A285" s="41"/>
      <c r="B285" s="42"/>
      <c r="C285" s="43"/>
      <c r="D285" s="234" t="s">
        <v>161</v>
      </c>
      <c r="E285" s="43"/>
      <c r="F285" s="235" t="s">
        <v>585</v>
      </c>
      <c r="G285" s="43"/>
      <c r="H285" s="43"/>
      <c r="I285" s="139"/>
      <c r="J285" s="43"/>
      <c r="K285" s="43"/>
      <c r="L285" s="47"/>
      <c r="M285" s="236"/>
      <c r="N285" s="237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161</v>
      </c>
      <c r="AU285" s="19" t="s">
        <v>83</v>
      </c>
    </row>
    <row r="286" s="13" customFormat="1">
      <c r="A286" s="13"/>
      <c r="B286" s="238"/>
      <c r="C286" s="239"/>
      <c r="D286" s="234" t="s">
        <v>163</v>
      </c>
      <c r="E286" s="240" t="s">
        <v>21</v>
      </c>
      <c r="F286" s="241" t="s">
        <v>894</v>
      </c>
      <c r="G286" s="239"/>
      <c r="H286" s="242">
        <v>0.031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163</v>
      </c>
      <c r="AU286" s="248" t="s">
        <v>83</v>
      </c>
      <c r="AV286" s="13" t="s">
        <v>83</v>
      </c>
      <c r="AW286" s="13" t="s">
        <v>35</v>
      </c>
      <c r="AX286" s="13" t="s">
        <v>81</v>
      </c>
      <c r="AY286" s="248" t="s">
        <v>151</v>
      </c>
    </row>
    <row r="287" s="13" customFormat="1">
      <c r="A287" s="13"/>
      <c r="B287" s="238"/>
      <c r="C287" s="239"/>
      <c r="D287" s="234" t="s">
        <v>163</v>
      </c>
      <c r="E287" s="239"/>
      <c r="F287" s="241" t="s">
        <v>895</v>
      </c>
      <c r="G287" s="239"/>
      <c r="H287" s="242">
        <v>0.033000000000000002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163</v>
      </c>
      <c r="AU287" s="248" t="s">
        <v>83</v>
      </c>
      <c r="AV287" s="13" t="s">
        <v>83</v>
      </c>
      <c r="AW287" s="13" t="s">
        <v>4</v>
      </c>
      <c r="AX287" s="13" t="s">
        <v>81</v>
      </c>
      <c r="AY287" s="248" t="s">
        <v>151</v>
      </c>
    </row>
    <row r="288" s="2" customFormat="1" ht="21.75" customHeight="1">
      <c r="A288" s="41"/>
      <c r="B288" s="42"/>
      <c r="C288" s="221" t="s">
        <v>470</v>
      </c>
      <c r="D288" s="221" t="s">
        <v>154</v>
      </c>
      <c r="E288" s="222" t="s">
        <v>590</v>
      </c>
      <c r="F288" s="223" t="s">
        <v>591</v>
      </c>
      <c r="G288" s="224" t="s">
        <v>297</v>
      </c>
      <c r="H288" s="225">
        <v>2.7400000000000002</v>
      </c>
      <c r="I288" s="226"/>
      <c r="J288" s="227">
        <f>ROUND(I288*H288,2)</f>
        <v>0</v>
      </c>
      <c r="K288" s="223" t="s">
        <v>21</v>
      </c>
      <c r="L288" s="47"/>
      <c r="M288" s="228" t="s">
        <v>21</v>
      </c>
      <c r="N288" s="229" t="s">
        <v>44</v>
      </c>
      <c r="O288" s="87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32" t="s">
        <v>271</v>
      </c>
      <c r="AT288" s="232" t="s">
        <v>154</v>
      </c>
      <c r="AU288" s="232" t="s">
        <v>83</v>
      </c>
      <c r="AY288" s="19" t="s">
        <v>151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9" t="s">
        <v>81</v>
      </c>
      <c r="BK288" s="233">
        <f>ROUND(I288*H288,2)</f>
        <v>0</v>
      </c>
      <c r="BL288" s="19" t="s">
        <v>271</v>
      </c>
      <c r="BM288" s="232" t="s">
        <v>896</v>
      </c>
    </row>
    <row r="289" s="2" customFormat="1">
      <c r="A289" s="41"/>
      <c r="B289" s="42"/>
      <c r="C289" s="43"/>
      <c r="D289" s="234" t="s">
        <v>161</v>
      </c>
      <c r="E289" s="43"/>
      <c r="F289" s="235" t="s">
        <v>591</v>
      </c>
      <c r="G289" s="43"/>
      <c r="H289" s="43"/>
      <c r="I289" s="139"/>
      <c r="J289" s="43"/>
      <c r="K289" s="43"/>
      <c r="L289" s="47"/>
      <c r="M289" s="236"/>
      <c r="N289" s="237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161</v>
      </c>
      <c r="AU289" s="19" t="s">
        <v>83</v>
      </c>
    </row>
    <row r="290" s="15" customFormat="1">
      <c r="A290" s="15"/>
      <c r="B290" s="260"/>
      <c r="C290" s="261"/>
      <c r="D290" s="234" t="s">
        <v>163</v>
      </c>
      <c r="E290" s="262" t="s">
        <v>21</v>
      </c>
      <c r="F290" s="263" t="s">
        <v>897</v>
      </c>
      <c r="G290" s="261"/>
      <c r="H290" s="262" t="s">
        <v>21</v>
      </c>
      <c r="I290" s="264"/>
      <c r="J290" s="261"/>
      <c r="K290" s="261"/>
      <c r="L290" s="265"/>
      <c r="M290" s="266"/>
      <c r="N290" s="267"/>
      <c r="O290" s="267"/>
      <c r="P290" s="267"/>
      <c r="Q290" s="267"/>
      <c r="R290" s="267"/>
      <c r="S290" s="267"/>
      <c r="T290" s="26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9" t="s">
        <v>163</v>
      </c>
      <c r="AU290" s="269" t="s">
        <v>83</v>
      </c>
      <c r="AV290" s="15" t="s">
        <v>81</v>
      </c>
      <c r="AW290" s="15" t="s">
        <v>35</v>
      </c>
      <c r="AX290" s="15" t="s">
        <v>73</v>
      </c>
      <c r="AY290" s="269" t="s">
        <v>151</v>
      </c>
    </row>
    <row r="291" s="13" customFormat="1">
      <c r="A291" s="13"/>
      <c r="B291" s="238"/>
      <c r="C291" s="239"/>
      <c r="D291" s="234" t="s">
        <v>163</v>
      </c>
      <c r="E291" s="240" t="s">
        <v>21</v>
      </c>
      <c r="F291" s="241" t="s">
        <v>898</v>
      </c>
      <c r="G291" s="239"/>
      <c r="H291" s="242">
        <v>2.7400000000000002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163</v>
      </c>
      <c r="AU291" s="248" t="s">
        <v>83</v>
      </c>
      <c r="AV291" s="13" t="s">
        <v>83</v>
      </c>
      <c r="AW291" s="13" t="s">
        <v>35</v>
      </c>
      <c r="AX291" s="13" t="s">
        <v>73</v>
      </c>
      <c r="AY291" s="248" t="s">
        <v>151</v>
      </c>
    </row>
    <row r="292" s="14" customFormat="1">
      <c r="A292" s="14"/>
      <c r="B292" s="249"/>
      <c r="C292" s="250"/>
      <c r="D292" s="234" t="s">
        <v>163</v>
      </c>
      <c r="E292" s="251" t="s">
        <v>21</v>
      </c>
      <c r="F292" s="252" t="s">
        <v>177</v>
      </c>
      <c r="G292" s="250"/>
      <c r="H292" s="253">
        <v>2.7400000000000002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163</v>
      </c>
      <c r="AU292" s="259" t="s">
        <v>83</v>
      </c>
      <c r="AV292" s="14" t="s">
        <v>159</v>
      </c>
      <c r="AW292" s="14" t="s">
        <v>35</v>
      </c>
      <c r="AX292" s="14" t="s">
        <v>81</v>
      </c>
      <c r="AY292" s="259" t="s">
        <v>151</v>
      </c>
    </row>
    <row r="293" s="2" customFormat="1" ht="16.5" customHeight="1">
      <c r="A293" s="41"/>
      <c r="B293" s="42"/>
      <c r="C293" s="281" t="s">
        <v>478</v>
      </c>
      <c r="D293" s="281" t="s">
        <v>407</v>
      </c>
      <c r="E293" s="282" t="s">
        <v>596</v>
      </c>
      <c r="F293" s="283" t="s">
        <v>597</v>
      </c>
      <c r="G293" s="284" t="s">
        <v>173</v>
      </c>
      <c r="H293" s="285">
        <v>0.024</v>
      </c>
      <c r="I293" s="286"/>
      <c r="J293" s="287">
        <f>ROUND(I293*H293,2)</f>
        <v>0</v>
      </c>
      <c r="K293" s="283" t="s">
        <v>158</v>
      </c>
      <c r="L293" s="288"/>
      <c r="M293" s="289" t="s">
        <v>21</v>
      </c>
      <c r="N293" s="290" t="s">
        <v>44</v>
      </c>
      <c r="O293" s="87"/>
      <c r="P293" s="230">
        <f>O293*H293</f>
        <v>0</v>
      </c>
      <c r="Q293" s="230">
        <v>0.55000000000000004</v>
      </c>
      <c r="R293" s="230">
        <f>Q293*H293</f>
        <v>0.013200000000000002</v>
      </c>
      <c r="S293" s="230">
        <v>0</v>
      </c>
      <c r="T293" s="231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32" t="s">
        <v>372</v>
      </c>
      <c r="AT293" s="232" t="s">
        <v>407</v>
      </c>
      <c r="AU293" s="232" t="s">
        <v>83</v>
      </c>
      <c r="AY293" s="19" t="s">
        <v>151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9" t="s">
        <v>81</v>
      </c>
      <c r="BK293" s="233">
        <f>ROUND(I293*H293,2)</f>
        <v>0</v>
      </c>
      <c r="BL293" s="19" t="s">
        <v>271</v>
      </c>
      <c r="BM293" s="232" t="s">
        <v>899</v>
      </c>
    </row>
    <row r="294" s="2" customFormat="1">
      <c r="A294" s="41"/>
      <c r="B294" s="42"/>
      <c r="C294" s="43"/>
      <c r="D294" s="234" t="s">
        <v>161</v>
      </c>
      <c r="E294" s="43"/>
      <c r="F294" s="235" t="s">
        <v>597</v>
      </c>
      <c r="G294" s="43"/>
      <c r="H294" s="43"/>
      <c r="I294" s="139"/>
      <c r="J294" s="43"/>
      <c r="K294" s="43"/>
      <c r="L294" s="47"/>
      <c r="M294" s="236"/>
      <c r="N294" s="237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161</v>
      </c>
      <c r="AU294" s="19" t="s">
        <v>83</v>
      </c>
    </row>
    <row r="295" s="15" customFormat="1">
      <c r="A295" s="15"/>
      <c r="B295" s="260"/>
      <c r="C295" s="261"/>
      <c r="D295" s="234" t="s">
        <v>163</v>
      </c>
      <c r="E295" s="262" t="s">
        <v>21</v>
      </c>
      <c r="F295" s="263" t="s">
        <v>900</v>
      </c>
      <c r="G295" s="261"/>
      <c r="H295" s="262" t="s">
        <v>21</v>
      </c>
      <c r="I295" s="264"/>
      <c r="J295" s="261"/>
      <c r="K295" s="261"/>
      <c r="L295" s="265"/>
      <c r="M295" s="266"/>
      <c r="N295" s="267"/>
      <c r="O295" s="267"/>
      <c r="P295" s="267"/>
      <c r="Q295" s="267"/>
      <c r="R295" s="267"/>
      <c r="S295" s="267"/>
      <c r="T295" s="268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9" t="s">
        <v>163</v>
      </c>
      <c r="AU295" s="269" t="s">
        <v>83</v>
      </c>
      <c r="AV295" s="15" t="s">
        <v>81</v>
      </c>
      <c r="AW295" s="15" t="s">
        <v>35</v>
      </c>
      <c r="AX295" s="15" t="s">
        <v>73</v>
      </c>
      <c r="AY295" s="269" t="s">
        <v>151</v>
      </c>
    </row>
    <row r="296" s="13" customFormat="1">
      <c r="A296" s="13"/>
      <c r="B296" s="238"/>
      <c r="C296" s="239"/>
      <c r="D296" s="234" t="s">
        <v>163</v>
      </c>
      <c r="E296" s="240" t="s">
        <v>21</v>
      </c>
      <c r="F296" s="241" t="s">
        <v>901</v>
      </c>
      <c r="G296" s="239"/>
      <c r="H296" s="242">
        <v>0.021999999999999999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163</v>
      </c>
      <c r="AU296" s="248" t="s">
        <v>83</v>
      </c>
      <c r="AV296" s="13" t="s">
        <v>83</v>
      </c>
      <c r="AW296" s="13" t="s">
        <v>35</v>
      </c>
      <c r="AX296" s="13" t="s">
        <v>73</v>
      </c>
      <c r="AY296" s="248" t="s">
        <v>151</v>
      </c>
    </row>
    <row r="297" s="14" customFormat="1">
      <c r="A297" s="14"/>
      <c r="B297" s="249"/>
      <c r="C297" s="250"/>
      <c r="D297" s="234" t="s">
        <v>163</v>
      </c>
      <c r="E297" s="251" t="s">
        <v>21</v>
      </c>
      <c r="F297" s="252" t="s">
        <v>177</v>
      </c>
      <c r="G297" s="250"/>
      <c r="H297" s="253">
        <v>0.021999999999999999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163</v>
      </c>
      <c r="AU297" s="259" t="s">
        <v>83</v>
      </c>
      <c r="AV297" s="14" t="s">
        <v>159</v>
      </c>
      <c r="AW297" s="14" t="s">
        <v>35</v>
      </c>
      <c r="AX297" s="14" t="s">
        <v>81</v>
      </c>
      <c r="AY297" s="259" t="s">
        <v>151</v>
      </c>
    </row>
    <row r="298" s="13" customFormat="1">
      <c r="A298" s="13"/>
      <c r="B298" s="238"/>
      <c r="C298" s="239"/>
      <c r="D298" s="234" t="s">
        <v>163</v>
      </c>
      <c r="E298" s="239"/>
      <c r="F298" s="241" t="s">
        <v>902</v>
      </c>
      <c r="G298" s="239"/>
      <c r="H298" s="242">
        <v>0.024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163</v>
      </c>
      <c r="AU298" s="248" t="s">
        <v>83</v>
      </c>
      <c r="AV298" s="13" t="s">
        <v>83</v>
      </c>
      <c r="AW298" s="13" t="s">
        <v>4</v>
      </c>
      <c r="AX298" s="13" t="s">
        <v>81</v>
      </c>
      <c r="AY298" s="248" t="s">
        <v>151</v>
      </c>
    </row>
    <row r="299" s="2" customFormat="1" ht="21.75" customHeight="1">
      <c r="A299" s="41"/>
      <c r="B299" s="42"/>
      <c r="C299" s="221" t="s">
        <v>484</v>
      </c>
      <c r="D299" s="221" t="s">
        <v>154</v>
      </c>
      <c r="E299" s="222" t="s">
        <v>603</v>
      </c>
      <c r="F299" s="223" t="s">
        <v>604</v>
      </c>
      <c r="G299" s="224" t="s">
        <v>180</v>
      </c>
      <c r="H299" s="225">
        <v>0.97599999999999998</v>
      </c>
      <c r="I299" s="226"/>
      <c r="J299" s="227">
        <f>ROUND(I299*H299,2)</f>
        <v>0</v>
      </c>
      <c r="K299" s="223" t="s">
        <v>158</v>
      </c>
      <c r="L299" s="47"/>
      <c r="M299" s="228" t="s">
        <v>21</v>
      </c>
      <c r="N299" s="229" t="s">
        <v>44</v>
      </c>
      <c r="O299" s="87"/>
      <c r="P299" s="230">
        <f>O299*H299</f>
        <v>0</v>
      </c>
      <c r="Q299" s="230">
        <v>0.00020000000000000001</v>
      </c>
      <c r="R299" s="230">
        <f>Q299*H299</f>
        <v>0.0001952</v>
      </c>
      <c r="S299" s="230">
        <v>0</v>
      </c>
      <c r="T299" s="231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32" t="s">
        <v>271</v>
      </c>
      <c r="AT299" s="232" t="s">
        <v>154</v>
      </c>
      <c r="AU299" s="232" t="s">
        <v>83</v>
      </c>
      <c r="AY299" s="19" t="s">
        <v>151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9" t="s">
        <v>81</v>
      </c>
      <c r="BK299" s="233">
        <f>ROUND(I299*H299,2)</f>
        <v>0</v>
      </c>
      <c r="BL299" s="19" t="s">
        <v>271</v>
      </c>
      <c r="BM299" s="232" t="s">
        <v>903</v>
      </c>
    </row>
    <row r="300" s="2" customFormat="1">
      <c r="A300" s="41"/>
      <c r="B300" s="42"/>
      <c r="C300" s="43"/>
      <c r="D300" s="234" t="s">
        <v>161</v>
      </c>
      <c r="E300" s="43"/>
      <c r="F300" s="235" t="s">
        <v>606</v>
      </c>
      <c r="G300" s="43"/>
      <c r="H300" s="43"/>
      <c r="I300" s="139"/>
      <c r="J300" s="43"/>
      <c r="K300" s="43"/>
      <c r="L300" s="47"/>
      <c r="M300" s="236"/>
      <c r="N300" s="237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161</v>
      </c>
      <c r="AU300" s="19" t="s">
        <v>83</v>
      </c>
    </row>
    <row r="301" s="13" customFormat="1">
      <c r="A301" s="13"/>
      <c r="B301" s="238"/>
      <c r="C301" s="239"/>
      <c r="D301" s="234" t="s">
        <v>163</v>
      </c>
      <c r="E301" s="240" t="s">
        <v>21</v>
      </c>
      <c r="F301" s="241" t="s">
        <v>892</v>
      </c>
      <c r="G301" s="239"/>
      <c r="H301" s="242">
        <v>0.97599999999999998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163</v>
      </c>
      <c r="AU301" s="248" t="s">
        <v>83</v>
      </c>
      <c r="AV301" s="13" t="s">
        <v>83</v>
      </c>
      <c r="AW301" s="13" t="s">
        <v>35</v>
      </c>
      <c r="AX301" s="13" t="s">
        <v>81</v>
      </c>
      <c r="AY301" s="248" t="s">
        <v>151</v>
      </c>
    </row>
    <row r="302" s="2" customFormat="1" ht="21.75" customHeight="1">
      <c r="A302" s="41"/>
      <c r="B302" s="42"/>
      <c r="C302" s="221" t="s">
        <v>489</v>
      </c>
      <c r="D302" s="221" t="s">
        <v>154</v>
      </c>
      <c r="E302" s="222" t="s">
        <v>904</v>
      </c>
      <c r="F302" s="223" t="s">
        <v>905</v>
      </c>
      <c r="G302" s="224" t="s">
        <v>297</v>
      </c>
      <c r="H302" s="225">
        <v>1.5600000000000001</v>
      </c>
      <c r="I302" s="226"/>
      <c r="J302" s="227">
        <f>ROUND(I302*H302,2)</f>
        <v>0</v>
      </c>
      <c r="K302" s="223" t="s">
        <v>158</v>
      </c>
      <c r="L302" s="47"/>
      <c r="M302" s="228" t="s">
        <v>21</v>
      </c>
      <c r="N302" s="229" t="s">
        <v>44</v>
      </c>
      <c r="O302" s="8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32" t="s">
        <v>271</v>
      </c>
      <c r="AT302" s="232" t="s">
        <v>154</v>
      </c>
      <c r="AU302" s="232" t="s">
        <v>83</v>
      </c>
      <c r="AY302" s="19" t="s">
        <v>151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9" t="s">
        <v>81</v>
      </c>
      <c r="BK302" s="233">
        <f>ROUND(I302*H302,2)</f>
        <v>0</v>
      </c>
      <c r="BL302" s="19" t="s">
        <v>271</v>
      </c>
      <c r="BM302" s="232" t="s">
        <v>906</v>
      </c>
    </row>
    <row r="303" s="2" customFormat="1">
      <c r="A303" s="41"/>
      <c r="B303" s="42"/>
      <c r="C303" s="43"/>
      <c r="D303" s="234" t="s">
        <v>161</v>
      </c>
      <c r="E303" s="43"/>
      <c r="F303" s="235" t="s">
        <v>907</v>
      </c>
      <c r="G303" s="43"/>
      <c r="H303" s="43"/>
      <c r="I303" s="139"/>
      <c r="J303" s="43"/>
      <c r="K303" s="43"/>
      <c r="L303" s="47"/>
      <c r="M303" s="236"/>
      <c r="N303" s="237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161</v>
      </c>
      <c r="AU303" s="19" t="s">
        <v>83</v>
      </c>
    </row>
    <row r="304" s="13" customFormat="1">
      <c r="A304" s="13"/>
      <c r="B304" s="238"/>
      <c r="C304" s="239"/>
      <c r="D304" s="234" t="s">
        <v>163</v>
      </c>
      <c r="E304" s="240" t="s">
        <v>21</v>
      </c>
      <c r="F304" s="241" t="s">
        <v>908</v>
      </c>
      <c r="G304" s="239"/>
      <c r="H304" s="242">
        <v>1.5600000000000001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163</v>
      </c>
      <c r="AU304" s="248" t="s">
        <v>83</v>
      </c>
      <c r="AV304" s="13" t="s">
        <v>83</v>
      </c>
      <c r="AW304" s="13" t="s">
        <v>35</v>
      </c>
      <c r="AX304" s="13" t="s">
        <v>81</v>
      </c>
      <c r="AY304" s="248" t="s">
        <v>151</v>
      </c>
    </row>
    <row r="305" s="2" customFormat="1" ht="21.75" customHeight="1">
      <c r="A305" s="41"/>
      <c r="B305" s="42"/>
      <c r="C305" s="281" t="s">
        <v>494</v>
      </c>
      <c r="D305" s="281" t="s">
        <v>407</v>
      </c>
      <c r="E305" s="282" t="s">
        <v>909</v>
      </c>
      <c r="F305" s="283" t="s">
        <v>910</v>
      </c>
      <c r="G305" s="284" t="s">
        <v>173</v>
      </c>
      <c r="H305" s="285">
        <v>0.012999999999999999</v>
      </c>
      <c r="I305" s="286"/>
      <c r="J305" s="287">
        <f>ROUND(I305*H305,2)</f>
        <v>0</v>
      </c>
      <c r="K305" s="283" t="s">
        <v>158</v>
      </c>
      <c r="L305" s="288"/>
      <c r="M305" s="289" t="s">
        <v>21</v>
      </c>
      <c r="N305" s="290" t="s">
        <v>44</v>
      </c>
      <c r="O305" s="87"/>
      <c r="P305" s="230">
        <f>O305*H305</f>
        <v>0</v>
      </c>
      <c r="Q305" s="230">
        <v>0.55000000000000004</v>
      </c>
      <c r="R305" s="230">
        <f>Q305*H305</f>
        <v>0.0071500000000000001</v>
      </c>
      <c r="S305" s="230">
        <v>0</v>
      </c>
      <c r="T305" s="23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32" t="s">
        <v>372</v>
      </c>
      <c r="AT305" s="232" t="s">
        <v>407</v>
      </c>
      <c r="AU305" s="232" t="s">
        <v>83</v>
      </c>
      <c r="AY305" s="19" t="s">
        <v>151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9" t="s">
        <v>81</v>
      </c>
      <c r="BK305" s="233">
        <f>ROUND(I305*H305,2)</f>
        <v>0</v>
      </c>
      <c r="BL305" s="19" t="s">
        <v>271</v>
      </c>
      <c r="BM305" s="232" t="s">
        <v>911</v>
      </c>
    </row>
    <row r="306" s="2" customFormat="1">
      <c r="A306" s="41"/>
      <c r="B306" s="42"/>
      <c r="C306" s="43"/>
      <c r="D306" s="234" t="s">
        <v>161</v>
      </c>
      <c r="E306" s="43"/>
      <c r="F306" s="235" t="s">
        <v>910</v>
      </c>
      <c r="G306" s="43"/>
      <c r="H306" s="43"/>
      <c r="I306" s="139"/>
      <c r="J306" s="43"/>
      <c r="K306" s="43"/>
      <c r="L306" s="47"/>
      <c r="M306" s="236"/>
      <c r="N306" s="237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161</v>
      </c>
      <c r="AU306" s="19" t="s">
        <v>83</v>
      </c>
    </row>
    <row r="307" s="15" customFormat="1">
      <c r="A307" s="15"/>
      <c r="B307" s="260"/>
      <c r="C307" s="261"/>
      <c r="D307" s="234" t="s">
        <v>163</v>
      </c>
      <c r="E307" s="262" t="s">
        <v>21</v>
      </c>
      <c r="F307" s="263" t="s">
        <v>912</v>
      </c>
      <c r="G307" s="261"/>
      <c r="H307" s="262" t="s">
        <v>21</v>
      </c>
      <c r="I307" s="264"/>
      <c r="J307" s="261"/>
      <c r="K307" s="261"/>
      <c r="L307" s="265"/>
      <c r="M307" s="266"/>
      <c r="N307" s="267"/>
      <c r="O307" s="267"/>
      <c r="P307" s="267"/>
      <c r="Q307" s="267"/>
      <c r="R307" s="267"/>
      <c r="S307" s="267"/>
      <c r="T307" s="268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9" t="s">
        <v>163</v>
      </c>
      <c r="AU307" s="269" t="s">
        <v>83</v>
      </c>
      <c r="AV307" s="15" t="s">
        <v>81</v>
      </c>
      <c r="AW307" s="15" t="s">
        <v>35</v>
      </c>
      <c r="AX307" s="15" t="s">
        <v>73</v>
      </c>
      <c r="AY307" s="269" t="s">
        <v>151</v>
      </c>
    </row>
    <row r="308" s="13" customFormat="1">
      <c r="A308" s="13"/>
      <c r="B308" s="238"/>
      <c r="C308" s="239"/>
      <c r="D308" s="234" t="s">
        <v>163</v>
      </c>
      <c r="E308" s="240" t="s">
        <v>21</v>
      </c>
      <c r="F308" s="241" t="s">
        <v>913</v>
      </c>
      <c r="G308" s="239"/>
      <c r="H308" s="242">
        <v>0.012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163</v>
      </c>
      <c r="AU308" s="248" t="s">
        <v>83</v>
      </c>
      <c r="AV308" s="13" t="s">
        <v>83</v>
      </c>
      <c r="AW308" s="13" t="s">
        <v>35</v>
      </c>
      <c r="AX308" s="13" t="s">
        <v>81</v>
      </c>
      <c r="AY308" s="248" t="s">
        <v>151</v>
      </c>
    </row>
    <row r="309" s="13" customFormat="1">
      <c r="A309" s="13"/>
      <c r="B309" s="238"/>
      <c r="C309" s="239"/>
      <c r="D309" s="234" t="s">
        <v>163</v>
      </c>
      <c r="E309" s="239"/>
      <c r="F309" s="241" t="s">
        <v>914</v>
      </c>
      <c r="G309" s="239"/>
      <c r="H309" s="242">
        <v>0.012999999999999999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163</v>
      </c>
      <c r="AU309" s="248" t="s">
        <v>83</v>
      </c>
      <c r="AV309" s="13" t="s">
        <v>83</v>
      </c>
      <c r="AW309" s="13" t="s">
        <v>4</v>
      </c>
      <c r="AX309" s="13" t="s">
        <v>81</v>
      </c>
      <c r="AY309" s="248" t="s">
        <v>151</v>
      </c>
    </row>
    <row r="310" s="2" customFormat="1" ht="16.5" customHeight="1">
      <c r="A310" s="41"/>
      <c r="B310" s="42"/>
      <c r="C310" s="281" t="s">
        <v>499</v>
      </c>
      <c r="D310" s="281" t="s">
        <v>407</v>
      </c>
      <c r="E310" s="282" t="s">
        <v>629</v>
      </c>
      <c r="F310" s="283" t="s">
        <v>630</v>
      </c>
      <c r="G310" s="284" t="s">
        <v>157</v>
      </c>
      <c r="H310" s="285">
        <v>2</v>
      </c>
      <c r="I310" s="286"/>
      <c r="J310" s="287">
        <f>ROUND(I310*H310,2)</f>
        <v>0</v>
      </c>
      <c r="K310" s="283" t="s">
        <v>21</v>
      </c>
      <c r="L310" s="288"/>
      <c r="M310" s="289" t="s">
        <v>21</v>
      </c>
      <c r="N310" s="290" t="s">
        <v>44</v>
      </c>
      <c r="O310" s="87"/>
      <c r="P310" s="230">
        <f>O310*H310</f>
        <v>0</v>
      </c>
      <c r="Q310" s="230">
        <v>0.00024000000000000001</v>
      </c>
      <c r="R310" s="230">
        <f>Q310*H310</f>
        <v>0.00048000000000000001</v>
      </c>
      <c r="S310" s="230">
        <v>0</v>
      </c>
      <c r="T310" s="23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32" t="s">
        <v>372</v>
      </c>
      <c r="AT310" s="232" t="s">
        <v>407</v>
      </c>
      <c r="AU310" s="232" t="s">
        <v>83</v>
      </c>
      <c r="AY310" s="19" t="s">
        <v>151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9" t="s">
        <v>81</v>
      </c>
      <c r="BK310" s="233">
        <f>ROUND(I310*H310,2)</f>
        <v>0</v>
      </c>
      <c r="BL310" s="19" t="s">
        <v>271</v>
      </c>
      <c r="BM310" s="232" t="s">
        <v>915</v>
      </c>
    </row>
    <row r="311" s="2" customFormat="1">
      <c r="A311" s="41"/>
      <c r="B311" s="42"/>
      <c r="C311" s="43"/>
      <c r="D311" s="234" t="s">
        <v>161</v>
      </c>
      <c r="E311" s="43"/>
      <c r="F311" s="235" t="s">
        <v>630</v>
      </c>
      <c r="G311" s="43"/>
      <c r="H311" s="43"/>
      <c r="I311" s="139"/>
      <c r="J311" s="43"/>
      <c r="K311" s="43"/>
      <c r="L311" s="47"/>
      <c r="M311" s="236"/>
      <c r="N311" s="237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161</v>
      </c>
      <c r="AU311" s="19" t="s">
        <v>83</v>
      </c>
    </row>
    <row r="312" s="2" customFormat="1" ht="16.5" customHeight="1">
      <c r="A312" s="41"/>
      <c r="B312" s="42"/>
      <c r="C312" s="221" t="s">
        <v>504</v>
      </c>
      <c r="D312" s="221" t="s">
        <v>154</v>
      </c>
      <c r="E312" s="222" t="s">
        <v>916</v>
      </c>
      <c r="F312" s="223" t="s">
        <v>917</v>
      </c>
      <c r="G312" s="224" t="s">
        <v>180</v>
      </c>
      <c r="H312" s="225">
        <v>0.126</v>
      </c>
      <c r="I312" s="226"/>
      <c r="J312" s="227">
        <f>ROUND(I312*H312,2)</f>
        <v>0</v>
      </c>
      <c r="K312" s="223" t="s">
        <v>158</v>
      </c>
      <c r="L312" s="47"/>
      <c r="M312" s="228" t="s">
        <v>21</v>
      </c>
      <c r="N312" s="229" t="s">
        <v>44</v>
      </c>
      <c r="O312" s="87"/>
      <c r="P312" s="230">
        <f>O312*H312</f>
        <v>0</v>
      </c>
      <c r="Q312" s="230">
        <v>0.0018</v>
      </c>
      <c r="R312" s="230">
        <f>Q312*H312</f>
        <v>0.00022679999999999998</v>
      </c>
      <c r="S312" s="230">
        <v>0</v>
      </c>
      <c r="T312" s="231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32" t="s">
        <v>271</v>
      </c>
      <c r="AT312" s="232" t="s">
        <v>154</v>
      </c>
      <c r="AU312" s="232" t="s">
        <v>83</v>
      </c>
      <c r="AY312" s="19" t="s">
        <v>151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9" t="s">
        <v>81</v>
      </c>
      <c r="BK312" s="233">
        <f>ROUND(I312*H312,2)</f>
        <v>0</v>
      </c>
      <c r="BL312" s="19" t="s">
        <v>271</v>
      </c>
      <c r="BM312" s="232" t="s">
        <v>918</v>
      </c>
    </row>
    <row r="313" s="2" customFormat="1">
      <c r="A313" s="41"/>
      <c r="B313" s="42"/>
      <c r="C313" s="43"/>
      <c r="D313" s="234" t="s">
        <v>161</v>
      </c>
      <c r="E313" s="43"/>
      <c r="F313" s="235" t="s">
        <v>917</v>
      </c>
      <c r="G313" s="43"/>
      <c r="H313" s="43"/>
      <c r="I313" s="139"/>
      <c r="J313" s="43"/>
      <c r="K313" s="43"/>
      <c r="L313" s="47"/>
      <c r="M313" s="236"/>
      <c r="N313" s="237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161</v>
      </c>
      <c r="AU313" s="19" t="s">
        <v>83</v>
      </c>
    </row>
    <row r="314" s="15" customFormat="1">
      <c r="A314" s="15"/>
      <c r="B314" s="260"/>
      <c r="C314" s="261"/>
      <c r="D314" s="234" t="s">
        <v>163</v>
      </c>
      <c r="E314" s="262" t="s">
        <v>21</v>
      </c>
      <c r="F314" s="263" t="s">
        <v>919</v>
      </c>
      <c r="G314" s="261"/>
      <c r="H314" s="262" t="s">
        <v>21</v>
      </c>
      <c r="I314" s="264"/>
      <c r="J314" s="261"/>
      <c r="K314" s="261"/>
      <c r="L314" s="265"/>
      <c r="M314" s="266"/>
      <c r="N314" s="267"/>
      <c r="O314" s="267"/>
      <c r="P314" s="267"/>
      <c r="Q314" s="267"/>
      <c r="R314" s="267"/>
      <c r="S314" s="267"/>
      <c r="T314" s="268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9" t="s">
        <v>163</v>
      </c>
      <c r="AU314" s="269" t="s">
        <v>83</v>
      </c>
      <c r="AV314" s="15" t="s">
        <v>81</v>
      </c>
      <c r="AW314" s="15" t="s">
        <v>35</v>
      </c>
      <c r="AX314" s="15" t="s">
        <v>73</v>
      </c>
      <c r="AY314" s="269" t="s">
        <v>151</v>
      </c>
    </row>
    <row r="315" s="13" customFormat="1">
      <c r="A315" s="13"/>
      <c r="B315" s="238"/>
      <c r="C315" s="239"/>
      <c r="D315" s="234" t="s">
        <v>163</v>
      </c>
      <c r="E315" s="240" t="s">
        <v>21</v>
      </c>
      <c r="F315" s="241" t="s">
        <v>920</v>
      </c>
      <c r="G315" s="239"/>
      <c r="H315" s="242">
        <v>0.082000000000000003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163</v>
      </c>
      <c r="AU315" s="248" t="s">
        <v>83</v>
      </c>
      <c r="AV315" s="13" t="s">
        <v>83</v>
      </c>
      <c r="AW315" s="13" t="s">
        <v>35</v>
      </c>
      <c r="AX315" s="13" t="s">
        <v>73</v>
      </c>
      <c r="AY315" s="248" t="s">
        <v>151</v>
      </c>
    </row>
    <row r="316" s="15" customFormat="1">
      <c r="A316" s="15"/>
      <c r="B316" s="260"/>
      <c r="C316" s="261"/>
      <c r="D316" s="234" t="s">
        <v>163</v>
      </c>
      <c r="E316" s="262" t="s">
        <v>21</v>
      </c>
      <c r="F316" s="263" t="s">
        <v>921</v>
      </c>
      <c r="G316" s="261"/>
      <c r="H316" s="262" t="s">
        <v>21</v>
      </c>
      <c r="I316" s="264"/>
      <c r="J316" s="261"/>
      <c r="K316" s="261"/>
      <c r="L316" s="265"/>
      <c r="M316" s="266"/>
      <c r="N316" s="267"/>
      <c r="O316" s="267"/>
      <c r="P316" s="267"/>
      <c r="Q316" s="267"/>
      <c r="R316" s="267"/>
      <c r="S316" s="267"/>
      <c r="T316" s="268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9" t="s">
        <v>163</v>
      </c>
      <c r="AU316" s="269" t="s">
        <v>83</v>
      </c>
      <c r="AV316" s="15" t="s">
        <v>81</v>
      </c>
      <c r="AW316" s="15" t="s">
        <v>35</v>
      </c>
      <c r="AX316" s="15" t="s">
        <v>73</v>
      </c>
      <c r="AY316" s="269" t="s">
        <v>151</v>
      </c>
    </row>
    <row r="317" s="13" customFormat="1">
      <c r="A317" s="13"/>
      <c r="B317" s="238"/>
      <c r="C317" s="239"/>
      <c r="D317" s="234" t="s">
        <v>163</v>
      </c>
      <c r="E317" s="240" t="s">
        <v>21</v>
      </c>
      <c r="F317" s="241" t="s">
        <v>922</v>
      </c>
      <c r="G317" s="239"/>
      <c r="H317" s="242">
        <v>0.021999999999999999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8" t="s">
        <v>163</v>
      </c>
      <c r="AU317" s="248" t="s">
        <v>83</v>
      </c>
      <c r="AV317" s="13" t="s">
        <v>83</v>
      </c>
      <c r="AW317" s="13" t="s">
        <v>35</v>
      </c>
      <c r="AX317" s="13" t="s">
        <v>73</v>
      </c>
      <c r="AY317" s="248" t="s">
        <v>151</v>
      </c>
    </row>
    <row r="318" s="13" customFormat="1">
      <c r="A318" s="13"/>
      <c r="B318" s="238"/>
      <c r="C318" s="239"/>
      <c r="D318" s="234" t="s">
        <v>163</v>
      </c>
      <c r="E318" s="240" t="s">
        <v>21</v>
      </c>
      <c r="F318" s="241" t="s">
        <v>923</v>
      </c>
      <c r="G318" s="239"/>
      <c r="H318" s="242">
        <v>0.021999999999999999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8" t="s">
        <v>163</v>
      </c>
      <c r="AU318" s="248" t="s">
        <v>83</v>
      </c>
      <c r="AV318" s="13" t="s">
        <v>83</v>
      </c>
      <c r="AW318" s="13" t="s">
        <v>35</v>
      </c>
      <c r="AX318" s="13" t="s">
        <v>73</v>
      </c>
      <c r="AY318" s="248" t="s">
        <v>151</v>
      </c>
    </row>
    <row r="319" s="14" customFormat="1">
      <c r="A319" s="14"/>
      <c r="B319" s="249"/>
      <c r="C319" s="250"/>
      <c r="D319" s="234" t="s">
        <v>163</v>
      </c>
      <c r="E319" s="251" t="s">
        <v>21</v>
      </c>
      <c r="F319" s="252" t="s">
        <v>177</v>
      </c>
      <c r="G319" s="250"/>
      <c r="H319" s="253">
        <v>0.126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163</v>
      </c>
      <c r="AU319" s="259" t="s">
        <v>83</v>
      </c>
      <c r="AV319" s="14" t="s">
        <v>159</v>
      </c>
      <c r="AW319" s="14" t="s">
        <v>35</v>
      </c>
      <c r="AX319" s="14" t="s">
        <v>81</v>
      </c>
      <c r="AY319" s="259" t="s">
        <v>151</v>
      </c>
    </row>
    <row r="320" s="2" customFormat="1" ht="21.75" customHeight="1">
      <c r="A320" s="41"/>
      <c r="B320" s="42"/>
      <c r="C320" s="221" t="s">
        <v>512</v>
      </c>
      <c r="D320" s="221" t="s">
        <v>154</v>
      </c>
      <c r="E320" s="222" t="s">
        <v>924</v>
      </c>
      <c r="F320" s="223" t="s">
        <v>925</v>
      </c>
      <c r="G320" s="224" t="s">
        <v>322</v>
      </c>
      <c r="H320" s="225">
        <v>0.34999999999999998</v>
      </c>
      <c r="I320" s="226"/>
      <c r="J320" s="227">
        <f>ROUND(I320*H320,2)</f>
        <v>0</v>
      </c>
      <c r="K320" s="223" t="s">
        <v>158</v>
      </c>
      <c r="L320" s="47"/>
      <c r="M320" s="228" t="s">
        <v>21</v>
      </c>
      <c r="N320" s="229" t="s">
        <v>44</v>
      </c>
      <c r="O320" s="87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32" t="s">
        <v>271</v>
      </c>
      <c r="AT320" s="232" t="s">
        <v>154</v>
      </c>
      <c r="AU320" s="232" t="s">
        <v>83</v>
      </c>
      <c r="AY320" s="19" t="s">
        <v>151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9" t="s">
        <v>81</v>
      </c>
      <c r="BK320" s="233">
        <f>ROUND(I320*H320,2)</f>
        <v>0</v>
      </c>
      <c r="BL320" s="19" t="s">
        <v>271</v>
      </c>
      <c r="BM320" s="232" t="s">
        <v>926</v>
      </c>
    </row>
    <row r="321" s="2" customFormat="1">
      <c r="A321" s="41"/>
      <c r="B321" s="42"/>
      <c r="C321" s="43"/>
      <c r="D321" s="234" t="s">
        <v>161</v>
      </c>
      <c r="E321" s="43"/>
      <c r="F321" s="235" t="s">
        <v>927</v>
      </c>
      <c r="G321" s="43"/>
      <c r="H321" s="43"/>
      <c r="I321" s="139"/>
      <c r="J321" s="43"/>
      <c r="K321" s="43"/>
      <c r="L321" s="47"/>
      <c r="M321" s="236"/>
      <c r="N321" s="237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161</v>
      </c>
      <c r="AU321" s="19" t="s">
        <v>83</v>
      </c>
    </row>
    <row r="322" s="2" customFormat="1" ht="21.75" customHeight="1">
      <c r="A322" s="41"/>
      <c r="B322" s="42"/>
      <c r="C322" s="221" t="s">
        <v>518</v>
      </c>
      <c r="D322" s="221" t="s">
        <v>154</v>
      </c>
      <c r="E322" s="222" t="s">
        <v>662</v>
      </c>
      <c r="F322" s="223" t="s">
        <v>663</v>
      </c>
      <c r="G322" s="224" t="s">
        <v>322</v>
      </c>
      <c r="H322" s="225">
        <v>0.34999999999999998</v>
      </c>
      <c r="I322" s="226"/>
      <c r="J322" s="227">
        <f>ROUND(I322*H322,2)</f>
        <v>0</v>
      </c>
      <c r="K322" s="223" t="s">
        <v>158</v>
      </c>
      <c r="L322" s="47"/>
      <c r="M322" s="228" t="s">
        <v>21</v>
      </c>
      <c r="N322" s="229" t="s">
        <v>44</v>
      </c>
      <c r="O322" s="87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32" t="s">
        <v>271</v>
      </c>
      <c r="AT322" s="232" t="s">
        <v>154</v>
      </c>
      <c r="AU322" s="232" t="s">
        <v>83</v>
      </c>
      <c r="AY322" s="19" t="s">
        <v>151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9" t="s">
        <v>81</v>
      </c>
      <c r="BK322" s="233">
        <f>ROUND(I322*H322,2)</f>
        <v>0</v>
      </c>
      <c r="BL322" s="19" t="s">
        <v>271</v>
      </c>
      <c r="BM322" s="232" t="s">
        <v>928</v>
      </c>
    </row>
    <row r="323" s="2" customFormat="1">
      <c r="A323" s="41"/>
      <c r="B323" s="42"/>
      <c r="C323" s="43"/>
      <c r="D323" s="234" t="s">
        <v>161</v>
      </c>
      <c r="E323" s="43"/>
      <c r="F323" s="235" t="s">
        <v>665</v>
      </c>
      <c r="G323" s="43"/>
      <c r="H323" s="43"/>
      <c r="I323" s="139"/>
      <c r="J323" s="43"/>
      <c r="K323" s="43"/>
      <c r="L323" s="47"/>
      <c r="M323" s="294"/>
      <c r="N323" s="295"/>
      <c r="O323" s="296"/>
      <c r="P323" s="296"/>
      <c r="Q323" s="296"/>
      <c r="R323" s="296"/>
      <c r="S323" s="296"/>
      <c r="T323" s="297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9" t="s">
        <v>161</v>
      </c>
      <c r="AU323" s="19" t="s">
        <v>83</v>
      </c>
    </row>
    <row r="324" s="2" customFormat="1" ht="6.96" customHeight="1">
      <c r="A324" s="41"/>
      <c r="B324" s="62"/>
      <c r="C324" s="63"/>
      <c r="D324" s="63"/>
      <c r="E324" s="63"/>
      <c r="F324" s="63"/>
      <c r="G324" s="63"/>
      <c r="H324" s="63"/>
      <c r="I324" s="169"/>
      <c r="J324" s="63"/>
      <c r="K324" s="63"/>
      <c r="L324" s="47"/>
      <c r="M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</row>
  </sheetData>
  <sheetProtection sheet="1" autoFilter="0" formatColumns="0" formatRows="0" objects="1" scenarios="1" spinCount="100000" saltValue="5HFv9FPBUjOEyew3IUWVmZU+NR41HJkOoiCD1tLPiyTyvar8YkFZTus/O/oFoeVMTjhnBjr1ECwGm24N6H/brg==" hashValue="SFxd2/21YcQfwYnUZfgT7xvBnkN31K4sHTBUCr7Z5fxM8dPsVaaEJn2lVyz8pc6nApgbrPEwlXk05Mf1srnhEw==" algorithmName="SHA-512" password="CC35"/>
  <autoFilter ref="C87:K32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929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ROUND(J93,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ROUND((SUM(BE93:BE510)),  2)</f>
        <v>0</v>
      </c>
      <c r="G33" s="41"/>
      <c r="H33" s="41"/>
      <c r="I33" s="158">
        <v>0.20999999999999999</v>
      </c>
      <c r="J33" s="157">
        <f>ROUND(((SUM(BE93:BE510))*I33),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ROUND((SUM(BF93:BF510)),  2)</f>
        <v>0</v>
      </c>
      <c r="G34" s="41"/>
      <c r="H34" s="41"/>
      <c r="I34" s="158">
        <v>0.14999999999999999</v>
      </c>
      <c r="J34" s="157">
        <f>ROUND(((SUM(BF93:BF510))*I34),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ROUND((SUM(BG93:BG510)),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ROUND((SUM(BH93:BH510)),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ROUND((SUM(BI93:BI510)),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C - Levé západní křídlo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J93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J94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122</v>
      </c>
      <c r="E61" s="189"/>
      <c r="F61" s="189"/>
      <c r="G61" s="189"/>
      <c r="H61" s="189"/>
      <c r="I61" s="190"/>
      <c r="J61" s="191">
        <f>J95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123</v>
      </c>
      <c r="E62" s="189"/>
      <c r="F62" s="189"/>
      <c r="G62" s="189"/>
      <c r="H62" s="189"/>
      <c r="I62" s="190"/>
      <c r="J62" s="191">
        <f>J102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124</v>
      </c>
      <c r="E63" s="189"/>
      <c r="F63" s="189"/>
      <c r="G63" s="189"/>
      <c r="H63" s="189"/>
      <c r="I63" s="190"/>
      <c r="J63" s="191">
        <f>J137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125</v>
      </c>
      <c r="E64" s="189"/>
      <c r="F64" s="189"/>
      <c r="G64" s="189"/>
      <c r="H64" s="189"/>
      <c r="I64" s="190"/>
      <c r="J64" s="191">
        <f>J215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6"/>
      <c r="C65" s="187"/>
      <c r="D65" s="188" t="s">
        <v>126</v>
      </c>
      <c r="E65" s="189"/>
      <c r="F65" s="189"/>
      <c r="G65" s="189"/>
      <c r="H65" s="189"/>
      <c r="I65" s="190"/>
      <c r="J65" s="191">
        <f>J231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9"/>
      <c r="C66" s="180"/>
      <c r="D66" s="181" t="s">
        <v>127</v>
      </c>
      <c r="E66" s="182"/>
      <c r="F66" s="182"/>
      <c r="G66" s="182"/>
      <c r="H66" s="182"/>
      <c r="I66" s="183"/>
      <c r="J66" s="184">
        <f>J237</f>
        <v>0</v>
      </c>
      <c r="K66" s="180"/>
      <c r="L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87"/>
      <c r="D67" s="188" t="s">
        <v>128</v>
      </c>
      <c r="E67" s="189"/>
      <c r="F67" s="189"/>
      <c r="G67" s="189"/>
      <c r="H67" s="189"/>
      <c r="I67" s="190"/>
      <c r="J67" s="191">
        <f>J238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129</v>
      </c>
      <c r="E68" s="189"/>
      <c r="F68" s="189"/>
      <c r="G68" s="189"/>
      <c r="H68" s="189"/>
      <c r="I68" s="190"/>
      <c r="J68" s="191">
        <f>J300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130</v>
      </c>
      <c r="E69" s="189"/>
      <c r="F69" s="189"/>
      <c r="G69" s="189"/>
      <c r="H69" s="189"/>
      <c r="I69" s="190"/>
      <c r="J69" s="191">
        <f>J318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132</v>
      </c>
      <c r="E70" s="189"/>
      <c r="F70" s="189"/>
      <c r="G70" s="189"/>
      <c r="H70" s="189"/>
      <c r="I70" s="190"/>
      <c r="J70" s="191">
        <f>J322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133</v>
      </c>
      <c r="E71" s="189"/>
      <c r="F71" s="189"/>
      <c r="G71" s="189"/>
      <c r="H71" s="189"/>
      <c r="I71" s="190"/>
      <c r="J71" s="191">
        <f>J482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87"/>
      <c r="D72" s="188" t="s">
        <v>930</v>
      </c>
      <c r="E72" s="189"/>
      <c r="F72" s="189"/>
      <c r="G72" s="189"/>
      <c r="H72" s="189"/>
      <c r="I72" s="190"/>
      <c r="J72" s="191">
        <f>J493</f>
        <v>0</v>
      </c>
      <c r="K72" s="187"/>
      <c r="L72" s="19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87"/>
      <c r="D73" s="188" t="s">
        <v>931</v>
      </c>
      <c r="E73" s="189"/>
      <c r="F73" s="189"/>
      <c r="G73" s="189"/>
      <c r="H73" s="189"/>
      <c r="I73" s="190"/>
      <c r="J73" s="191">
        <f>J500</f>
        <v>0</v>
      </c>
      <c r="K73" s="187"/>
      <c r="L73" s="19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139"/>
      <c r="J74" s="43"/>
      <c r="K74" s="43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169"/>
      <c r="J75" s="63"/>
      <c r="K75" s="6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172"/>
      <c r="J79" s="65"/>
      <c r="K79" s="65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5" t="s">
        <v>136</v>
      </c>
      <c r="D80" s="43"/>
      <c r="E80" s="43"/>
      <c r="F80" s="43"/>
      <c r="G80" s="43"/>
      <c r="H80" s="43"/>
      <c r="I80" s="139"/>
      <c r="J80" s="43"/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3" t="str">
        <f>E7</f>
        <v>Zateplení stropů budovy úřadu vlády ČR - Strakova akademie</v>
      </c>
      <c r="F83" s="34"/>
      <c r="G83" s="34"/>
      <c r="H83" s="34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115</v>
      </c>
      <c r="D84" s="43"/>
      <c r="E84" s="43"/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E9</f>
        <v>úsek C - Levé západní křídlo</v>
      </c>
      <c r="F85" s="43"/>
      <c r="G85" s="43"/>
      <c r="H85" s="43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22</v>
      </c>
      <c r="D87" s="43"/>
      <c r="E87" s="43"/>
      <c r="F87" s="29" t="str">
        <f>F12</f>
        <v>nábř. Eduarda Beneše 128/4,Praha 1</v>
      </c>
      <c r="G87" s="43"/>
      <c r="H87" s="43"/>
      <c r="I87" s="143" t="s">
        <v>24</v>
      </c>
      <c r="J87" s="75" t="str">
        <f>IF(J12="","",J12)</f>
        <v>20. 7. 2020</v>
      </c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39"/>
      <c r="J88" s="43"/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4" t="s">
        <v>28</v>
      </c>
      <c r="D89" s="43"/>
      <c r="E89" s="43"/>
      <c r="F89" s="29" t="str">
        <f>E15</f>
        <v xml:space="preserve"> </v>
      </c>
      <c r="G89" s="43"/>
      <c r="H89" s="43"/>
      <c r="I89" s="143" t="s">
        <v>34</v>
      </c>
      <c r="J89" s="39" t="str">
        <f>E21</f>
        <v xml:space="preserve"> </v>
      </c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32</v>
      </c>
      <c r="D90" s="43"/>
      <c r="E90" s="43"/>
      <c r="F90" s="29" t="str">
        <f>IF(E18="","",E18)</f>
        <v>Vyplň údaj</v>
      </c>
      <c r="G90" s="43"/>
      <c r="H90" s="43"/>
      <c r="I90" s="143" t="s">
        <v>36</v>
      </c>
      <c r="J90" s="39" t="str">
        <f>E24</f>
        <v xml:space="preserve"> </v>
      </c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139"/>
      <c r="J91" s="43"/>
      <c r="K91" s="43"/>
      <c r="L91" s="14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193"/>
      <c r="B92" s="194"/>
      <c r="C92" s="195" t="s">
        <v>137</v>
      </c>
      <c r="D92" s="196" t="s">
        <v>58</v>
      </c>
      <c r="E92" s="196" t="s">
        <v>54</v>
      </c>
      <c r="F92" s="196" t="s">
        <v>55</v>
      </c>
      <c r="G92" s="196" t="s">
        <v>138</v>
      </c>
      <c r="H92" s="196" t="s">
        <v>139</v>
      </c>
      <c r="I92" s="197" t="s">
        <v>140</v>
      </c>
      <c r="J92" s="196" t="s">
        <v>119</v>
      </c>
      <c r="K92" s="198" t="s">
        <v>141</v>
      </c>
      <c r="L92" s="199"/>
      <c r="M92" s="95" t="s">
        <v>21</v>
      </c>
      <c r="N92" s="96" t="s">
        <v>43</v>
      </c>
      <c r="O92" s="96" t="s">
        <v>142</v>
      </c>
      <c r="P92" s="96" t="s">
        <v>143</v>
      </c>
      <c r="Q92" s="96" t="s">
        <v>144</v>
      </c>
      <c r="R92" s="96" t="s">
        <v>145</v>
      </c>
      <c r="S92" s="96" t="s">
        <v>146</v>
      </c>
      <c r="T92" s="97" t="s">
        <v>147</v>
      </c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</row>
    <row r="93" s="2" customFormat="1" ht="22.8" customHeight="1">
      <c r="A93" s="41"/>
      <c r="B93" s="42"/>
      <c r="C93" s="102" t="s">
        <v>148</v>
      </c>
      <c r="D93" s="43"/>
      <c r="E93" s="43"/>
      <c r="F93" s="43"/>
      <c r="G93" s="43"/>
      <c r="H93" s="43"/>
      <c r="I93" s="139"/>
      <c r="J93" s="200">
        <f>BK93</f>
        <v>0</v>
      </c>
      <c r="K93" s="43"/>
      <c r="L93" s="47"/>
      <c r="M93" s="98"/>
      <c r="N93" s="201"/>
      <c r="O93" s="99"/>
      <c r="P93" s="202">
        <f>P94+P237</f>
        <v>0</v>
      </c>
      <c r="Q93" s="99"/>
      <c r="R93" s="202">
        <f>R94+R237</f>
        <v>8.5198507600000006</v>
      </c>
      <c r="S93" s="99"/>
      <c r="T93" s="203">
        <f>T94+T237</f>
        <v>1.2915450000000002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72</v>
      </c>
      <c r="AU93" s="19" t="s">
        <v>120</v>
      </c>
      <c r="BK93" s="204">
        <f>BK94+BK237</f>
        <v>0</v>
      </c>
    </row>
    <row r="94" s="12" customFormat="1" ht="25.92" customHeight="1">
      <c r="A94" s="12"/>
      <c r="B94" s="205"/>
      <c r="C94" s="206"/>
      <c r="D94" s="207" t="s">
        <v>72</v>
      </c>
      <c r="E94" s="208" t="s">
        <v>149</v>
      </c>
      <c r="F94" s="208" t="s">
        <v>150</v>
      </c>
      <c r="G94" s="206"/>
      <c r="H94" s="206"/>
      <c r="I94" s="209"/>
      <c r="J94" s="210">
        <f>BK94</f>
        <v>0</v>
      </c>
      <c r="K94" s="206"/>
      <c r="L94" s="211"/>
      <c r="M94" s="212"/>
      <c r="N94" s="213"/>
      <c r="O94" s="213"/>
      <c r="P94" s="214">
        <f>P95+P102+P137+P215+P231</f>
        <v>0</v>
      </c>
      <c r="Q94" s="213"/>
      <c r="R94" s="214">
        <f>R95+R102+R137+R215+R231</f>
        <v>1.0417219000000002</v>
      </c>
      <c r="S94" s="213"/>
      <c r="T94" s="215">
        <f>T95+T102+T137+T215+T231</f>
        <v>0.35188000000000003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6" t="s">
        <v>81</v>
      </c>
      <c r="AT94" s="217" t="s">
        <v>72</v>
      </c>
      <c r="AU94" s="217" t="s">
        <v>73</v>
      </c>
      <c r="AY94" s="216" t="s">
        <v>151</v>
      </c>
      <c r="BK94" s="218">
        <f>BK95+BK102+BK137+BK215+BK231</f>
        <v>0</v>
      </c>
    </row>
    <row r="95" s="12" customFormat="1" ht="22.8" customHeight="1">
      <c r="A95" s="12"/>
      <c r="B95" s="205"/>
      <c r="C95" s="206"/>
      <c r="D95" s="207" t="s">
        <v>72</v>
      </c>
      <c r="E95" s="219" t="s">
        <v>152</v>
      </c>
      <c r="F95" s="219" t="s">
        <v>153</v>
      </c>
      <c r="G95" s="206"/>
      <c r="H95" s="206"/>
      <c r="I95" s="209"/>
      <c r="J95" s="220">
        <f>BK95</f>
        <v>0</v>
      </c>
      <c r="K95" s="206"/>
      <c r="L95" s="211"/>
      <c r="M95" s="212"/>
      <c r="N95" s="213"/>
      <c r="O95" s="213"/>
      <c r="P95" s="214">
        <f>SUM(P96:P101)</f>
        <v>0</v>
      </c>
      <c r="Q95" s="213"/>
      <c r="R95" s="214">
        <f>SUM(R96:R101)</f>
        <v>0.14463039999999999</v>
      </c>
      <c r="S95" s="213"/>
      <c r="T95" s="215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6" t="s">
        <v>81</v>
      </c>
      <c r="AT95" s="217" t="s">
        <v>72</v>
      </c>
      <c r="AU95" s="217" t="s">
        <v>81</v>
      </c>
      <c r="AY95" s="216" t="s">
        <v>151</v>
      </c>
      <c r="BK95" s="218">
        <f>SUM(BK96:BK101)</f>
        <v>0</v>
      </c>
    </row>
    <row r="96" s="2" customFormat="1" ht="21.75" customHeight="1">
      <c r="A96" s="41"/>
      <c r="B96" s="42"/>
      <c r="C96" s="221" t="s">
        <v>81</v>
      </c>
      <c r="D96" s="221" t="s">
        <v>154</v>
      </c>
      <c r="E96" s="222" t="s">
        <v>932</v>
      </c>
      <c r="F96" s="223" t="s">
        <v>933</v>
      </c>
      <c r="G96" s="224" t="s">
        <v>157</v>
      </c>
      <c r="H96" s="225">
        <v>1</v>
      </c>
      <c r="I96" s="226"/>
      <c r="J96" s="227">
        <f>ROUND(I96*H96,2)</f>
        <v>0</v>
      </c>
      <c r="K96" s="223" t="s">
        <v>158</v>
      </c>
      <c r="L96" s="47"/>
      <c r="M96" s="228" t="s">
        <v>21</v>
      </c>
      <c r="N96" s="229" t="s">
        <v>44</v>
      </c>
      <c r="O96" s="87"/>
      <c r="P96" s="230">
        <f>O96*H96</f>
        <v>0</v>
      </c>
      <c r="Q96" s="230">
        <v>0.0056499999999999996</v>
      </c>
      <c r="R96" s="230">
        <f>Q96*H96</f>
        <v>0.0056499999999999996</v>
      </c>
      <c r="S96" s="230">
        <v>0</v>
      </c>
      <c r="T96" s="231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32" t="s">
        <v>159</v>
      </c>
      <c r="AT96" s="232" t="s">
        <v>154</v>
      </c>
      <c r="AU96" s="232" t="s">
        <v>83</v>
      </c>
      <c r="AY96" s="19" t="s">
        <v>151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19" t="s">
        <v>81</v>
      </c>
      <c r="BK96" s="233">
        <f>ROUND(I96*H96,2)</f>
        <v>0</v>
      </c>
      <c r="BL96" s="19" t="s">
        <v>159</v>
      </c>
      <c r="BM96" s="232" t="s">
        <v>934</v>
      </c>
    </row>
    <row r="97" s="2" customFormat="1">
      <c r="A97" s="41"/>
      <c r="B97" s="42"/>
      <c r="C97" s="43"/>
      <c r="D97" s="234" t="s">
        <v>161</v>
      </c>
      <c r="E97" s="43"/>
      <c r="F97" s="235" t="s">
        <v>935</v>
      </c>
      <c r="G97" s="43"/>
      <c r="H97" s="43"/>
      <c r="I97" s="139"/>
      <c r="J97" s="43"/>
      <c r="K97" s="43"/>
      <c r="L97" s="47"/>
      <c r="M97" s="236"/>
      <c r="N97" s="237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161</v>
      </c>
      <c r="AU97" s="19" t="s">
        <v>83</v>
      </c>
    </row>
    <row r="98" s="13" customFormat="1">
      <c r="A98" s="13"/>
      <c r="B98" s="238"/>
      <c r="C98" s="239"/>
      <c r="D98" s="234" t="s">
        <v>163</v>
      </c>
      <c r="E98" s="240" t="s">
        <v>21</v>
      </c>
      <c r="F98" s="241" t="s">
        <v>936</v>
      </c>
      <c r="G98" s="239"/>
      <c r="H98" s="242">
        <v>1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8" t="s">
        <v>163</v>
      </c>
      <c r="AU98" s="248" t="s">
        <v>83</v>
      </c>
      <c r="AV98" s="13" t="s">
        <v>83</v>
      </c>
      <c r="AW98" s="13" t="s">
        <v>35</v>
      </c>
      <c r="AX98" s="13" t="s">
        <v>81</v>
      </c>
      <c r="AY98" s="248" t="s">
        <v>151</v>
      </c>
    </row>
    <row r="99" s="2" customFormat="1" ht="21.75" customHeight="1">
      <c r="A99" s="41"/>
      <c r="B99" s="42"/>
      <c r="C99" s="221" t="s">
        <v>83</v>
      </c>
      <c r="D99" s="221" t="s">
        <v>154</v>
      </c>
      <c r="E99" s="222" t="s">
        <v>937</v>
      </c>
      <c r="F99" s="223" t="s">
        <v>938</v>
      </c>
      <c r="G99" s="224" t="s">
        <v>180</v>
      </c>
      <c r="H99" s="225">
        <v>0.78000000000000003</v>
      </c>
      <c r="I99" s="226"/>
      <c r="J99" s="227">
        <f>ROUND(I99*H99,2)</f>
        <v>0</v>
      </c>
      <c r="K99" s="223" t="s">
        <v>158</v>
      </c>
      <c r="L99" s="47"/>
      <c r="M99" s="228" t="s">
        <v>21</v>
      </c>
      <c r="N99" s="229" t="s">
        <v>44</v>
      </c>
      <c r="O99" s="87"/>
      <c r="P99" s="230">
        <f>O99*H99</f>
        <v>0</v>
      </c>
      <c r="Q99" s="230">
        <v>0.17818000000000001</v>
      </c>
      <c r="R99" s="230">
        <f>Q99*H99</f>
        <v>0.1389804</v>
      </c>
      <c r="S99" s="230">
        <v>0</v>
      </c>
      <c r="T99" s="231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32" t="s">
        <v>159</v>
      </c>
      <c r="AT99" s="232" t="s">
        <v>154</v>
      </c>
      <c r="AU99" s="232" t="s">
        <v>83</v>
      </c>
      <c r="AY99" s="19" t="s">
        <v>151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19" t="s">
        <v>81</v>
      </c>
      <c r="BK99" s="233">
        <f>ROUND(I99*H99,2)</f>
        <v>0</v>
      </c>
      <c r="BL99" s="19" t="s">
        <v>159</v>
      </c>
      <c r="BM99" s="232" t="s">
        <v>939</v>
      </c>
    </row>
    <row r="100" s="2" customFormat="1">
      <c r="A100" s="41"/>
      <c r="B100" s="42"/>
      <c r="C100" s="43"/>
      <c r="D100" s="234" t="s">
        <v>161</v>
      </c>
      <c r="E100" s="43"/>
      <c r="F100" s="235" t="s">
        <v>940</v>
      </c>
      <c r="G100" s="43"/>
      <c r="H100" s="43"/>
      <c r="I100" s="139"/>
      <c r="J100" s="43"/>
      <c r="K100" s="43"/>
      <c r="L100" s="47"/>
      <c r="M100" s="236"/>
      <c r="N100" s="237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161</v>
      </c>
      <c r="AU100" s="19" t="s">
        <v>83</v>
      </c>
    </row>
    <row r="101" s="13" customFormat="1">
      <c r="A101" s="13"/>
      <c r="B101" s="238"/>
      <c r="C101" s="239"/>
      <c r="D101" s="234" t="s">
        <v>163</v>
      </c>
      <c r="E101" s="240" t="s">
        <v>21</v>
      </c>
      <c r="F101" s="241" t="s">
        <v>941</v>
      </c>
      <c r="G101" s="239"/>
      <c r="H101" s="242">
        <v>0.78000000000000003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8" t="s">
        <v>163</v>
      </c>
      <c r="AU101" s="248" t="s">
        <v>83</v>
      </c>
      <c r="AV101" s="13" t="s">
        <v>83</v>
      </c>
      <c r="AW101" s="13" t="s">
        <v>35</v>
      </c>
      <c r="AX101" s="13" t="s">
        <v>81</v>
      </c>
      <c r="AY101" s="248" t="s">
        <v>151</v>
      </c>
    </row>
    <row r="102" s="12" customFormat="1" ht="22.8" customHeight="1">
      <c r="A102" s="12"/>
      <c r="B102" s="205"/>
      <c r="C102" s="206"/>
      <c r="D102" s="207" t="s">
        <v>72</v>
      </c>
      <c r="E102" s="219" t="s">
        <v>165</v>
      </c>
      <c r="F102" s="219" t="s">
        <v>166</v>
      </c>
      <c r="G102" s="206"/>
      <c r="H102" s="206"/>
      <c r="I102" s="209"/>
      <c r="J102" s="220">
        <f>BK102</f>
        <v>0</v>
      </c>
      <c r="K102" s="206"/>
      <c r="L102" s="211"/>
      <c r="M102" s="212"/>
      <c r="N102" s="213"/>
      <c r="O102" s="213"/>
      <c r="P102" s="214">
        <f>SUM(P103:P136)</f>
        <v>0</v>
      </c>
      <c r="Q102" s="213"/>
      <c r="R102" s="214">
        <f>SUM(R103:R136)</f>
        <v>0.88786570000000009</v>
      </c>
      <c r="S102" s="213"/>
      <c r="T102" s="215">
        <f>SUM(T103:T136)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6" t="s">
        <v>81</v>
      </c>
      <c r="AT102" s="217" t="s">
        <v>72</v>
      </c>
      <c r="AU102" s="217" t="s">
        <v>81</v>
      </c>
      <c r="AY102" s="216" t="s">
        <v>151</v>
      </c>
      <c r="BK102" s="218">
        <f>SUM(BK103:BK136)</f>
        <v>0</v>
      </c>
    </row>
    <row r="103" s="2" customFormat="1" ht="21.75" customHeight="1">
      <c r="A103" s="41"/>
      <c r="B103" s="42"/>
      <c r="C103" s="221" t="s">
        <v>152</v>
      </c>
      <c r="D103" s="221" t="s">
        <v>154</v>
      </c>
      <c r="E103" s="222" t="s">
        <v>942</v>
      </c>
      <c r="F103" s="223" t="s">
        <v>943</v>
      </c>
      <c r="G103" s="224" t="s">
        <v>180</v>
      </c>
      <c r="H103" s="225">
        <v>36.856999999999999</v>
      </c>
      <c r="I103" s="226"/>
      <c r="J103" s="227">
        <f>ROUND(I103*H103,2)</f>
        <v>0</v>
      </c>
      <c r="K103" s="223" t="s">
        <v>158</v>
      </c>
      <c r="L103" s="47"/>
      <c r="M103" s="228" t="s">
        <v>21</v>
      </c>
      <c r="N103" s="229" t="s">
        <v>44</v>
      </c>
      <c r="O103" s="87"/>
      <c r="P103" s="230">
        <f>O103*H103</f>
        <v>0</v>
      </c>
      <c r="Q103" s="230">
        <v>0.015400000000000001</v>
      </c>
      <c r="R103" s="230">
        <f>Q103*H103</f>
        <v>0.56759780000000004</v>
      </c>
      <c r="S103" s="230">
        <v>0</v>
      </c>
      <c r="T103" s="231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32" t="s">
        <v>159</v>
      </c>
      <c r="AT103" s="232" t="s">
        <v>154</v>
      </c>
      <c r="AU103" s="232" t="s">
        <v>83</v>
      </c>
      <c r="AY103" s="19" t="s">
        <v>151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19" t="s">
        <v>81</v>
      </c>
      <c r="BK103" s="233">
        <f>ROUND(I103*H103,2)</f>
        <v>0</v>
      </c>
      <c r="BL103" s="19" t="s">
        <v>159</v>
      </c>
      <c r="BM103" s="232" t="s">
        <v>944</v>
      </c>
    </row>
    <row r="104" s="2" customFormat="1">
      <c r="A104" s="41"/>
      <c r="B104" s="42"/>
      <c r="C104" s="43"/>
      <c r="D104" s="234" t="s">
        <v>161</v>
      </c>
      <c r="E104" s="43"/>
      <c r="F104" s="235" t="s">
        <v>945</v>
      </c>
      <c r="G104" s="43"/>
      <c r="H104" s="43"/>
      <c r="I104" s="139"/>
      <c r="J104" s="43"/>
      <c r="K104" s="43"/>
      <c r="L104" s="47"/>
      <c r="M104" s="236"/>
      <c r="N104" s="23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161</v>
      </c>
      <c r="AU104" s="19" t="s">
        <v>83</v>
      </c>
    </row>
    <row r="105" s="15" customFormat="1">
      <c r="A105" s="15"/>
      <c r="B105" s="260"/>
      <c r="C105" s="261"/>
      <c r="D105" s="234" t="s">
        <v>163</v>
      </c>
      <c r="E105" s="262" t="s">
        <v>21</v>
      </c>
      <c r="F105" s="263" t="s">
        <v>946</v>
      </c>
      <c r="G105" s="261"/>
      <c r="H105" s="262" t="s">
        <v>21</v>
      </c>
      <c r="I105" s="264"/>
      <c r="J105" s="261"/>
      <c r="K105" s="261"/>
      <c r="L105" s="265"/>
      <c r="M105" s="266"/>
      <c r="N105" s="267"/>
      <c r="O105" s="267"/>
      <c r="P105" s="267"/>
      <c r="Q105" s="267"/>
      <c r="R105" s="267"/>
      <c r="S105" s="267"/>
      <c r="T105" s="26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9" t="s">
        <v>163</v>
      </c>
      <c r="AU105" s="269" t="s">
        <v>83</v>
      </c>
      <c r="AV105" s="15" t="s">
        <v>81</v>
      </c>
      <c r="AW105" s="15" t="s">
        <v>35</v>
      </c>
      <c r="AX105" s="15" t="s">
        <v>73</v>
      </c>
      <c r="AY105" s="269" t="s">
        <v>151</v>
      </c>
    </row>
    <row r="106" s="15" customFormat="1">
      <c r="A106" s="15"/>
      <c r="B106" s="260"/>
      <c r="C106" s="261"/>
      <c r="D106" s="234" t="s">
        <v>163</v>
      </c>
      <c r="E106" s="262" t="s">
        <v>21</v>
      </c>
      <c r="F106" s="263" t="s">
        <v>947</v>
      </c>
      <c r="G106" s="261"/>
      <c r="H106" s="262" t="s">
        <v>21</v>
      </c>
      <c r="I106" s="264"/>
      <c r="J106" s="261"/>
      <c r="K106" s="261"/>
      <c r="L106" s="265"/>
      <c r="M106" s="266"/>
      <c r="N106" s="267"/>
      <c r="O106" s="267"/>
      <c r="P106" s="267"/>
      <c r="Q106" s="267"/>
      <c r="R106" s="267"/>
      <c r="S106" s="267"/>
      <c r="T106" s="268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9" t="s">
        <v>163</v>
      </c>
      <c r="AU106" s="269" t="s">
        <v>83</v>
      </c>
      <c r="AV106" s="15" t="s">
        <v>81</v>
      </c>
      <c r="AW106" s="15" t="s">
        <v>35</v>
      </c>
      <c r="AX106" s="15" t="s">
        <v>73</v>
      </c>
      <c r="AY106" s="269" t="s">
        <v>151</v>
      </c>
    </row>
    <row r="107" s="13" customFormat="1">
      <c r="A107" s="13"/>
      <c r="B107" s="238"/>
      <c r="C107" s="239"/>
      <c r="D107" s="234" t="s">
        <v>163</v>
      </c>
      <c r="E107" s="240" t="s">
        <v>21</v>
      </c>
      <c r="F107" s="241" t="s">
        <v>948</v>
      </c>
      <c r="G107" s="239"/>
      <c r="H107" s="242">
        <v>25.149000000000001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163</v>
      </c>
      <c r="AU107" s="248" t="s">
        <v>83</v>
      </c>
      <c r="AV107" s="13" t="s">
        <v>83</v>
      </c>
      <c r="AW107" s="13" t="s">
        <v>35</v>
      </c>
      <c r="AX107" s="13" t="s">
        <v>73</v>
      </c>
      <c r="AY107" s="248" t="s">
        <v>151</v>
      </c>
    </row>
    <row r="108" s="13" customFormat="1">
      <c r="A108" s="13"/>
      <c r="B108" s="238"/>
      <c r="C108" s="239"/>
      <c r="D108" s="234" t="s">
        <v>163</v>
      </c>
      <c r="E108" s="240" t="s">
        <v>21</v>
      </c>
      <c r="F108" s="241" t="s">
        <v>949</v>
      </c>
      <c r="G108" s="239"/>
      <c r="H108" s="242">
        <v>3.5800000000000001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8" t="s">
        <v>163</v>
      </c>
      <c r="AU108" s="248" t="s">
        <v>83</v>
      </c>
      <c r="AV108" s="13" t="s">
        <v>83</v>
      </c>
      <c r="AW108" s="13" t="s">
        <v>35</v>
      </c>
      <c r="AX108" s="13" t="s">
        <v>73</v>
      </c>
      <c r="AY108" s="248" t="s">
        <v>151</v>
      </c>
    </row>
    <row r="109" s="13" customFormat="1">
      <c r="A109" s="13"/>
      <c r="B109" s="238"/>
      <c r="C109" s="239"/>
      <c r="D109" s="234" t="s">
        <v>163</v>
      </c>
      <c r="E109" s="240" t="s">
        <v>21</v>
      </c>
      <c r="F109" s="241" t="s">
        <v>950</v>
      </c>
      <c r="G109" s="239"/>
      <c r="H109" s="242">
        <v>8.1280000000000001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163</v>
      </c>
      <c r="AU109" s="248" t="s">
        <v>83</v>
      </c>
      <c r="AV109" s="13" t="s">
        <v>83</v>
      </c>
      <c r="AW109" s="13" t="s">
        <v>35</v>
      </c>
      <c r="AX109" s="13" t="s">
        <v>73</v>
      </c>
      <c r="AY109" s="248" t="s">
        <v>151</v>
      </c>
    </row>
    <row r="110" s="14" customFormat="1">
      <c r="A110" s="14"/>
      <c r="B110" s="249"/>
      <c r="C110" s="250"/>
      <c r="D110" s="234" t="s">
        <v>163</v>
      </c>
      <c r="E110" s="251" t="s">
        <v>21</v>
      </c>
      <c r="F110" s="252" t="s">
        <v>177</v>
      </c>
      <c r="G110" s="250"/>
      <c r="H110" s="253">
        <v>36.856999999999999</v>
      </c>
      <c r="I110" s="254"/>
      <c r="J110" s="250"/>
      <c r="K110" s="250"/>
      <c r="L110" s="255"/>
      <c r="M110" s="256"/>
      <c r="N110" s="257"/>
      <c r="O110" s="257"/>
      <c r="P110" s="257"/>
      <c r="Q110" s="257"/>
      <c r="R110" s="257"/>
      <c r="S110" s="257"/>
      <c r="T110" s="25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9" t="s">
        <v>163</v>
      </c>
      <c r="AU110" s="259" t="s">
        <v>83</v>
      </c>
      <c r="AV110" s="14" t="s">
        <v>159</v>
      </c>
      <c r="AW110" s="14" t="s">
        <v>35</v>
      </c>
      <c r="AX110" s="14" t="s">
        <v>81</v>
      </c>
      <c r="AY110" s="259" t="s">
        <v>151</v>
      </c>
    </row>
    <row r="111" s="2" customFormat="1" ht="21.75" customHeight="1">
      <c r="A111" s="41"/>
      <c r="B111" s="42"/>
      <c r="C111" s="221" t="s">
        <v>159</v>
      </c>
      <c r="D111" s="221" t="s">
        <v>154</v>
      </c>
      <c r="E111" s="222" t="s">
        <v>951</v>
      </c>
      <c r="F111" s="223" t="s">
        <v>952</v>
      </c>
      <c r="G111" s="224" t="s">
        <v>180</v>
      </c>
      <c r="H111" s="225">
        <v>36.856999999999999</v>
      </c>
      <c r="I111" s="226"/>
      <c r="J111" s="227">
        <f>ROUND(I111*H111,2)</f>
        <v>0</v>
      </c>
      <c r="K111" s="223" t="s">
        <v>158</v>
      </c>
      <c r="L111" s="47"/>
      <c r="M111" s="228" t="s">
        <v>21</v>
      </c>
      <c r="N111" s="229" t="s">
        <v>44</v>
      </c>
      <c r="O111" s="87"/>
      <c r="P111" s="230">
        <f>O111*H111</f>
        <v>0</v>
      </c>
      <c r="Q111" s="230">
        <v>0.0079000000000000008</v>
      </c>
      <c r="R111" s="230">
        <f>Q111*H111</f>
        <v>0.29117030000000005</v>
      </c>
      <c r="S111" s="230">
        <v>0</v>
      </c>
      <c r="T111" s="231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32" t="s">
        <v>159</v>
      </c>
      <c r="AT111" s="232" t="s">
        <v>154</v>
      </c>
      <c r="AU111" s="232" t="s">
        <v>83</v>
      </c>
      <c r="AY111" s="19" t="s">
        <v>151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19" t="s">
        <v>81</v>
      </c>
      <c r="BK111" s="233">
        <f>ROUND(I111*H111,2)</f>
        <v>0</v>
      </c>
      <c r="BL111" s="19" t="s">
        <v>159</v>
      </c>
      <c r="BM111" s="232" t="s">
        <v>953</v>
      </c>
    </row>
    <row r="112" s="2" customFormat="1">
      <c r="A112" s="41"/>
      <c r="B112" s="42"/>
      <c r="C112" s="43"/>
      <c r="D112" s="234" t="s">
        <v>161</v>
      </c>
      <c r="E112" s="43"/>
      <c r="F112" s="235" t="s">
        <v>954</v>
      </c>
      <c r="G112" s="43"/>
      <c r="H112" s="43"/>
      <c r="I112" s="139"/>
      <c r="J112" s="43"/>
      <c r="K112" s="43"/>
      <c r="L112" s="47"/>
      <c r="M112" s="236"/>
      <c r="N112" s="237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161</v>
      </c>
      <c r="AU112" s="19" t="s">
        <v>83</v>
      </c>
    </row>
    <row r="113" s="15" customFormat="1">
      <c r="A113" s="15"/>
      <c r="B113" s="260"/>
      <c r="C113" s="261"/>
      <c r="D113" s="234" t="s">
        <v>163</v>
      </c>
      <c r="E113" s="262" t="s">
        <v>21</v>
      </c>
      <c r="F113" s="263" t="s">
        <v>946</v>
      </c>
      <c r="G113" s="261"/>
      <c r="H113" s="262" t="s">
        <v>21</v>
      </c>
      <c r="I113" s="264"/>
      <c r="J113" s="261"/>
      <c r="K113" s="261"/>
      <c r="L113" s="265"/>
      <c r="M113" s="266"/>
      <c r="N113" s="267"/>
      <c r="O113" s="267"/>
      <c r="P113" s="267"/>
      <c r="Q113" s="267"/>
      <c r="R113" s="267"/>
      <c r="S113" s="267"/>
      <c r="T113" s="26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9" t="s">
        <v>163</v>
      </c>
      <c r="AU113" s="269" t="s">
        <v>83</v>
      </c>
      <c r="AV113" s="15" t="s">
        <v>81</v>
      </c>
      <c r="AW113" s="15" t="s">
        <v>35</v>
      </c>
      <c r="AX113" s="15" t="s">
        <v>73</v>
      </c>
      <c r="AY113" s="269" t="s">
        <v>151</v>
      </c>
    </row>
    <row r="114" s="13" customFormat="1">
      <c r="A114" s="13"/>
      <c r="B114" s="238"/>
      <c r="C114" s="239"/>
      <c r="D114" s="234" t="s">
        <v>163</v>
      </c>
      <c r="E114" s="240" t="s">
        <v>21</v>
      </c>
      <c r="F114" s="241" t="s">
        <v>955</v>
      </c>
      <c r="G114" s="239"/>
      <c r="H114" s="242">
        <v>36.856999999999999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163</v>
      </c>
      <c r="AU114" s="248" t="s">
        <v>83</v>
      </c>
      <c r="AV114" s="13" t="s">
        <v>83</v>
      </c>
      <c r="AW114" s="13" t="s">
        <v>35</v>
      </c>
      <c r="AX114" s="13" t="s">
        <v>73</v>
      </c>
      <c r="AY114" s="248" t="s">
        <v>151</v>
      </c>
    </row>
    <row r="115" s="14" customFormat="1">
      <c r="A115" s="14"/>
      <c r="B115" s="249"/>
      <c r="C115" s="250"/>
      <c r="D115" s="234" t="s">
        <v>163</v>
      </c>
      <c r="E115" s="251" t="s">
        <v>21</v>
      </c>
      <c r="F115" s="252" t="s">
        <v>177</v>
      </c>
      <c r="G115" s="250"/>
      <c r="H115" s="253">
        <v>36.856999999999999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9" t="s">
        <v>163</v>
      </c>
      <c r="AU115" s="259" t="s">
        <v>83</v>
      </c>
      <c r="AV115" s="14" t="s">
        <v>159</v>
      </c>
      <c r="AW115" s="14" t="s">
        <v>35</v>
      </c>
      <c r="AX115" s="14" t="s">
        <v>81</v>
      </c>
      <c r="AY115" s="259" t="s">
        <v>151</v>
      </c>
    </row>
    <row r="116" s="2" customFormat="1" ht="21.75" customHeight="1">
      <c r="A116" s="41"/>
      <c r="B116" s="42"/>
      <c r="C116" s="221" t="s">
        <v>185</v>
      </c>
      <c r="D116" s="221" t="s">
        <v>154</v>
      </c>
      <c r="E116" s="222" t="s">
        <v>956</v>
      </c>
      <c r="F116" s="223" t="s">
        <v>957</v>
      </c>
      <c r="G116" s="224" t="s">
        <v>157</v>
      </c>
      <c r="H116" s="225">
        <v>1</v>
      </c>
      <c r="I116" s="226"/>
      <c r="J116" s="227">
        <f>ROUND(I116*H116,2)</f>
        <v>0</v>
      </c>
      <c r="K116" s="223" t="s">
        <v>158</v>
      </c>
      <c r="L116" s="47"/>
      <c r="M116" s="228" t="s">
        <v>21</v>
      </c>
      <c r="N116" s="229" t="s">
        <v>44</v>
      </c>
      <c r="O116" s="87"/>
      <c r="P116" s="230">
        <f>O116*H116</f>
        <v>0</v>
      </c>
      <c r="Q116" s="230">
        <v>0.0035000000000000001</v>
      </c>
      <c r="R116" s="230">
        <f>Q116*H116</f>
        <v>0.0035000000000000001</v>
      </c>
      <c r="S116" s="230">
        <v>0</v>
      </c>
      <c r="T116" s="231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32" t="s">
        <v>159</v>
      </c>
      <c r="AT116" s="232" t="s">
        <v>154</v>
      </c>
      <c r="AU116" s="232" t="s">
        <v>83</v>
      </c>
      <c r="AY116" s="19" t="s">
        <v>151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19" t="s">
        <v>81</v>
      </c>
      <c r="BK116" s="233">
        <f>ROUND(I116*H116,2)</f>
        <v>0</v>
      </c>
      <c r="BL116" s="19" t="s">
        <v>159</v>
      </c>
      <c r="BM116" s="232" t="s">
        <v>958</v>
      </c>
    </row>
    <row r="117" s="2" customFormat="1">
      <c r="A117" s="41"/>
      <c r="B117" s="42"/>
      <c r="C117" s="43"/>
      <c r="D117" s="234" t="s">
        <v>161</v>
      </c>
      <c r="E117" s="43"/>
      <c r="F117" s="235" t="s">
        <v>959</v>
      </c>
      <c r="G117" s="43"/>
      <c r="H117" s="43"/>
      <c r="I117" s="139"/>
      <c r="J117" s="43"/>
      <c r="K117" s="43"/>
      <c r="L117" s="47"/>
      <c r="M117" s="236"/>
      <c r="N117" s="237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161</v>
      </c>
      <c r="AU117" s="19" t="s">
        <v>83</v>
      </c>
    </row>
    <row r="118" s="13" customFormat="1">
      <c r="A118" s="13"/>
      <c r="B118" s="238"/>
      <c r="C118" s="239"/>
      <c r="D118" s="234" t="s">
        <v>163</v>
      </c>
      <c r="E118" s="240" t="s">
        <v>21</v>
      </c>
      <c r="F118" s="241" t="s">
        <v>936</v>
      </c>
      <c r="G118" s="239"/>
      <c r="H118" s="242">
        <v>1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163</v>
      </c>
      <c r="AU118" s="248" t="s">
        <v>83</v>
      </c>
      <c r="AV118" s="13" t="s">
        <v>83</v>
      </c>
      <c r="AW118" s="13" t="s">
        <v>35</v>
      </c>
      <c r="AX118" s="13" t="s">
        <v>81</v>
      </c>
      <c r="AY118" s="248" t="s">
        <v>151</v>
      </c>
    </row>
    <row r="119" s="2" customFormat="1" ht="21.75" customHeight="1">
      <c r="A119" s="41"/>
      <c r="B119" s="42"/>
      <c r="C119" s="221" t="s">
        <v>165</v>
      </c>
      <c r="D119" s="221" t="s">
        <v>154</v>
      </c>
      <c r="E119" s="222" t="s">
        <v>960</v>
      </c>
      <c r="F119" s="223" t="s">
        <v>961</v>
      </c>
      <c r="G119" s="224" t="s">
        <v>180</v>
      </c>
      <c r="H119" s="225">
        <v>1.393</v>
      </c>
      <c r="I119" s="226"/>
      <c r="J119" s="227">
        <f>ROUND(I119*H119,2)</f>
        <v>0</v>
      </c>
      <c r="K119" s="223" t="s">
        <v>158</v>
      </c>
      <c r="L119" s="47"/>
      <c r="M119" s="228" t="s">
        <v>21</v>
      </c>
      <c r="N119" s="229" t="s">
        <v>44</v>
      </c>
      <c r="O119" s="8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32" t="s">
        <v>159</v>
      </c>
      <c r="AT119" s="232" t="s">
        <v>154</v>
      </c>
      <c r="AU119" s="232" t="s">
        <v>83</v>
      </c>
      <c r="AY119" s="19" t="s">
        <v>151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9" t="s">
        <v>81</v>
      </c>
      <c r="BK119" s="233">
        <f>ROUND(I119*H119,2)</f>
        <v>0</v>
      </c>
      <c r="BL119" s="19" t="s">
        <v>159</v>
      </c>
      <c r="BM119" s="232" t="s">
        <v>962</v>
      </c>
    </row>
    <row r="120" s="2" customFormat="1">
      <c r="A120" s="41"/>
      <c r="B120" s="42"/>
      <c r="C120" s="43"/>
      <c r="D120" s="234" t="s">
        <v>161</v>
      </c>
      <c r="E120" s="43"/>
      <c r="F120" s="235" t="s">
        <v>963</v>
      </c>
      <c r="G120" s="43"/>
      <c r="H120" s="43"/>
      <c r="I120" s="139"/>
      <c r="J120" s="43"/>
      <c r="K120" s="43"/>
      <c r="L120" s="47"/>
      <c r="M120" s="236"/>
      <c r="N120" s="237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161</v>
      </c>
      <c r="AU120" s="19" t="s">
        <v>83</v>
      </c>
    </row>
    <row r="121" s="13" customFormat="1">
      <c r="A121" s="13"/>
      <c r="B121" s="238"/>
      <c r="C121" s="239"/>
      <c r="D121" s="234" t="s">
        <v>163</v>
      </c>
      <c r="E121" s="240" t="s">
        <v>21</v>
      </c>
      <c r="F121" s="241" t="s">
        <v>964</v>
      </c>
      <c r="G121" s="239"/>
      <c r="H121" s="242">
        <v>1.393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8" t="s">
        <v>163</v>
      </c>
      <c r="AU121" s="248" t="s">
        <v>83</v>
      </c>
      <c r="AV121" s="13" t="s">
        <v>83</v>
      </c>
      <c r="AW121" s="13" t="s">
        <v>35</v>
      </c>
      <c r="AX121" s="13" t="s">
        <v>81</v>
      </c>
      <c r="AY121" s="248" t="s">
        <v>151</v>
      </c>
    </row>
    <row r="122" s="2" customFormat="1" ht="21.75" customHeight="1">
      <c r="A122" s="41"/>
      <c r="B122" s="42"/>
      <c r="C122" s="221" t="s">
        <v>198</v>
      </c>
      <c r="D122" s="221" t="s">
        <v>154</v>
      </c>
      <c r="E122" s="222" t="s">
        <v>191</v>
      </c>
      <c r="F122" s="223" t="s">
        <v>192</v>
      </c>
      <c r="G122" s="224" t="s">
        <v>173</v>
      </c>
      <c r="H122" s="225">
        <v>0.0060000000000000001</v>
      </c>
      <c r="I122" s="226"/>
      <c r="J122" s="227">
        <f>ROUND(I122*H122,2)</f>
        <v>0</v>
      </c>
      <c r="K122" s="223" t="s">
        <v>21</v>
      </c>
      <c r="L122" s="47"/>
      <c r="M122" s="228" t="s">
        <v>21</v>
      </c>
      <c r="N122" s="229" t="s">
        <v>44</v>
      </c>
      <c r="O122" s="87"/>
      <c r="P122" s="230">
        <f>O122*H122</f>
        <v>0</v>
      </c>
      <c r="Q122" s="230">
        <v>1.8</v>
      </c>
      <c r="R122" s="230">
        <f>Q122*H122</f>
        <v>0.010800000000000001</v>
      </c>
      <c r="S122" s="230">
        <v>0</v>
      </c>
      <c r="T122" s="231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32" t="s">
        <v>159</v>
      </c>
      <c r="AT122" s="232" t="s">
        <v>154</v>
      </c>
      <c r="AU122" s="232" t="s">
        <v>83</v>
      </c>
      <c r="AY122" s="19" t="s">
        <v>151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9" t="s">
        <v>81</v>
      </c>
      <c r="BK122" s="233">
        <f>ROUND(I122*H122,2)</f>
        <v>0</v>
      </c>
      <c r="BL122" s="19" t="s">
        <v>159</v>
      </c>
      <c r="BM122" s="232" t="s">
        <v>965</v>
      </c>
    </row>
    <row r="123" s="2" customFormat="1">
      <c r="A123" s="41"/>
      <c r="B123" s="42"/>
      <c r="C123" s="43"/>
      <c r="D123" s="234" t="s">
        <v>161</v>
      </c>
      <c r="E123" s="43"/>
      <c r="F123" s="235" t="s">
        <v>194</v>
      </c>
      <c r="G123" s="43"/>
      <c r="H123" s="43"/>
      <c r="I123" s="139"/>
      <c r="J123" s="43"/>
      <c r="K123" s="43"/>
      <c r="L123" s="47"/>
      <c r="M123" s="236"/>
      <c r="N123" s="237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161</v>
      </c>
      <c r="AU123" s="19" t="s">
        <v>83</v>
      </c>
    </row>
    <row r="124" s="13" customFormat="1">
      <c r="A124" s="13"/>
      <c r="B124" s="238"/>
      <c r="C124" s="239"/>
      <c r="D124" s="234" t="s">
        <v>163</v>
      </c>
      <c r="E124" s="240" t="s">
        <v>21</v>
      </c>
      <c r="F124" s="241" t="s">
        <v>966</v>
      </c>
      <c r="G124" s="239"/>
      <c r="H124" s="242">
        <v>0.0060000000000000001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163</v>
      </c>
      <c r="AU124" s="248" t="s">
        <v>83</v>
      </c>
      <c r="AV124" s="13" t="s">
        <v>83</v>
      </c>
      <c r="AW124" s="13" t="s">
        <v>35</v>
      </c>
      <c r="AX124" s="13" t="s">
        <v>81</v>
      </c>
      <c r="AY124" s="248" t="s">
        <v>151</v>
      </c>
    </row>
    <row r="125" s="2" customFormat="1" ht="16.5" customHeight="1">
      <c r="A125" s="41"/>
      <c r="B125" s="42"/>
      <c r="C125" s="221" t="s">
        <v>204</v>
      </c>
      <c r="D125" s="221" t="s">
        <v>154</v>
      </c>
      <c r="E125" s="222" t="s">
        <v>731</v>
      </c>
      <c r="F125" s="223" t="s">
        <v>732</v>
      </c>
      <c r="G125" s="224" t="s">
        <v>180</v>
      </c>
      <c r="H125" s="225">
        <v>0.16</v>
      </c>
      <c r="I125" s="226"/>
      <c r="J125" s="227">
        <f>ROUND(I125*H125,2)</f>
        <v>0</v>
      </c>
      <c r="K125" s="223" t="s">
        <v>21</v>
      </c>
      <c r="L125" s="47"/>
      <c r="M125" s="228" t="s">
        <v>21</v>
      </c>
      <c r="N125" s="229" t="s">
        <v>44</v>
      </c>
      <c r="O125" s="87"/>
      <c r="P125" s="230">
        <f>O125*H125</f>
        <v>0</v>
      </c>
      <c r="Q125" s="230">
        <v>0.067360000000000003</v>
      </c>
      <c r="R125" s="230">
        <f>Q125*H125</f>
        <v>0.0107776</v>
      </c>
      <c r="S125" s="230">
        <v>0</v>
      </c>
      <c r="T125" s="231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32" t="s">
        <v>159</v>
      </c>
      <c r="AT125" s="232" t="s">
        <v>154</v>
      </c>
      <c r="AU125" s="232" t="s">
        <v>83</v>
      </c>
      <c r="AY125" s="19" t="s">
        <v>151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9" t="s">
        <v>81</v>
      </c>
      <c r="BK125" s="233">
        <f>ROUND(I125*H125,2)</f>
        <v>0</v>
      </c>
      <c r="BL125" s="19" t="s">
        <v>159</v>
      </c>
      <c r="BM125" s="232" t="s">
        <v>967</v>
      </c>
    </row>
    <row r="126" s="2" customFormat="1">
      <c r="A126" s="41"/>
      <c r="B126" s="42"/>
      <c r="C126" s="43"/>
      <c r="D126" s="234" t="s">
        <v>161</v>
      </c>
      <c r="E126" s="43"/>
      <c r="F126" s="235" t="s">
        <v>734</v>
      </c>
      <c r="G126" s="43"/>
      <c r="H126" s="43"/>
      <c r="I126" s="139"/>
      <c r="J126" s="43"/>
      <c r="K126" s="43"/>
      <c r="L126" s="47"/>
      <c r="M126" s="236"/>
      <c r="N126" s="237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161</v>
      </c>
      <c r="AU126" s="19" t="s">
        <v>83</v>
      </c>
    </row>
    <row r="127" s="13" customFormat="1">
      <c r="A127" s="13"/>
      <c r="B127" s="238"/>
      <c r="C127" s="239"/>
      <c r="D127" s="234" t="s">
        <v>163</v>
      </c>
      <c r="E127" s="240" t="s">
        <v>21</v>
      </c>
      <c r="F127" s="241" t="s">
        <v>968</v>
      </c>
      <c r="G127" s="239"/>
      <c r="H127" s="242">
        <v>0.16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163</v>
      </c>
      <c r="AU127" s="248" t="s">
        <v>83</v>
      </c>
      <c r="AV127" s="13" t="s">
        <v>83</v>
      </c>
      <c r="AW127" s="13" t="s">
        <v>35</v>
      </c>
      <c r="AX127" s="13" t="s">
        <v>81</v>
      </c>
      <c r="AY127" s="248" t="s">
        <v>151</v>
      </c>
    </row>
    <row r="128" s="2" customFormat="1" ht="16.5" customHeight="1">
      <c r="A128" s="41"/>
      <c r="B128" s="42"/>
      <c r="C128" s="281" t="s">
        <v>196</v>
      </c>
      <c r="D128" s="281" t="s">
        <v>407</v>
      </c>
      <c r="E128" s="282" t="s">
        <v>736</v>
      </c>
      <c r="F128" s="283" t="s">
        <v>737</v>
      </c>
      <c r="G128" s="284" t="s">
        <v>157</v>
      </c>
      <c r="H128" s="285">
        <v>2</v>
      </c>
      <c r="I128" s="286"/>
      <c r="J128" s="287">
        <f>ROUND(I128*H128,2)</f>
        <v>0</v>
      </c>
      <c r="K128" s="283" t="s">
        <v>158</v>
      </c>
      <c r="L128" s="288"/>
      <c r="M128" s="289" t="s">
        <v>21</v>
      </c>
      <c r="N128" s="290" t="s">
        <v>44</v>
      </c>
      <c r="O128" s="87"/>
      <c r="P128" s="230">
        <f>O128*H128</f>
        <v>0</v>
      </c>
      <c r="Q128" s="230">
        <v>0.0019</v>
      </c>
      <c r="R128" s="230">
        <f>Q128*H128</f>
        <v>0.0038</v>
      </c>
      <c r="S128" s="230">
        <v>0</v>
      </c>
      <c r="T128" s="231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32" t="s">
        <v>204</v>
      </c>
      <c r="AT128" s="232" t="s">
        <v>407</v>
      </c>
      <c r="AU128" s="232" t="s">
        <v>83</v>
      </c>
      <c r="AY128" s="19" t="s">
        <v>151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9" t="s">
        <v>81</v>
      </c>
      <c r="BK128" s="233">
        <f>ROUND(I128*H128,2)</f>
        <v>0</v>
      </c>
      <c r="BL128" s="19" t="s">
        <v>159</v>
      </c>
      <c r="BM128" s="232" t="s">
        <v>969</v>
      </c>
    </row>
    <row r="129" s="2" customFormat="1">
      <c r="A129" s="41"/>
      <c r="B129" s="42"/>
      <c r="C129" s="43"/>
      <c r="D129" s="234" t="s">
        <v>161</v>
      </c>
      <c r="E129" s="43"/>
      <c r="F129" s="235" t="s">
        <v>737</v>
      </c>
      <c r="G129" s="43"/>
      <c r="H129" s="43"/>
      <c r="I129" s="139"/>
      <c r="J129" s="43"/>
      <c r="K129" s="43"/>
      <c r="L129" s="47"/>
      <c r="M129" s="236"/>
      <c r="N129" s="237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161</v>
      </c>
      <c r="AU129" s="19" t="s">
        <v>83</v>
      </c>
    </row>
    <row r="130" s="15" customFormat="1">
      <c r="A130" s="15"/>
      <c r="B130" s="260"/>
      <c r="C130" s="261"/>
      <c r="D130" s="234" t="s">
        <v>163</v>
      </c>
      <c r="E130" s="262" t="s">
        <v>21</v>
      </c>
      <c r="F130" s="263" t="s">
        <v>739</v>
      </c>
      <c r="G130" s="261"/>
      <c r="H130" s="262" t="s">
        <v>21</v>
      </c>
      <c r="I130" s="264"/>
      <c r="J130" s="261"/>
      <c r="K130" s="261"/>
      <c r="L130" s="265"/>
      <c r="M130" s="266"/>
      <c r="N130" s="267"/>
      <c r="O130" s="267"/>
      <c r="P130" s="267"/>
      <c r="Q130" s="267"/>
      <c r="R130" s="267"/>
      <c r="S130" s="267"/>
      <c r="T130" s="26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9" t="s">
        <v>163</v>
      </c>
      <c r="AU130" s="269" t="s">
        <v>83</v>
      </c>
      <c r="AV130" s="15" t="s">
        <v>81</v>
      </c>
      <c r="AW130" s="15" t="s">
        <v>35</v>
      </c>
      <c r="AX130" s="15" t="s">
        <v>73</v>
      </c>
      <c r="AY130" s="269" t="s">
        <v>151</v>
      </c>
    </row>
    <row r="131" s="13" customFormat="1">
      <c r="A131" s="13"/>
      <c r="B131" s="238"/>
      <c r="C131" s="239"/>
      <c r="D131" s="234" t="s">
        <v>163</v>
      </c>
      <c r="E131" s="240" t="s">
        <v>21</v>
      </c>
      <c r="F131" s="241" t="s">
        <v>970</v>
      </c>
      <c r="G131" s="239"/>
      <c r="H131" s="242">
        <v>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83</v>
      </c>
      <c r="AV131" s="13" t="s">
        <v>83</v>
      </c>
      <c r="AW131" s="13" t="s">
        <v>35</v>
      </c>
      <c r="AX131" s="13" t="s">
        <v>81</v>
      </c>
      <c r="AY131" s="248" t="s">
        <v>151</v>
      </c>
    </row>
    <row r="132" s="2" customFormat="1" ht="21.75" customHeight="1">
      <c r="A132" s="41"/>
      <c r="B132" s="42"/>
      <c r="C132" s="221" t="s">
        <v>219</v>
      </c>
      <c r="D132" s="221" t="s">
        <v>154</v>
      </c>
      <c r="E132" s="222" t="s">
        <v>971</v>
      </c>
      <c r="F132" s="223" t="s">
        <v>972</v>
      </c>
      <c r="G132" s="224" t="s">
        <v>157</v>
      </c>
      <c r="H132" s="225">
        <v>1</v>
      </c>
      <c r="I132" s="226"/>
      <c r="J132" s="227">
        <f>ROUND(I132*H132,2)</f>
        <v>0</v>
      </c>
      <c r="K132" s="223" t="s">
        <v>158</v>
      </c>
      <c r="L132" s="47"/>
      <c r="M132" s="228" t="s">
        <v>21</v>
      </c>
      <c r="N132" s="229" t="s">
        <v>44</v>
      </c>
      <c r="O132" s="8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32" t="s">
        <v>159</v>
      </c>
      <c r="AT132" s="232" t="s">
        <v>154</v>
      </c>
      <c r="AU132" s="232" t="s">
        <v>83</v>
      </c>
      <c r="AY132" s="19" t="s">
        <v>151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9" t="s">
        <v>81</v>
      </c>
      <c r="BK132" s="233">
        <f>ROUND(I132*H132,2)</f>
        <v>0</v>
      </c>
      <c r="BL132" s="19" t="s">
        <v>159</v>
      </c>
      <c r="BM132" s="232" t="s">
        <v>973</v>
      </c>
    </row>
    <row r="133" s="2" customFormat="1">
      <c r="A133" s="41"/>
      <c r="B133" s="42"/>
      <c r="C133" s="43"/>
      <c r="D133" s="234" t="s">
        <v>161</v>
      </c>
      <c r="E133" s="43"/>
      <c r="F133" s="235" t="s">
        <v>974</v>
      </c>
      <c r="G133" s="43"/>
      <c r="H133" s="43"/>
      <c r="I133" s="139"/>
      <c r="J133" s="43"/>
      <c r="K133" s="43"/>
      <c r="L133" s="47"/>
      <c r="M133" s="236"/>
      <c r="N133" s="237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161</v>
      </c>
      <c r="AU133" s="19" t="s">
        <v>83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975</v>
      </c>
      <c r="G134" s="239"/>
      <c r="H134" s="242">
        <v>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81</v>
      </c>
      <c r="AY134" s="248" t="s">
        <v>151</v>
      </c>
    </row>
    <row r="135" s="2" customFormat="1" ht="33" customHeight="1">
      <c r="A135" s="41"/>
      <c r="B135" s="42"/>
      <c r="C135" s="281" t="s">
        <v>225</v>
      </c>
      <c r="D135" s="281" t="s">
        <v>407</v>
      </c>
      <c r="E135" s="282" t="s">
        <v>976</v>
      </c>
      <c r="F135" s="283" t="s">
        <v>977</v>
      </c>
      <c r="G135" s="284" t="s">
        <v>157</v>
      </c>
      <c r="H135" s="285">
        <v>1</v>
      </c>
      <c r="I135" s="286"/>
      <c r="J135" s="287">
        <f>ROUND(I135*H135,2)</f>
        <v>0</v>
      </c>
      <c r="K135" s="283" t="s">
        <v>21</v>
      </c>
      <c r="L135" s="288"/>
      <c r="M135" s="289" t="s">
        <v>21</v>
      </c>
      <c r="N135" s="290" t="s">
        <v>44</v>
      </c>
      <c r="O135" s="87"/>
      <c r="P135" s="230">
        <f>O135*H135</f>
        <v>0</v>
      </c>
      <c r="Q135" s="230">
        <v>0.00022000000000000001</v>
      </c>
      <c r="R135" s="230">
        <f>Q135*H135</f>
        <v>0.00022000000000000001</v>
      </c>
      <c r="S135" s="230">
        <v>0</v>
      </c>
      <c r="T135" s="231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32" t="s">
        <v>204</v>
      </c>
      <c r="AT135" s="232" t="s">
        <v>407</v>
      </c>
      <c r="AU135" s="232" t="s">
        <v>83</v>
      </c>
      <c r="AY135" s="19" t="s">
        <v>151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9" t="s">
        <v>81</v>
      </c>
      <c r="BK135" s="233">
        <f>ROUND(I135*H135,2)</f>
        <v>0</v>
      </c>
      <c r="BL135" s="19" t="s">
        <v>159</v>
      </c>
      <c r="BM135" s="232" t="s">
        <v>978</v>
      </c>
    </row>
    <row r="136" s="2" customFormat="1">
      <c r="A136" s="41"/>
      <c r="B136" s="42"/>
      <c r="C136" s="43"/>
      <c r="D136" s="234" t="s">
        <v>161</v>
      </c>
      <c r="E136" s="43"/>
      <c r="F136" s="235" t="s">
        <v>977</v>
      </c>
      <c r="G136" s="43"/>
      <c r="H136" s="43"/>
      <c r="I136" s="139"/>
      <c r="J136" s="43"/>
      <c r="K136" s="43"/>
      <c r="L136" s="47"/>
      <c r="M136" s="236"/>
      <c r="N136" s="237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161</v>
      </c>
      <c r="AU136" s="19" t="s">
        <v>83</v>
      </c>
    </row>
    <row r="137" s="12" customFormat="1" ht="22.8" customHeight="1">
      <c r="A137" s="12"/>
      <c r="B137" s="205"/>
      <c r="C137" s="206"/>
      <c r="D137" s="207" t="s">
        <v>72</v>
      </c>
      <c r="E137" s="219" t="s">
        <v>196</v>
      </c>
      <c r="F137" s="219" t="s">
        <v>197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SUM(P138:P214)</f>
        <v>0</v>
      </c>
      <c r="Q137" s="213"/>
      <c r="R137" s="214">
        <f>SUM(R138:R214)</f>
        <v>0.009225800000000001</v>
      </c>
      <c r="S137" s="213"/>
      <c r="T137" s="215">
        <f>SUM(T138:T214)</f>
        <v>0.35188000000000003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81</v>
      </c>
      <c r="AT137" s="217" t="s">
        <v>72</v>
      </c>
      <c r="AU137" s="217" t="s">
        <v>81</v>
      </c>
      <c r="AY137" s="216" t="s">
        <v>151</v>
      </c>
      <c r="BK137" s="218">
        <f>SUM(BK138:BK214)</f>
        <v>0</v>
      </c>
    </row>
    <row r="138" s="2" customFormat="1" ht="21.75" customHeight="1">
      <c r="A138" s="41"/>
      <c r="B138" s="42"/>
      <c r="C138" s="221" t="s">
        <v>233</v>
      </c>
      <c r="D138" s="221" t="s">
        <v>154</v>
      </c>
      <c r="E138" s="222" t="s">
        <v>979</v>
      </c>
      <c r="F138" s="223" t="s">
        <v>980</v>
      </c>
      <c r="G138" s="224" t="s">
        <v>180</v>
      </c>
      <c r="H138" s="225">
        <v>13</v>
      </c>
      <c r="I138" s="226"/>
      <c r="J138" s="227">
        <f>ROUND(I138*H138,2)</f>
        <v>0</v>
      </c>
      <c r="K138" s="223" t="s">
        <v>158</v>
      </c>
      <c r="L138" s="47"/>
      <c r="M138" s="228" t="s">
        <v>21</v>
      </c>
      <c r="N138" s="229" t="s">
        <v>44</v>
      </c>
      <c r="O138" s="87"/>
      <c r="P138" s="230">
        <f>O138*H138</f>
        <v>0</v>
      </c>
      <c r="Q138" s="230">
        <v>0.00012999999999999999</v>
      </c>
      <c r="R138" s="230">
        <f>Q138*H138</f>
        <v>0.0016899999999999999</v>
      </c>
      <c r="S138" s="230">
        <v>0</v>
      </c>
      <c r="T138" s="23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32" t="s">
        <v>159</v>
      </c>
      <c r="AT138" s="232" t="s">
        <v>154</v>
      </c>
      <c r="AU138" s="232" t="s">
        <v>83</v>
      </c>
      <c r="AY138" s="19" t="s">
        <v>151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9" t="s">
        <v>81</v>
      </c>
      <c r="BK138" s="233">
        <f>ROUND(I138*H138,2)</f>
        <v>0</v>
      </c>
      <c r="BL138" s="19" t="s">
        <v>159</v>
      </c>
      <c r="BM138" s="232" t="s">
        <v>981</v>
      </c>
    </row>
    <row r="139" s="2" customFormat="1">
      <c r="A139" s="41"/>
      <c r="B139" s="42"/>
      <c r="C139" s="43"/>
      <c r="D139" s="234" t="s">
        <v>161</v>
      </c>
      <c r="E139" s="43"/>
      <c r="F139" s="235" t="s">
        <v>982</v>
      </c>
      <c r="G139" s="43"/>
      <c r="H139" s="43"/>
      <c r="I139" s="139"/>
      <c r="J139" s="43"/>
      <c r="K139" s="43"/>
      <c r="L139" s="47"/>
      <c r="M139" s="236"/>
      <c r="N139" s="237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161</v>
      </c>
      <c r="AU139" s="19" t="s">
        <v>83</v>
      </c>
    </row>
    <row r="140" s="13" customFormat="1">
      <c r="A140" s="13"/>
      <c r="B140" s="238"/>
      <c r="C140" s="239"/>
      <c r="D140" s="234" t="s">
        <v>163</v>
      </c>
      <c r="E140" s="240" t="s">
        <v>21</v>
      </c>
      <c r="F140" s="241" t="s">
        <v>983</v>
      </c>
      <c r="G140" s="239"/>
      <c r="H140" s="242">
        <v>13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163</v>
      </c>
      <c r="AU140" s="248" t="s">
        <v>83</v>
      </c>
      <c r="AV140" s="13" t="s">
        <v>83</v>
      </c>
      <c r="AW140" s="13" t="s">
        <v>35</v>
      </c>
      <c r="AX140" s="13" t="s">
        <v>81</v>
      </c>
      <c r="AY140" s="248" t="s">
        <v>151</v>
      </c>
    </row>
    <row r="141" s="2" customFormat="1" ht="21.75" customHeight="1">
      <c r="A141" s="41"/>
      <c r="B141" s="42"/>
      <c r="C141" s="221" t="s">
        <v>244</v>
      </c>
      <c r="D141" s="221" t="s">
        <v>154</v>
      </c>
      <c r="E141" s="222" t="s">
        <v>984</v>
      </c>
      <c r="F141" s="223" t="s">
        <v>985</v>
      </c>
      <c r="G141" s="224" t="s">
        <v>173</v>
      </c>
      <c r="H141" s="225">
        <v>0.40000000000000002</v>
      </c>
      <c r="I141" s="226"/>
      <c r="J141" s="227">
        <f>ROUND(I141*H141,2)</f>
        <v>0</v>
      </c>
      <c r="K141" s="223" t="s">
        <v>21</v>
      </c>
      <c r="L141" s="47"/>
      <c r="M141" s="228" t="s">
        <v>21</v>
      </c>
      <c r="N141" s="229" t="s">
        <v>44</v>
      </c>
      <c r="O141" s="87"/>
      <c r="P141" s="230">
        <f>O141*H141</f>
        <v>0</v>
      </c>
      <c r="Q141" s="230">
        <v>0</v>
      </c>
      <c r="R141" s="230">
        <f>Q141*H141</f>
        <v>0</v>
      </c>
      <c r="S141" s="230">
        <v>0.55000000000000004</v>
      </c>
      <c r="T141" s="231">
        <f>S141*H141</f>
        <v>0.22000000000000003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32" t="s">
        <v>159</v>
      </c>
      <c r="AT141" s="232" t="s">
        <v>154</v>
      </c>
      <c r="AU141" s="232" t="s">
        <v>83</v>
      </c>
      <c r="AY141" s="19" t="s">
        <v>151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9" t="s">
        <v>81</v>
      </c>
      <c r="BK141" s="233">
        <f>ROUND(I141*H141,2)</f>
        <v>0</v>
      </c>
      <c r="BL141" s="19" t="s">
        <v>159</v>
      </c>
      <c r="BM141" s="232" t="s">
        <v>986</v>
      </c>
    </row>
    <row r="142" s="2" customFormat="1">
      <c r="A142" s="41"/>
      <c r="B142" s="42"/>
      <c r="C142" s="43"/>
      <c r="D142" s="234" t="s">
        <v>161</v>
      </c>
      <c r="E142" s="43"/>
      <c r="F142" s="235" t="s">
        <v>985</v>
      </c>
      <c r="G142" s="43"/>
      <c r="H142" s="43"/>
      <c r="I142" s="139"/>
      <c r="J142" s="43"/>
      <c r="K142" s="43"/>
      <c r="L142" s="47"/>
      <c r="M142" s="236"/>
      <c r="N142" s="237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9" t="s">
        <v>161</v>
      </c>
      <c r="AU142" s="19" t="s">
        <v>83</v>
      </c>
    </row>
    <row r="143" s="13" customFormat="1">
      <c r="A143" s="13"/>
      <c r="B143" s="238"/>
      <c r="C143" s="239"/>
      <c r="D143" s="234" t="s">
        <v>163</v>
      </c>
      <c r="E143" s="240" t="s">
        <v>21</v>
      </c>
      <c r="F143" s="241" t="s">
        <v>987</v>
      </c>
      <c r="G143" s="239"/>
      <c r="H143" s="242">
        <v>0.40000000000000002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163</v>
      </c>
      <c r="AU143" s="248" t="s">
        <v>83</v>
      </c>
      <c r="AV143" s="13" t="s">
        <v>83</v>
      </c>
      <c r="AW143" s="13" t="s">
        <v>35</v>
      </c>
      <c r="AX143" s="13" t="s">
        <v>73</v>
      </c>
      <c r="AY143" s="248" t="s">
        <v>151</v>
      </c>
    </row>
    <row r="144" s="14" customFormat="1">
      <c r="A144" s="14"/>
      <c r="B144" s="249"/>
      <c r="C144" s="250"/>
      <c r="D144" s="234" t="s">
        <v>163</v>
      </c>
      <c r="E144" s="251" t="s">
        <v>21</v>
      </c>
      <c r="F144" s="252" t="s">
        <v>177</v>
      </c>
      <c r="G144" s="250"/>
      <c r="H144" s="253">
        <v>0.40000000000000002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163</v>
      </c>
      <c r="AU144" s="259" t="s">
        <v>83</v>
      </c>
      <c r="AV144" s="14" t="s">
        <v>159</v>
      </c>
      <c r="AW144" s="14" t="s">
        <v>35</v>
      </c>
      <c r="AX144" s="14" t="s">
        <v>81</v>
      </c>
      <c r="AY144" s="259" t="s">
        <v>151</v>
      </c>
    </row>
    <row r="145" s="2" customFormat="1" ht="21.75" customHeight="1">
      <c r="A145" s="41"/>
      <c r="B145" s="42"/>
      <c r="C145" s="221" t="s">
        <v>258</v>
      </c>
      <c r="D145" s="221" t="s">
        <v>154</v>
      </c>
      <c r="E145" s="222" t="s">
        <v>205</v>
      </c>
      <c r="F145" s="223" t="s">
        <v>206</v>
      </c>
      <c r="G145" s="224" t="s">
        <v>180</v>
      </c>
      <c r="H145" s="225">
        <v>332.33999999999997</v>
      </c>
      <c r="I145" s="226"/>
      <c r="J145" s="227">
        <f>ROUND(I145*H145,2)</f>
        <v>0</v>
      </c>
      <c r="K145" s="223" t="s">
        <v>21</v>
      </c>
      <c r="L145" s="47"/>
      <c r="M145" s="228" t="s">
        <v>21</v>
      </c>
      <c r="N145" s="229" t="s">
        <v>44</v>
      </c>
      <c r="O145" s="8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32" t="s">
        <v>159</v>
      </c>
      <c r="AT145" s="232" t="s">
        <v>154</v>
      </c>
      <c r="AU145" s="232" t="s">
        <v>83</v>
      </c>
      <c r="AY145" s="19" t="s">
        <v>151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9" t="s">
        <v>81</v>
      </c>
      <c r="BK145" s="233">
        <f>ROUND(I145*H145,2)</f>
        <v>0</v>
      </c>
      <c r="BL145" s="19" t="s">
        <v>159</v>
      </c>
      <c r="BM145" s="232" t="s">
        <v>988</v>
      </c>
    </row>
    <row r="146" s="2" customFormat="1">
      <c r="A146" s="41"/>
      <c r="B146" s="42"/>
      <c r="C146" s="43"/>
      <c r="D146" s="234" t="s">
        <v>161</v>
      </c>
      <c r="E146" s="43"/>
      <c r="F146" s="235" t="s">
        <v>208</v>
      </c>
      <c r="G146" s="43"/>
      <c r="H146" s="43"/>
      <c r="I146" s="139"/>
      <c r="J146" s="43"/>
      <c r="K146" s="43"/>
      <c r="L146" s="47"/>
      <c r="M146" s="236"/>
      <c r="N146" s="237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161</v>
      </c>
      <c r="AU146" s="19" t="s">
        <v>83</v>
      </c>
    </row>
    <row r="147" s="13" customFormat="1">
      <c r="A147" s="13"/>
      <c r="B147" s="238"/>
      <c r="C147" s="239"/>
      <c r="D147" s="234" t="s">
        <v>163</v>
      </c>
      <c r="E147" s="240" t="s">
        <v>21</v>
      </c>
      <c r="F147" s="241" t="s">
        <v>989</v>
      </c>
      <c r="G147" s="239"/>
      <c r="H147" s="242">
        <v>332.33999999999997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83</v>
      </c>
      <c r="AV147" s="13" t="s">
        <v>83</v>
      </c>
      <c r="AW147" s="13" t="s">
        <v>35</v>
      </c>
      <c r="AX147" s="13" t="s">
        <v>81</v>
      </c>
      <c r="AY147" s="248" t="s">
        <v>151</v>
      </c>
    </row>
    <row r="148" s="2" customFormat="1" ht="16.5" customHeight="1">
      <c r="A148" s="41"/>
      <c r="B148" s="42"/>
      <c r="C148" s="221" t="s">
        <v>8</v>
      </c>
      <c r="D148" s="221" t="s">
        <v>154</v>
      </c>
      <c r="E148" s="222" t="s">
        <v>213</v>
      </c>
      <c r="F148" s="223" t="s">
        <v>214</v>
      </c>
      <c r="G148" s="224" t="s">
        <v>180</v>
      </c>
      <c r="H148" s="225">
        <v>5640</v>
      </c>
      <c r="I148" s="226"/>
      <c r="J148" s="227">
        <f>ROUND(I148*H148,2)</f>
        <v>0</v>
      </c>
      <c r="K148" s="223" t="s">
        <v>158</v>
      </c>
      <c r="L148" s="47"/>
      <c r="M148" s="228" t="s">
        <v>21</v>
      </c>
      <c r="N148" s="229" t="s">
        <v>44</v>
      </c>
      <c r="O148" s="8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32" t="s">
        <v>159</v>
      </c>
      <c r="AT148" s="232" t="s">
        <v>154</v>
      </c>
      <c r="AU148" s="232" t="s">
        <v>83</v>
      </c>
      <c r="AY148" s="19" t="s">
        <v>151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9" t="s">
        <v>81</v>
      </c>
      <c r="BK148" s="233">
        <f>ROUND(I148*H148,2)</f>
        <v>0</v>
      </c>
      <c r="BL148" s="19" t="s">
        <v>159</v>
      </c>
      <c r="BM148" s="232" t="s">
        <v>990</v>
      </c>
    </row>
    <row r="149" s="2" customFormat="1">
      <c r="A149" s="41"/>
      <c r="B149" s="42"/>
      <c r="C149" s="43"/>
      <c r="D149" s="234" t="s">
        <v>161</v>
      </c>
      <c r="E149" s="43"/>
      <c r="F149" s="235" t="s">
        <v>216</v>
      </c>
      <c r="G149" s="43"/>
      <c r="H149" s="43"/>
      <c r="I149" s="139"/>
      <c r="J149" s="43"/>
      <c r="K149" s="43"/>
      <c r="L149" s="47"/>
      <c r="M149" s="236"/>
      <c r="N149" s="237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161</v>
      </c>
      <c r="AU149" s="19" t="s">
        <v>83</v>
      </c>
    </row>
    <row r="150" s="13" customFormat="1">
      <c r="A150" s="13"/>
      <c r="B150" s="238"/>
      <c r="C150" s="239"/>
      <c r="D150" s="234" t="s">
        <v>163</v>
      </c>
      <c r="E150" s="240" t="s">
        <v>21</v>
      </c>
      <c r="F150" s="241" t="s">
        <v>991</v>
      </c>
      <c r="G150" s="239"/>
      <c r="H150" s="242">
        <v>1000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83</v>
      </c>
      <c r="AV150" s="13" t="s">
        <v>83</v>
      </c>
      <c r="AW150" s="13" t="s">
        <v>35</v>
      </c>
      <c r="AX150" s="13" t="s">
        <v>73</v>
      </c>
      <c r="AY150" s="248" t="s">
        <v>151</v>
      </c>
    </row>
    <row r="151" s="13" customFormat="1">
      <c r="A151" s="13"/>
      <c r="B151" s="238"/>
      <c r="C151" s="239"/>
      <c r="D151" s="234" t="s">
        <v>163</v>
      </c>
      <c r="E151" s="240" t="s">
        <v>21</v>
      </c>
      <c r="F151" s="241" t="s">
        <v>992</v>
      </c>
      <c r="G151" s="239"/>
      <c r="H151" s="242">
        <v>100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83</v>
      </c>
      <c r="AV151" s="13" t="s">
        <v>83</v>
      </c>
      <c r="AW151" s="13" t="s">
        <v>35</v>
      </c>
      <c r="AX151" s="13" t="s">
        <v>73</v>
      </c>
      <c r="AY151" s="248" t="s">
        <v>151</v>
      </c>
    </row>
    <row r="152" s="13" customFormat="1">
      <c r="A152" s="13"/>
      <c r="B152" s="238"/>
      <c r="C152" s="239"/>
      <c r="D152" s="234" t="s">
        <v>163</v>
      </c>
      <c r="E152" s="240" t="s">
        <v>21</v>
      </c>
      <c r="F152" s="241" t="s">
        <v>993</v>
      </c>
      <c r="G152" s="239"/>
      <c r="H152" s="242">
        <v>4400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163</v>
      </c>
      <c r="AU152" s="248" t="s">
        <v>83</v>
      </c>
      <c r="AV152" s="13" t="s">
        <v>83</v>
      </c>
      <c r="AW152" s="13" t="s">
        <v>35</v>
      </c>
      <c r="AX152" s="13" t="s">
        <v>73</v>
      </c>
      <c r="AY152" s="248" t="s">
        <v>151</v>
      </c>
    </row>
    <row r="153" s="13" customFormat="1">
      <c r="A153" s="13"/>
      <c r="B153" s="238"/>
      <c r="C153" s="239"/>
      <c r="D153" s="234" t="s">
        <v>163</v>
      </c>
      <c r="E153" s="240" t="s">
        <v>21</v>
      </c>
      <c r="F153" s="241" t="s">
        <v>994</v>
      </c>
      <c r="G153" s="239"/>
      <c r="H153" s="242">
        <v>140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83</v>
      </c>
      <c r="AV153" s="13" t="s">
        <v>83</v>
      </c>
      <c r="AW153" s="13" t="s">
        <v>35</v>
      </c>
      <c r="AX153" s="13" t="s">
        <v>73</v>
      </c>
      <c r="AY153" s="248" t="s">
        <v>151</v>
      </c>
    </row>
    <row r="154" s="14" customFormat="1">
      <c r="A154" s="14"/>
      <c r="B154" s="249"/>
      <c r="C154" s="250"/>
      <c r="D154" s="234" t="s">
        <v>163</v>
      </c>
      <c r="E154" s="251" t="s">
        <v>21</v>
      </c>
      <c r="F154" s="252" t="s">
        <v>177</v>
      </c>
      <c r="G154" s="250"/>
      <c r="H154" s="253">
        <v>5640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163</v>
      </c>
      <c r="AU154" s="259" t="s">
        <v>83</v>
      </c>
      <c r="AV154" s="14" t="s">
        <v>159</v>
      </c>
      <c r="AW154" s="14" t="s">
        <v>35</v>
      </c>
      <c r="AX154" s="14" t="s">
        <v>81</v>
      </c>
      <c r="AY154" s="259" t="s">
        <v>151</v>
      </c>
    </row>
    <row r="155" s="2" customFormat="1" ht="16.5" customHeight="1">
      <c r="A155" s="41"/>
      <c r="B155" s="42"/>
      <c r="C155" s="221" t="s">
        <v>271</v>
      </c>
      <c r="D155" s="221" t="s">
        <v>154</v>
      </c>
      <c r="E155" s="222" t="s">
        <v>220</v>
      </c>
      <c r="F155" s="223" t="s">
        <v>221</v>
      </c>
      <c r="G155" s="224" t="s">
        <v>180</v>
      </c>
      <c r="H155" s="225">
        <v>445</v>
      </c>
      <c r="I155" s="226"/>
      <c r="J155" s="227">
        <f>ROUND(I155*H155,2)</f>
        <v>0</v>
      </c>
      <c r="K155" s="223" t="s">
        <v>158</v>
      </c>
      <c r="L155" s="47"/>
      <c r="M155" s="228" t="s">
        <v>21</v>
      </c>
      <c r="N155" s="229" t="s">
        <v>44</v>
      </c>
      <c r="O155" s="87"/>
      <c r="P155" s="230">
        <f>O155*H155</f>
        <v>0</v>
      </c>
      <c r="Q155" s="230">
        <v>1.0000000000000001E-05</v>
      </c>
      <c r="R155" s="230">
        <f>Q155*H155</f>
        <v>0.00445</v>
      </c>
      <c r="S155" s="230">
        <v>0</v>
      </c>
      <c r="T155" s="23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32" t="s">
        <v>159</v>
      </c>
      <c r="AT155" s="232" t="s">
        <v>154</v>
      </c>
      <c r="AU155" s="232" t="s">
        <v>83</v>
      </c>
      <c r="AY155" s="19" t="s">
        <v>151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9" t="s">
        <v>81</v>
      </c>
      <c r="BK155" s="233">
        <f>ROUND(I155*H155,2)</f>
        <v>0</v>
      </c>
      <c r="BL155" s="19" t="s">
        <v>159</v>
      </c>
      <c r="BM155" s="232" t="s">
        <v>995</v>
      </c>
    </row>
    <row r="156" s="2" customFormat="1">
      <c r="A156" s="41"/>
      <c r="B156" s="42"/>
      <c r="C156" s="43"/>
      <c r="D156" s="234" t="s">
        <v>161</v>
      </c>
      <c r="E156" s="43"/>
      <c r="F156" s="235" t="s">
        <v>223</v>
      </c>
      <c r="G156" s="43"/>
      <c r="H156" s="43"/>
      <c r="I156" s="139"/>
      <c r="J156" s="43"/>
      <c r="K156" s="43"/>
      <c r="L156" s="47"/>
      <c r="M156" s="236"/>
      <c r="N156" s="237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161</v>
      </c>
      <c r="AU156" s="19" t="s">
        <v>83</v>
      </c>
    </row>
    <row r="157" s="13" customFormat="1">
      <c r="A157" s="13"/>
      <c r="B157" s="238"/>
      <c r="C157" s="239"/>
      <c r="D157" s="234" t="s">
        <v>163</v>
      </c>
      <c r="E157" s="240" t="s">
        <v>21</v>
      </c>
      <c r="F157" s="241" t="s">
        <v>992</v>
      </c>
      <c r="G157" s="239"/>
      <c r="H157" s="242">
        <v>100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163</v>
      </c>
      <c r="AU157" s="248" t="s">
        <v>83</v>
      </c>
      <c r="AV157" s="13" t="s">
        <v>83</v>
      </c>
      <c r="AW157" s="13" t="s">
        <v>35</v>
      </c>
      <c r="AX157" s="13" t="s">
        <v>73</v>
      </c>
      <c r="AY157" s="248" t="s">
        <v>151</v>
      </c>
    </row>
    <row r="158" s="16" customFormat="1">
      <c r="A158" s="16"/>
      <c r="B158" s="270"/>
      <c r="C158" s="271"/>
      <c r="D158" s="234" t="s">
        <v>163</v>
      </c>
      <c r="E158" s="272" t="s">
        <v>21</v>
      </c>
      <c r="F158" s="273" t="s">
        <v>250</v>
      </c>
      <c r="G158" s="271"/>
      <c r="H158" s="274">
        <v>100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0" t="s">
        <v>163</v>
      </c>
      <c r="AU158" s="280" t="s">
        <v>83</v>
      </c>
      <c r="AV158" s="16" t="s">
        <v>152</v>
      </c>
      <c r="AW158" s="16" t="s">
        <v>35</v>
      </c>
      <c r="AX158" s="16" t="s">
        <v>73</v>
      </c>
      <c r="AY158" s="280" t="s">
        <v>151</v>
      </c>
    </row>
    <row r="159" s="13" customFormat="1">
      <c r="A159" s="13"/>
      <c r="B159" s="238"/>
      <c r="C159" s="239"/>
      <c r="D159" s="234" t="s">
        <v>163</v>
      </c>
      <c r="E159" s="240" t="s">
        <v>21</v>
      </c>
      <c r="F159" s="241" t="s">
        <v>996</v>
      </c>
      <c r="G159" s="239"/>
      <c r="H159" s="242">
        <v>100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163</v>
      </c>
      <c r="AU159" s="248" t="s">
        <v>83</v>
      </c>
      <c r="AV159" s="13" t="s">
        <v>83</v>
      </c>
      <c r="AW159" s="13" t="s">
        <v>35</v>
      </c>
      <c r="AX159" s="13" t="s">
        <v>73</v>
      </c>
      <c r="AY159" s="248" t="s">
        <v>151</v>
      </c>
    </row>
    <row r="160" s="13" customFormat="1">
      <c r="A160" s="13"/>
      <c r="B160" s="238"/>
      <c r="C160" s="239"/>
      <c r="D160" s="234" t="s">
        <v>163</v>
      </c>
      <c r="E160" s="240" t="s">
        <v>21</v>
      </c>
      <c r="F160" s="241" t="s">
        <v>997</v>
      </c>
      <c r="G160" s="239"/>
      <c r="H160" s="242">
        <v>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83</v>
      </c>
      <c r="AV160" s="13" t="s">
        <v>83</v>
      </c>
      <c r="AW160" s="13" t="s">
        <v>35</v>
      </c>
      <c r="AX160" s="13" t="s">
        <v>73</v>
      </c>
      <c r="AY160" s="248" t="s">
        <v>151</v>
      </c>
    </row>
    <row r="161" s="13" customFormat="1">
      <c r="A161" s="13"/>
      <c r="B161" s="238"/>
      <c r="C161" s="239"/>
      <c r="D161" s="234" t="s">
        <v>163</v>
      </c>
      <c r="E161" s="240" t="s">
        <v>21</v>
      </c>
      <c r="F161" s="241" t="s">
        <v>998</v>
      </c>
      <c r="G161" s="239"/>
      <c r="H161" s="242">
        <v>220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83</v>
      </c>
      <c r="AV161" s="13" t="s">
        <v>83</v>
      </c>
      <c r="AW161" s="13" t="s">
        <v>35</v>
      </c>
      <c r="AX161" s="13" t="s">
        <v>73</v>
      </c>
      <c r="AY161" s="248" t="s">
        <v>151</v>
      </c>
    </row>
    <row r="162" s="13" customFormat="1">
      <c r="A162" s="13"/>
      <c r="B162" s="238"/>
      <c r="C162" s="239"/>
      <c r="D162" s="234" t="s">
        <v>163</v>
      </c>
      <c r="E162" s="240" t="s">
        <v>21</v>
      </c>
      <c r="F162" s="241" t="s">
        <v>999</v>
      </c>
      <c r="G162" s="239"/>
      <c r="H162" s="242">
        <v>20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163</v>
      </c>
      <c r="AU162" s="248" t="s">
        <v>83</v>
      </c>
      <c r="AV162" s="13" t="s">
        <v>83</v>
      </c>
      <c r="AW162" s="13" t="s">
        <v>35</v>
      </c>
      <c r="AX162" s="13" t="s">
        <v>73</v>
      </c>
      <c r="AY162" s="248" t="s">
        <v>151</v>
      </c>
    </row>
    <row r="163" s="16" customFormat="1">
      <c r="A163" s="16"/>
      <c r="B163" s="270"/>
      <c r="C163" s="271"/>
      <c r="D163" s="234" t="s">
        <v>163</v>
      </c>
      <c r="E163" s="272" t="s">
        <v>21</v>
      </c>
      <c r="F163" s="273" t="s">
        <v>250</v>
      </c>
      <c r="G163" s="271"/>
      <c r="H163" s="274">
        <v>345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80" t="s">
        <v>163</v>
      </c>
      <c r="AU163" s="280" t="s">
        <v>83</v>
      </c>
      <c r="AV163" s="16" t="s">
        <v>152</v>
      </c>
      <c r="AW163" s="16" t="s">
        <v>35</v>
      </c>
      <c r="AX163" s="16" t="s">
        <v>73</v>
      </c>
      <c r="AY163" s="280" t="s">
        <v>151</v>
      </c>
    </row>
    <row r="164" s="14" customFormat="1">
      <c r="A164" s="14"/>
      <c r="B164" s="249"/>
      <c r="C164" s="250"/>
      <c r="D164" s="234" t="s">
        <v>163</v>
      </c>
      <c r="E164" s="251" t="s">
        <v>21</v>
      </c>
      <c r="F164" s="252" t="s">
        <v>177</v>
      </c>
      <c r="G164" s="250"/>
      <c r="H164" s="253">
        <v>445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163</v>
      </c>
      <c r="AU164" s="259" t="s">
        <v>83</v>
      </c>
      <c r="AV164" s="14" t="s">
        <v>159</v>
      </c>
      <c r="AW164" s="14" t="s">
        <v>35</v>
      </c>
      <c r="AX164" s="14" t="s">
        <v>81</v>
      </c>
      <c r="AY164" s="259" t="s">
        <v>151</v>
      </c>
    </row>
    <row r="165" s="2" customFormat="1" ht="16.5" customHeight="1">
      <c r="A165" s="41"/>
      <c r="B165" s="42"/>
      <c r="C165" s="221" t="s">
        <v>277</v>
      </c>
      <c r="D165" s="221" t="s">
        <v>154</v>
      </c>
      <c r="E165" s="222" t="s">
        <v>226</v>
      </c>
      <c r="F165" s="223" t="s">
        <v>227</v>
      </c>
      <c r="G165" s="224" t="s">
        <v>180</v>
      </c>
      <c r="H165" s="225">
        <v>304.57999999999998</v>
      </c>
      <c r="I165" s="226"/>
      <c r="J165" s="227">
        <f>ROUND(I165*H165,2)</f>
        <v>0</v>
      </c>
      <c r="K165" s="223" t="s">
        <v>158</v>
      </c>
      <c r="L165" s="47"/>
      <c r="M165" s="228" t="s">
        <v>21</v>
      </c>
      <c r="N165" s="229" t="s">
        <v>44</v>
      </c>
      <c r="O165" s="87"/>
      <c r="P165" s="230">
        <f>O165*H165</f>
        <v>0</v>
      </c>
      <c r="Q165" s="230">
        <v>1.0000000000000001E-05</v>
      </c>
      <c r="R165" s="230">
        <f>Q165*H165</f>
        <v>0.0030458</v>
      </c>
      <c r="S165" s="230">
        <v>0</v>
      </c>
      <c r="T165" s="23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32" t="s">
        <v>159</v>
      </c>
      <c r="AT165" s="232" t="s">
        <v>154</v>
      </c>
      <c r="AU165" s="232" t="s">
        <v>83</v>
      </c>
      <c r="AY165" s="19" t="s">
        <v>151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9" t="s">
        <v>81</v>
      </c>
      <c r="BK165" s="233">
        <f>ROUND(I165*H165,2)</f>
        <v>0</v>
      </c>
      <c r="BL165" s="19" t="s">
        <v>159</v>
      </c>
      <c r="BM165" s="232" t="s">
        <v>1000</v>
      </c>
    </row>
    <row r="166" s="2" customFormat="1">
      <c r="A166" s="41"/>
      <c r="B166" s="42"/>
      <c r="C166" s="43"/>
      <c r="D166" s="234" t="s">
        <v>161</v>
      </c>
      <c r="E166" s="43"/>
      <c r="F166" s="235" t="s">
        <v>229</v>
      </c>
      <c r="G166" s="43"/>
      <c r="H166" s="43"/>
      <c r="I166" s="139"/>
      <c r="J166" s="43"/>
      <c r="K166" s="43"/>
      <c r="L166" s="47"/>
      <c r="M166" s="236"/>
      <c r="N166" s="237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161</v>
      </c>
      <c r="AU166" s="19" t="s">
        <v>83</v>
      </c>
    </row>
    <row r="167" s="13" customFormat="1">
      <c r="A167" s="13"/>
      <c r="B167" s="238"/>
      <c r="C167" s="239"/>
      <c r="D167" s="234" t="s">
        <v>163</v>
      </c>
      <c r="E167" s="240" t="s">
        <v>21</v>
      </c>
      <c r="F167" s="241" t="s">
        <v>1001</v>
      </c>
      <c r="G167" s="239"/>
      <c r="H167" s="242">
        <v>304.57999999999998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83</v>
      </c>
      <c r="AV167" s="13" t="s">
        <v>83</v>
      </c>
      <c r="AW167" s="13" t="s">
        <v>35</v>
      </c>
      <c r="AX167" s="13" t="s">
        <v>81</v>
      </c>
      <c r="AY167" s="248" t="s">
        <v>151</v>
      </c>
    </row>
    <row r="168" s="2" customFormat="1" ht="16.5" customHeight="1">
      <c r="A168" s="41"/>
      <c r="B168" s="42"/>
      <c r="C168" s="221" t="s">
        <v>283</v>
      </c>
      <c r="D168" s="221" t="s">
        <v>154</v>
      </c>
      <c r="E168" s="222" t="s">
        <v>234</v>
      </c>
      <c r="F168" s="223" t="s">
        <v>235</v>
      </c>
      <c r="G168" s="224" t="s">
        <v>180</v>
      </c>
      <c r="H168" s="225">
        <v>90.480000000000004</v>
      </c>
      <c r="I168" s="226"/>
      <c r="J168" s="227">
        <f>ROUND(I168*H168,2)</f>
        <v>0</v>
      </c>
      <c r="K168" s="223" t="s">
        <v>158</v>
      </c>
      <c r="L168" s="47"/>
      <c r="M168" s="228" t="s">
        <v>21</v>
      </c>
      <c r="N168" s="229" t="s">
        <v>44</v>
      </c>
      <c r="O168" s="8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32" t="s">
        <v>159</v>
      </c>
      <c r="AT168" s="232" t="s">
        <v>154</v>
      </c>
      <c r="AU168" s="232" t="s">
        <v>83</v>
      </c>
      <c r="AY168" s="19" t="s">
        <v>151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9" t="s">
        <v>81</v>
      </c>
      <c r="BK168" s="233">
        <f>ROUND(I168*H168,2)</f>
        <v>0</v>
      </c>
      <c r="BL168" s="19" t="s">
        <v>159</v>
      </c>
      <c r="BM168" s="232" t="s">
        <v>1002</v>
      </c>
    </row>
    <row r="169" s="2" customFormat="1">
      <c r="A169" s="41"/>
      <c r="B169" s="42"/>
      <c r="C169" s="43"/>
      <c r="D169" s="234" t="s">
        <v>161</v>
      </c>
      <c r="E169" s="43"/>
      <c r="F169" s="235" t="s">
        <v>237</v>
      </c>
      <c r="G169" s="43"/>
      <c r="H169" s="43"/>
      <c r="I169" s="139"/>
      <c r="J169" s="43"/>
      <c r="K169" s="43"/>
      <c r="L169" s="47"/>
      <c r="M169" s="236"/>
      <c r="N169" s="237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161</v>
      </c>
      <c r="AU169" s="19" t="s">
        <v>83</v>
      </c>
    </row>
    <row r="170" s="13" customFormat="1">
      <c r="A170" s="13"/>
      <c r="B170" s="238"/>
      <c r="C170" s="239"/>
      <c r="D170" s="234" t="s">
        <v>163</v>
      </c>
      <c r="E170" s="240" t="s">
        <v>21</v>
      </c>
      <c r="F170" s="241" t="s">
        <v>1003</v>
      </c>
      <c r="G170" s="239"/>
      <c r="H170" s="242">
        <v>50.869999999999997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163</v>
      </c>
      <c r="AU170" s="248" t="s">
        <v>83</v>
      </c>
      <c r="AV170" s="13" t="s">
        <v>83</v>
      </c>
      <c r="AW170" s="13" t="s">
        <v>35</v>
      </c>
      <c r="AX170" s="13" t="s">
        <v>73</v>
      </c>
      <c r="AY170" s="248" t="s">
        <v>151</v>
      </c>
    </row>
    <row r="171" s="13" customFormat="1">
      <c r="A171" s="13"/>
      <c r="B171" s="238"/>
      <c r="C171" s="239"/>
      <c r="D171" s="234" t="s">
        <v>163</v>
      </c>
      <c r="E171" s="240" t="s">
        <v>21</v>
      </c>
      <c r="F171" s="241" t="s">
        <v>1004</v>
      </c>
      <c r="G171" s="239"/>
      <c r="H171" s="242">
        <v>39.609999999999999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163</v>
      </c>
      <c r="AU171" s="248" t="s">
        <v>83</v>
      </c>
      <c r="AV171" s="13" t="s">
        <v>83</v>
      </c>
      <c r="AW171" s="13" t="s">
        <v>35</v>
      </c>
      <c r="AX171" s="13" t="s">
        <v>73</v>
      </c>
      <c r="AY171" s="248" t="s">
        <v>151</v>
      </c>
    </row>
    <row r="172" s="14" customFormat="1">
      <c r="A172" s="14"/>
      <c r="B172" s="249"/>
      <c r="C172" s="250"/>
      <c r="D172" s="234" t="s">
        <v>163</v>
      </c>
      <c r="E172" s="251" t="s">
        <v>21</v>
      </c>
      <c r="F172" s="252" t="s">
        <v>177</v>
      </c>
      <c r="G172" s="250"/>
      <c r="H172" s="253">
        <v>90.480000000000004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163</v>
      </c>
      <c r="AU172" s="259" t="s">
        <v>83</v>
      </c>
      <c r="AV172" s="14" t="s">
        <v>159</v>
      </c>
      <c r="AW172" s="14" t="s">
        <v>35</v>
      </c>
      <c r="AX172" s="14" t="s">
        <v>81</v>
      </c>
      <c r="AY172" s="259" t="s">
        <v>151</v>
      </c>
    </row>
    <row r="173" s="2" customFormat="1" ht="16.5" customHeight="1">
      <c r="A173" s="41"/>
      <c r="B173" s="42"/>
      <c r="C173" s="221" t="s">
        <v>288</v>
      </c>
      <c r="D173" s="221" t="s">
        <v>154</v>
      </c>
      <c r="E173" s="222" t="s">
        <v>245</v>
      </c>
      <c r="F173" s="223" t="s">
        <v>246</v>
      </c>
      <c r="G173" s="224" t="s">
        <v>180</v>
      </c>
      <c r="H173" s="225">
        <v>368.44999999999999</v>
      </c>
      <c r="I173" s="226"/>
      <c r="J173" s="227">
        <f>ROUND(I173*H173,2)</f>
        <v>0</v>
      </c>
      <c r="K173" s="223" t="s">
        <v>158</v>
      </c>
      <c r="L173" s="47"/>
      <c r="M173" s="228" t="s">
        <v>21</v>
      </c>
      <c r="N173" s="229" t="s">
        <v>44</v>
      </c>
      <c r="O173" s="8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32" t="s">
        <v>159</v>
      </c>
      <c r="AT173" s="232" t="s">
        <v>154</v>
      </c>
      <c r="AU173" s="232" t="s">
        <v>83</v>
      </c>
      <c r="AY173" s="19" t="s">
        <v>151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9" t="s">
        <v>81</v>
      </c>
      <c r="BK173" s="233">
        <f>ROUND(I173*H173,2)</f>
        <v>0</v>
      </c>
      <c r="BL173" s="19" t="s">
        <v>159</v>
      </c>
      <c r="BM173" s="232" t="s">
        <v>1005</v>
      </c>
    </row>
    <row r="174" s="2" customFormat="1">
      <c r="A174" s="41"/>
      <c r="B174" s="42"/>
      <c r="C174" s="43"/>
      <c r="D174" s="234" t="s">
        <v>161</v>
      </c>
      <c r="E174" s="43"/>
      <c r="F174" s="235" t="s">
        <v>248</v>
      </c>
      <c r="G174" s="43"/>
      <c r="H174" s="43"/>
      <c r="I174" s="139"/>
      <c r="J174" s="43"/>
      <c r="K174" s="43"/>
      <c r="L174" s="47"/>
      <c r="M174" s="236"/>
      <c r="N174" s="237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161</v>
      </c>
      <c r="AU174" s="19" t="s">
        <v>83</v>
      </c>
    </row>
    <row r="175" s="13" customFormat="1">
      <c r="A175" s="13"/>
      <c r="B175" s="238"/>
      <c r="C175" s="239"/>
      <c r="D175" s="234" t="s">
        <v>163</v>
      </c>
      <c r="E175" s="240" t="s">
        <v>21</v>
      </c>
      <c r="F175" s="241" t="s">
        <v>1006</v>
      </c>
      <c r="G175" s="239"/>
      <c r="H175" s="242">
        <v>304.57999999999998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83</v>
      </c>
      <c r="AV175" s="13" t="s">
        <v>83</v>
      </c>
      <c r="AW175" s="13" t="s">
        <v>35</v>
      </c>
      <c r="AX175" s="13" t="s">
        <v>73</v>
      </c>
      <c r="AY175" s="248" t="s">
        <v>151</v>
      </c>
    </row>
    <row r="176" s="16" customFormat="1">
      <c r="A176" s="16"/>
      <c r="B176" s="270"/>
      <c r="C176" s="271"/>
      <c r="D176" s="234" t="s">
        <v>163</v>
      </c>
      <c r="E176" s="272" t="s">
        <v>21</v>
      </c>
      <c r="F176" s="273" t="s">
        <v>250</v>
      </c>
      <c r="G176" s="271"/>
      <c r="H176" s="274">
        <v>304.57999999999998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0" t="s">
        <v>163</v>
      </c>
      <c r="AU176" s="280" t="s">
        <v>83</v>
      </c>
      <c r="AV176" s="16" t="s">
        <v>152</v>
      </c>
      <c r="AW176" s="16" t="s">
        <v>35</v>
      </c>
      <c r="AX176" s="16" t="s">
        <v>73</v>
      </c>
      <c r="AY176" s="280" t="s">
        <v>151</v>
      </c>
    </row>
    <row r="177" s="15" customFormat="1">
      <c r="A177" s="15"/>
      <c r="B177" s="260"/>
      <c r="C177" s="261"/>
      <c r="D177" s="234" t="s">
        <v>163</v>
      </c>
      <c r="E177" s="262" t="s">
        <v>21</v>
      </c>
      <c r="F177" s="263" t="s">
        <v>251</v>
      </c>
      <c r="G177" s="261"/>
      <c r="H177" s="262" t="s">
        <v>21</v>
      </c>
      <c r="I177" s="264"/>
      <c r="J177" s="261"/>
      <c r="K177" s="261"/>
      <c r="L177" s="265"/>
      <c r="M177" s="266"/>
      <c r="N177" s="267"/>
      <c r="O177" s="267"/>
      <c r="P177" s="267"/>
      <c r="Q177" s="267"/>
      <c r="R177" s="267"/>
      <c r="S177" s="267"/>
      <c r="T177" s="26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9" t="s">
        <v>163</v>
      </c>
      <c r="AU177" s="269" t="s">
        <v>83</v>
      </c>
      <c r="AV177" s="15" t="s">
        <v>81</v>
      </c>
      <c r="AW177" s="15" t="s">
        <v>35</v>
      </c>
      <c r="AX177" s="15" t="s">
        <v>73</v>
      </c>
      <c r="AY177" s="269" t="s">
        <v>151</v>
      </c>
    </row>
    <row r="178" s="13" customFormat="1">
      <c r="A178" s="13"/>
      <c r="B178" s="238"/>
      <c r="C178" s="239"/>
      <c r="D178" s="234" t="s">
        <v>163</v>
      </c>
      <c r="E178" s="240" t="s">
        <v>21</v>
      </c>
      <c r="F178" s="241" t="s">
        <v>1007</v>
      </c>
      <c r="G178" s="239"/>
      <c r="H178" s="242">
        <v>22.265000000000001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163</v>
      </c>
      <c r="AU178" s="248" t="s">
        <v>83</v>
      </c>
      <c r="AV178" s="13" t="s">
        <v>83</v>
      </c>
      <c r="AW178" s="13" t="s">
        <v>35</v>
      </c>
      <c r="AX178" s="13" t="s">
        <v>73</v>
      </c>
      <c r="AY178" s="248" t="s">
        <v>151</v>
      </c>
    </row>
    <row r="179" s="13" customFormat="1">
      <c r="A179" s="13"/>
      <c r="B179" s="238"/>
      <c r="C179" s="239"/>
      <c r="D179" s="234" t="s">
        <v>163</v>
      </c>
      <c r="E179" s="240" t="s">
        <v>21</v>
      </c>
      <c r="F179" s="241" t="s">
        <v>1008</v>
      </c>
      <c r="G179" s="239"/>
      <c r="H179" s="242">
        <v>29.574999999999999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83</v>
      </c>
      <c r="AV179" s="13" t="s">
        <v>83</v>
      </c>
      <c r="AW179" s="13" t="s">
        <v>35</v>
      </c>
      <c r="AX179" s="13" t="s">
        <v>73</v>
      </c>
      <c r="AY179" s="248" t="s">
        <v>151</v>
      </c>
    </row>
    <row r="180" s="16" customFormat="1">
      <c r="A180" s="16"/>
      <c r="B180" s="270"/>
      <c r="C180" s="271"/>
      <c r="D180" s="234" t="s">
        <v>163</v>
      </c>
      <c r="E180" s="272" t="s">
        <v>21</v>
      </c>
      <c r="F180" s="273" t="s">
        <v>250</v>
      </c>
      <c r="G180" s="271"/>
      <c r="H180" s="274">
        <v>51.840000000000003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80" t="s">
        <v>163</v>
      </c>
      <c r="AU180" s="280" t="s">
        <v>83</v>
      </c>
      <c r="AV180" s="16" t="s">
        <v>152</v>
      </c>
      <c r="AW180" s="16" t="s">
        <v>35</v>
      </c>
      <c r="AX180" s="16" t="s">
        <v>73</v>
      </c>
      <c r="AY180" s="280" t="s">
        <v>151</v>
      </c>
    </row>
    <row r="181" s="15" customFormat="1">
      <c r="A181" s="15"/>
      <c r="B181" s="260"/>
      <c r="C181" s="261"/>
      <c r="D181" s="234" t="s">
        <v>163</v>
      </c>
      <c r="E181" s="262" t="s">
        <v>21</v>
      </c>
      <c r="F181" s="263" t="s">
        <v>771</v>
      </c>
      <c r="G181" s="261"/>
      <c r="H181" s="262" t="s">
        <v>21</v>
      </c>
      <c r="I181" s="264"/>
      <c r="J181" s="261"/>
      <c r="K181" s="261"/>
      <c r="L181" s="265"/>
      <c r="M181" s="266"/>
      <c r="N181" s="267"/>
      <c r="O181" s="267"/>
      <c r="P181" s="267"/>
      <c r="Q181" s="267"/>
      <c r="R181" s="267"/>
      <c r="S181" s="267"/>
      <c r="T181" s="26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9" t="s">
        <v>163</v>
      </c>
      <c r="AU181" s="269" t="s">
        <v>83</v>
      </c>
      <c r="AV181" s="15" t="s">
        <v>81</v>
      </c>
      <c r="AW181" s="15" t="s">
        <v>35</v>
      </c>
      <c r="AX181" s="15" t="s">
        <v>73</v>
      </c>
      <c r="AY181" s="269" t="s">
        <v>151</v>
      </c>
    </row>
    <row r="182" s="13" customFormat="1">
      <c r="A182" s="13"/>
      <c r="B182" s="238"/>
      <c r="C182" s="239"/>
      <c r="D182" s="234" t="s">
        <v>163</v>
      </c>
      <c r="E182" s="240" t="s">
        <v>21</v>
      </c>
      <c r="F182" s="241" t="s">
        <v>1009</v>
      </c>
      <c r="G182" s="239"/>
      <c r="H182" s="242">
        <v>1.145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83</v>
      </c>
      <c r="AV182" s="13" t="s">
        <v>83</v>
      </c>
      <c r="AW182" s="13" t="s">
        <v>35</v>
      </c>
      <c r="AX182" s="13" t="s">
        <v>73</v>
      </c>
      <c r="AY182" s="248" t="s">
        <v>151</v>
      </c>
    </row>
    <row r="183" s="13" customFormat="1">
      <c r="A183" s="13"/>
      <c r="B183" s="238"/>
      <c r="C183" s="239"/>
      <c r="D183" s="234" t="s">
        <v>163</v>
      </c>
      <c r="E183" s="240" t="s">
        <v>21</v>
      </c>
      <c r="F183" s="241" t="s">
        <v>1010</v>
      </c>
      <c r="G183" s="239"/>
      <c r="H183" s="242">
        <v>8.2599999999999998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83</v>
      </c>
      <c r="AV183" s="13" t="s">
        <v>83</v>
      </c>
      <c r="AW183" s="13" t="s">
        <v>35</v>
      </c>
      <c r="AX183" s="13" t="s">
        <v>73</v>
      </c>
      <c r="AY183" s="248" t="s">
        <v>151</v>
      </c>
    </row>
    <row r="184" s="16" customFormat="1">
      <c r="A184" s="16"/>
      <c r="B184" s="270"/>
      <c r="C184" s="271"/>
      <c r="D184" s="234" t="s">
        <v>163</v>
      </c>
      <c r="E184" s="272" t="s">
        <v>21</v>
      </c>
      <c r="F184" s="273" t="s">
        <v>250</v>
      </c>
      <c r="G184" s="271"/>
      <c r="H184" s="274">
        <v>9.4049999999999994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80" t="s">
        <v>163</v>
      </c>
      <c r="AU184" s="280" t="s">
        <v>83</v>
      </c>
      <c r="AV184" s="16" t="s">
        <v>152</v>
      </c>
      <c r="AW184" s="16" t="s">
        <v>35</v>
      </c>
      <c r="AX184" s="16" t="s">
        <v>73</v>
      </c>
      <c r="AY184" s="280" t="s">
        <v>151</v>
      </c>
    </row>
    <row r="185" s="15" customFormat="1">
      <c r="A185" s="15"/>
      <c r="B185" s="260"/>
      <c r="C185" s="261"/>
      <c r="D185" s="234" t="s">
        <v>163</v>
      </c>
      <c r="E185" s="262" t="s">
        <v>21</v>
      </c>
      <c r="F185" s="263" t="s">
        <v>773</v>
      </c>
      <c r="G185" s="261"/>
      <c r="H185" s="262" t="s">
        <v>21</v>
      </c>
      <c r="I185" s="264"/>
      <c r="J185" s="261"/>
      <c r="K185" s="261"/>
      <c r="L185" s="265"/>
      <c r="M185" s="266"/>
      <c r="N185" s="267"/>
      <c r="O185" s="267"/>
      <c r="P185" s="267"/>
      <c r="Q185" s="267"/>
      <c r="R185" s="267"/>
      <c r="S185" s="267"/>
      <c r="T185" s="26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9" t="s">
        <v>163</v>
      </c>
      <c r="AU185" s="269" t="s">
        <v>83</v>
      </c>
      <c r="AV185" s="15" t="s">
        <v>81</v>
      </c>
      <c r="AW185" s="15" t="s">
        <v>35</v>
      </c>
      <c r="AX185" s="15" t="s">
        <v>73</v>
      </c>
      <c r="AY185" s="269" t="s">
        <v>151</v>
      </c>
    </row>
    <row r="186" s="13" customFormat="1">
      <c r="A186" s="13"/>
      <c r="B186" s="238"/>
      <c r="C186" s="239"/>
      <c r="D186" s="234" t="s">
        <v>163</v>
      </c>
      <c r="E186" s="240" t="s">
        <v>21</v>
      </c>
      <c r="F186" s="241" t="s">
        <v>1011</v>
      </c>
      <c r="G186" s="239"/>
      <c r="H186" s="242">
        <v>1.0329999999999999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163</v>
      </c>
      <c r="AU186" s="248" t="s">
        <v>83</v>
      </c>
      <c r="AV186" s="13" t="s">
        <v>83</v>
      </c>
      <c r="AW186" s="13" t="s">
        <v>35</v>
      </c>
      <c r="AX186" s="13" t="s">
        <v>73</v>
      </c>
      <c r="AY186" s="248" t="s">
        <v>151</v>
      </c>
    </row>
    <row r="187" s="13" customFormat="1">
      <c r="A187" s="13"/>
      <c r="B187" s="238"/>
      <c r="C187" s="239"/>
      <c r="D187" s="234" t="s">
        <v>163</v>
      </c>
      <c r="E187" s="240" t="s">
        <v>21</v>
      </c>
      <c r="F187" s="241" t="s">
        <v>1012</v>
      </c>
      <c r="G187" s="239"/>
      <c r="H187" s="242">
        <v>1.5920000000000001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163</v>
      </c>
      <c r="AU187" s="248" t="s">
        <v>83</v>
      </c>
      <c r="AV187" s="13" t="s">
        <v>83</v>
      </c>
      <c r="AW187" s="13" t="s">
        <v>35</v>
      </c>
      <c r="AX187" s="13" t="s">
        <v>73</v>
      </c>
      <c r="AY187" s="248" t="s">
        <v>151</v>
      </c>
    </row>
    <row r="188" s="16" customFormat="1">
      <c r="A188" s="16"/>
      <c r="B188" s="270"/>
      <c r="C188" s="271"/>
      <c r="D188" s="234" t="s">
        <v>163</v>
      </c>
      <c r="E188" s="272" t="s">
        <v>21</v>
      </c>
      <c r="F188" s="273" t="s">
        <v>250</v>
      </c>
      <c r="G188" s="271"/>
      <c r="H188" s="274">
        <v>2.625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0" t="s">
        <v>163</v>
      </c>
      <c r="AU188" s="280" t="s">
        <v>83</v>
      </c>
      <c r="AV188" s="16" t="s">
        <v>152</v>
      </c>
      <c r="AW188" s="16" t="s">
        <v>35</v>
      </c>
      <c r="AX188" s="16" t="s">
        <v>73</v>
      </c>
      <c r="AY188" s="280" t="s">
        <v>151</v>
      </c>
    </row>
    <row r="189" s="14" customFormat="1">
      <c r="A189" s="14"/>
      <c r="B189" s="249"/>
      <c r="C189" s="250"/>
      <c r="D189" s="234" t="s">
        <v>163</v>
      </c>
      <c r="E189" s="251" t="s">
        <v>21</v>
      </c>
      <c r="F189" s="252" t="s">
        <v>177</v>
      </c>
      <c r="G189" s="250"/>
      <c r="H189" s="253">
        <v>368.44999999999999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163</v>
      </c>
      <c r="AU189" s="259" t="s">
        <v>83</v>
      </c>
      <c r="AV189" s="14" t="s">
        <v>159</v>
      </c>
      <c r="AW189" s="14" t="s">
        <v>35</v>
      </c>
      <c r="AX189" s="14" t="s">
        <v>81</v>
      </c>
      <c r="AY189" s="259" t="s">
        <v>151</v>
      </c>
    </row>
    <row r="190" s="2" customFormat="1" ht="21.75" customHeight="1">
      <c r="A190" s="41"/>
      <c r="B190" s="42"/>
      <c r="C190" s="221" t="s">
        <v>294</v>
      </c>
      <c r="D190" s="221" t="s">
        <v>154</v>
      </c>
      <c r="E190" s="222" t="s">
        <v>1013</v>
      </c>
      <c r="F190" s="223" t="s">
        <v>1014</v>
      </c>
      <c r="G190" s="224" t="s">
        <v>180</v>
      </c>
      <c r="H190" s="225">
        <v>123.68000000000001</v>
      </c>
      <c r="I190" s="226"/>
      <c r="J190" s="227">
        <f>ROUND(I190*H190,2)</f>
        <v>0</v>
      </c>
      <c r="K190" s="223" t="s">
        <v>158</v>
      </c>
      <c r="L190" s="47"/>
      <c r="M190" s="228" t="s">
        <v>21</v>
      </c>
      <c r="N190" s="229" t="s">
        <v>44</v>
      </c>
      <c r="O190" s="8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32" t="s">
        <v>159</v>
      </c>
      <c r="AT190" s="232" t="s">
        <v>154</v>
      </c>
      <c r="AU190" s="232" t="s">
        <v>83</v>
      </c>
      <c r="AY190" s="19" t="s">
        <v>151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9" t="s">
        <v>81</v>
      </c>
      <c r="BK190" s="233">
        <f>ROUND(I190*H190,2)</f>
        <v>0</v>
      </c>
      <c r="BL190" s="19" t="s">
        <v>159</v>
      </c>
      <c r="BM190" s="232" t="s">
        <v>1015</v>
      </c>
    </row>
    <row r="191" s="2" customFormat="1">
      <c r="A191" s="41"/>
      <c r="B191" s="42"/>
      <c r="C191" s="43"/>
      <c r="D191" s="234" t="s">
        <v>161</v>
      </c>
      <c r="E191" s="43"/>
      <c r="F191" s="235" t="s">
        <v>1016</v>
      </c>
      <c r="G191" s="43"/>
      <c r="H191" s="43"/>
      <c r="I191" s="139"/>
      <c r="J191" s="43"/>
      <c r="K191" s="43"/>
      <c r="L191" s="47"/>
      <c r="M191" s="236"/>
      <c r="N191" s="237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161</v>
      </c>
      <c r="AU191" s="19" t="s">
        <v>83</v>
      </c>
    </row>
    <row r="192" s="13" customFormat="1">
      <c r="A192" s="13"/>
      <c r="B192" s="238"/>
      <c r="C192" s="239"/>
      <c r="D192" s="234" t="s">
        <v>163</v>
      </c>
      <c r="E192" s="240" t="s">
        <v>21</v>
      </c>
      <c r="F192" s="241" t="s">
        <v>1017</v>
      </c>
      <c r="G192" s="239"/>
      <c r="H192" s="242">
        <v>123.68000000000001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83</v>
      </c>
      <c r="AV192" s="13" t="s">
        <v>83</v>
      </c>
      <c r="AW192" s="13" t="s">
        <v>35</v>
      </c>
      <c r="AX192" s="13" t="s">
        <v>81</v>
      </c>
      <c r="AY192" s="248" t="s">
        <v>151</v>
      </c>
    </row>
    <row r="193" s="2" customFormat="1" ht="16.5" customHeight="1">
      <c r="A193" s="41"/>
      <c r="B193" s="42"/>
      <c r="C193" s="221" t="s">
        <v>7</v>
      </c>
      <c r="D193" s="221" t="s">
        <v>154</v>
      </c>
      <c r="E193" s="222" t="s">
        <v>259</v>
      </c>
      <c r="F193" s="223" t="s">
        <v>260</v>
      </c>
      <c r="G193" s="224" t="s">
        <v>180</v>
      </c>
      <c r="H193" s="225">
        <v>15.228999999999999</v>
      </c>
      <c r="I193" s="226"/>
      <c r="J193" s="227">
        <f>ROUND(I193*H193,2)</f>
        <v>0</v>
      </c>
      <c r="K193" s="223" t="s">
        <v>21</v>
      </c>
      <c r="L193" s="47"/>
      <c r="M193" s="228" t="s">
        <v>21</v>
      </c>
      <c r="N193" s="229" t="s">
        <v>44</v>
      </c>
      <c r="O193" s="8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32" t="s">
        <v>159</v>
      </c>
      <c r="AT193" s="232" t="s">
        <v>154</v>
      </c>
      <c r="AU193" s="232" t="s">
        <v>83</v>
      </c>
      <c r="AY193" s="19" t="s">
        <v>151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9" t="s">
        <v>81</v>
      </c>
      <c r="BK193" s="233">
        <f>ROUND(I193*H193,2)</f>
        <v>0</v>
      </c>
      <c r="BL193" s="19" t="s">
        <v>159</v>
      </c>
      <c r="BM193" s="232" t="s">
        <v>1018</v>
      </c>
    </row>
    <row r="194" s="2" customFormat="1">
      <c r="A194" s="41"/>
      <c r="B194" s="42"/>
      <c r="C194" s="43"/>
      <c r="D194" s="234" t="s">
        <v>161</v>
      </c>
      <c r="E194" s="43"/>
      <c r="F194" s="235" t="s">
        <v>262</v>
      </c>
      <c r="G194" s="43"/>
      <c r="H194" s="43"/>
      <c r="I194" s="139"/>
      <c r="J194" s="43"/>
      <c r="K194" s="43"/>
      <c r="L194" s="47"/>
      <c r="M194" s="236"/>
      <c r="N194" s="237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161</v>
      </c>
      <c r="AU194" s="19" t="s">
        <v>83</v>
      </c>
    </row>
    <row r="195" s="15" customFormat="1">
      <c r="A195" s="15"/>
      <c r="B195" s="260"/>
      <c r="C195" s="261"/>
      <c r="D195" s="234" t="s">
        <v>163</v>
      </c>
      <c r="E195" s="262" t="s">
        <v>21</v>
      </c>
      <c r="F195" s="263" t="s">
        <v>263</v>
      </c>
      <c r="G195" s="261"/>
      <c r="H195" s="262" t="s">
        <v>21</v>
      </c>
      <c r="I195" s="264"/>
      <c r="J195" s="261"/>
      <c r="K195" s="261"/>
      <c r="L195" s="265"/>
      <c r="M195" s="266"/>
      <c r="N195" s="267"/>
      <c r="O195" s="267"/>
      <c r="P195" s="267"/>
      <c r="Q195" s="267"/>
      <c r="R195" s="267"/>
      <c r="S195" s="267"/>
      <c r="T195" s="268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9" t="s">
        <v>163</v>
      </c>
      <c r="AU195" s="269" t="s">
        <v>83</v>
      </c>
      <c r="AV195" s="15" t="s">
        <v>81</v>
      </c>
      <c r="AW195" s="15" t="s">
        <v>35</v>
      </c>
      <c r="AX195" s="15" t="s">
        <v>73</v>
      </c>
      <c r="AY195" s="269" t="s">
        <v>151</v>
      </c>
    </row>
    <row r="196" s="13" customFormat="1">
      <c r="A196" s="13"/>
      <c r="B196" s="238"/>
      <c r="C196" s="239"/>
      <c r="D196" s="234" t="s">
        <v>163</v>
      </c>
      <c r="E196" s="240" t="s">
        <v>21</v>
      </c>
      <c r="F196" s="241" t="s">
        <v>1019</v>
      </c>
      <c r="G196" s="239"/>
      <c r="H196" s="242">
        <v>15.228999999999999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163</v>
      </c>
      <c r="AU196" s="248" t="s">
        <v>83</v>
      </c>
      <c r="AV196" s="13" t="s">
        <v>83</v>
      </c>
      <c r="AW196" s="13" t="s">
        <v>35</v>
      </c>
      <c r="AX196" s="13" t="s">
        <v>81</v>
      </c>
      <c r="AY196" s="248" t="s">
        <v>151</v>
      </c>
    </row>
    <row r="197" s="2" customFormat="1" ht="33" customHeight="1">
      <c r="A197" s="41"/>
      <c r="B197" s="42"/>
      <c r="C197" s="221" t="s">
        <v>305</v>
      </c>
      <c r="D197" s="221" t="s">
        <v>154</v>
      </c>
      <c r="E197" s="222" t="s">
        <v>1020</v>
      </c>
      <c r="F197" s="223" t="s">
        <v>1021</v>
      </c>
      <c r="G197" s="224" t="s">
        <v>297</v>
      </c>
      <c r="H197" s="225">
        <v>17.399999999999999</v>
      </c>
      <c r="I197" s="226"/>
      <c r="J197" s="227">
        <f>ROUND(I197*H197,2)</f>
        <v>0</v>
      </c>
      <c r="K197" s="223" t="s">
        <v>21</v>
      </c>
      <c r="L197" s="47"/>
      <c r="M197" s="228" t="s">
        <v>21</v>
      </c>
      <c r="N197" s="229" t="s">
        <v>44</v>
      </c>
      <c r="O197" s="87"/>
      <c r="P197" s="230">
        <f>O197*H197</f>
        <v>0</v>
      </c>
      <c r="Q197" s="230">
        <v>0</v>
      </c>
      <c r="R197" s="230">
        <f>Q197*H197</f>
        <v>0</v>
      </c>
      <c r="S197" s="230">
        <v>0.001</v>
      </c>
      <c r="T197" s="231">
        <f>S197*H197</f>
        <v>0.017399999999999999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32" t="s">
        <v>159</v>
      </c>
      <c r="AT197" s="232" t="s">
        <v>154</v>
      </c>
      <c r="AU197" s="232" t="s">
        <v>83</v>
      </c>
      <c r="AY197" s="19" t="s">
        <v>151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9" t="s">
        <v>81</v>
      </c>
      <c r="BK197" s="233">
        <f>ROUND(I197*H197,2)</f>
        <v>0</v>
      </c>
      <c r="BL197" s="19" t="s">
        <v>159</v>
      </c>
      <c r="BM197" s="232" t="s">
        <v>1022</v>
      </c>
    </row>
    <row r="198" s="2" customFormat="1">
      <c r="A198" s="41"/>
      <c r="B198" s="42"/>
      <c r="C198" s="43"/>
      <c r="D198" s="234" t="s">
        <v>161</v>
      </c>
      <c r="E198" s="43"/>
      <c r="F198" s="235" t="s">
        <v>1021</v>
      </c>
      <c r="G198" s="43"/>
      <c r="H198" s="43"/>
      <c r="I198" s="139"/>
      <c r="J198" s="43"/>
      <c r="K198" s="43"/>
      <c r="L198" s="47"/>
      <c r="M198" s="236"/>
      <c r="N198" s="237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161</v>
      </c>
      <c r="AU198" s="19" t="s">
        <v>83</v>
      </c>
    </row>
    <row r="199" s="13" customFormat="1">
      <c r="A199" s="13"/>
      <c r="B199" s="238"/>
      <c r="C199" s="239"/>
      <c r="D199" s="234" t="s">
        <v>163</v>
      </c>
      <c r="E199" s="240" t="s">
        <v>21</v>
      </c>
      <c r="F199" s="241" t="s">
        <v>1023</v>
      </c>
      <c r="G199" s="239"/>
      <c r="H199" s="242">
        <v>17.399999999999999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83</v>
      </c>
      <c r="AV199" s="13" t="s">
        <v>83</v>
      </c>
      <c r="AW199" s="13" t="s">
        <v>35</v>
      </c>
      <c r="AX199" s="13" t="s">
        <v>81</v>
      </c>
      <c r="AY199" s="248" t="s">
        <v>151</v>
      </c>
    </row>
    <row r="200" s="2" customFormat="1" ht="21.75" customHeight="1">
      <c r="A200" s="41"/>
      <c r="B200" s="42"/>
      <c r="C200" s="221" t="s">
        <v>311</v>
      </c>
      <c r="D200" s="221" t="s">
        <v>154</v>
      </c>
      <c r="E200" s="222" t="s">
        <v>1024</v>
      </c>
      <c r="F200" s="223" t="s">
        <v>1025</v>
      </c>
      <c r="G200" s="224" t="s">
        <v>157</v>
      </c>
      <c r="H200" s="225">
        <v>4</v>
      </c>
      <c r="I200" s="226"/>
      <c r="J200" s="227">
        <f>ROUND(I200*H200,2)</f>
        <v>0</v>
      </c>
      <c r="K200" s="223" t="s">
        <v>158</v>
      </c>
      <c r="L200" s="47"/>
      <c r="M200" s="228" t="s">
        <v>21</v>
      </c>
      <c r="N200" s="229" t="s">
        <v>44</v>
      </c>
      <c r="O200" s="87"/>
      <c r="P200" s="230">
        <f>O200*H200</f>
        <v>0</v>
      </c>
      <c r="Q200" s="230">
        <v>1.0000000000000001E-05</v>
      </c>
      <c r="R200" s="230">
        <f>Q200*H200</f>
        <v>4.0000000000000003E-05</v>
      </c>
      <c r="S200" s="230">
        <v>0</v>
      </c>
      <c r="T200" s="23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32" t="s">
        <v>159</v>
      </c>
      <c r="AT200" s="232" t="s">
        <v>154</v>
      </c>
      <c r="AU200" s="232" t="s">
        <v>83</v>
      </c>
      <c r="AY200" s="19" t="s">
        <v>151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9" t="s">
        <v>81</v>
      </c>
      <c r="BK200" s="233">
        <f>ROUND(I200*H200,2)</f>
        <v>0</v>
      </c>
      <c r="BL200" s="19" t="s">
        <v>159</v>
      </c>
      <c r="BM200" s="232" t="s">
        <v>1026</v>
      </c>
    </row>
    <row r="201" s="2" customFormat="1">
      <c r="A201" s="41"/>
      <c r="B201" s="42"/>
      <c r="C201" s="43"/>
      <c r="D201" s="234" t="s">
        <v>161</v>
      </c>
      <c r="E201" s="43"/>
      <c r="F201" s="235" t="s">
        <v>1027</v>
      </c>
      <c r="G201" s="43"/>
      <c r="H201" s="43"/>
      <c r="I201" s="139"/>
      <c r="J201" s="43"/>
      <c r="K201" s="43"/>
      <c r="L201" s="47"/>
      <c r="M201" s="236"/>
      <c r="N201" s="237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161</v>
      </c>
      <c r="AU201" s="19" t="s">
        <v>83</v>
      </c>
    </row>
    <row r="202" s="13" customFormat="1">
      <c r="A202" s="13"/>
      <c r="B202" s="238"/>
      <c r="C202" s="239"/>
      <c r="D202" s="234" t="s">
        <v>163</v>
      </c>
      <c r="E202" s="240" t="s">
        <v>21</v>
      </c>
      <c r="F202" s="241" t="s">
        <v>1028</v>
      </c>
      <c r="G202" s="239"/>
      <c r="H202" s="242">
        <v>4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163</v>
      </c>
      <c r="AU202" s="248" t="s">
        <v>83</v>
      </c>
      <c r="AV202" s="13" t="s">
        <v>83</v>
      </c>
      <c r="AW202" s="13" t="s">
        <v>35</v>
      </c>
      <c r="AX202" s="13" t="s">
        <v>81</v>
      </c>
      <c r="AY202" s="248" t="s">
        <v>151</v>
      </c>
    </row>
    <row r="203" s="2" customFormat="1" ht="21.75" customHeight="1">
      <c r="A203" s="41"/>
      <c r="B203" s="42"/>
      <c r="C203" s="221" t="s">
        <v>319</v>
      </c>
      <c r="D203" s="221" t="s">
        <v>154</v>
      </c>
      <c r="E203" s="222" t="s">
        <v>272</v>
      </c>
      <c r="F203" s="223" t="s">
        <v>273</v>
      </c>
      <c r="G203" s="224" t="s">
        <v>157</v>
      </c>
      <c r="H203" s="225">
        <v>4</v>
      </c>
      <c r="I203" s="226"/>
      <c r="J203" s="227">
        <f>ROUND(I203*H203,2)</f>
        <v>0</v>
      </c>
      <c r="K203" s="223" t="s">
        <v>158</v>
      </c>
      <c r="L203" s="47"/>
      <c r="M203" s="228" t="s">
        <v>21</v>
      </c>
      <c r="N203" s="229" t="s">
        <v>44</v>
      </c>
      <c r="O203" s="8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32" t="s">
        <v>159</v>
      </c>
      <c r="AT203" s="232" t="s">
        <v>154</v>
      </c>
      <c r="AU203" s="232" t="s">
        <v>83</v>
      </c>
      <c r="AY203" s="19" t="s">
        <v>151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9" t="s">
        <v>81</v>
      </c>
      <c r="BK203" s="233">
        <f>ROUND(I203*H203,2)</f>
        <v>0</v>
      </c>
      <c r="BL203" s="19" t="s">
        <v>159</v>
      </c>
      <c r="BM203" s="232" t="s">
        <v>1029</v>
      </c>
    </row>
    <row r="204" s="2" customFormat="1">
      <c r="A204" s="41"/>
      <c r="B204" s="42"/>
      <c r="C204" s="43"/>
      <c r="D204" s="234" t="s">
        <v>161</v>
      </c>
      <c r="E204" s="43"/>
      <c r="F204" s="235" t="s">
        <v>275</v>
      </c>
      <c r="G204" s="43"/>
      <c r="H204" s="43"/>
      <c r="I204" s="139"/>
      <c r="J204" s="43"/>
      <c r="K204" s="43"/>
      <c r="L204" s="47"/>
      <c r="M204" s="236"/>
      <c r="N204" s="237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161</v>
      </c>
      <c r="AU204" s="19" t="s">
        <v>83</v>
      </c>
    </row>
    <row r="205" s="13" customFormat="1">
      <c r="A205" s="13"/>
      <c r="B205" s="238"/>
      <c r="C205" s="239"/>
      <c r="D205" s="234" t="s">
        <v>163</v>
      </c>
      <c r="E205" s="240" t="s">
        <v>21</v>
      </c>
      <c r="F205" s="241" t="s">
        <v>1030</v>
      </c>
      <c r="G205" s="239"/>
      <c r="H205" s="242">
        <v>4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163</v>
      </c>
      <c r="AU205" s="248" t="s">
        <v>83</v>
      </c>
      <c r="AV205" s="13" t="s">
        <v>83</v>
      </c>
      <c r="AW205" s="13" t="s">
        <v>35</v>
      </c>
      <c r="AX205" s="13" t="s">
        <v>81</v>
      </c>
      <c r="AY205" s="248" t="s">
        <v>151</v>
      </c>
    </row>
    <row r="206" s="2" customFormat="1" ht="21.75" customHeight="1">
      <c r="A206" s="41"/>
      <c r="B206" s="42"/>
      <c r="C206" s="221" t="s">
        <v>327</v>
      </c>
      <c r="D206" s="221" t="s">
        <v>154</v>
      </c>
      <c r="E206" s="222" t="s">
        <v>1031</v>
      </c>
      <c r="F206" s="223" t="s">
        <v>1032</v>
      </c>
      <c r="G206" s="224" t="s">
        <v>173</v>
      </c>
      <c r="H206" s="225">
        <v>0.062</v>
      </c>
      <c r="I206" s="226"/>
      <c r="J206" s="227">
        <f>ROUND(I206*H206,2)</f>
        <v>0</v>
      </c>
      <c r="K206" s="223" t="s">
        <v>158</v>
      </c>
      <c r="L206" s="47"/>
      <c r="M206" s="228" t="s">
        <v>21</v>
      </c>
      <c r="N206" s="229" t="s">
        <v>44</v>
      </c>
      <c r="O206" s="87"/>
      <c r="P206" s="230">
        <f>O206*H206</f>
        <v>0</v>
      </c>
      <c r="Q206" s="230">
        <v>0</v>
      </c>
      <c r="R206" s="230">
        <f>Q206*H206</f>
        <v>0</v>
      </c>
      <c r="S206" s="230">
        <v>1.8</v>
      </c>
      <c r="T206" s="231">
        <f>S206*H206</f>
        <v>0.11160000000000001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32" t="s">
        <v>159</v>
      </c>
      <c r="AT206" s="232" t="s">
        <v>154</v>
      </c>
      <c r="AU206" s="232" t="s">
        <v>83</v>
      </c>
      <c r="AY206" s="19" t="s">
        <v>151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9" t="s">
        <v>81</v>
      </c>
      <c r="BK206" s="233">
        <f>ROUND(I206*H206,2)</f>
        <v>0</v>
      </c>
      <c r="BL206" s="19" t="s">
        <v>159</v>
      </c>
      <c r="BM206" s="232" t="s">
        <v>1033</v>
      </c>
    </row>
    <row r="207" s="2" customFormat="1">
      <c r="A207" s="41"/>
      <c r="B207" s="42"/>
      <c r="C207" s="43"/>
      <c r="D207" s="234" t="s">
        <v>161</v>
      </c>
      <c r="E207" s="43"/>
      <c r="F207" s="235" t="s">
        <v>1034</v>
      </c>
      <c r="G207" s="43"/>
      <c r="H207" s="43"/>
      <c r="I207" s="139"/>
      <c r="J207" s="43"/>
      <c r="K207" s="43"/>
      <c r="L207" s="47"/>
      <c r="M207" s="236"/>
      <c r="N207" s="237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161</v>
      </c>
      <c r="AU207" s="19" t="s">
        <v>83</v>
      </c>
    </row>
    <row r="208" s="13" customFormat="1">
      <c r="A208" s="13"/>
      <c r="B208" s="238"/>
      <c r="C208" s="239"/>
      <c r="D208" s="234" t="s">
        <v>163</v>
      </c>
      <c r="E208" s="240" t="s">
        <v>21</v>
      </c>
      <c r="F208" s="241" t="s">
        <v>1035</v>
      </c>
      <c r="G208" s="239"/>
      <c r="H208" s="242">
        <v>0.062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163</v>
      </c>
      <c r="AU208" s="248" t="s">
        <v>83</v>
      </c>
      <c r="AV208" s="13" t="s">
        <v>83</v>
      </c>
      <c r="AW208" s="13" t="s">
        <v>35</v>
      </c>
      <c r="AX208" s="13" t="s">
        <v>81</v>
      </c>
      <c r="AY208" s="248" t="s">
        <v>151</v>
      </c>
    </row>
    <row r="209" s="2" customFormat="1" ht="16.5" customHeight="1">
      <c r="A209" s="41"/>
      <c r="B209" s="42"/>
      <c r="C209" s="221" t="s">
        <v>333</v>
      </c>
      <c r="D209" s="221" t="s">
        <v>154</v>
      </c>
      <c r="E209" s="222" t="s">
        <v>1036</v>
      </c>
      <c r="F209" s="223" t="s">
        <v>1037</v>
      </c>
      <c r="G209" s="224" t="s">
        <v>180</v>
      </c>
      <c r="H209" s="225">
        <v>0.16</v>
      </c>
      <c r="I209" s="226"/>
      <c r="J209" s="227">
        <f>ROUND(I209*H209,2)</f>
        <v>0</v>
      </c>
      <c r="K209" s="223" t="s">
        <v>21</v>
      </c>
      <c r="L209" s="47"/>
      <c r="M209" s="228" t="s">
        <v>21</v>
      </c>
      <c r="N209" s="229" t="s">
        <v>44</v>
      </c>
      <c r="O209" s="87"/>
      <c r="P209" s="230">
        <f>O209*H209</f>
        <v>0</v>
      </c>
      <c r="Q209" s="230">
        <v>0</v>
      </c>
      <c r="R209" s="230">
        <f>Q209*H209</f>
        <v>0</v>
      </c>
      <c r="S209" s="230">
        <v>0.017999999999999999</v>
      </c>
      <c r="T209" s="231">
        <f>S209*H209</f>
        <v>0.0028799999999999997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32" t="s">
        <v>159</v>
      </c>
      <c r="AT209" s="232" t="s">
        <v>154</v>
      </c>
      <c r="AU209" s="232" t="s">
        <v>83</v>
      </c>
      <c r="AY209" s="19" t="s">
        <v>151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9" t="s">
        <v>81</v>
      </c>
      <c r="BK209" s="233">
        <f>ROUND(I209*H209,2)</f>
        <v>0</v>
      </c>
      <c r="BL209" s="19" t="s">
        <v>159</v>
      </c>
      <c r="BM209" s="232" t="s">
        <v>1038</v>
      </c>
    </row>
    <row r="210" s="2" customFormat="1">
      <c r="A210" s="41"/>
      <c r="B210" s="42"/>
      <c r="C210" s="43"/>
      <c r="D210" s="234" t="s">
        <v>161</v>
      </c>
      <c r="E210" s="43"/>
      <c r="F210" s="235" t="s">
        <v>1039</v>
      </c>
      <c r="G210" s="43"/>
      <c r="H210" s="43"/>
      <c r="I210" s="139"/>
      <c r="J210" s="43"/>
      <c r="K210" s="43"/>
      <c r="L210" s="47"/>
      <c r="M210" s="236"/>
      <c r="N210" s="237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161</v>
      </c>
      <c r="AU210" s="19" t="s">
        <v>83</v>
      </c>
    </row>
    <row r="211" s="13" customFormat="1">
      <c r="A211" s="13"/>
      <c r="B211" s="238"/>
      <c r="C211" s="239"/>
      <c r="D211" s="234" t="s">
        <v>163</v>
      </c>
      <c r="E211" s="240" t="s">
        <v>21</v>
      </c>
      <c r="F211" s="241" t="s">
        <v>968</v>
      </c>
      <c r="G211" s="239"/>
      <c r="H211" s="242">
        <v>0.16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83</v>
      </c>
      <c r="AV211" s="13" t="s">
        <v>83</v>
      </c>
      <c r="AW211" s="13" t="s">
        <v>35</v>
      </c>
      <c r="AX211" s="13" t="s">
        <v>81</v>
      </c>
      <c r="AY211" s="248" t="s">
        <v>151</v>
      </c>
    </row>
    <row r="212" s="2" customFormat="1" ht="16.5" customHeight="1">
      <c r="A212" s="41"/>
      <c r="B212" s="42"/>
      <c r="C212" s="221" t="s">
        <v>341</v>
      </c>
      <c r="D212" s="221" t="s">
        <v>154</v>
      </c>
      <c r="E212" s="222" t="s">
        <v>784</v>
      </c>
      <c r="F212" s="223" t="s">
        <v>785</v>
      </c>
      <c r="G212" s="224" t="s">
        <v>180</v>
      </c>
      <c r="H212" s="225">
        <v>0.16</v>
      </c>
      <c r="I212" s="226"/>
      <c r="J212" s="227">
        <f>ROUND(I212*H212,2)</f>
        <v>0</v>
      </c>
      <c r="K212" s="223" t="s">
        <v>21</v>
      </c>
      <c r="L212" s="47"/>
      <c r="M212" s="228" t="s">
        <v>21</v>
      </c>
      <c r="N212" s="229" t="s">
        <v>44</v>
      </c>
      <c r="O212" s="8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32" t="s">
        <v>159</v>
      </c>
      <c r="AT212" s="232" t="s">
        <v>154</v>
      </c>
      <c r="AU212" s="232" t="s">
        <v>83</v>
      </c>
      <c r="AY212" s="19" t="s">
        <v>151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9" t="s">
        <v>81</v>
      </c>
      <c r="BK212" s="233">
        <f>ROUND(I212*H212,2)</f>
        <v>0</v>
      </c>
      <c r="BL212" s="19" t="s">
        <v>159</v>
      </c>
      <c r="BM212" s="232" t="s">
        <v>1040</v>
      </c>
    </row>
    <row r="213" s="2" customFormat="1">
      <c r="A213" s="41"/>
      <c r="B213" s="42"/>
      <c r="C213" s="43"/>
      <c r="D213" s="234" t="s">
        <v>161</v>
      </c>
      <c r="E213" s="43"/>
      <c r="F213" s="235" t="s">
        <v>787</v>
      </c>
      <c r="G213" s="43"/>
      <c r="H213" s="43"/>
      <c r="I213" s="139"/>
      <c r="J213" s="43"/>
      <c r="K213" s="43"/>
      <c r="L213" s="47"/>
      <c r="M213" s="236"/>
      <c r="N213" s="237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161</v>
      </c>
      <c r="AU213" s="19" t="s">
        <v>83</v>
      </c>
    </row>
    <row r="214" s="13" customFormat="1">
      <c r="A214" s="13"/>
      <c r="B214" s="238"/>
      <c r="C214" s="239"/>
      <c r="D214" s="234" t="s">
        <v>163</v>
      </c>
      <c r="E214" s="240" t="s">
        <v>21</v>
      </c>
      <c r="F214" s="241" t="s">
        <v>968</v>
      </c>
      <c r="G214" s="239"/>
      <c r="H214" s="242">
        <v>0.16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163</v>
      </c>
      <c r="AU214" s="248" t="s">
        <v>83</v>
      </c>
      <c r="AV214" s="13" t="s">
        <v>83</v>
      </c>
      <c r="AW214" s="13" t="s">
        <v>35</v>
      </c>
      <c r="AX214" s="13" t="s">
        <v>81</v>
      </c>
      <c r="AY214" s="248" t="s">
        <v>151</v>
      </c>
    </row>
    <row r="215" s="12" customFormat="1" ht="22.8" customHeight="1">
      <c r="A215" s="12"/>
      <c r="B215" s="205"/>
      <c r="C215" s="206"/>
      <c r="D215" s="207" t="s">
        <v>72</v>
      </c>
      <c r="E215" s="219" t="s">
        <v>317</v>
      </c>
      <c r="F215" s="219" t="s">
        <v>318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SUM(P216:P230)</f>
        <v>0</v>
      </c>
      <c r="Q215" s="213"/>
      <c r="R215" s="214">
        <f>SUM(R216:R230)</f>
        <v>0</v>
      </c>
      <c r="S215" s="213"/>
      <c r="T215" s="215">
        <f>SUM(T216:T230)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6" t="s">
        <v>81</v>
      </c>
      <c r="AT215" s="217" t="s">
        <v>72</v>
      </c>
      <c r="AU215" s="217" t="s">
        <v>81</v>
      </c>
      <c r="AY215" s="216" t="s">
        <v>151</v>
      </c>
      <c r="BK215" s="218">
        <f>SUM(BK216:BK230)</f>
        <v>0</v>
      </c>
    </row>
    <row r="216" s="2" customFormat="1" ht="21.75" customHeight="1">
      <c r="A216" s="41"/>
      <c r="B216" s="42"/>
      <c r="C216" s="221" t="s">
        <v>347</v>
      </c>
      <c r="D216" s="221" t="s">
        <v>154</v>
      </c>
      <c r="E216" s="222" t="s">
        <v>334</v>
      </c>
      <c r="F216" s="223" t="s">
        <v>335</v>
      </c>
      <c r="G216" s="224" t="s">
        <v>322</v>
      </c>
      <c r="H216" s="225">
        <v>1.292</v>
      </c>
      <c r="I216" s="226"/>
      <c r="J216" s="227">
        <f>ROUND(I216*H216,2)</f>
        <v>0</v>
      </c>
      <c r="K216" s="223" t="s">
        <v>158</v>
      </c>
      <c r="L216" s="47"/>
      <c r="M216" s="228" t="s">
        <v>21</v>
      </c>
      <c r="N216" s="229" t="s">
        <v>44</v>
      </c>
      <c r="O216" s="8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32" t="s">
        <v>159</v>
      </c>
      <c r="AT216" s="232" t="s">
        <v>154</v>
      </c>
      <c r="AU216" s="232" t="s">
        <v>83</v>
      </c>
      <c r="AY216" s="19" t="s">
        <v>151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9" t="s">
        <v>81</v>
      </c>
      <c r="BK216" s="233">
        <f>ROUND(I216*H216,2)</f>
        <v>0</v>
      </c>
      <c r="BL216" s="19" t="s">
        <v>159</v>
      </c>
      <c r="BM216" s="232" t="s">
        <v>1041</v>
      </c>
    </row>
    <row r="217" s="2" customFormat="1">
      <c r="A217" s="41"/>
      <c r="B217" s="42"/>
      <c r="C217" s="43"/>
      <c r="D217" s="234" t="s">
        <v>161</v>
      </c>
      <c r="E217" s="43"/>
      <c r="F217" s="235" t="s">
        <v>337</v>
      </c>
      <c r="G217" s="43"/>
      <c r="H217" s="43"/>
      <c r="I217" s="139"/>
      <c r="J217" s="43"/>
      <c r="K217" s="43"/>
      <c r="L217" s="47"/>
      <c r="M217" s="236"/>
      <c r="N217" s="237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161</v>
      </c>
      <c r="AU217" s="19" t="s">
        <v>83</v>
      </c>
    </row>
    <row r="218" s="13" customFormat="1">
      <c r="A218" s="13"/>
      <c r="B218" s="238"/>
      <c r="C218" s="239"/>
      <c r="D218" s="234" t="s">
        <v>163</v>
      </c>
      <c r="E218" s="240" t="s">
        <v>21</v>
      </c>
      <c r="F218" s="241" t="s">
        <v>1042</v>
      </c>
      <c r="G218" s="239"/>
      <c r="H218" s="242">
        <v>1.292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163</v>
      </c>
      <c r="AU218" s="248" t="s">
        <v>83</v>
      </c>
      <c r="AV218" s="13" t="s">
        <v>83</v>
      </c>
      <c r="AW218" s="13" t="s">
        <v>35</v>
      </c>
      <c r="AX218" s="13" t="s">
        <v>81</v>
      </c>
      <c r="AY218" s="248" t="s">
        <v>151</v>
      </c>
    </row>
    <row r="219" s="2" customFormat="1" ht="21.75" customHeight="1">
      <c r="A219" s="41"/>
      <c r="B219" s="42"/>
      <c r="C219" s="221" t="s">
        <v>354</v>
      </c>
      <c r="D219" s="221" t="s">
        <v>154</v>
      </c>
      <c r="E219" s="222" t="s">
        <v>342</v>
      </c>
      <c r="F219" s="223" t="s">
        <v>343</v>
      </c>
      <c r="G219" s="224" t="s">
        <v>322</v>
      </c>
      <c r="H219" s="225">
        <v>12.92</v>
      </c>
      <c r="I219" s="226"/>
      <c r="J219" s="227">
        <f>ROUND(I219*H219,2)</f>
        <v>0</v>
      </c>
      <c r="K219" s="223" t="s">
        <v>158</v>
      </c>
      <c r="L219" s="47"/>
      <c r="M219" s="228" t="s">
        <v>21</v>
      </c>
      <c r="N219" s="229" t="s">
        <v>44</v>
      </c>
      <c r="O219" s="8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32" t="s">
        <v>159</v>
      </c>
      <c r="AT219" s="232" t="s">
        <v>154</v>
      </c>
      <c r="AU219" s="232" t="s">
        <v>83</v>
      </c>
      <c r="AY219" s="19" t="s">
        <v>151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9" t="s">
        <v>81</v>
      </c>
      <c r="BK219" s="233">
        <f>ROUND(I219*H219,2)</f>
        <v>0</v>
      </c>
      <c r="BL219" s="19" t="s">
        <v>159</v>
      </c>
      <c r="BM219" s="232" t="s">
        <v>1043</v>
      </c>
    </row>
    <row r="220" s="2" customFormat="1">
      <c r="A220" s="41"/>
      <c r="B220" s="42"/>
      <c r="C220" s="43"/>
      <c r="D220" s="234" t="s">
        <v>161</v>
      </c>
      <c r="E220" s="43"/>
      <c r="F220" s="235" t="s">
        <v>345</v>
      </c>
      <c r="G220" s="43"/>
      <c r="H220" s="43"/>
      <c r="I220" s="139"/>
      <c r="J220" s="43"/>
      <c r="K220" s="43"/>
      <c r="L220" s="47"/>
      <c r="M220" s="236"/>
      <c r="N220" s="237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161</v>
      </c>
      <c r="AU220" s="19" t="s">
        <v>83</v>
      </c>
    </row>
    <row r="221" s="13" customFormat="1">
      <c r="A221" s="13"/>
      <c r="B221" s="238"/>
      <c r="C221" s="239"/>
      <c r="D221" s="234" t="s">
        <v>163</v>
      </c>
      <c r="E221" s="239"/>
      <c r="F221" s="241" t="s">
        <v>1044</v>
      </c>
      <c r="G221" s="239"/>
      <c r="H221" s="242">
        <v>12.92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83</v>
      </c>
      <c r="AV221" s="13" t="s">
        <v>83</v>
      </c>
      <c r="AW221" s="13" t="s">
        <v>4</v>
      </c>
      <c r="AX221" s="13" t="s">
        <v>81</v>
      </c>
      <c r="AY221" s="248" t="s">
        <v>151</v>
      </c>
    </row>
    <row r="222" s="2" customFormat="1" ht="21.75" customHeight="1">
      <c r="A222" s="41"/>
      <c r="B222" s="42"/>
      <c r="C222" s="221" t="s">
        <v>360</v>
      </c>
      <c r="D222" s="221" t="s">
        <v>154</v>
      </c>
      <c r="E222" s="222" t="s">
        <v>348</v>
      </c>
      <c r="F222" s="223" t="s">
        <v>349</v>
      </c>
      <c r="G222" s="224" t="s">
        <v>322</v>
      </c>
      <c r="H222" s="225">
        <v>1.292</v>
      </c>
      <c r="I222" s="226"/>
      <c r="J222" s="227">
        <f>ROUND(I222*H222,2)</f>
        <v>0</v>
      </c>
      <c r="K222" s="223" t="s">
        <v>158</v>
      </c>
      <c r="L222" s="47"/>
      <c r="M222" s="228" t="s">
        <v>21</v>
      </c>
      <c r="N222" s="229" t="s">
        <v>44</v>
      </c>
      <c r="O222" s="8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32" t="s">
        <v>159</v>
      </c>
      <c r="AT222" s="232" t="s">
        <v>154</v>
      </c>
      <c r="AU222" s="232" t="s">
        <v>83</v>
      </c>
      <c r="AY222" s="19" t="s">
        <v>151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9" t="s">
        <v>81</v>
      </c>
      <c r="BK222" s="233">
        <f>ROUND(I222*H222,2)</f>
        <v>0</v>
      </c>
      <c r="BL222" s="19" t="s">
        <v>159</v>
      </c>
      <c r="BM222" s="232" t="s">
        <v>1045</v>
      </c>
    </row>
    <row r="223" s="2" customFormat="1">
      <c r="A223" s="41"/>
      <c r="B223" s="42"/>
      <c r="C223" s="43"/>
      <c r="D223" s="234" t="s">
        <v>161</v>
      </c>
      <c r="E223" s="43"/>
      <c r="F223" s="235" t="s">
        <v>351</v>
      </c>
      <c r="G223" s="43"/>
      <c r="H223" s="43"/>
      <c r="I223" s="139"/>
      <c r="J223" s="43"/>
      <c r="K223" s="43"/>
      <c r="L223" s="47"/>
      <c r="M223" s="236"/>
      <c r="N223" s="237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161</v>
      </c>
      <c r="AU223" s="19" t="s">
        <v>83</v>
      </c>
    </row>
    <row r="224" s="2" customFormat="1" ht="21.75" customHeight="1">
      <c r="A224" s="41"/>
      <c r="B224" s="42"/>
      <c r="C224" s="221" t="s">
        <v>365</v>
      </c>
      <c r="D224" s="221" t="s">
        <v>154</v>
      </c>
      <c r="E224" s="222" t="s">
        <v>355</v>
      </c>
      <c r="F224" s="223" t="s">
        <v>356</v>
      </c>
      <c r="G224" s="224" t="s">
        <v>322</v>
      </c>
      <c r="H224" s="225">
        <v>24.547999999999998</v>
      </c>
      <c r="I224" s="226"/>
      <c r="J224" s="227">
        <f>ROUND(I224*H224,2)</f>
        <v>0</v>
      </c>
      <c r="K224" s="223" t="s">
        <v>158</v>
      </c>
      <c r="L224" s="47"/>
      <c r="M224" s="228" t="s">
        <v>21</v>
      </c>
      <c r="N224" s="229" t="s">
        <v>44</v>
      </c>
      <c r="O224" s="8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32" t="s">
        <v>159</v>
      </c>
      <c r="AT224" s="232" t="s">
        <v>154</v>
      </c>
      <c r="AU224" s="232" t="s">
        <v>83</v>
      </c>
      <c r="AY224" s="19" t="s">
        <v>151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9" t="s">
        <v>81</v>
      </c>
      <c r="BK224" s="233">
        <f>ROUND(I224*H224,2)</f>
        <v>0</v>
      </c>
      <c r="BL224" s="19" t="s">
        <v>159</v>
      </c>
      <c r="BM224" s="232" t="s">
        <v>1046</v>
      </c>
    </row>
    <row r="225" s="2" customFormat="1">
      <c r="A225" s="41"/>
      <c r="B225" s="42"/>
      <c r="C225" s="43"/>
      <c r="D225" s="234" t="s">
        <v>161</v>
      </c>
      <c r="E225" s="43"/>
      <c r="F225" s="235" t="s">
        <v>358</v>
      </c>
      <c r="G225" s="43"/>
      <c r="H225" s="43"/>
      <c r="I225" s="139"/>
      <c r="J225" s="43"/>
      <c r="K225" s="43"/>
      <c r="L225" s="47"/>
      <c r="M225" s="236"/>
      <c r="N225" s="237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161</v>
      </c>
      <c r="AU225" s="19" t="s">
        <v>83</v>
      </c>
    </row>
    <row r="226" s="13" customFormat="1">
      <c r="A226" s="13"/>
      <c r="B226" s="238"/>
      <c r="C226" s="239"/>
      <c r="D226" s="234" t="s">
        <v>163</v>
      </c>
      <c r="E226" s="239"/>
      <c r="F226" s="241" t="s">
        <v>1047</v>
      </c>
      <c r="G226" s="239"/>
      <c r="H226" s="242">
        <v>24.547999999999998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83</v>
      </c>
      <c r="AV226" s="13" t="s">
        <v>83</v>
      </c>
      <c r="AW226" s="13" t="s">
        <v>4</v>
      </c>
      <c r="AX226" s="13" t="s">
        <v>81</v>
      </c>
      <c r="AY226" s="248" t="s">
        <v>151</v>
      </c>
    </row>
    <row r="227" s="2" customFormat="1" ht="21.75" customHeight="1">
      <c r="A227" s="41"/>
      <c r="B227" s="42"/>
      <c r="C227" s="221" t="s">
        <v>372</v>
      </c>
      <c r="D227" s="221" t="s">
        <v>154</v>
      </c>
      <c r="E227" s="222" t="s">
        <v>798</v>
      </c>
      <c r="F227" s="223" t="s">
        <v>799</v>
      </c>
      <c r="G227" s="224" t="s">
        <v>322</v>
      </c>
      <c r="H227" s="225">
        <v>0.13500000000000001</v>
      </c>
      <c r="I227" s="226"/>
      <c r="J227" s="227">
        <f>ROUND(I227*H227,2)</f>
        <v>0</v>
      </c>
      <c r="K227" s="223" t="s">
        <v>158</v>
      </c>
      <c r="L227" s="47"/>
      <c r="M227" s="228" t="s">
        <v>21</v>
      </c>
      <c r="N227" s="229" t="s">
        <v>44</v>
      </c>
      <c r="O227" s="8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32" t="s">
        <v>159</v>
      </c>
      <c r="AT227" s="232" t="s">
        <v>154</v>
      </c>
      <c r="AU227" s="232" t="s">
        <v>83</v>
      </c>
      <c r="AY227" s="19" t="s">
        <v>151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9" t="s">
        <v>81</v>
      </c>
      <c r="BK227" s="233">
        <f>ROUND(I227*H227,2)</f>
        <v>0</v>
      </c>
      <c r="BL227" s="19" t="s">
        <v>159</v>
      </c>
      <c r="BM227" s="232" t="s">
        <v>1048</v>
      </c>
    </row>
    <row r="228" s="2" customFormat="1">
      <c r="A228" s="41"/>
      <c r="B228" s="42"/>
      <c r="C228" s="43"/>
      <c r="D228" s="234" t="s">
        <v>161</v>
      </c>
      <c r="E228" s="43"/>
      <c r="F228" s="235" t="s">
        <v>801</v>
      </c>
      <c r="G228" s="43"/>
      <c r="H228" s="43"/>
      <c r="I228" s="139"/>
      <c r="J228" s="43"/>
      <c r="K228" s="43"/>
      <c r="L228" s="47"/>
      <c r="M228" s="236"/>
      <c r="N228" s="237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161</v>
      </c>
      <c r="AU228" s="19" t="s">
        <v>83</v>
      </c>
    </row>
    <row r="229" s="2" customFormat="1" ht="21.75" customHeight="1">
      <c r="A229" s="41"/>
      <c r="B229" s="42"/>
      <c r="C229" s="221" t="s">
        <v>377</v>
      </c>
      <c r="D229" s="221" t="s">
        <v>154</v>
      </c>
      <c r="E229" s="222" t="s">
        <v>361</v>
      </c>
      <c r="F229" s="223" t="s">
        <v>362</v>
      </c>
      <c r="G229" s="224" t="s">
        <v>322</v>
      </c>
      <c r="H229" s="225">
        <v>1.157</v>
      </c>
      <c r="I229" s="226"/>
      <c r="J229" s="227">
        <f>ROUND(I229*H229,2)</f>
        <v>0</v>
      </c>
      <c r="K229" s="223" t="s">
        <v>158</v>
      </c>
      <c r="L229" s="47"/>
      <c r="M229" s="228" t="s">
        <v>21</v>
      </c>
      <c r="N229" s="229" t="s">
        <v>44</v>
      </c>
      <c r="O229" s="8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32" t="s">
        <v>159</v>
      </c>
      <c r="AT229" s="232" t="s">
        <v>154</v>
      </c>
      <c r="AU229" s="232" t="s">
        <v>83</v>
      </c>
      <c r="AY229" s="19" t="s">
        <v>151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9" t="s">
        <v>81</v>
      </c>
      <c r="BK229" s="233">
        <f>ROUND(I229*H229,2)</f>
        <v>0</v>
      </c>
      <c r="BL229" s="19" t="s">
        <v>159</v>
      </c>
      <c r="BM229" s="232" t="s">
        <v>1049</v>
      </c>
    </row>
    <row r="230" s="2" customFormat="1">
      <c r="A230" s="41"/>
      <c r="B230" s="42"/>
      <c r="C230" s="43"/>
      <c r="D230" s="234" t="s">
        <v>161</v>
      </c>
      <c r="E230" s="43"/>
      <c r="F230" s="235" t="s">
        <v>364</v>
      </c>
      <c r="G230" s="43"/>
      <c r="H230" s="43"/>
      <c r="I230" s="139"/>
      <c r="J230" s="43"/>
      <c r="K230" s="43"/>
      <c r="L230" s="47"/>
      <c r="M230" s="236"/>
      <c r="N230" s="237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161</v>
      </c>
      <c r="AU230" s="19" t="s">
        <v>83</v>
      </c>
    </row>
    <row r="231" s="12" customFormat="1" ht="22.8" customHeight="1">
      <c r="A231" s="12"/>
      <c r="B231" s="205"/>
      <c r="C231" s="206"/>
      <c r="D231" s="207" t="s">
        <v>72</v>
      </c>
      <c r="E231" s="219" t="s">
        <v>370</v>
      </c>
      <c r="F231" s="219" t="s">
        <v>371</v>
      </c>
      <c r="G231" s="206"/>
      <c r="H231" s="206"/>
      <c r="I231" s="209"/>
      <c r="J231" s="220">
        <f>BK231</f>
        <v>0</v>
      </c>
      <c r="K231" s="206"/>
      <c r="L231" s="211"/>
      <c r="M231" s="212"/>
      <c r="N231" s="213"/>
      <c r="O231" s="213"/>
      <c r="P231" s="214">
        <f>SUM(P232:P236)</f>
        <v>0</v>
      </c>
      <c r="Q231" s="213"/>
      <c r="R231" s="214">
        <f>SUM(R232:R236)</f>
        <v>0</v>
      </c>
      <c r="S231" s="213"/>
      <c r="T231" s="215">
        <f>SUM(T232:T236)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6" t="s">
        <v>81</v>
      </c>
      <c r="AT231" s="217" t="s">
        <v>72</v>
      </c>
      <c r="AU231" s="217" t="s">
        <v>81</v>
      </c>
      <c r="AY231" s="216" t="s">
        <v>151</v>
      </c>
      <c r="BK231" s="218">
        <f>SUM(BK232:BK236)</f>
        <v>0</v>
      </c>
    </row>
    <row r="232" s="2" customFormat="1" ht="16.5" customHeight="1">
      <c r="A232" s="41"/>
      <c r="B232" s="42"/>
      <c r="C232" s="221" t="s">
        <v>383</v>
      </c>
      <c r="D232" s="221" t="s">
        <v>154</v>
      </c>
      <c r="E232" s="222" t="s">
        <v>378</v>
      </c>
      <c r="F232" s="223" t="s">
        <v>379</v>
      </c>
      <c r="G232" s="224" t="s">
        <v>322</v>
      </c>
      <c r="H232" s="225">
        <v>1.0369999999999999</v>
      </c>
      <c r="I232" s="226"/>
      <c r="J232" s="227">
        <f>ROUND(I232*H232,2)</f>
        <v>0</v>
      </c>
      <c r="K232" s="223" t="s">
        <v>158</v>
      </c>
      <c r="L232" s="47"/>
      <c r="M232" s="228" t="s">
        <v>21</v>
      </c>
      <c r="N232" s="229" t="s">
        <v>44</v>
      </c>
      <c r="O232" s="8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32" t="s">
        <v>159</v>
      </c>
      <c r="AT232" s="232" t="s">
        <v>154</v>
      </c>
      <c r="AU232" s="232" t="s">
        <v>83</v>
      </c>
      <c r="AY232" s="19" t="s">
        <v>151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9" t="s">
        <v>81</v>
      </c>
      <c r="BK232" s="233">
        <f>ROUND(I232*H232,2)</f>
        <v>0</v>
      </c>
      <c r="BL232" s="19" t="s">
        <v>159</v>
      </c>
      <c r="BM232" s="232" t="s">
        <v>1050</v>
      </c>
    </row>
    <row r="233" s="2" customFormat="1">
      <c r="A233" s="41"/>
      <c r="B233" s="42"/>
      <c r="C233" s="43"/>
      <c r="D233" s="234" t="s">
        <v>161</v>
      </c>
      <c r="E233" s="43"/>
      <c r="F233" s="235" t="s">
        <v>381</v>
      </c>
      <c r="G233" s="43"/>
      <c r="H233" s="43"/>
      <c r="I233" s="139"/>
      <c r="J233" s="43"/>
      <c r="K233" s="43"/>
      <c r="L233" s="47"/>
      <c r="M233" s="236"/>
      <c r="N233" s="237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161</v>
      </c>
      <c r="AU233" s="19" t="s">
        <v>83</v>
      </c>
    </row>
    <row r="234" s="13" customFormat="1">
      <c r="A234" s="13"/>
      <c r="B234" s="238"/>
      <c r="C234" s="239"/>
      <c r="D234" s="234" t="s">
        <v>163</v>
      </c>
      <c r="E234" s="240" t="s">
        <v>21</v>
      </c>
      <c r="F234" s="241" t="s">
        <v>1051</v>
      </c>
      <c r="G234" s="239"/>
      <c r="H234" s="242">
        <v>1.0369999999999999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163</v>
      </c>
      <c r="AU234" s="248" t="s">
        <v>83</v>
      </c>
      <c r="AV234" s="13" t="s">
        <v>83</v>
      </c>
      <c r="AW234" s="13" t="s">
        <v>35</v>
      </c>
      <c r="AX234" s="13" t="s">
        <v>81</v>
      </c>
      <c r="AY234" s="248" t="s">
        <v>151</v>
      </c>
    </row>
    <row r="235" s="2" customFormat="1" ht="21.75" customHeight="1">
      <c r="A235" s="41"/>
      <c r="B235" s="42"/>
      <c r="C235" s="221" t="s">
        <v>393</v>
      </c>
      <c r="D235" s="221" t="s">
        <v>154</v>
      </c>
      <c r="E235" s="222" t="s">
        <v>384</v>
      </c>
      <c r="F235" s="223" t="s">
        <v>385</v>
      </c>
      <c r="G235" s="224" t="s">
        <v>322</v>
      </c>
      <c r="H235" s="225">
        <v>1.042</v>
      </c>
      <c r="I235" s="226"/>
      <c r="J235" s="227">
        <f>ROUND(I235*H235,2)</f>
        <v>0</v>
      </c>
      <c r="K235" s="223" t="s">
        <v>158</v>
      </c>
      <c r="L235" s="47"/>
      <c r="M235" s="228" t="s">
        <v>21</v>
      </c>
      <c r="N235" s="229" t="s">
        <v>44</v>
      </c>
      <c r="O235" s="8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32" t="s">
        <v>159</v>
      </c>
      <c r="AT235" s="232" t="s">
        <v>154</v>
      </c>
      <c r="AU235" s="232" t="s">
        <v>83</v>
      </c>
      <c r="AY235" s="19" t="s">
        <v>151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9" t="s">
        <v>81</v>
      </c>
      <c r="BK235" s="233">
        <f>ROUND(I235*H235,2)</f>
        <v>0</v>
      </c>
      <c r="BL235" s="19" t="s">
        <v>159</v>
      </c>
      <c r="BM235" s="232" t="s">
        <v>1052</v>
      </c>
    </row>
    <row r="236" s="2" customFormat="1">
      <c r="A236" s="41"/>
      <c r="B236" s="42"/>
      <c r="C236" s="43"/>
      <c r="D236" s="234" t="s">
        <v>161</v>
      </c>
      <c r="E236" s="43"/>
      <c r="F236" s="235" t="s">
        <v>387</v>
      </c>
      <c r="G236" s="43"/>
      <c r="H236" s="43"/>
      <c r="I236" s="139"/>
      <c r="J236" s="43"/>
      <c r="K236" s="43"/>
      <c r="L236" s="47"/>
      <c r="M236" s="236"/>
      <c r="N236" s="237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161</v>
      </c>
      <c r="AU236" s="19" t="s">
        <v>83</v>
      </c>
    </row>
    <row r="237" s="12" customFormat="1" ht="25.92" customHeight="1">
      <c r="A237" s="12"/>
      <c r="B237" s="205"/>
      <c r="C237" s="206"/>
      <c r="D237" s="207" t="s">
        <v>72</v>
      </c>
      <c r="E237" s="208" t="s">
        <v>389</v>
      </c>
      <c r="F237" s="208" t="s">
        <v>390</v>
      </c>
      <c r="G237" s="206"/>
      <c r="H237" s="206"/>
      <c r="I237" s="209"/>
      <c r="J237" s="210">
        <f>BK237</f>
        <v>0</v>
      </c>
      <c r="K237" s="206"/>
      <c r="L237" s="211"/>
      <c r="M237" s="212"/>
      <c r="N237" s="213"/>
      <c r="O237" s="213"/>
      <c r="P237" s="214">
        <f>P238+P300+P318+P322+P482+P493+P500</f>
        <v>0</v>
      </c>
      <c r="Q237" s="213"/>
      <c r="R237" s="214">
        <f>R238+R300+R318+R322+R482+R493+R500</f>
        <v>7.47812886</v>
      </c>
      <c r="S237" s="213"/>
      <c r="T237" s="215">
        <f>T238+T300+T318+T322+T482+T493+T500</f>
        <v>0.93966500000000008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6" t="s">
        <v>83</v>
      </c>
      <c r="AT237" s="217" t="s">
        <v>72</v>
      </c>
      <c r="AU237" s="217" t="s">
        <v>73</v>
      </c>
      <c r="AY237" s="216" t="s">
        <v>151</v>
      </c>
      <c r="BK237" s="218">
        <f>BK238+BK300+BK318+BK322+BK482+BK493+BK500</f>
        <v>0</v>
      </c>
    </row>
    <row r="238" s="12" customFormat="1" ht="22.8" customHeight="1">
      <c r="A238" s="12"/>
      <c r="B238" s="205"/>
      <c r="C238" s="206"/>
      <c r="D238" s="207" t="s">
        <v>72</v>
      </c>
      <c r="E238" s="219" t="s">
        <v>391</v>
      </c>
      <c r="F238" s="219" t="s">
        <v>392</v>
      </c>
      <c r="G238" s="206"/>
      <c r="H238" s="206"/>
      <c r="I238" s="209"/>
      <c r="J238" s="220">
        <f>BK238</f>
        <v>0</v>
      </c>
      <c r="K238" s="206"/>
      <c r="L238" s="211"/>
      <c r="M238" s="212"/>
      <c r="N238" s="213"/>
      <c r="O238" s="213"/>
      <c r="P238" s="214">
        <f>SUM(P239:P299)</f>
        <v>0</v>
      </c>
      <c r="Q238" s="213"/>
      <c r="R238" s="214">
        <f>SUM(R239:R299)</f>
        <v>6.2624083000000006</v>
      </c>
      <c r="S238" s="213"/>
      <c r="T238" s="215">
        <f>SUM(T239:T299)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6" t="s">
        <v>83</v>
      </c>
      <c r="AT238" s="217" t="s">
        <v>72</v>
      </c>
      <c r="AU238" s="217" t="s">
        <v>81</v>
      </c>
      <c r="AY238" s="216" t="s">
        <v>151</v>
      </c>
      <c r="BK238" s="218">
        <f>SUM(BK239:BK299)</f>
        <v>0</v>
      </c>
    </row>
    <row r="239" s="2" customFormat="1" ht="21.75" customHeight="1">
      <c r="A239" s="41"/>
      <c r="B239" s="42"/>
      <c r="C239" s="221" t="s">
        <v>399</v>
      </c>
      <c r="D239" s="221" t="s">
        <v>154</v>
      </c>
      <c r="E239" s="222" t="s">
        <v>1053</v>
      </c>
      <c r="F239" s="223" t="s">
        <v>1054</v>
      </c>
      <c r="G239" s="224" t="s">
        <v>180</v>
      </c>
      <c r="H239" s="225">
        <v>42.200000000000003</v>
      </c>
      <c r="I239" s="226"/>
      <c r="J239" s="227">
        <f>ROUND(I239*H239,2)</f>
        <v>0</v>
      </c>
      <c r="K239" s="223" t="s">
        <v>158</v>
      </c>
      <c r="L239" s="47"/>
      <c r="M239" s="228" t="s">
        <v>21</v>
      </c>
      <c r="N239" s="229" t="s">
        <v>44</v>
      </c>
      <c r="O239" s="8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32" t="s">
        <v>271</v>
      </c>
      <c r="AT239" s="232" t="s">
        <v>154</v>
      </c>
      <c r="AU239" s="232" t="s">
        <v>83</v>
      </c>
      <c r="AY239" s="19" t="s">
        <v>151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9" t="s">
        <v>81</v>
      </c>
      <c r="BK239" s="233">
        <f>ROUND(I239*H239,2)</f>
        <v>0</v>
      </c>
      <c r="BL239" s="19" t="s">
        <v>271</v>
      </c>
      <c r="BM239" s="232" t="s">
        <v>1055</v>
      </c>
    </row>
    <row r="240" s="2" customFormat="1">
      <c r="A240" s="41"/>
      <c r="B240" s="42"/>
      <c r="C240" s="43"/>
      <c r="D240" s="234" t="s">
        <v>161</v>
      </c>
      <c r="E240" s="43"/>
      <c r="F240" s="235" t="s">
        <v>1056</v>
      </c>
      <c r="G240" s="43"/>
      <c r="H240" s="43"/>
      <c r="I240" s="139"/>
      <c r="J240" s="43"/>
      <c r="K240" s="43"/>
      <c r="L240" s="47"/>
      <c r="M240" s="236"/>
      <c r="N240" s="237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161</v>
      </c>
      <c r="AU240" s="19" t="s">
        <v>83</v>
      </c>
    </row>
    <row r="241" s="13" customFormat="1">
      <c r="A241" s="13"/>
      <c r="B241" s="238"/>
      <c r="C241" s="239"/>
      <c r="D241" s="234" t="s">
        <v>163</v>
      </c>
      <c r="E241" s="240" t="s">
        <v>21</v>
      </c>
      <c r="F241" s="241" t="s">
        <v>1057</v>
      </c>
      <c r="G241" s="239"/>
      <c r="H241" s="242">
        <v>42.200000000000003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163</v>
      </c>
      <c r="AU241" s="248" t="s">
        <v>83</v>
      </c>
      <c r="AV241" s="13" t="s">
        <v>83</v>
      </c>
      <c r="AW241" s="13" t="s">
        <v>35</v>
      </c>
      <c r="AX241" s="13" t="s">
        <v>81</v>
      </c>
      <c r="AY241" s="248" t="s">
        <v>151</v>
      </c>
    </row>
    <row r="242" s="2" customFormat="1" ht="55.5" customHeight="1">
      <c r="A242" s="41"/>
      <c r="B242" s="42"/>
      <c r="C242" s="281" t="s">
        <v>406</v>
      </c>
      <c r="D242" s="281" t="s">
        <v>407</v>
      </c>
      <c r="E242" s="282" t="s">
        <v>1058</v>
      </c>
      <c r="F242" s="283" t="s">
        <v>1059</v>
      </c>
      <c r="G242" s="284" t="s">
        <v>180</v>
      </c>
      <c r="H242" s="285">
        <v>21.521999999999998</v>
      </c>
      <c r="I242" s="286"/>
      <c r="J242" s="287">
        <f>ROUND(I242*H242,2)</f>
        <v>0</v>
      </c>
      <c r="K242" s="283" t="s">
        <v>21</v>
      </c>
      <c r="L242" s="288"/>
      <c r="M242" s="289" t="s">
        <v>21</v>
      </c>
      <c r="N242" s="290" t="s">
        <v>44</v>
      </c>
      <c r="O242" s="87"/>
      <c r="P242" s="230">
        <f>O242*H242</f>
        <v>0</v>
      </c>
      <c r="Q242" s="230">
        <v>0.00068000000000000005</v>
      </c>
      <c r="R242" s="230">
        <f>Q242*H242</f>
        <v>0.014634960000000001</v>
      </c>
      <c r="S242" s="230">
        <v>0</v>
      </c>
      <c r="T242" s="23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32" t="s">
        <v>372</v>
      </c>
      <c r="AT242" s="232" t="s">
        <v>407</v>
      </c>
      <c r="AU242" s="232" t="s">
        <v>83</v>
      </c>
      <c r="AY242" s="19" t="s">
        <v>151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9" t="s">
        <v>81</v>
      </c>
      <c r="BK242" s="233">
        <f>ROUND(I242*H242,2)</f>
        <v>0</v>
      </c>
      <c r="BL242" s="19" t="s">
        <v>271</v>
      </c>
      <c r="BM242" s="232" t="s">
        <v>1060</v>
      </c>
    </row>
    <row r="243" s="2" customFormat="1">
      <c r="A243" s="41"/>
      <c r="B243" s="42"/>
      <c r="C243" s="43"/>
      <c r="D243" s="234" t="s">
        <v>161</v>
      </c>
      <c r="E243" s="43"/>
      <c r="F243" s="235" t="s">
        <v>1059</v>
      </c>
      <c r="G243" s="43"/>
      <c r="H243" s="43"/>
      <c r="I243" s="139"/>
      <c r="J243" s="43"/>
      <c r="K243" s="43"/>
      <c r="L243" s="47"/>
      <c r="M243" s="236"/>
      <c r="N243" s="237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161</v>
      </c>
      <c r="AU243" s="19" t="s">
        <v>83</v>
      </c>
    </row>
    <row r="244" s="13" customFormat="1">
      <c r="A244" s="13"/>
      <c r="B244" s="238"/>
      <c r="C244" s="239"/>
      <c r="D244" s="234" t="s">
        <v>163</v>
      </c>
      <c r="E244" s="239"/>
      <c r="F244" s="241" t="s">
        <v>1061</v>
      </c>
      <c r="G244" s="239"/>
      <c r="H244" s="242">
        <v>21.521999999999998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163</v>
      </c>
      <c r="AU244" s="248" t="s">
        <v>83</v>
      </c>
      <c r="AV244" s="13" t="s">
        <v>83</v>
      </c>
      <c r="AW244" s="13" t="s">
        <v>4</v>
      </c>
      <c r="AX244" s="13" t="s">
        <v>81</v>
      </c>
      <c r="AY244" s="248" t="s">
        <v>151</v>
      </c>
    </row>
    <row r="245" s="2" customFormat="1" ht="44.25" customHeight="1">
      <c r="A245" s="41"/>
      <c r="B245" s="42"/>
      <c r="C245" s="281" t="s">
        <v>412</v>
      </c>
      <c r="D245" s="281" t="s">
        <v>407</v>
      </c>
      <c r="E245" s="282" t="s">
        <v>1062</v>
      </c>
      <c r="F245" s="283" t="s">
        <v>1063</v>
      </c>
      <c r="G245" s="284" t="s">
        <v>180</v>
      </c>
      <c r="H245" s="285">
        <v>21.521999999999998</v>
      </c>
      <c r="I245" s="286"/>
      <c r="J245" s="287">
        <f>ROUND(I245*H245,2)</f>
        <v>0</v>
      </c>
      <c r="K245" s="283" t="s">
        <v>21</v>
      </c>
      <c r="L245" s="288"/>
      <c r="M245" s="289" t="s">
        <v>21</v>
      </c>
      <c r="N245" s="290" t="s">
        <v>44</v>
      </c>
      <c r="O245" s="87"/>
      <c r="P245" s="230">
        <f>O245*H245</f>
        <v>0</v>
      </c>
      <c r="Q245" s="230">
        <v>0.0020400000000000001</v>
      </c>
      <c r="R245" s="230">
        <f>Q245*H245</f>
        <v>0.04390488</v>
      </c>
      <c r="S245" s="230">
        <v>0</v>
      </c>
      <c r="T245" s="23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32" t="s">
        <v>372</v>
      </c>
      <c r="AT245" s="232" t="s">
        <v>407</v>
      </c>
      <c r="AU245" s="232" t="s">
        <v>83</v>
      </c>
      <c r="AY245" s="19" t="s">
        <v>151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9" t="s">
        <v>81</v>
      </c>
      <c r="BK245" s="233">
        <f>ROUND(I245*H245,2)</f>
        <v>0</v>
      </c>
      <c r="BL245" s="19" t="s">
        <v>271</v>
      </c>
      <c r="BM245" s="232" t="s">
        <v>1064</v>
      </c>
    </row>
    <row r="246" s="2" customFormat="1">
      <c r="A246" s="41"/>
      <c r="B246" s="42"/>
      <c r="C246" s="43"/>
      <c r="D246" s="234" t="s">
        <v>161</v>
      </c>
      <c r="E246" s="43"/>
      <c r="F246" s="235" t="s">
        <v>1063</v>
      </c>
      <c r="G246" s="43"/>
      <c r="H246" s="43"/>
      <c r="I246" s="139"/>
      <c r="J246" s="43"/>
      <c r="K246" s="43"/>
      <c r="L246" s="47"/>
      <c r="M246" s="236"/>
      <c r="N246" s="237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161</v>
      </c>
      <c r="AU246" s="19" t="s">
        <v>83</v>
      </c>
    </row>
    <row r="247" s="13" customFormat="1">
      <c r="A247" s="13"/>
      <c r="B247" s="238"/>
      <c r="C247" s="239"/>
      <c r="D247" s="234" t="s">
        <v>163</v>
      </c>
      <c r="E247" s="239"/>
      <c r="F247" s="241" t="s">
        <v>1061</v>
      </c>
      <c r="G247" s="239"/>
      <c r="H247" s="242">
        <v>21.521999999999998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163</v>
      </c>
      <c r="AU247" s="248" t="s">
        <v>83</v>
      </c>
      <c r="AV247" s="13" t="s">
        <v>83</v>
      </c>
      <c r="AW247" s="13" t="s">
        <v>4</v>
      </c>
      <c r="AX247" s="13" t="s">
        <v>81</v>
      </c>
      <c r="AY247" s="248" t="s">
        <v>151</v>
      </c>
    </row>
    <row r="248" s="2" customFormat="1" ht="21.75" customHeight="1">
      <c r="A248" s="41"/>
      <c r="B248" s="42"/>
      <c r="C248" s="221" t="s">
        <v>416</v>
      </c>
      <c r="D248" s="221" t="s">
        <v>154</v>
      </c>
      <c r="E248" s="222" t="s">
        <v>400</v>
      </c>
      <c r="F248" s="223" t="s">
        <v>401</v>
      </c>
      <c r="G248" s="224" t="s">
        <v>180</v>
      </c>
      <c r="H248" s="225">
        <v>298.69</v>
      </c>
      <c r="I248" s="226"/>
      <c r="J248" s="227">
        <f>ROUND(I248*H248,2)</f>
        <v>0</v>
      </c>
      <c r="K248" s="223" t="s">
        <v>158</v>
      </c>
      <c r="L248" s="47"/>
      <c r="M248" s="228" t="s">
        <v>21</v>
      </c>
      <c r="N248" s="229" t="s">
        <v>44</v>
      </c>
      <c r="O248" s="8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32" t="s">
        <v>271</v>
      </c>
      <c r="AT248" s="232" t="s">
        <v>154</v>
      </c>
      <c r="AU248" s="232" t="s">
        <v>83</v>
      </c>
      <c r="AY248" s="19" t="s">
        <v>151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9" t="s">
        <v>81</v>
      </c>
      <c r="BK248" s="233">
        <f>ROUND(I248*H248,2)</f>
        <v>0</v>
      </c>
      <c r="BL248" s="19" t="s">
        <v>271</v>
      </c>
      <c r="BM248" s="232" t="s">
        <v>1065</v>
      </c>
    </row>
    <row r="249" s="2" customFormat="1">
      <c r="A249" s="41"/>
      <c r="B249" s="42"/>
      <c r="C249" s="43"/>
      <c r="D249" s="234" t="s">
        <v>161</v>
      </c>
      <c r="E249" s="43"/>
      <c r="F249" s="235" t="s">
        <v>403</v>
      </c>
      <c r="G249" s="43"/>
      <c r="H249" s="43"/>
      <c r="I249" s="139"/>
      <c r="J249" s="43"/>
      <c r="K249" s="43"/>
      <c r="L249" s="47"/>
      <c r="M249" s="236"/>
      <c r="N249" s="237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161</v>
      </c>
      <c r="AU249" s="19" t="s">
        <v>83</v>
      </c>
    </row>
    <row r="250" s="15" customFormat="1">
      <c r="A250" s="15"/>
      <c r="B250" s="260"/>
      <c r="C250" s="261"/>
      <c r="D250" s="234" t="s">
        <v>163</v>
      </c>
      <c r="E250" s="262" t="s">
        <v>21</v>
      </c>
      <c r="F250" s="263" t="s">
        <v>404</v>
      </c>
      <c r="G250" s="261"/>
      <c r="H250" s="262" t="s">
        <v>21</v>
      </c>
      <c r="I250" s="264"/>
      <c r="J250" s="261"/>
      <c r="K250" s="261"/>
      <c r="L250" s="265"/>
      <c r="M250" s="266"/>
      <c r="N250" s="267"/>
      <c r="O250" s="267"/>
      <c r="P250" s="267"/>
      <c r="Q250" s="267"/>
      <c r="R250" s="267"/>
      <c r="S250" s="267"/>
      <c r="T250" s="26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9" t="s">
        <v>163</v>
      </c>
      <c r="AU250" s="269" t="s">
        <v>83</v>
      </c>
      <c r="AV250" s="15" t="s">
        <v>81</v>
      </c>
      <c r="AW250" s="15" t="s">
        <v>35</v>
      </c>
      <c r="AX250" s="15" t="s">
        <v>73</v>
      </c>
      <c r="AY250" s="269" t="s">
        <v>151</v>
      </c>
    </row>
    <row r="251" s="13" customFormat="1">
      <c r="A251" s="13"/>
      <c r="B251" s="238"/>
      <c r="C251" s="239"/>
      <c r="D251" s="234" t="s">
        <v>163</v>
      </c>
      <c r="E251" s="240" t="s">
        <v>21</v>
      </c>
      <c r="F251" s="241" t="s">
        <v>1066</v>
      </c>
      <c r="G251" s="239"/>
      <c r="H251" s="242">
        <v>122.76000000000001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163</v>
      </c>
      <c r="AU251" s="248" t="s">
        <v>83</v>
      </c>
      <c r="AV251" s="13" t="s">
        <v>83</v>
      </c>
      <c r="AW251" s="13" t="s">
        <v>35</v>
      </c>
      <c r="AX251" s="13" t="s">
        <v>73</v>
      </c>
      <c r="AY251" s="248" t="s">
        <v>151</v>
      </c>
    </row>
    <row r="252" s="13" customFormat="1">
      <c r="A252" s="13"/>
      <c r="B252" s="238"/>
      <c r="C252" s="239"/>
      <c r="D252" s="234" t="s">
        <v>163</v>
      </c>
      <c r="E252" s="240" t="s">
        <v>21</v>
      </c>
      <c r="F252" s="241" t="s">
        <v>1067</v>
      </c>
      <c r="G252" s="239"/>
      <c r="H252" s="242">
        <v>175.93000000000001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163</v>
      </c>
      <c r="AU252" s="248" t="s">
        <v>83</v>
      </c>
      <c r="AV252" s="13" t="s">
        <v>83</v>
      </c>
      <c r="AW252" s="13" t="s">
        <v>35</v>
      </c>
      <c r="AX252" s="13" t="s">
        <v>73</v>
      </c>
      <c r="AY252" s="248" t="s">
        <v>151</v>
      </c>
    </row>
    <row r="253" s="14" customFormat="1">
      <c r="A253" s="14"/>
      <c r="B253" s="249"/>
      <c r="C253" s="250"/>
      <c r="D253" s="234" t="s">
        <v>163</v>
      </c>
      <c r="E253" s="251" t="s">
        <v>21</v>
      </c>
      <c r="F253" s="252" t="s">
        <v>177</v>
      </c>
      <c r="G253" s="250"/>
      <c r="H253" s="253">
        <v>298.69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163</v>
      </c>
      <c r="AU253" s="259" t="s">
        <v>83</v>
      </c>
      <c r="AV253" s="14" t="s">
        <v>159</v>
      </c>
      <c r="AW253" s="14" t="s">
        <v>35</v>
      </c>
      <c r="AX253" s="14" t="s">
        <v>81</v>
      </c>
      <c r="AY253" s="259" t="s">
        <v>151</v>
      </c>
    </row>
    <row r="254" s="2" customFormat="1" ht="33" customHeight="1">
      <c r="A254" s="41"/>
      <c r="B254" s="42"/>
      <c r="C254" s="281" t="s">
        <v>421</v>
      </c>
      <c r="D254" s="281" t="s">
        <v>407</v>
      </c>
      <c r="E254" s="282" t="s">
        <v>408</v>
      </c>
      <c r="F254" s="283" t="s">
        <v>409</v>
      </c>
      <c r="G254" s="284" t="s">
        <v>180</v>
      </c>
      <c r="H254" s="285">
        <v>304.66399999999999</v>
      </c>
      <c r="I254" s="286"/>
      <c r="J254" s="287">
        <f>ROUND(I254*H254,2)</f>
        <v>0</v>
      </c>
      <c r="K254" s="283" t="s">
        <v>21</v>
      </c>
      <c r="L254" s="288"/>
      <c r="M254" s="289" t="s">
        <v>21</v>
      </c>
      <c r="N254" s="290" t="s">
        <v>44</v>
      </c>
      <c r="O254" s="87"/>
      <c r="P254" s="230">
        <f>O254*H254</f>
        <v>0</v>
      </c>
      <c r="Q254" s="230">
        <v>0.0080199999999999994</v>
      </c>
      <c r="R254" s="230">
        <f>Q254*H254</f>
        <v>2.4434052799999999</v>
      </c>
      <c r="S254" s="230">
        <v>0</v>
      </c>
      <c r="T254" s="23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32" t="s">
        <v>372</v>
      </c>
      <c r="AT254" s="232" t="s">
        <v>407</v>
      </c>
      <c r="AU254" s="232" t="s">
        <v>83</v>
      </c>
      <c r="AY254" s="19" t="s">
        <v>151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9" t="s">
        <v>81</v>
      </c>
      <c r="BK254" s="233">
        <f>ROUND(I254*H254,2)</f>
        <v>0</v>
      </c>
      <c r="BL254" s="19" t="s">
        <v>271</v>
      </c>
      <c r="BM254" s="232" t="s">
        <v>1068</v>
      </c>
    </row>
    <row r="255" s="2" customFormat="1">
      <c r="A255" s="41"/>
      <c r="B255" s="42"/>
      <c r="C255" s="43"/>
      <c r="D255" s="234" t="s">
        <v>161</v>
      </c>
      <c r="E255" s="43"/>
      <c r="F255" s="235" t="s">
        <v>409</v>
      </c>
      <c r="G255" s="43"/>
      <c r="H255" s="43"/>
      <c r="I255" s="139"/>
      <c r="J255" s="43"/>
      <c r="K255" s="43"/>
      <c r="L255" s="47"/>
      <c r="M255" s="236"/>
      <c r="N255" s="237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161</v>
      </c>
      <c r="AU255" s="19" t="s">
        <v>83</v>
      </c>
    </row>
    <row r="256" s="15" customFormat="1">
      <c r="A256" s="15"/>
      <c r="B256" s="260"/>
      <c r="C256" s="261"/>
      <c r="D256" s="234" t="s">
        <v>163</v>
      </c>
      <c r="E256" s="262" t="s">
        <v>21</v>
      </c>
      <c r="F256" s="263" t="s">
        <v>404</v>
      </c>
      <c r="G256" s="261"/>
      <c r="H256" s="262" t="s">
        <v>21</v>
      </c>
      <c r="I256" s="264"/>
      <c r="J256" s="261"/>
      <c r="K256" s="261"/>
      <c r="L256" s="265"/>
      <c r="M256" s="266"/>
      <c r="N256" s="267"/>
      <c r="O256" s="267"/>
      <c r="P256" s="267"/>
      <c r="Q256" s="267"/>
      <c r="R256" s="267"/>
      <c r="S256" s="267"/>
      <c r="T256" s="26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9" t="s">
        <v>163</v>
      </c>
      <c r="AU256" s="269" t="s">
        <v>83</v>
      </c>
      <c r="AV256" s="15" t="s">
        <v>81</v>
      </c>
      <c r="AW256" s="15" t="s">
        <v>35</v>
      </c>
      <c r="AX256" s="15" t="s">
        <v>73</v>
      </c>
      <c r="AY256" s="269" t="s">
        <v>151</v>
      </c>
    </row>
    <row r="257" s="13" customFormat="1">
      <c r="A257" s="13"/>
      <c r="B257" s="238"/>
      <c r="C257" s="239"/>
      <c r="D257" s="234" t="s">
        <v>163</v>
      </c>
      <c r="E257" s="240" t="s">
        <v>21</v>
      </c>
      <c r="F257" s="241" t="s">
        <v>1066</v>
      </c>
      <c r="G257" s="239"/>
      <c r="H257" s="242">
        <v>122.76000000000001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163</v>
      </c>
      <c r="AU257" s="248" t="s">
        <v>83</v>
      </c>
      <c r="AV257" s="13" t="s">
        <v>83</v>
      </c>
      <c r="AW257" s="13" t="s">
        <v>35</v>
      </c>
      <c r="AX257" s="13" t="s">
        <v>73</v>
      </c>
      <c r="AY257" s="248" t="s">
        <v>151</v>
      </c>
    </row>
    <row r="258" s="13" customFormat="1">
      <c r="A258" s="13"/>
      <c r="B258" s="238"/>
      <c r="C258" s="239"/>
      <c r="D258" s="234" t="s">
        <v>163</v>
      </c>
      <c r="E258" s="240" t="s">
        <v>21</v>
      </c>
      <c r="F258" s="241" t="s">
        <v>1067</v>
      </c>
      <c r="G258" s="239"/>
      <c r="H258" s="242">
        <v>175.93000000000001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163</v>
      </c>
      <c r="AU258" s="248" t="s">
        <v>83</v>
      </c>
      <c r="AV258" s="13" t="s">
        <v>83</v>
      </c>
      <c r="AW258" s="13" t="s">
        <v>35</v>
      </c>
      <c r="AX258" s="13" t="s">
        <v>73</v>
      </c>
      <c r="AY258" s="248" t="s">
        <v>151</v>
      </c>
    </row>
    <row r="259" s="14" customFormat="1">
      <c r="A259" s="14"/>
      <c r="B259" s="249"/>
      <c r="C259" s="250"/>
      <c r="D259" s="234" t="s">
        <v>163</v>
      </c>
      <c r="E259" s="251" t="s">
        <v>21</v>
      </c>
      <c r="F259" s="252" t="s">
        <v>177</v>
      </c>
      <c r="G259" s="250"/>
      <c r="H259" s="253">
        <v>298.69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9" t="s">
        <v>163</v>
      </c>
      <c r="AU259" s="259" t="s">
        <v>83</v>
      </c>
      <c r="AV259" s="14" t="s">
        <v>159</v>
      </c>
      <c r="AW259" s="14" t="s">
        <v>35</v>
      </c>
      <c r="AX259" s="14" t="s">
        <v>81</v>
      </c>
      <c r="AY259" s="259" t="s">
        <v>151</v>
      </c>
    </row>
    <row r="260" s="13" customFormat="1">
      <c r="A260" s="13"/>
      <c r="B260" s="238"/>
      <c r="C260" s="239"/>
      <c r="D260" s="234" t="s">
        <v>163</v>
      </c>
      <c r="E260" s="239"/>
      <c r="F260" s="241" t="s">
        <v>1069</v>
      </c>
      <c r="G260" s="239"/>
      <c r="H260" s="242">
        <v>304.66399999999999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163</v>
      </c>
      <c r="AU260" s="248" t="s">
        <v>83</v>
      </c>
      <c r="AV260" s="13" t="s">
        <v>83</v>
      </c>
      <c r="AW260" s="13" t="s">
        <v>4</v>
      </c>
      <c r="AX260" s="13" t="s">
        <v>81</v>
      </c>
      <c r="AY260" s="248" t="s">
        <v>151</v>
      </c>
    </row>
    <row r="261" s="2" customFormat="1" ht="33" customHeight="1">
      <c r="A261" s="41"/>
      <c r="B261" s="42"/>
      <c r="C261" s="281" t="s">
        <v>426</v>
      </c>
      <c r="D261" s="281" t="s">
        <v>407</v>
      </c>
      <c r="E261" s="282" t="s">
        <v>413</v>
      </c>
      <c r="F261" s="283" t="s">
        <v>414</v>
      </c>
      <c r="G261" s="284" t="s">
        <v>180</v>
      </c>
      <c r="H261" s="285">
        <v>304.66399999999999</v>
      </c>
      <c r="I261" s="286"/>
      <c r="J261" s="287">
        <f>ROUND(I261*H261,2)</f>
        <v>0</v>
      </c>
      <c r="K261" s="283" t="s">
        <v>21</v>
      </c>
      <c r="L261" s="288"/>
      <c r="M261" s="289" t="s">
        <v>21</v>
      </c>
      <c r="N261" s="290" t="s">
        <v>44</v>
      </c>
      <c r="O261" s="87"/>
      <c r="P261" s="230">
        <f>O261*H261</f>
        <v>0</v>
      </c>
      <c r="Q261" s="230">
        <v>0.012</v>
      </c>
      <c r="R261" s="230">
        <f>Q261*H261</f>
        <v>3.6559680000000001</v>
      </c>
      <c r="S261" s="230">
        <v>0</v>
      </c>
      <c r="T261" s="23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32" t="s">
        <v>372</v>
      </c>
      <c r="AT261" s="232" t="s">
        <v>407</v>
      </c>
      <c r="AU261" s="232" t="s">
        <v>83</v>
      </c>
      <c r="AY261" s="19" t="s">
        <v>151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9" t="s">
        <v>81</v>
      </c>
      <c r="BK261" s="233">
        <f>ROUND(I261*H261,2)</f>
        <v>0</v>
      </c>
      <c r="BL261" s="19" t="s">
        <v>271</v>
      </c>
      <c r="BM261" s="232" t="s">
        <v>1070</v>
      </c>
    </row>
    <row r="262" s="2" customFormat="1">
      <c r="A262" s="41"/>
      <c r="B262" s="42"/>
      <c r="C262" s="43"/>
      <c r="D262" s="234" t="s">
        <v>161</v>
      </c>
      <c r="E262" s="43"/>
      <c r="F262" s="235" t="s">
        <v>414</v>
      </c>
      <c r="G262" s="43"/>
      <c r="H262" s="43"/>
      <c r="I262" s="139"/>
      <c r="J262" s="43"/>
      <c r="K262" s="43"/>
      <c r="L262" s="47"/>
      <c r="M262" s="236"/>
      <c r="N262" s="237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161</v>
      </c>
      <c r="AU262" s="19" t="s">
        <v>83</v>
      </c>
    </row>
    <row r="263" s="15" customFormat="1">
      <c r="A263" s="15"/>
      <c r="B263" s="260"/>
      <c r="C263" s="261"/>
      <c r="D263" s="234" t="s">
        <v>163</v>
      </c>
      <c r="E263" s="262" t="s">
        <v>21</v>
      </c>
      <c r="F263" s="263" t="s">
        <v>404</v>
      </c>
      <c r="G263" s="261"/>
      <c r="H263" s="262" t="s">
        <v>21</v>
      </c>
      <c r="I263" s="264"/>
      <c r="J263" s="261"/>
      <c r="K263" s="261"/>
      <c r="L263" s="265"/>
      <c r="M263" s="266"/>
      <c r="N263" s="267"/>
      <c r="O263" s="267"/>
      <c r="P263" s="267"/>
      <c r="Q263" s="267"/>
      <c r="R263" s="267"/>
      <c r="S263" s="267"/>
      <c r="T263" s="268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9" t="s">
        <v>163</v>
      </c>
      <c r="AU263" s="269" t="s">
        <v>83</v>
      </c>
      <c r="AV263" s="15" t="s">
        <v>81</v>
      </c>
      <c r="AW263" s="15" t="s">
        <v>35</v>
      </c>
      <c r="AX263" s="15" t="s">
        <v>73</v>
      </c>
      <c r="AY263" s="269" t="s">
        <v>151</v>
      </c>
    </row>
    <row r="264" s="13" customFormat="1">
      <c r="A264" s="13"/>
      <c r="B264" s="238"/>
      <c r="C264" s="239"/>
      <c r="D264" s="234" t="s">
        <v>163</v>
      </c>
      <c r="E264" s="240" t="s">
        <v>21</v>
      </c>
      <c r="F264" s="241" t="s">
        <v>1066</v>
      </c>
      <c r="G264" s="239"/>
      <c r="H264" s="242">
        <v>122.76000000000001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163</v>
      </c>
      <c r="AU264" s="248" t="s">
        <v>83</v>
      </c>
      <c r="AV264" s="13" t="s">
        <v>83</v>
      </c>
      <c r="AW264" s="13" t="s">
        <v>35</v>
      </c>
      <c r="AX264" s="13" t="s">
        <v>73</v>
      </c>
      <c r="AY264" s="248" t="s">
        <v>151</v>
      </c>
    </row>
    <row r="265" s="13" customFormat="1">
      <c r="A265" s="13"/>
      <c r="B265" s="238"/>
      <c r="C265" s="239"/>
      <c r="D265" s="234" t="s">
        <v>163</v>
      </c>
      <c r="E265" s="240" t="s">
        <v>21</v>
      </c>
      <c r="F265" s="241" t="s">
        <v>1067</v>
      </c>
      <c r="G265" s="239"/>
      <c r="H265" s="242">
        <v>175.93000000000001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163</v>
      </c>
      <c r="AU265" s="248" t="s">
        <v>83</v>
      </c>
      <c r="AV265" s="13" t="s">
        <v>83</v>
      </c>
      <c r="AW265" s="13" t="s">
        <v>35</v>
      </c>
      <c r="AX265" s="13" t="s">
        <v>73</v>
      </c>
      <c r="AY265" s="248" t="s">
        <v>151</v>
      </c>
    </row>
    <row r="266" s="14" customFormat="1">
      <c r="A266" s="14"/>
      <c r="B266" s="249"/>
      <c r="C266" s="250"/>
      <c r="D266" s="234" t="s">
        <v>163</v>
      </c>
      <c r="E266" s="251" t="s">
        <v>21</v>
      </c>
      <c r="F266" s="252" t="s">
        <v>177</v>
      </c>
      <c r="G266" s="250"/>
      <c r="H266" s="253">
        <v>298.69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9" t="s">
        <v>163</v>
      </c>
      <c r="AU266" s="259" t="s">
        <v>83</v>
      </c>
      <c r="AV266" s="14" t="s">
        <v>159</v>
      </c>
      <c r="AW266" s="14" t="s">
        <v>35</v>
      </c>
      <c r="AX266" s="14" t="s">
        <v>81</v>
      </c>
      <c r="AY266" s="259" t="s">
        <v>151</v>
      </c>
    </row>
    <row r="267" s="13" customFormat="1">
      <c r="A267" s="13"/>
      <c r="B267" s="238"/>
      <c r="C267" s="239"/>
      <c r="D267" s="234" t="s">
        <v>163</v>
      </c>
      <c r="E267" s="239"/>
      <c r="F267" s="241" t="s">
        <v>1069</v>
      </c>
      <c r="G267" s="239"/>
      <c r="H267" s="242">
        <v>304.66399999999999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163</v>
      </c>
      <c r="AU267" s="248" t="s">
        <v>83</v>
      </c>
      <c r="AV267" s="13" t="s">
        <v>83</v>
      </c>
      <c r="AW267" s="13" t="s">
        <v>4</v>
      </c>
      <c r="AX267" s="13" t="s">
        <v>81</v>
      </c>
      <c r="AY267" s="248" t="s">
        <v>151</v>
      </c>
    </row>
    <row r="268" s="2" customFormat="1" ht="21.75" customHeight="1">
      <c r="A268" s="41"/>
      <c r="B268" s="42"/>
      <c r="C268" s="221" t="s">
        <v>432</v>
      </c>
      <c r="D268" s="221" t="s">
        <v>154</v>
      </c>
      <c r="E268" s="222" t="s">
        <v>1071</v>
      </c>
      <c r="F268" s="223" t="s">
        <v>1072</v>
      </c>
      <c r="G268" s="224" t="s">
        <v>180</v>
      </c>
      <c r="H268" s="225">
        <v>42.192</v>
      </c>
      <c r="I268" s="226"/>
      <c r="J268" s="227">
        <f>ROUND(I268*H268,2)</f>
        <v>0</v>
      </c>
      <c r="K268" s="223" t="s">
        <v>21</v>
      </c>
      <c r="L268" s="47"/>
      <c r="M268" s="228" t="s">
        <v>21</v>
      </c>
      <c r="N268" s="229" t="s">
        <v>44</v>
      </c>
      <c r="O268" s="87"/>
      <c r="P268" s="230">
        <f>O268*H268</f>
        <v>0</v>
      </c>
      <c r="Q268" s="230">
        <v>0.00016000000000000001</v>
      </c>
      <c r="R268" s="230">
        <f>Q268*H268</f>
        <v>0.0067507200000000009</v>
      </c>
      <c r="S268" s="230">
        <v>0</v>
      </c>
      <c r="T268" s="231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32" t="s">
        <v>271</v>
      </c>
      <c r="AT268" s="232" t="s">
        <v>154</v>
      </c>
      <c r="AU268" s="232" t="s">
        <v>83</v>
      </c>
      <c r="AY268" s="19" t="s">
        <v>151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9" t="s">
        <v>81</v>
      </c>
      <c r="BK268" s="233">
        <f>ROUND(I268*H268,2)</f>
        <v>0</v>
      </c>
      <c r="BL268" s="19" t="s">
        <v>271</v>
      </c>
      <c r="BM268" s="232" t="s">
        <v>1073</v>
      </c>
    </row>
    <row r="269" s="2" customFormat="1">
      <c r="A269" s="41"/>
      <c r="B269" s="42"/>
      <c r="C269" s="43"/>
      <c r="D269" s="234" t="s">
        <v>161</v>
      </c>
      <c r="E269" s="43"/>
      <c r="F269" s="235" t="s">
        <v>1074</v>
      </c>
      <c r="G269" s="43"/>
      <c r="H269" s="43"/>
      <c r="I269" s="139"/>
      <c r="J269" s="43"/>
      <c r="K269" s="43"/>
      <c r="L269" s="47"/>
      <c r="M269" s="236"/>
      <c r="N269" s="237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9" t="s">
        <v>161</v>
      </c>
      <c r="AU269" s="19" t="s">
        <v>83</v>
      </c>
    </row>
    <row r="270" s="15" customFormat="1">
      <c r="A270" s="15"/>
      <c r="B270" s="260"/>
      <c r="C270" s="261"/>
      <c r="D270" s="234" t="s">
        <v>163</v>
      </c>
      <c r="E270" s="262" t="s">
        <v>21</v>
      </c>
      <c r="F270" s="263" t="s">
        <v>946</v>
      </c>
      <c r="G270" s="261"/>
      <c r="H270" s="262" t="s">
        <v>21</v>
      </c>
      <c r="I270" s="264"/>
      <c r="J270" s="261"/>
      <c r="K270" s="261"/>
      <c r="L270" s="265"/>
      <c r="M270" s="266"/>
      <c r="N270" s="267"/>
      <c r="O270" s="267"/>
      <c r="P270" s="267"/>
      <c r="Q270" s="267"/>
      <c r="R270" s="267"/>
      <c r="S270" s="267"/>
      <c r="T270" s="26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9" t="s">
        <v>163</v>
      </c>
      <c r="AU270" s="269" t="s">
        <v>83</v>
      </c>
      <c r="AV270" s="15" t="s">
        <v>81</v>
      </c>
      <c r="AW270" s="15" t="s">
        <v>35</v>
      </c>
      <c r="AX270" s="15" t="s">
        <v>73</v>
      </c>
      <c r="AY270" s="269" t="s">
        <v>151</v>
      </c>
    </row>
    <row r="271" s="13" customFormat="1">
      <c r="A271" s="13"/>
      <c r="B271" s="238"/>
      <c r="C271" s="239"/>
      <c r="D271" s="234" t="s">
        <v>163</v>
      </c>
      <c r="E271" s="240" t="s">
        <v>21</v>
      </c>
      <c r="F271" s="241" t="s">
        <v>1075</v>
      </c>
      <c r="G271" s="239"/>
      <c r="H271" s="242">
        <v>28.202000000000002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163</v>
      </c>
      <c r="AU271" s="248" t="s">
        <v>83</v>
      </c>
      <c r="AV271" s="13" t="s">
        <v>83</v>
      </c>
      <c r="AW271" s="13" t="s">
        <v>35</v>
      </c>
      <c r="AX271" s="13" t="s">
        <v>73</v>
      </c>
      <c r="AY271" s="248" t="s">
        <v>151</v>
      </c>
    </row>
    <row r="272" s="13" customFormat="1">
      <c r="A272" s="13"/>
      <c r="B272" s="238"/>
      <c r="C272" s="239"/>
      <c r="D272" s="234" t="s">
        <v>163</v>
      </c>
      <c r="E272" s="240" t="s">
        <v>21</v>
      </c>
      <c r="F272" s="241" t="s">
        <v>1076</v>
      </c>
      <c r="G272" s="239"/>
      <c r="H272" s="242">
        <v>4.5919999999999996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163</v>
      </c>
      <c r="AU272" s="248" t="s">
        <v>83</v>
      </c>
      <c r="AV272" s="13" t="s">
        <v>83</v>
      </c>
      <c r="AW272" s="13" t="s">
        <v>35</v>
      </c>
      <c r="AX272" s="13" t="s">
        <v>73</v>
      </c>
      <c r="AY272" s="248" t="s">
        <v>151</v>
      </c>
    </row>
    <row r="273" s="13" customFormat="1">
      <c r="A273" s="13"/>
      <c r="B273" s="238"/>
      <c r="C273" s="239"/>
      <c r="D273" s="234" t="s">
        <v>163</v>
      </c>
      <c r="E273" s="240" t="s">
        <v>21</v>
      </c>
      <c r="F273" s="241" t="s">
        <v>1077</v>
      </c>
      <c r="G273" s="239"/>
      <c r="H273" s="242">
        <v>9.3979999999999997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163</v>
      </c>
      <c r="AU273" s="248" t="s">
        <v>83</v>
      </c>
      <c r="AV273" s="13" t="s">
        <v>83</v>
      </c>
      <c r="AW273" s="13" t="s">
        <v>35</v>
      </c>
      <c r="AX273" s="13" t="s">
        <v>73</v>
      </c>
      <c r="AY273" s="248" t="s">
        <v>151</v>
      </c>
    </row>
    <row r="274" s="14" customFormat="1">
      <c r="A274" s="14"/>
      <c r="B274" s="249"/>
      <c r="C274" s="250"/>
      <c r="D274" s="234" t="s">
        <v>163</v>
      </c>
      <c r="E274" s="251" t="s">
        <v>21</v>
      </c>
      <c r="F274" s="252" t="s">
        <v>177</v>
      </c>
      <c r="G274" s="250"/>
      <c r="H274" s="253">
        <v>42.192000000000007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163</v>
      </c>
      <c r="AU274" s="259" t="s">
        <v>83</v>
      </c>
      <c r="AV274" s="14" t="s">
        <v>159</v>
      </c>
      <c r="AW274" s="14" t="s">
        <v>35</v>
      </c>
      <c r="AX274" s="14" t="s">
        <v>81</v>
      </c>
      <c r="AY274" s="259" t="s">
        <v>151</v>
      </c>
    </row>
    <row r="275" s="2" customFormat="1" ht="44.25" customHeight="1">
      <c r="A275" s="41"/>
      <c r="B275" s="42"/>
      <c r="C275" s="281" t="s">
        <v>435</v>
      </c>
      <c r="D275" s="281" t="s">
        <v>407</v>
      </c>
      <c r="E275" s="282" t="s">
        <v>1062</v>
      </c>
      <c r="F275" s="283" t="s">
        <v>1063</v>
      </c>
      <c r="G275" s="284" t="s">
        <v>180</v>
      </c>
      <c r="H275" s="285">
        <v>44.302</v>
      </c>
      <c r="I275" s="286"/>
      <c r="J275" s="287">
        <f>ROUND(I275*H275,2)</f>
        <v>0</v>
      </c>
      <c r="K275" s="283" t="s">
        <v>21</v>
      </c>
      <c r="L275" s="288"/>
      <c r="M275" s="289" t="s">
        <v>21</v>
      </c>
      <c r="N275" s="290" t="s">
        <v>44</v>
      </c>
      <c r="O275" s="87"/>
      <c r="P275" s="230">
        <f>O275*H275</f>
        <v>0</v>
      </c>
      <c r="Q275" s="230">
        <v>0.0020400000000000001</v>
      </c>
      <c r="R275" s="230">
        <f>Q275*H275</f>
        <v>0.090376080000000011</v>
      </c>
      <c r="S275" s="230">
        <v>0</v>
      </c>
      <c r="T275" s="23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32" t="s">
        <v>372</v>
      </c>
      <c r="AT275" s="232" t="s">
        <v>407</v>
      </c>
      <c r="AU275" s="232" t="s">
        <v>83</v>
      </c>
      <c r="AY275" s="19" t="s">
        <v>151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9" t="s">
        <v>81</v>
      </c>
      <c r="BK275" s="233">
        <f>ROUND(I275*H275,2)</f>
        <v>0</v>
      </c>
      <c r="BL275" s="19" t="s">
        <v>271</v>
      </c>
      <c r="BM275" s="232" t="s">
        <v>1078</v>
      </c>
    </row>
    <row r="276" s="2" customFormat="1">
      <c r="A276" s="41"/>
      <c r="B276" s="42"/>
      <c r="C276" s="43"/>
      <c r="D276" s="234" t="s">
        <v>161</v>
      </c>
      <c r="E276" s="43"/>
      <c r="F276" s="235" t="s">
        <v>1063</v>
      </c>
      <c r="G276" s="43"/>
      <c r="H276" s="43"/>
      <c r="I276" s="139"/>
      <c r="J276" s="43"/>
      <c r="K276" s="43"/>
      <c r="L276" s="47"/>
      <c r="M276" s="236"/>
      <c r="N276" s="237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161</v>
      </c>
      <c r="AU276" s="19" t="s">
        <v>83</v>
      </c>
    </row>
    <row r="277" s="13" customFormat="1">
      <c r="A277" s="13"/>
      <c r="B277" s="238"/>
      <c r="C277" s="239"/>
      <c r="D277" s="234" t="s">
        <v>163</v>
      </c>
      <c r="E277" s="239"/>
      <c r="F277" s="241" t="s">
        <v>1079</v>
      </c>
      <c r="G277" s="239"/>
      <c r="H277" s="242">
        <v>44.302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163</v>
      </c>
      <c r="AU277" s="248" t="s">
        <v>83</v>
      </c>
      <c r="AV277" s="13" t="s">
        <v>83</v>
      </c>
      <c r="AW277" s="13" t="s">
        <v>4</v>
      </c>
      <c r="AX277" s="13" t="s">
        <v>81</v>
      </c>
      <c r="AY277" s="248" t="s">
        <v>151</v>
      </c>
    </row>
    <row r="278" s="2" customFormat="1" ht="21.75" customHeight="1">
      <c r="A278" s="41"/>
      <c r="B278" s="42"/>
      <c r="C278" s="221" t="s">
        <v>441</v>
      </c>
      <c r="D278" s="221" t="s">
        <v>154</v>
      </c>
      <c r="E278" s="222" t="s">
        <v>1080</v>
      </c>
      <c r="F278" s="223" t="s">
        <v>1081</v>
      </c>
      <c r="G278" s="224" t="s">
        <v>297</v>
      </c>
      <c r="H278" s="225">
        <v>16.68</v>
      </c>
      <c r="I278" s="226"/>
      <c r="J278" s="227">
        <f>ROUND(I278*H278,2)</f>
        <v>0</v>
      </c>
      <c r="K278" s="223" t="s">
        <v>21</v>
      </c>
      <c r="L278" s="47"/>
      <c r="M278" s="228" t="s">
        <v>21</v>
      </c>
      <c r="N278" s="229" t="s">
        <v>44</v>
      </c>
      <c r="O278" s="87"/>
      <c r="P278" s="230">
        <f>O278*H278</f>
        <v>0</v>
      </c>
      <c r="Q278" s="230">
        <v>1.0000000000000001E-05</v>
      </c>
      <c r="R278" s="230">
        <f>Q278*H278</f>
        <v>0.00016680000000000002</v>
      </c>
      <c r="S278" s="230">
        <v>0</v>
      </c>
      <c r="T278" s="231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32" t="s">
        <v>271</v>
      </c>
      <c r="AT278" s="232" t="s">
        <v>154</v>
      </c>
      <c r="AU278" s="232" t="s">
        <v>83</v>
      </c>
      <c r="AY278" s="19" t="s">
        <v>151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9" t="s">
        <v>81</v>
      </c>
      <c r="BK278" s="233">
        <f>ROUND(I278*H278,2)</f>
        <v>0</v>
      </c>
      <c r="BL278" s="19" t="s">
        <v>271</v>
      </c>
      <c r="BM278" s="232" t="s">
        <v>1082</v>
      </c>
    </row>
    <row r="279" s="2" customFormat="1">
      <c r="A279" s="41"/>
      <c r="B279" s="42"/>
      <c r="C279" s="43"/>
      <c r="D279" s="234" t="s">
        <v>161</v>
      </c>
      <c r="E279" s="43"/>
      <c r="F279" s="235" t="s">
        <v>1081</v>
      </c>
      <c r="G279" s="43"/>
      <c r="H279" s="43"/>
      <c r="I279" s="139"/>
      <c r="J279" s="43"/>
      <c r="K279" s="43"/>
      <c r="L279" s="47"/>
      <c r="M279" s="236"/>
      <c r="N279" s="237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161</v>
      </c>
      <c r="AU279" s="19" t="s">
        <v>83</v>
      </c>
    </row>
    <row r="280" s="13" customFormat="1">
      <c r="A280" s="13"/>
      <c r="B280" s="238"/>
      <c r="C280" s="239"/>
      <c r="D280" s="234" t="s">
        <v>163</v>
      </c>
      <c r="E280" s="240" t="s">
        <v>21</v>
      </c>
      <c r="F280" s="241" t="s">
        <v>1083</v>
      </c>
      <c r="G280" s="239"/>
      <c r="H280" s="242">
        <v>16.68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163</v>
      </c>
      <c r="AU280" s="248" t="s">
        <v>83</v>
      </c>
      <c r="AV280" s="13" t="s">
        <v>83</v>
      </c>
      <c r="AW280" s="13" t="s">
        <v>35</v>
      </c>
      <c r="AX280" s="13" t="s">
        <v>81</v>
      </c>
      <c r="AY280" s="248" t="s">
        <v>151</v>
      </c>
    </row>
    <row r="281" s="2" customFormat="1" ht="16.5" customHeight="1">
      <c r="A281" s="41"/>
      <c r="B281" s="42"/>
      <c r="C281" s="221" t="s">
        <v>446</v>
      </c>
      <c r="D281" s="221" t="s">
        <v>154</v>
      </c>
      <c r="E281" s="222" t="s">
        <v>1084</v>
      </c>
      <c r="F281" s="223" t="s">
        <v>1085</v>
      </c>
      <c r="G281" s="224" t="s">
        <v>180</v>
      </c>
      <c r="H281" s="225">
        <v>25.939</v>
      </c>
      <c r="I281" s="226"/>
      <c r="J281" s="227">
        <f>ROUND(I281*H281,2)</f>
        <v>0</v>
      </c>
      <c r="K281" s="223" t="s">
        <v>21</v>
      </c>
      <c r="L281" s="47"/>
      <c r="M281" s="228" t="s">
        <v>21</v>
      </c>
      <c r="N281" s="229" t="s">
        <v>44</v>
      </c>
      <c r="O281" s="87"/>
      <c r="P281" s="230">
        <f>O281*H281</f>
        <v>0</v>
      </c>
      <c r="Q281" s="230">
        <v>2.0000000000000002E-05</v>
      </c>
      <c r="R281" s="230">
        <f>Q281*H281</f>
        <v>0.00051878000000000004</v>
      </c>
      <c r="S281" s="230">
        <v>0</v>
      </c>
      <c r="T281" s="23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32" t="s">
        <v>271</v>
      </c>
      <c r="AT281" s="232" t="s">
        <v>154</v>
      </c>
      <c r="AU281" s="232" t="s">
        <v>83</v>
      </c>
      <c r="AY281" s="19" t="s">
        <v>151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9" t="s">
        <v>81</v>
      </c>
      <c r="BK281" s="233">
        <f>ROUND(I281*H281,2)</f>
        <v>0</v>
      </c>
      <c r="BL281" s="19" t="s">
        <v>271</v>
      </c>
      <c r="BM281" s="232" t="s">
        <v>1086</v>
      </c>
    </row>
    <row r="282" s="2" customFormat="1">
      <c r="A282" s="41"/>
      <c r="B282" s="42"/>
      <c r="C282" s="43"/>
      <c r="D282" s="234" t="s">
        <v>161</v>
      </c>
      <c r="E282" s="43"/>
      <c r="F282" s="235" t="s">
        <v>1087</v>
      </c>
      <c r="G282" s="43"/>
      <c r="H282" s="43"/>
      <c r="I282" s="139"/>
      <c r="J282" s="43"/>
      <c r="K282" s="43"/>
      <c r="L282" s="47"/>
      <c r="M282" s="236"/>
      <c r="N282" s="237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161</v>
      </c>
      <c r="AU282" s="19" t="s">
        <v>83</v>
      </c>
    </row>
    <row r="283" s="13" customFormat="1">
      <c r="A283" s="13"/>
      <c r="B283" s="238"/>
      <c r="C283" s="239"/>
      <c r="D283" s="234" t="s">
        <v>163</v>
      </c>
      <c r="E283" s="240" t="s">
        <v>21</v>
      </c>
      <c r="F283" s="241" t="s">
        <v>1088</v>
      </c>
      <c r="G283" s="239"/>
      <c r="H283" s="242">
        <v>21.100000000000001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163</v>
      </c>
      <c r="AU283" s="248" t="s">
        <v>83</v>
      </c>
      <c r="AV283" s="13" t="s">
        <v>83</v>
      </c>
      <c r="AW283" s="13" t="s">
        <v>35</v>
      </c>
      <c r="AX283" s="13" t="s">
        <v>73</v>
      </c>
      <c r="AY283" s="248" t="s">
        <v>151</v>
      </c>
    </row>
    <row r="284" s="13" customFormat="1">
      <c r="A284" s="13"/>
      <c r="B284" s="238"/>
      <c r="C284" s="239"/>
      <c r="D284" s="234" t="s">
        <v>163</v>
      </c>
      <c r="E284" s="240" t="s">
        <v>21</v>
      </c>
      <c r="F284" s="241" t="s">
        <v>1089</v>
      </c>
      <c r="G284" s="239"/>
      <c r="H284" s="242">
        <v>4.8390000000000004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163</v>
      </c>
      <c r="AU284" s="248" t="s">
        <v>83</v>
      </c>
      <c r="AV284" s="13" t="s">
        <v>83</v>
      </c>
      <c r="AW284" s="13" t="s">
        <v>35</v>
      </c>
      <c r="AX284" s="13" t="s">
        <v>73</v>
      </c>
      <c r="AY284" s="248" t="s">
        <v>151</v>
      </c>
    </row>
    <row r="285" s="14" customFormat="1">
      <c r="A285" s="14"/>
      <c r="B285" s="249"/>
      <c r="C285" s="250"/>
      <c r="D285" s="234" t="s">
        <v>163</v>
      </c>
      <c r="E285" s="251" t="s">
        <v>21</v>
      </c>
      <c r="F285" s="252" t="s">
        <v>177</v>
      </c>
      <c r="G285" s="250"/>
      <c r="H285" s="253">
        <v>25.939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163</v>
      </c>
      <c r="AU285" s="259" t="s">
        <v>83</v>
      </c>
      <c r="AV285" s="14" t="s">
        <v>159</v>
      </c>
      <c r="AW285" s="14" t="s">
        <v>35</v>
      </c>
      <c r="AX285" s="14" t="s">
        <v>81</v>
      </c>
      <c r="AY285" s="259" t="s">
        <v>151</v>
      </c>
    </row>
    <row r="286" s="2" customFormat="1" ht="33" customHeight="1">
      <c r="A286" s="41"/>
      <c r="B286" s="42"/>
      <c r="C286" s="281" t="s">
        <v>454</v>
      </c>
      <c r="D286" s="281" t="s">
        <v>407</v>
      </c>
      <c r="E286" s="282" t="s">
        <v>1090</v>
      </c>
      <c r="F286" s="283" t="s">
        <v>1091</v>
      </c>
      <c r="G286" s="284" t="s">
        <v>180</v>
      </c>
      <c r="H286" s="285">
        <v>28.533000000000001</v>
      </c>
      <c r="I286" s="286"/>
      <c r="J286" s="287">
        <f>ROUND(I286*H286,2)</f>
        <v>0</v>
      </c>
      <c r="K286" s="283" t="s">
        <v>21</v>
      </c>
      <c r="L286" s="288"/>
      <c r="M286" s="289" t="s">
        <v>21</v>
      </c>
      <c r="N286" s="290" t="s">
        <v>44</v>
      </c>
      <c r="O286" s="87"/>
      <c r="P286" s="230">
        <f>O286*H286</f>
        <v>0</v>
      </c>
      <c r="Q286" s="230">
        <v>0.00010000000000000001</v>
      </c>
      <c r="R286" s="230">
        <f>Q286*H286</f>
        <v>0.0028533000000000005</v>
      </c>
      <c r="S286" s="230">
        <v>0</v>
      </c>
      <c r="T286" s="231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32" t="s">
        <v>372</v>
      </c>
      <c r="AT286" s="232" t="s">
        <v>407</v>
      </c>
      <c r="AU286" s="232" t="s">
        <v>83</v>
      </c>
      <c r="AY286" s="19" t="s">
        <v>151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9" t="s">
        <v>81</v>
      </c>
      <c r="BK286" s="233">
        <f>ROUND(I286*H286,2)</f>
        <v>0</v>
      </c>
      <c r="BL286" s="19" t="s">
        <v>271</v>
      </c>
      <c r="BM286" s="232" t="s">
        <v>1092</v>
      </c>
    </row>
    <row r="287" s="2" customFormat="1">
      <c r="A287" s="41"/>
      <c r="B287" s="42"/>
      <c r="C287" s="43"/>
      <c r="D287" s="234" t="s">
        <v>161</v>
      </c>
      <c r="E287" s="43"/>
      <c r="F287" s="235" t="s">
        <v>1091</v>
      </c>
      <c r="G287" s="43"/>
      <c r="H287" s="43"/>
      <c r="I287" s="139"/>
      <c r="J287" s="43"/>
      <c r="K287" s="43"/>
      <c r="L287" s="47"/>
      <c r="M287" s="236"/>
      <c r="N287" s="237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161</v>
      </c>
      <c r="AU287" s="19" t="s">
        <v>83</v>
      </c>
    </row>
    <row r="288" s="13" customFormat="1">
      <c r="A288" s="13"/>
      <c r="B288" s="238"/>
      <c r="C288" s="239"/>
      <c r="D288" s="234" t="s">
        <v>163</v>
      </c>
      <c r="E288" s="239"/>
      <c r="F288" s="241" t="s">
        <v>1093</v>
      </c>
      <c r="G288" s="239"/>
      <c r="H288" s="242">
        <v>28.533000000000001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163</v>
      </c>
      <c r="AU288" s="248" t="s">
        <v>83</v>
      </c>
      <c r="AV288" s="13" t="s">
        <v>83</v>
      </c>
      <c r="AW288" s="13" t="s">
        <v>4</v>
      </c>
      <c r="AX288" s="13" t="s">
        <v>81</v>
      </c>
      <c r="AY288" s="248" t="s">
        <v>151</v>
      </c>
    </row>
    <row r="289" s="2" customFormat="1" ht="33" customHeight="1">
      <c r="A289" s="41"/>
      <c r="B289" s="42"/>
      <c r="C289" s="221" t="s">
        <v>459</v>
      </c>
      <c r="D289" s="221" t="s">
        <v>154</v>
      </c>
      <c r="E289" s="222" t="s">
        <v>1094</v>
      </c>
      <c r="F289" s="223" t="s">
        <v>1095</v>
      </c>
      <c r="G289" s="224" t="s">
        <v>180</v>
      </c>
      <c r="H289" s="225">
        <v>1.0349999999999999</v>
      </c>
      <c r="I289" s="226"/>
      <c r="J289" s="227">
        <f>ROUND(I289*H289,2)</f>
        <v>0</v>
      </c>
      <c r="K289" s="223" t="s">
        <v>21</v>
      </c>
      <c r="L289" s="47"/>
      <c r="M289" s="228" t="s">
        <v>21</v>
      </c>
      <c r="N289" s="229" t="s">
        <v>44</v>
      </c>
      <c r="O289" s="87"/>
      <c r="P289" s="230">
        <f>O289*H289</f>
        <v>0</v>
      </c>
      <c r="Q289" s="230">
        <v>0.0037000000000000002</v>
      </c>
      <c r="R289" s="230">
        <f>Q289*H289</f>
        <v>0.0038295</v>
      </c>
      <c r="S289" s="230">
        <v>0</v>
      </c>
      <c r="T289" s="23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32" t="s">
        <v>271</v>
      </c>
      <c r="AT289" s="232" t="s">
        <v>154</v>
      </c>
      <c r="AU289" s="232" t="s">
        <v>83</v>
      </c>
      <c r="AY289" s="19" t="s">
        <v>151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9" t="s">
        <v>81</v>
      </c>
      <c r="BK289" s="233">
        <f>ROUND(I289*H289,2)</f>
        <v>0</v>
      </c>
      <c r="BL289" s="19" t="s">
        <v>271</v>
      </c>
      <c r="BM289" s="232" t="s">
        <v>1096</v>
      </c>
    </row>
    <row r="290" s="2" customFormat="1">
      <c r="A290" s="41"/>
      <c r="B290" s="42"/>
      <c r="C290" s="43"/>
      <c r="D290" s="234" t="s">
        <v>161</v>
      </c>
      <c r="E290" s="43"/>
      <c r="F290" s="235" t="s">
        <v>1095</v>
      </c>
      <c r="G290" s="43"/>
      <c r="H290" s="43"/>
      <c r="I290" s="139"/>
      <c r="J290" s="43"/>
      <c r="K290" s="43"/>
      <c r="L290" s="47"/>
      <c r="M290" s="236"/>
      <c r="N290" s="237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161</v>
      </c>
      <c r="AU290" s="19" t="s">
        <v>83</v>
      </c>
    </row>
    <row r="291" s="13" customFormat="1">
      <c r="A291" s="13"/>
      <c r="B291" s="238"/>
      <c r="C291" s="239"/>
      <c r="D291" s="234" t="s">
        <v>163</v>
      </c>
      <c r="E291" s="240" t="s">
        <v>21</v>
      </c>
      <c r="F291" s="241" t="s">
        <v>1097</v>
      </c>
      <c r="G291" s="239"/>
      <c r="H291" s="242">
        <v>1.0349999999999999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163</v>
      </c>
      <c r="AU291" s="248" t="s">
        <v>83</v>
      </c>
      <c r="AV291" s="13" t="s">
        <v>83</v>
      </c>
      <c r="AW291" s="13" t="s">
        <v>35</v>
      </c>
      <c r="AX291" s="13" t="s">
        <v>81</v>
      </c>
      <c r="AY291" s="248" t="s">
        <v>151</v>
      </c>
    </row>
    <row r="292" s="2" customFormat="1" ht="21.75" customHeight="1">
      <c r="A292" s="41"/>
      <c r="B292" s="42"/>
      <c r="C292" s="221" t="s">
        <v>464</v>
      </c>
      <c r="D292" s="221" t="s">
        <v>154</v>
      </c>
      <c r="E292" s="222" t="s">
        <v>1098</v>
      </c>
      <c r="F292" s="223" t="s">
        <v>1099</v>
      </c>
      <c r="G292" s="224" t="s">
        <v>322</v>
      </c>
      <c r="H292" s="225">
        <v>8.0839999999999996</v>
      </c>
      <c r="I292" s="226"/>
      <c r="J292" s="227">
        <f>ROUND(I292*H292,2)</f>
        <v>0</v>
      </c>
      <c r="K292" s="223" t="s">
        <v>158</v>
      </c>
      <c r="L292" s="47"/>
      <c r="M292" s="228" t="s">
        <v>21</v>
      </c>
      <c r="N292" s="229" t="s">
        <v>44</v>
      </c>
      <c r="O292" s="8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32" t="s">
        <v>271</v>
      </c>
      <c r="AT292" s="232" t="s">
        <v>154</v>
      </c>
      <c r="AU292" s="232" t="s">
        <v>83</v>
      </c>
      <c r="AY292" s="19" t="s">
        <v>151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9" t="s">
        <v>81</v>
      </c>
      <c r="BK292" s="233">
        <f>ROUND(I292*H292,2)</f>
        <v>0</v>
      </c>
      <c r="BL292" s="19" t="s">
        <v>271</v>
      </c>
      <c r="BM292" s="232" t="s">
        <v>1100</v>
      </c>
    </row>
    <row r="293" s="2" customFormat="1">
      <c r="A293" s="41"/>
      <c r="B293" s="42"/>
      <c r="C293" s="43"/>
      <c r="D293" s="234" t="s">
        <v>161</v>
      </c>
      <c r="E293" s="43"/>
      <c r="F293" s="235" t="s">
        <v>1101</v>
      </c>
      <c r="G293" s="43"/>
      <c r="H293" s="43"/>
      <c r="I293" s="139"/>
      <c r="J293" s="43"/>
      <c r="K293" s="43"/>
      <c r="L293" s="47"/>
      <c r="M293" s="236"/>
      <c r="N293" s="237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161</v>
      </c>
      <c r="AU293" s="19" t="s">
        <v>83</v>
      </c>
    </row>
    <row r="294" s="13" customFormat="1">
      <c r="A294" s="13"/>
      <c r="B294" s="238"/>
      <c r="C294" s="239"/>
      <c r="D294" s="234" t="s">
        <v>163</v>
      </c>
      <c r="E294" s="240" t="s">
        <v>21</v>
      </c>
      <c r="F294" s="241" t="s">
        <v>1102</v>
      </c>
      <c r="G294" s="239"/>
      <c r="H294" s="242">
        <v>8.0839999999999996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163</v>
      </c>
      <c r="AU294" s="248" t="s">
        <v>83</v>
      </c>
      <c r="AV294" s="13" t="s">
        <v>83</v>
      </c>
      <c r="AW294" s="13" t="s">
        <v>35</v>
      </c>
      <c r="AX294" s="13" t="s">
        <v>81</v>
      </c>
      <c r="AY294" s="248" t="s">
        <v>151</v>
      </c>
    </row>
    <row r="295" s="2" customFormat="1" ht="21.75" customHeight="1">
      <c r="A295" s="41"/>
      <c r="B295" s="42"/>
      <c r="C295" s="221" t="s">
        <v>470</v>
      </c>
      <c r="D295" s="221" t="s">
        <v>154</v>
      </c>
      <c r="E295" s="222" t="s">
        <v>465</v>
      </c>
      <c r="F295" s="223" t="s">
        <v>466</v>
      </c>
      <c r="G295" s="224" t="s">
        <v>322</v>
      </c>
      <c r="H295" s="225">
        <v>8.0839999999999996</v>
      </c>
      <c r="I295" s="226"/>
      <c r="J295" s="227">
        <f>ROUND(I295*H295,2)</f>
        <v>0</v>
      </c>
      <c r="K295" s="223" t="s">
        <v>158</v>
      </c>
      <c r="L295" s="47"/>
      <c r="M295" s="228" t="s">
        <v>21</v>
      </c>
      <c r="N295" s="229" t="s">
        <v>44</v>
      </c>
      <c r="O295" s="8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32" t="s">
        <v>271</v>
      </c>
      <c r="AT295" s="232" t="s">
        <v>154</v>
      </c>
      <c r="AU295" s="232" t="s">
        <v>83</v>
      </c>
      <c r="AY295" s="19" t="s">
        <v>151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9" t="s">
        <v>81</v>
      </c>
      <c r="BK295" s="233">
        <f>ROUND(I295*H295,2)</f>
        <v>0</v>
      </c>
      <c r="BL295" s="19" t="s">
        <v>271</v>
      </c>
      <c r="BM295" s="232" t="s">
        <v>1103</v>
      </c>
    </row>
    <row r="296" s="2" customFormat="1">
      <c r="A296" s="41"/>
      <c r="B296" s="42"/>
      <c r="C296" s="43"/>
      <c r="D296" s="234" t="s">
        <v>161</v>
      </c>
      <c r="E296" s="43"/>
      <c r="F296" s="235" t="s">
        <v>468</v>
      </c>
      <c r="G296" s="43"/>
      <c r="H296" s="43"/>
      <c r="I296" s="139"/>
      <c r="J296" s="43"/>
      <c r="K296" s="43"/>
      <c r="L296" s="47"/>
      <c r="M296" s="236"/>
      <c r="N296" s="237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161</v>
      </c>
      <c r="AU296" s="19" t="s">
        <v>83</v>
      </c>
    </row>
    <row r="297" s="13" customFormat="1">
      <c r="A297" s="13"/>
      <c r="B297" s="238"/>
      <c r="C297" s="239"/>
      <c r="D297" s="234" t="s">
        <v>163</v>
      </c>
      <c r="E297" s="240" t="s">
        <v>21</v>
      </c>
      <c r="F297" s="241" t="s">
        <v>1104</v>
      </c>
      <c r="G297" s="239"/>
      <c r="H297" s="242">
        <v>8.0839999999999996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163</v>
      </c>
      <c r="AU297" s="248" t="s">
        <v>83</v>
      </c>
      <c r="AV297" s="13" t="s">
        <v>83</v>
      </c>
      <c r="AW297" s="13" t="s">
        <v>35</v>
      </c>
      <c r="AX297" s="13" t="s">
        <v>81</v>
      </c>
      <c r="AY297" s="248" t="s">
        <v>151</v>
      </c>
    </row>
    <row r="298" s="2" customFormat="1" ht="21.75" customHeight="1">
      <c r="A298" s="41"/>
      <c r="B298" s="42"/>
      <c r="C298" s="221" t="s">
        <v>478</v>
      </c>
      <c r="D298" s="221" t="s">
        <v>154</v>
      </c>
      <c r="E298" s="222" t="s">
        <v>471</v>
      </c>
      <c r="F298" s="223" t="s">
        <v>472</v>
      </c>
      <c r="G298" s="224" t="s">
        <v>322</v>
      </c>
      <c r="H298" s="225">
        <v>6.2619999999999996</v>
      </c>
      <c r="I298" s="226"/>
      <c r="J298" s="227">
        <f>ROUND(I298*H298,2)</f>
        <v>0</v>
      </c>
      <c r="K298" s="223" t="s">
        <v>158</v>
      </c>
      <c r="L298" s="47"/>
      <c r="M298" s="228" t="s">
        <v>21</v>
      </c>
      <c r="N298" s="229" t="s">
        <v>44</v>
      </c>
      <c r="O298" s="87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32" t="s">
        <v>271</v>
      </c>
      <c r="AT298" s="232" t="s">
        <v>154</v>
      </c>
      <c r="AU298" s="232" t="s">
        <v>83</v>
      </c>
      <c r="AY298" s="19" t="s">
        <v>151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9" t="s">
        <v>81</v>
      </c>
      <c r="BK298" s="233">
        <f>ROUND(I298*H298,2)</f>
        <v>0</v>
      </c>
      <c r="BL298" s="19" t="s">
        <v>271</v>
      </c>
      <c r="BM298" s="232" t="s">
        <v>1105</v>
      </c>
    </row>
    <row r="299" s="2" customFormat="1">
      <c r="A299" s="41"/>
      <c r="B299" s="42"/>
      <c r="C299" s="43"/>
      <c r="D299" s="234" t="s">
        <v>161</v>
      </c>
      <c r="E299" s="43"/>
      <c r="F299" s="235" t="s">
        <v>474</v>
      </c>
      <c r="G299" s="43"/>
      <c r="H299" s="43"/>
      <c r="I299" s="139"/>
      <c r="J299" s="43"/>
      <c r="K299" s="43"/>
      <c r="L299" s="47"/>
      <c r="M299" s="236"/>
      <c r="N299" s="237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9" t="s">
        <v>161</v>
      </c>
      <c r="AU299" s="19" t="s">
        <v>83</v>
      </c>
    </row>
    <row r="300" s="12" customFormat="1" ht="22.8" customHeight="1">
      <c r="A300" s="12"/>
      <c r="B300" s="205"/>
      <c r="C300" s="206"/>
      <c r="D300" s="207" t="s">
        <v>72</v>
      </c>
      <c r="E300" s="219" t="s">
        <v>476</v>
      </c>
      <c r="F300" s="219" t="s">
        <v>477</v>
      </c>
      <c r="G300" s="206"/>
      <c r="H300" s="206"/>
      <c r="I300" s="209"/>
      <c r="J300" s="220">
        <f>BK300</f>
        <v>0</v>
      </c>
      <c r="K300" s="206"/>
      <c r="L300" s="211"/>
      <c r="M300" s="212"/>
      <c r="N300" s="213"/>
      <c r="O300" s="213"/>
      <c r="P300" s="214">
        <f>SUM(P301:P317)</f>
        <v>0</v>
      </c>
      <c r="Q300" s="213"/>
      <c r="R300" s="214">
        <f>SUM(R301:R317)</f>
        <v>0.00069999999999999999</v>
      </c>
      <c r="S300" s="213"/>
      <c r="T300" s="215">
        <f>SUM(T301:T317)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6" t="s">
        <v>83</v>
      </c>
      <c r="AT300" s="217" t="s">
        <v>72</v>
      </c>
      <c r="AU300" s="217" t="s">
        <v>81</v>
      </c>
      <c r="AY300" s="216" t="s">
        <v>151</v>
      </c>
      <c r="BK300" s="218">
        <f>SUM(BK301:BK317)</f>
        <v>0</v>
      </c>
    </row>
    <row r="301" s="2" customFormat="1" ht="16.5" customHeight="1">
      <c r="A301" s="41"/>
      <c r="B301" s="42"/>
      <c r="C301" s="221" t="s">
        <v>484</v>
      </c>
      <c r="D301" s="221" t="s">
        <v>154</v>
      </c>
      <c r="E301" s="222" t="s">
        <v>479</v>
      </c>
      <c r="F301" s="223" t="s">
        <v>480</v>
      </c>
      <c r="G301" s="224" t="s">
        <v>157</v>
      </c>
      <c r="H301" s="225">
        <v>6</v>
      </c>
      <c r="I301" s="226"/>
      <c r="J301" s="227">
        <f>ROUND(I301*H301,2)</f>
        <v>0</v>
      </c>
      <c r="K301" s="223" t="s">
        <v>21</v>
      </c>
      <c r="L301" s="47"/>
      <c r="M301" s="228" t="s">
        <v>21</v>
      </c>
      <c r="N301" s="229" t="s">
        <v>44</v>
      </c>
      <c r="O301" s="87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32" t="s">
        <v>271</v>
      </c>
      <c r="AT301" s="232" t="s">
        <v>154</v>
      </c>
      <c r="AU301" s="232" t="s">
        <v>83</v>
      </c>
      <c r="AY301" s="19" t="s">
        <v>151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9" t="s">
        <v>81</v>
      </c>
      <c r="BK301" s="233">
        <f>ROUND(I301*H301,2)</f>
        <v>0</v>
      </c>
      <c r="BL301" s="19" t="s">
        <v>271</v>
      </c>
      <c r="BM301" s="232" t="s">
        <v>1106</v>
      </c>
    </row>
    <row r="302" s="2" customFormat="1">
      <c r="A302" s="41"/>
      <c r="B302" s="42"/>
      <c r="C302" s="43"/>
      <c r="D302" s="234" t="s">
        <v>161</v>
      </c>
      <c r="E302" s="43"/>
      <c r="F302" s="235" t="s">
        <v>482</v>
      </c>
      <c r="G302" s="43"/>
      <c r="H302" s="43"/>
      <c r="I302" s="139"/>
      <c r="J302" s="43"/>
      <c r="K302" s="43"/>
      <c r="L302" s="47"/>
      <c r="M302" s="236"/>
      <c r="N302" s="237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161</v>
      </c>
      <c r="AU302" s="19" t="s">
        <v>83</v>
      </c>
    </row>
    <row r="303" s="13" customFormat="1">
      <c r="A303" s="13"/>
      <c r="B303" s="238"/>
      <c r="C303" s="239"/>
      <c r="D303" s="234" t="s">
        <v>163</v>
      </c>
      <c r="E303" s="240" t="s">
        <v>21</v>
      </c>
      <c r="F303" s="241" t="s">
        <v>1107</v>
      </c>
      <c r="G303" s="239"/>
      <c r="H303" s="242">
        <v>6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163</v>
      </c>
      <c r="AU303" s="248" t="s">
        <v>83</v>
      </c>
      <c r="AV303" s="13" t="s">
        <v>83</v>
      </c>
      <c r="AW303" s="13" t="s">
        <v>35</v>
      </c>
      <c r="AX303" s="13" t="s">
        <v>81</v>
      </c>
      <c r="AY303" s="248" t="s">
        <v>151</v>
      </c>
    </row>
    <row r="304" s="2" customFormat="1" ht="16.5" customHeight="1">
      <c r="A304" s="41"/>
      <c r="B304" s="42"/>
      <c r="C304" s="221" t="s">
        <v>489</v>
      </c>
      <c r="D304" s="221" t="s">
        <v>154</v>
      </c>
      <c r="E304" s="222" t="s">
        <v>823</v>
      </c>
      <c r="F304" s="223" t="s">
        <v>824</v>
      </c>
      <c r="G304" s="224" t="s">
        <v>157</v>
      </c>
      <c r="H304" s="225">
        <v>1</v>
      </c>
      <c r="I304" s="226"/>
      <c r="J304" s="227">
        <f>ROUND(I304*H304,2)</f>
        <v>0</v>
      </c>
      <c r="K304" s="223" t="s">
        <v>21</v>
      </c>
      <c r="L304" s="47"/>
      <c r="M304" s="228" t="s">
        <v>21</v>
      </c>
      <c r="N304" s="229" t="s">
        <v>44</v>
      </c>
      <c r="O304" s="87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32" t="s">
        <v>271</v>
      </c>
      <c r="AT304" s="232" t="s">
        <v>154</v>
      </c>
      <c r="AU304" s="232" t="s">
        <v>83</v>
      </c>
      <c r="AY304" s="19" t="s">
        <v>151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9" t="s">
        <v>81</v>
      </c>
      <c r="BK304" s="233">
        <f>ROUND(I304*H304,2)</f>
        <v>0</v>
      </c>
      <c r="BL304" s="19" t="s">
        <v>271</v>
      </c>
      <c r="BM304" s="232" t="s">
        <v>1108</v>
      </c>
    </row>
    <row r="305" s="2" customFormat="1">
      <c r="A305" s="41"/>
      <c r="B305" s="42"/>
      <c r="C305" s="43"/>
      <c r="D305" s="234" t="s">
        <v>161</v>
      </c>
      <c r="E305" s="43"/>
      <c r="F305" s="235" t="s">
        <v>826</v>
      </c>
      <c r="G305" s="43"/>
      <c r="H305" s="43"/>
      <c r="I305" s="139"/>
      <c r="J305" s="43"/>
      <c r="K305" s="43"/>
      <c r="L305" s="47"/>
      <c r="M305" s="236"/>
      <c r="N305" s="237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161</v>
      </c>
      <c r="AU305" s="19" t="s">
        <v>83</v>
      </c>
    </row>
    <row r="306" s="13" customFormat="1">
      <c r="A306" s="13"/>
      <c r="B306" s="238"/>
      <c r="C306" s="239"/>
      <c r="D306" s="234" t="s">
        <v>163</v>
      </c>
      <c r="E306" s="240" t="s">
        <v>21</v>
      </c>
      <c r="F306" s="241" t="s">
        <v>1109</v>
      </c>
      <c r="G306" s="239"/>
      <c r="H306" s="242">
        <v>1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163</v>
      </c>
      <c r="AU306" s="248" t="s">
        <v>83</v>
      </c>
      <c r="AV306" s="13" t="s">
        <v>83</v>
      </c>
      <c r="AW306" s="13" t="s">
        <v>35</v>
      </c>
      <c r="AX306" s="13" t="s">
        <v>81</v>
      </c>
      <c r="AY306" s="248" t="s">
        <v>151</v>
      </c>
    </row>
    <row r="307" s="2" customFormat="1" ht="33" customHeight="1">
      <c r="A307" s="41"/>
      <c r="B307" s="42"/>
      <c r="C307" s="221" t="s">
        <v>494</v>
      </c>
      <c r="D307" s="221" t="s">
        <v>154</v>
      </c>
      <c r="E307" s="222" t="s">
        <v>485</v>
      </c>
      <c r="F307" s="223" t="s">
        <v>486</v>
      </c>
      <c r="G307" s="224" t="s">
        <v>157</v>
      </c>
      <c r="H307" s="225">
        <v>7</v>
      </c>
      <c r="I307" s="226"/>
      <c r="J307" s="227">
        <f>ROUND(I307*H307,2)</f>
        <v>0</v>
      </c>
      <c r="K307" s="223" t="s">
        <v>21</v>
      </c>
      <c r="L307" s="47"/>
      <c r="M307" s="228" t="s">
        <v>21</v>
      </c>
      <c r="N307" s="229" t="s">
        <v>44</v>
      </c>
      <c r="O307" s="87"/>
      <c r="P307" s="230">
        <f>O307*H307</f>
        <v>0</v>
      </c>
      <c r="Q307" s="230">
        <v>0.00010000000000000001</v>
      </c>
      <c r="R307" s="230">
        <f>Q307*H307</f>
        <v>0.00069999999999999999</v>
      </c>
      <c r="S307" s="230">
        <v>0</v>
      </c>
      <c r="T307" s="23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32" t="s">
        <v>271</v>
      </c>
      <c r="AT307" s="232" t="s">
        <v>154</v>
      </c>
      <c r="AU307" s="232" t="s">
        <v>83</v>
      </c>
      <c r="AY307" s="19" t="s">
        <v>151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9" t="s">
        <v>81</v>
      </c>
      <c r="BK307" s="233">
        <f>ROUND(I307*H307,2)</f>
        <v>0</v>
      </c>
      <c r="BL307" s="19" t="s">
        <v>271</v>
      </c>
      <c r="BM307" s="232" t="s">
        <v>1110</v>
      </c>
    </row>
    <row r="308" s="2" customFormat="1">
      <c r="A308" s="41"/>
      <c r="B308" s="42"/>
      <c r="C308" s="43"/>
      <c r="D308" s="234" t="s">
        <v>161</v>
      </c>
      <c r="E308" s="43"/>
      <c r="F308" s="235" t="s">
        <v>486</v>
      </c>
      <c r="G308" s="43"/>
      <c r="H308" s="43"/>
      <c r="I308" s="139"/>
      <c r="J308" s="43"/>
      <c r="K308" s="43"/>
      <c r="L308" s="47"/>
      <c r="M308" s="236"/>
      <c r="N308" s="237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161</v>
      </c>
      <c r="AU308" s="19" t="s">
        <v>83</v>
      </c>
    </row>
    <row r="309" s="13" customFormat="1">
      <c r="A309" s="13"/>
      <c r="B309" s="238"/>
      <c r="C309" s="239"/>
      <c r="D309" s="234" t="s">
        <v>163</v>
      </c>
      <c r="E309" s="240" t="s">
        <v>21</v>
      </c>
      <c r="F309" s="241" t="s">
        <v>1111</v>
      </c>
      <c r="G309" s="239"/>
      <c r="H309" s="242">
        <v>7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163</v>
      </c>
      <c r="AU309" s="248" t="s">
        <v>83</v>
      </c>
      <c r="AV309" s="13" t="s">
        <v>83</v>
      </c>
      <c r="AW309" s="13" t="s">
        <v>35</v>
      </c>
      <c r="AX309" s="13" t="s">
        <v>81</v>
      </c>
      <c r="AY309" s="248" t="s">
        <v>151</v>
      </c>
    </row>
    <row r="310" s="2" customFormat="1" ht="21.75" customHeight="1">
      <c r="A310" s="41"/>
      <c r="B310" s="42"/>
      <c r="C310" s="221" t="s">
        <v>499</v>
      </c>
      <c r="D310" s="221" t="s">
        <v>154</v>
      </c>
      <c r="E310" s="222" t="s">
        <v>1112</v>
      </c>
      <c r="F310" s="223" t="s">
        <v>1113</v>
      </c>
      <c r="G310" s="224" t="s">
        <v>322</v>
      </c>
      <c r="H310" s="225">
        <v>0.001</v>
      </c>
      <c r="I310" s="226"/>
      <c r="J310" s="227">
        <f>ROUND(I310*H310,2)</f>
        <v>0</v>
      </c>
      <c r="K310" s="223" t="s">
        <v>158</v>
      </c>
      <c r="L310" s="47"/>
      <c r="M310" s="228" t="s">
        <v>21</v>
      </c>
      <c r="N310" s="229" t="s">
        <v>44</v>
      </c>
      <c r="O310" s="87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32" t="s">
        <v>271</v>
      </c>
      <c r="AT310" s="232" t="s">
        <v>154</v>
      </c>
      <c r="AU310" s="232" t="s">
        <v>83</v>
      </c>
      <c r="AY310" s="19" t="s">
        <v>151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9" t="s">
        <v>81</v>
      </c>
      <c r="BK310" s="233">
        <f>ROUND(I310*H310,2)</f>
        <v>0</v>
      </c>
      <c r="BL310" s="19" t="s">
        <v>271</v>
      </c>
      <c r="BM310" s="232" t="s">
        <v>1114</v>
      </c>
    </row>
    <row r="311" s="2" customFormat="1">
      <c r="A311" s="41"/>
      <c r="B311" s="42"/>
      <c r="C311" s="43"/>
      <c r="D311" s="234" t="s">
        <v>161</v>
      </c>
      <c r="E311" s="43"/>
      <c r="F311" s="235" t="s">
        <v>1115</v>
      </c>
      <c r="G311" s="43"/>
      <c r="H311" s="43"/>
      <c r="I311" s="139"/>
      <c r="J311" s="43"/>
      <c r="K311" s="43"/>
      <c r="L311" s="47"/>
      <c r="M311" s="236"/>
      <c r="N311" s="237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161</v>
      </c>
      <c r="AU311" s="19" t="s">
        <v>83</v>
      </c>
    </row>
    <row r="312" s="13" customFormat="1">
      <c r="A312" s="13"/>
      <c r="B312" s="238"/>
      <c r="C312" s="239"/>
      <c r="D312" s="234" t="s">
        <v>163</v>
      </c>
      <c r="E312" s="240" t="s">
        <v>21</v>
      </c>
      <c r="F312" s="241" t="s">
        <v>1116</v>
      </c>
      <c r="G312" s="239"/>
      <c r="H312" s="242">
        <v>0.001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8" t="s">
        <v>163</v>
      </c>
      <c r="AU312" s="248" t="s">
        <v>83</v>
      </c>
      <c r="AV312" s="13" t="s">
        <v>83</v>
      </c>
      <c r="AW312" s="13" t="s">
        <v>35</v>
      </c>
      <c r="AX312" s="13" t="s">
        <v>81</v>
      </c>
      <c r="AY312" s="248" t="s">
        <v>151</v>
      </c>
    </row>
    <row r="313" s="2" customFormat="1" ht="21.75" customHeight="1">
      <c r="A313" s="41"/>
      <c r="B313" s="42"/>
      <c r="C313" s="221" t="s">
        <v>504</v>
      </c>
      <c r="D313" s="221" t="s">
        <v>154</v>
      </c>
      <c r="E313" s="222" t="s">
        <v>505</v>
      </c>
      <c r="F313" s="223" t="s">
        <v>506</v>
      </c>
      <c r="G313" s="224" t="s">
        <v>322</v>
      </c>
      <c r="H313" s="225">
        <v>0.001</v>
      </c>
      <c r="I313" s="226"/>
      <c r="J313" s="227">
        <f>ROUND(I313*H313,2)</f>
        <v>0</v>
      </c>
      <c r="K313" s="223" t="s">
        <v>158</v>
      </c>
      <c r="L313" s="47"/>
      <c r="M313" s="228" t="s">
        <v>21</v>
      </c>
      <c r="N313" s="229" t="s">
        <v>44</v>
      </c>
      <c r="O313" s="87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32" t="s">
        <v>271</v>
      </c>
      <c r="AT313" s="232" t="s">
        <v>154</v>
      </c>
      <c r="AU313" s="232" t="s">
        <v>83</v>
      </c>
      <c r="AY313" s="19" t="s">
        <v>151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9" t="s">
        <v>81</v>
      </c>
      <c r="BK313" s="233">
        <f>ROUND(I313*H313,2)</f>
        <v>0</v>
      </c>
      <c r="BL313" s="19" t="s">
        <v>271</v>
      </c>
      <c r="BM313" s="232" t="s">
        <v>1117</v>
      </c>
    </row>
    <row r="314" s="2" customFormat="1">
      <c r="A314" s="41"/>
      <c r="B314" s="42"/>
      <c r="C314" s="43"/>
      <c r="D314" s="234" t="s">
        <v>161</v>
      </c>
      <c r="E314" s="43"/>
      <c r="F314" s="235" t="s">
        <v>508</v>
      </c>
      <c r="G314" s="43"/>
      <c r="H314" s="43"/>
      <c r="I314" s="139"/>
      <c r="J314" s="43"/>
      <c r="K314" s="43"/>
      <c r="L314" s="47"/>
      <c r="M314" s="236"/>
      <c r="N314" s="237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161</v>
      </c>
      <c r="AU314" s="19" t="s">
        <v>83</v>
      </c>
    </row>
    <row r="315" s="13" customFormat="1">
      <c r="A315" s="13"/>
      <c r="B315" s="238"/>
      <c r="C315" s="239"/>
      <c r="D315" s="234" t="s">
        <v>163</v>
      </c>
      <c r="E315" s="240" t="s">
        <v>21</v>
      </c>
      <c r="F315" s="241" t="s">
        <v>1118</v>
      </c>
      <c r="G315" s="239"/>
      <c r="H315" s="242">
        <v>0.001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163</v>
      </c>
      <c r="AU315" s="248" t="s">
        <v>83</v>
      </c>
      <c r="AV315" s="13" t="s">
        <v>83</v>
      </c>
      <c r="AW315" s="13" t="s">
        <v>35</v>
      </c>
      <c r="AX315" s="13" t="s">
        <v>81</v>
      </c>
      <c r="AY315" s="248" t="s">
        <v>151</v>
      </c>
    </row>
    <row r="316" s="2" customFormat="1" ht="21.75" customHeight="1">
      <c r="A316" s="41"/>
      <c r="B316" s="42"/>
      <c r="C316" s="221" t="s">
        <v>512</v>
      </c>
      <c r="D316" s="221" t="s">
        <v>154</v>
      </c>
      <c r="E316" s="222" t="s">
        <v>1119</v>
      </c>
      <c r="F316" s="223" t="s">
        <v>1120</v>
      </c>
      <c r="G316" s="224" t="s">
        <v>322</v>
      </c>
      <c r="H316" s="225">
        <v>0.001</v>
      </c>
      <c r="I316" s="226"/>
      <c r="J316" s="227">
        <f>ROUND(I316*H316,2)</f>
        <v>0</v>
      </c>
      <c r="K316" s="223" t="s">
        <v>158</v>
      </c>
      <c r="L316" s="47"/>
      <c r="M316" s="228" t="s">
        <v>21</v>
      </c>
      <c r="N316" s="229" t="s">
        <v>44</v>
      </c>
      <c r="O316" s="87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32" t="s">
        <v>271</v>
      </c>
      <c r="AT316" s="232" t="s">
        <v>154</v>
      </c>
      <c r="AU316" s="232" t="s">
        <v>83</v>
      </c>
      <c r="AY316" s="19" t="s">
        <v>151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9" t="s">
        <v>81</v>
      </c>
      <c r="BK316" s="233">
        <f>ROUND(I316*H316,2)</f>
        <v>0</v>
      </c>
      <c r="BL316" s="19" t="s">
        <v>271</v>
      </c>
      <c r="BM316" s="232" t="s">
        <v>1121</v>
      </c>
    </row>
    <row r="317" s="2" customFormat="1">
      <c r="A317" s="41"/>
      <c r="B317" s="42"/>
      <c r="C317" s="43"/>
      <c r="D317" s="234" t="s">
        <v>161</v>
      </c>
      <c r="E317" s="43"/>
      <c r="F317" s="235" t="s">
        <v>1122</v>
      </c>
      <c r="G317" s="43"/>
      <c r="H317" s="43"/>
      <c r="I317" s="139"/>
      <c r="J317" s="43"/>
      <c r="K317" s="43"/>
      <c r="L317" s="47"/>
      <c r="M317" s="236"/>
      <c r="N317" s="237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161</v>
      </c>
      <c r="AU317" s="19" t="s">
        <v>83</v>
      </c>
    </row>
    <row r="318" s="12" customFormat="1" ht="22.8" customHeight="1">
      <c r="A318" s="12"/>
      <c r="B318" s="205"/>
      <c r="C318" s="206"/>
      <c r="D318" s="207" t="s">
        <v>72</v>
      </c>
      <c r="E318" s="219" t="s">
        <v>510</v>
      </c>
      <c r="F318" s="219" t="s">
        <v>511</v>
      </c>
      <c r="G318" s="206"/>
      <c r="H318" s="206"/>
      <c r="I318" s="209"/>
      <c r="J318" s="220">
        <f>BK318</f>
        <v>0</v>
      </c>
      <c r="K318" s="206"/>
      <c r="L318" s="211"/>
      <c r="M318" s="212"/>
      <c r="N318" s="213"/>
      <c r="O318" s="213"/>
      <c r="P318" s="214">
        <f>SUM(P319:P321)</f>
        <v>0</v>
      </c>
      <c r="Q318" s="213"/>
      <c r="R318" s="214">
        <f>SUM(R319:R321)</f>
        <v>0</v>
      </c>
      <c r="S318" s="213"/>
      <c r="T318" s="215">
        <f>SUM(T319:T321)</f>
        <v>0.0030000000000000001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6" t="s">
        <v>83</v>
      </c>
      <c r="AT318" s="217" t="s">
        <v>72</v>
      </c>
      <c r="AU318" s="217" t="s">
        <v>81</v>
      </c>
      <c r="AY318" s="216" t="s">
        <v>151</v>
      </c>
      <c r="BK318" s="218">
        <f>SUM(BK319:BK321)</f>
        <v>0</v>
      </c>
    </row>
    <row r="319" s="2" customFormat="1" ht="21.75" customHeight="1">
      <c r="A319" s="41"/>
      <c r="B319" s="42"/>
      <c r="C319" s="221" t="s">
        <v>518</v>
      </c>
      <c r="D319" s="221" t="s">
        <v>154</v>
      </c>
      <c r="E319" s="222" t="s">
        <v>1123</v>
      </c>
      <c r="F319" s="223" t="s">
        <v>1124</v>
      </c>
      <c r="G319" s="224" t="s">
        <v>157</v>
      </c>
      <c r="H319" s="225">
        <v>1</v>
      </c>
      <c r="I319" s="226"/>
      <c r="J319" s="227">
        <f>ROUND(I319*H319,2)</f>
        <v>0</v>
      </c>
      <c r="K319" s="223" t="s">
        <v>21</v>
      </c>
      <c r="L319" s="47"/>
      <c r="M319" s="228" t="s">
        <v>21</v>
      </c>
      <c r="N319" s="229" t="s">
        <v>44</v>
      </c>
      <c r="O319" s="87"/>
      <c r="P319" s="230">
        <f>O319*H319</f>
        <v>0</v>
      </c>
      <c r="Q319" s="230">
        <v>0</v>
      </c>
      <c r="R319" s="230">
        <f>Q319*H319</f>
        <v>0</v>
      </c>
      <c r="S319" s="230">
        <v>0.0030000000000000001</v>
      </c>
      <c r="T319" s="231">
        <f>S319*H319</f>
        <v>0.0030000000000000001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32" t="s">
        <v>271</v>
      </c>
      <c r="AT319" s="232" t="s">
        <v>154</v>
      </c>
      <c r="AU319" s="232" t="s">
        <v>83</v>
      </c>
      <c r="AY319" s="19" t="s">
        <v>151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9" t="s">
        <v>81</v>
      </c>
      <c r="BK319" s="233">
        <f>ROUND(I319*H319,2)</f>
        <v>0</v>
      </c>
      <c r="BL319" s="19" t="s">
        <v>271</v>
      </c>
      <c r="BM319" s="232" t="s">
        <v>1125</v>
      </c>
    </row>
    <row r="320" s="2" customFormat="1">
      <c r="A320" s="41"/>
      <c r="B320" s="42"/>
      <c r="C320" s="43"/>
      <c r="D320" s="234" t="s">
        <v>161</v>
      </c>
      <c r="E320" s="43"/>
      <c r="F320" s="235" t="s">
        <v>1124</v>
      </c>
      <c r="G320" s="43"/>
      <c r="H320" s="43"/>
      <c r="I320" s="139"/>
      <c r="J320" s="43"/>
      <c r="K320" s="43"/>
      <c r="L320" s="47"/>
      <c r="M320" s="236"/>
      <c r="N320" s="237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161</v>
      </c>
      <c r="AU320" s="19" t="s">
        <v>83</v>
      </c>
    </row>
    <row r="321" s="13" customFormat="1">
      <c r="A321" s="13"/>
      <c r="B321" s="238"/>
      <c r="C321" s="239"/>
      <c r="D321" s="234" t="s">
        <v>163</v>
      </c>
      <c r="E321" s="240" t="s">
        <v>21</v>
      </c>
      <c r="F321" s="241" t="s">
        <v>1126</v>
      </c>
      <c r="G321" s="239"/>
      <c r="H321" s="242">
        <v>1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163</v>
      </c>
      <c r="AU321" s="248" t="s">
        <v>83</v>
      </c>
      <c r="AV321" s="13" t="s">
        <v>83</v>
      </c>
      <c r="AW321" s="13" t="s">
        <v>35</v>
      </c>
      <c r="AX321" s="13" t="s">
        <v>81</v>
      </c>
      <c r="AY321" s="248" t="s">
        <v>151</v>
      </c>
    </row>
    <row r="322" s="12" customFormat="1" ht="22.8" customHeight="1">
      <c r="A322" s="12"/>
      <c r="B322" s="205"/>
      <c r="C322" s="206"/>
      <c r="D322" s="207" t="s">
        <v>72</v>
      </c>
      <c r="E322" s="219" t="s">
        <v>522</v>
      </c>
      <c r="F322" s="219" t="s">
        <v>523</v>
      </c>
      <c r="G322" s="206"/>
      <c r="H322" s="206"/>
      <c r="I322" s="209"/>
      <c r="J322" s="220">
        <f>BK322</f>
        <v>0</v>
      </c>
      <c r="K322" s="206"/>
      <c r="L322" s="211"/>
      <c r="M322" s="212"/>
      <c r="N322" s="213"/>
      <c r="O322" s="213"/>
      <c r="P322" s="214">
        <f>SUM(P323:P481)</f>
        <v>0</v>
      </c>
      <c r="Q322" s="213"/>
      <c r="R322" s="214">
        <f>SUM(R323:R481)</f>
        <v>1.18844456</v>
      </c>
      <c r="S322" s="213"/>
      <c r="T322" s="215">
        <f>SUM(T323:T481)</f>
        <v>0.93666500000000008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6" t="s">
        <v>83</v>
      </c>
      <c r="AT322" s="217" t="s">
        <v>72</v>
      </c>
      <c r="AU322" s="217" t="s">
        <v>81</v>
      </c>
      <c r="AY322" s="216" t="s">
        <v>151</v>
      </c>
      <c r="BK322" s="218">
        <f>SUM(BK323:BK481)</f>
        <v>0</v>
      </c>
    </row>
    <row r="323" s="2" customFormat="1" ht="16.5" customHeight="1">
      <c r="A323" s="41"/>
      <c r="B323" s="42"/>
      <c r="C323" s="221" t="s">
        <v>524</v>
      </c>
      <c r="D323" s="221" t="s">
        <v>154</v>
      </c>
      <c r="E323" s="222" t="s">
        <v>525</v>
      </c>
      <c r="F323" s="223" t="s">
        <v>526</v>
      </c>
      <c r="G323" s="224" t="s">
        <v>157</v>
      </c>
      <c r="H323" s="225">
        <v>4</v>
      </c>
      <c r="I323" s="226"/>
      <c r="J323" s="227">
        <f>ROUND(I323*H323,2)</f>
        <v>0</v>
      </c>
      <c r="K323" s="223" t="s">
        <v>158</v>
      </c>
      <c r="L323" s="47"/>
      <c r="M323" s="228" t="s">
        <v>21</v>
      </c>
      <c r="N323" s="229" t="s">
        <v>44</v>
      </c>
      <c r="O323" s="87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32" t="s">
        <v>271</v>
      </c>
      <c r="AT323" s="232" t="s">
        <v>154</v>
      </c>
      <c r="AU323" s="232" t="s">
        <v>83</v>
      </c>
      <c r="AY323" s="19" t="s">
        <v>151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9" t="s">
        <v>81</v>
      </c>
      <c r="BK323" s="233">
        <f>ROUND(I323*H323,2)</f>
        <v>0</v>
      </c>
      <c r="BL323" s="19" t="s">
        <v>271</v>
      </c>
      <c r="BM323" s="232" t="s">
        <v>1127</v>
      </c>
    </row>
    <row r="324" s="2" customFormat="1">
      <c r="A324" s="41"/>
      <c r="B324" s="42"/>
      <c r="C324" s="43"/>
      <c r="D324" s="234" t="s">
        <v>161</v>
      </c>
      <c r="E324" s="43"/>
      <c r="F324" s="235" t="s">
        <v>528</v>
      </c>
      <c r="G324" s="43"/>
      <c r="H324" s="43"/>
      <c r="I324" s="139"/>
      <c r="J324" s="43"/>
      <c r="K324" s="43"/>
      <c r="L324" s="47"/>
      <c r="M324" s="236"/>
      <c r="N324" s="237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161</v>
      </c>
      <c r="AU324" s="19" t="s">
        <v>83</v>
      </c>
    </row>
    <row r="325" s="13" customFormat="1">
      <c r="A325" s="13"/>
      <c r="B325" s="238"/>
      <c r="C325" s="239"/>
      <c r="D325" s="234" t="s">
        <v>163</v>
      </c>
      <c r="E325" s="240" t="s">
        <v>21</v>
      </c>
      <c r="F325" s="241" t="s">
        <v>1128</v>
      </c>
      <c r="G325" s="239"/>
      <c r="H325" s="242">
        <v>2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163</v>
      </c>
      <c r="AU325" s="248" t="s">
        <v>83</v>
      </c>
      <c r="AV325" s="13" t="s">
        <v>83</v>
      </c>
      <c r="AW325" s="13" t="s">
        <v>35</v>
      </c>
      <c r="AX325" s="13" t="s">
        <v>73</v>
      </c>
      <c r="AY325" s="248" t="s">
        <v>151</v>
      </c>
    </row>
    <row r="326" s="13" customFormat="1">
      <c r="A326" s="13"/>
      <c r="B326" s="238"/>
      <c r="C326" s="239"/>
      <c r="D326" s="234" t="s">
        <v>163</v>
      </c>
      <c r="E326" s="240" t="s">
        <v>21</v>
      </c>
      <c r="F326" s="241" t="s">
        <v>1129</v>
      </c>
      <c r="G326" s="239"/>
      <c r="H326" s="242">
        <v>2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163</v>
      </c>
      <c r="AU326" s="248" t="s">
        <v>83</v>
      </c>
      <c r="AV326" s="13" t="s">
        <v>83</v>
      </c>
      <c r="AW326" s="13" t="s">
        <v>35</v>
      </c>
      <c r="AX326" s="13" t="s">
        <v>73</v>
      </c>
      <c r="AY326" s="248" t="s">
        <v>151</v>
      </c>
    </row>
    <row r="327" s="14" customFormat="1">
      <c r="A327" s="14"/>
      <c r="B327" s="249"/>
      <c r="C327" s="250"/>
      <c r="D327" s="234" t="s">
        <v>163</v>
      </c>
      <c r="E327" s="251" t="s">
        <v>21</v>
      </c>
      <c r="F327" s="252" t="s">
        <v>177</v>
      </c>
      <c r="G327" s="250"/>
      <c r="H327" s="253">
        <v>4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9" t="s">
        <v>163</v>
      </c>
      <c r="AU327" s="259" t="s">
        <v>83</v>
      </c>
      <c r="AV327" s="14" t="s">
        <v>159</v>
      </c>
      <c r="AW327" s="14" t="s">
        <v>35</v>
      </c>
      <c r="AX327" s="14" t="s">
        <v>81</v>
      </c>
      <c r="AY327" s="259" t="s">
        <v>151</v>
      </c>
    </row>
    <row r="328" s="2" customFormat="1" ht="16.5" customHeight="1">
      <c r="A328" s="41"/>
      <c r="B328" s="42"/>
      <c r="C328" s="281" t="s">
        <v>529</v>
      </c>
      <c r="D328" s="281" t="s">
        <v>407</v>
      </c>
      <c r="E328" s="282" t="s">
        <v>1130</v>
      </c>
      <c r="F328" s="283" t="s">
        <v>1131</v>
      </c>
      <c r="G328" s="284" t="s">
        <v>297</v>
      </c>
      <c r="H328" s="285">
        <v>0.86399999999999999</v>
      </c>
      <c r="I328" s="286"/>
      <c r="J328" s="287">
        <f>ROUND(I328*H328,2)</f>
        <v>0</v>
      </c>
      <c r="K328" s="283" t="s">
        <v>158</v>
      </c>
      <c r="L328" s="288"/>
      <c r="M328" s="289" t="s">
        <v>21</v>
      </c>
      <c r="N328" s="290" t="s">
        <v>44</v>
      </c>
      <c r="O328" s="87"/>
      <c r="P328" s="230">
        <f>O328*H328</f>
        <v>0</v>
      </c>
      <c r="Q328" s="230">
        <v>0.00029</v>
      </c>
      <c r="R328" s="230">
        <f>Q328*H328</f>
        <v>0.00025055999999999999</v>
      </c>
      <c r="S328" s="230">
        <v>0</v>
      </c>
      <c r="T328" s="231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32" t="s">
        <v>372</v>
      </c>
      <c r="AT328" s="232" t="s">
        <v>407</v>
      </c>
      <c r="AU328" s="232" t="s">
        <v>83</v>
      </c>
      <c r="AY328" s="19" t="s">
        <v>151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9" t="s">
        <v>81</v>
      </c>
      <c r="BK328" s="233">
        <f>ROUND(I328*H328,2)</f>
        <v>0</v>
      </c>
      <c r="BL328" s="19" t="s">
        <v>271</v>
      </c>
      <c r="BM328" s="232" t="s">
        <v>1132</v>
      </c>
    </row>
    <row r="329" s="2" customFormat="1">
      <c r="A329" s="41"/>
      <c r="B329" s="42"/>
      <c r="C329" s="43"/>
      <c r="D329" s="234" t="s">
        <v>161</v>
      </c>
      <c r="E329" s="43"/>
      <c r="F329" s="235" t="s">
        <v>1131</v>
      </c>
      <c r="G329" s="43"/>
      <c r="H329" s="43"/>
      <c r="I329" s="139"/>
      <c r="J329" s="43"/>
      <c r="K329" s="43"/>
      <c r="L329" s="47"/>
      <c r="M329" s="236"/>
      <c r="N329" s="237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161</v>
      </c>
      <c r="AU329" s="19" t="s">
        <v>83</v>
      </c>
    </row>
    <row r="330" s="13" customFormat="1">
      <c r="A330" s="13"/>
      <c r="B330" s="238"/>
      <c r="C330" s="239"/>
      <c r="D330" s="234" t="s">
        <v>163</v>
      </c>
      <c r="E330" s="240" t="s">
        <v>21</v>
      </c>
      <c r="F330" s="241" t="s">
        <v>1133</v>
      </c>
      <c r="G330" s="239"/>
      <c r="H330" s="242">
        <v>0.40000000000000002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163</v>
      </c>
      <c r="AU330" s="248" t="s">
        <v>83</v>
      </c>
      <c r="AV330" s="13" t="s">
        <v>83</v>
      </c>
      <c r="AW330" s="13" t="s">
        <v>35</v>
      </c>
      <c r="AX330" s="13" t="s">
        <v>73</v>
      </c>
      <c r="AY330" s="248" t="s">
        <v>151</v>
      </c>
    </row>
    <row r="331" s="13" customFormat="1">
      <c r="A331" s="13"/>
      <c r="B331" s="238"/>
      <c r="C331" s="239"/>
      <c r="D331" s="234" t="s">
        <v>163</v>
      </c>
      <c r="E331" s="240" t="s">
        <v>21</v>
      </c>
      <c r="F331" s="241" t="s">
        <v>1134</v>
      </c>
      <c r="G331" s="239"/>
      <c r="H331" s="242">
        <v>0.40000000000000002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163</v>
      </c>
      <c r="AU331" s="248" t="s">
        <v>83</v>
      </c>
      <c r="AV331" s="13" t="s">
        <v>83</v>
      </c>
      <c r="AW331" s="13" t="s">
        <v>35</v>
      </c>
      <c r="AX331" s="13" t="s">
        <v>73</v>
      </c>
      <c r="AY331" s="248" t="s">
        <v>151</v>
      </c>
    </row>
    <row r="332" s="14" customFormat="1">
      <c r="A332" s="14"/>
      <c r="B332" s="249"/>
      <c r="C332" s="250"/>
      <c r="D332" s="234" t="s">
        <v>163</v>
      </c>
      <c r="E332" s="251" t="s">
        <v>21</v>
      </c>
      <c r="F332" s="252" t="s">
        <v>177</v>
      </c>
      <c r="G332" s="250"/>
      <c r="H332" s="253">
        <v>0.80000000000000004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9" t="s">
        <v>163</v>
      </c>
      <c r="AU332" s="259" t="s">
        <v>83</v>
      </c>
      <c r="AV332" s="14" t="s">
        <v>159</v>
      </c>
      <c r="AW332" s="14" t="s">
        <v>35</v>
      </c>
      <c r="AX332" s="14" t="s">
        <v>81</v>
      </c>
      <c r="AY332" s="259" t="s">
        <v>151</v>
      </c>
    </row>
    <row r="333" s="13" customFormat="1">
      <c r="A333" s="13"/>
      <c r="B333" s="238"/>
      <c r="C333" s="239"/>
      <c r="D333" s="234" t="s">
        <v>163</v>
      </c>
      <c r="E333" s="239"/>
      <c r="F333" s="241" t="s">
        <v>1135</v>
      </c>
      <c r="G333" s="239"/>
      <c r="H333" s="242">
        <v>0.86399999999999999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163</v>
      </c>
      <c r="AU333" s="248" t="s">
        <v>83</v>
      </c>
      <c r="AV333" s="13" t="s">
        <v>83</v>
      </c>
      <c r="AW333" s="13" t="s">
        <v>4</v>
      </c>
      <c r="AX333" s="13" t="s">
        <v>81</v>
      </c>
      <c r="AY333" s="248" t="s">
        <v>151</v>
      </c>
    </row>
    <row r="334" s="2" customFormat="1" ht="16.5" customHeight="1">
      <c r="A334" s="41"/>
      <c r="B334" s="42"/>
      <c r="C334" s="281" t="s">
        <v>535</v>
      </c>
      <c r="D334" s="281" t="s">
        <v>407</v>
      </c>
      <c r="E334" s="282" t="s">
        <v>1136</v>
      </c>
      <c r="F334" s="283" t="s">
        <v>1137</v>
      </c>
      <c r="G334" s="284" t="s">
        <v>538</v>
      </c>
      <c r="H334" s="285">
        <v>0.040000000000000001</v>
      </c>
      <c r="I334" s="286"/>
      <c r="J334" s="287">
        <f>ROUND(I334*H334,2)</f>
        <v>0</v>
      </c>
      <c r="K334" s="283" t="s">
        <v>158</v>
      </c>
      <c r="L334" s="288"/>
      <c r="M334" s="289" t="s">
        <v>21</v>
      </c>
      <c r="N334" s="290" t="s">
        <v>44</v>
      </c>
      <c r="O334" s="87"/>
      <c r="P334" s="230">
        <f>O334*H334</f>
        <v>0</v>
      </c>
      <c r="Q334" s="230">
        <v>0.00021000000000000001</v>
      </c>
      <c r="R334" s="230">
        <f>Q334*H334</f>
        <v>8.4000000000000009E-06</v>
      </c>
      <c r="S334" s="230">
        <v>0</v>
      </c>
      <c r="T334" s="231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32" t="s">
        <v>372</v>
      </c>
      <c r="AT334" s="232" t="s">
        <v>407</v>
      </c>
      <c r="AU334" s="232" t="s">
        <v>83</v>
      </c>
      <c r="AY334" s="19" t="s">
        <v>151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9" t="s">
        <v>81</v>
      </c>
      <c r="BK334" s="233">
        <f>ROUND(I334*H334,2)</f>
        <v>0</v>
      </c>
      <c r="BL334" s="19" t="s">
        <v>271</v>
      </c>
      <c r="BM334" s="232" t="s">
        <v>1138</v>
      </c>
    </row>
    <row r="335" s="2" customFormat="1">
      <c r="A335" s="41"/>
      <c r="B335" s="42"/>
      <c r="C335" s="43"/>
      <c r="D335" s="234" t="s">
        <v>161</v>
      </c>
      <c r="E335" s="43"/>
      <c r="F335" s="235" t="s">
        <v>1137</v>
      </c>
      <c r="G335" s="43"/>
      <c r="H335" s="43"/>
      <c r="I335" s="139"/>
      <c r="J335" s="43"/>
      <c r="K335" s="43"/>
      <c r="L335" s="47"/>
      <c r="M335" s="236"/>
      <c r="N335" s="237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161</v>
      </c>
      <c r="AU335" s="19" t="s">
        <v>83</v>
      </c>
    </row>
    <row r="336" s="2" customFormat="1" ht="16.5" customHeight="1">
      <c r="A336" s="41"/>
      <c r="B336" s="42"/>
      <c r="C336" s="281" t="s">
        <v>540</v>
      </c>
      <c r="D336" s="281" t="s">
        <v>407</v>
      </c>
      <c r="E336" s="282" t="s">
        <v>1139</v>
      </c>
      <c r="F336" s="283" t="s">
        <v>1140</v>
      </c>
      <c r="G336" s="284" t="s">
        <v>538</v>
      </c>
      <c r="H336" s="285">
        <v>0.040000000000000001</v>
      </c>
      <c r="I336" s="286"/>
      <c r="J336" s="287">
        <f>ROUND(I336*H336,2)</f>
        <v>0</v>
      </c>
      <c r="K336" s="283" t="s">
        <v>158</v>
      </c>
      <c r="L336" s="288"/>
      <c r="M336" s="289" t="s">
        <v>21</v>
      </c>
      <c r="N336" s="290" t="s">
        <v>44</v>
      </c>
      <c r="O336" s="87"/>
      <c r="P336" s="230">
        <f>O336*H336</f>
        <v>0</v>
      </c>
      <c r="Q336" s="230">
        <v>0.00022000000000000001</v>
      </c>
      <c r="R336" s="230">
        <f>Q336*H336</f>
        <v>8.8000000000000004E-06</v>
      </c>
      <c r="S336" s="230">
        <v>0</v>
      </c>
      <c r="T336" s="231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32" t="s">
        <v>372</v>
      </c>
      <c r="AT336" s="232" t="s">
        <v>407</v>
      </c>
      <c r="AU336" s="232" t="s">
        <v>83</v>
      </c>
      <c r="AY336" s="19" t="s">
        <v>151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9" t="s">
        <v>81</v>
      </c>
      <c r="BK336" s="233">
        <f>ROUND(I336*H336,2)</f>
        <v>0</v>
      </c>
      <c r="BL336" s="19" t="s">
        <v>271</v>
      </c>
      <c r="BM336" s="232" t="s">
        <v>1141</v>
      </c>
    </row>
    <row r="337" s="2" customFormat="1">
      <c r="A337" s="41"/>
      <c r="B337" s="42"/>
      <c r="C337" s="43"/>
      <c r="D337" s="234" t="s">
        <v>161</v>
      </c>
      <c r="E337" s="43"/>
      <c r="F337" s="235" t="s">
        <v>1140</v>
      </c>
      <c r="G337" s="43"/>
      <c r="H337" s="43"/>
      <c r="I337" s="139"/>
      <c r="J337" s="43"/>
      <c r="K337" s="43"/>
      <c r="L337" s="47"/>
      <c r="M337" s="236"/>
      <c r="N337" s="237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161</v>
      </c>
      <c r="AU337" s="19" t="s">
        <v>83</v>
      </c>
    </row>
    <row r="338" s="2" customFormat="1" ht="21.75" customHeight="1">
      <c r="A338" s="41"/>
      <c r="B338" s="42"/>
      <c r="C338" s="221" t="s">
        <v>544</v>
      </c>
      <c r="D338" s="221" t="s">
        <v>154</v>
      </c>
      <c r="E338" s="222" t="s">
        <v>1142</v>
      </c>
      <c r="F338" s="223" t="s">
        <v>1143</v>
      </c>
      <c r="G338" s="224" t="s">
        <v>157</v>
      </c>
      <c r="H338" s="225">
        <v>16</v>
      </c>
      <c r="I338" s="226"/>
      <c r="J338" s="227">
        <f>ROUND(I338*H338,2)</f>
        <v>0</v>
      </c>
      <c r="K338" s="223" t="s">
        <v>21</v>
      </c>
      <c r="L338" s="47"/>
      <c r="M338" s="228" t="s">
        <v>21</v>
      </c>
      <c r="N338" s="229" t="s">
        <v>44</v>
      </c>
      <c r="O338" s="87"/>
      <c r="P338" s="230">
        <f>O338*H338</f>
        <v>0</v>
      </c>
      <c r="Q338" s="230">
        <v>0.00040000000000000002</v>
      </c>
      <c r="R338" s="230">
        <f>Q338*H338</f>
        <v>0.0064000000000000003</v>
      </c>
      <c r="S338" s="230">
        <v>0</v>
      </c>
      <c r="T338" s="231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32" t="s">
        <v>271</v>
      </c>
      <c r="AT338" s="232" t="s">
        <v>154</v>
      </c>
      <c r="AU338" s="232" t="s">
        <v>83</v>
      </c>
      <c r="AY338" s="19" t="s">
        <v>151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9" t="s">
        <v>81</v>
      </c>
      <c r="BK338" s="233">
        <f>ROUND(I338*H338,2)</f>
        <v>0</v>
      </c>
      <c r="BL338" s="19" t="s">
        <v>271</v>
      </c>
      <c r="BM338" s="232" t="s">
        <v>1144</v>
      </c>
    </row>
    <row r="339" s="2" customFormat="1">
      <c r="A339" s="41"/>
      <c r="B339" s="42"/>
      <c r="C339" s="43"/>
      <c r="D339" s="234" t="s">
        <v>161</v>
      </c>
      <c r="E339" s="43"/>
      <c r="F339" s="235" t="s">
        <v>1145</v>
      </c>
      <c r="G339" s="43"/>
      <c r="H339" s="43"/>
      <c r="I339" s="139"/>
      <c r="J339" s="43"/>
      <c r="K339" s="43"/>
      <c r="L339" s="47"/>
      <c r="M339" s="236"/>
      <c r="N339" s="237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161</v>
      </c>
      <c r="AU339" s="19" t="s">
        <v>83</v>
      </c>
    </row>
    <row r="340" s="13" customFormat="1">
      <c r="A340" s="13"/>
      <c r="B340" s="238"/>
      <c r="C340" s="239"/>
      <c r="D340" s="234" t="s">
        <v>163</v>
      </c>
      <c r="E340" s="240" t="s">
        <v>21</v>
      </c>
      <c r="F340" s="241" t="s">
        <v>1146</v>
      </c>
      <c r="G340" s="239"/>
      <c r="H340" s="242">
        <v>16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163</v>
      </c>
      <c r="AU340" s="248" t="s">
        <v>83</v>
      </c>
      <c r="AV340" s="13" t="s">
        <v>83</v>
      </c>
      <c r="AW340" s="13" t="s">
        <v>35</v>
      </c>
      <c r="AX340" s="13" t="s">
        <v>81</v>
      </c>
      <c r="AY340" s="248" t="s">
        <v>151</v>
      </c>
    </row>
    <row r="341" s="2" customFormat="1" ht="21.75" customHeight="1">
      <c r="A341" s="41"/>
      <c r="B341" s="42"/>
      <c r="C341" s="221" t="s">
        <v>550</v>
      </c>
      <c r="D341" s="221" t="s">
        <v>154</v>
      </c>
      <c r="E341" s="222" t="s">
        <v>1147</v>
      </c>
      <c r="F341" s="223" t="s">
        <v>1148</v>
      </c>
      <c r="G341" s="224" t="s">
        <v>157</v>
      </c>
      <c r="H341" s="225">
        <v>6</v>
      </c>
      <c r="I341" s="226"/>
      <c r="J341" s="227">
        <f>ROUND(I341*H341,2)</f>
        <v>0</v>
      </c>
      <c r="K341" s="223" t="s">
        <v>21</v>
      </c>
      <c r="L341" s="47"/>
      <c r="M341" s="228" t="s">
        <v>21</v>
      </c>
      <c r="N341" s="229" t="s">
        <v>44</v>
      </c>
      <c r="O341" s="87"/>
      <c r="P341" s="230">
        <f>O341*H341</f>
        <v>0</v>
      </c>
      <c r="Q341" s="230">
        <v>0.00040000000000000002</v>
      </c>
      <c r="R341" s="230">
        <f>Q341*H341</f>
        <v>0.0024000000000000002</v>
      </c>
      <c r="S341" s="230">
        <v>0</v>
      </c>
      <c r="T341" s="231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32" t="s">
        <v>271</v>
      </c>
      <c r="AT341" s="232" t="s">
        <v>154</v>
      </c>
      <c r="AU341" s="232" t="s">
        <v>83</v>
      </c>
      <c r="AY341" s="19" t="s">
        <v>151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9" t="s">
        <v>81</v>
      </c>
      <c r="BK341" s="233">
        <f>ROUND(I341*H341,2)</f>
        <v>0</v>
      </c>
      <c r="BL341" s="19" t="s">
        <v>271</v>
      </c>
      <c r="BM341" s="232" t="s">
        <v>1149</v>
      </c>
    </row>
    <row r="342" s="2" customFormat="1">
      <c r="A342" s="41"/>
      <c r="B342" s="42"/>
      <c r="C342" s="43"/>
      <c r="D342" s="234" t="s">
        <v>161</v>
      </c>
      <c r="E342" s="43"/>
      <c r="F342" s="235" t="s">
        <v>1150</v>
      </c>
      <c r="G342" s="43"/>
      <c r="H342" s="43"/>
      <c r="I342" s="139"/>
      <c r="J342" s="43"/>
      <c r="K342" s="43"/>
      <c r="L342" s="47"/>
      <c r="M342" s="236"/>
      <c r="N342" s="237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161</v>
      </c>
      <c r="AU342" s="19" t="s">
        <v>83</v>
      </c>
    </row>
    <row r="343" s="13" customFormat="1">
      <c r="A343" s="13"/>
      <c r="B343" s="238"/>
      <c r="C343" s="239"/>
      <c r="D343" s="234" t="s">
        <v>163</v>
      </c>
      <c r="E343" s="240" t="s">
        <v>21</v>
      </c>
      <c r="F343" s="241" t="s">
        <v>1151</v>
      </c>
      <c r="G343" s="239"/>
      <c r="H343" s="242">
        <v>6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163</v>
      </c>
      <c r="AU343" s="248" t="s">
        <v>83</v>
      </c>
      <c r="AV343" s="13" t="s">
        <v>83</v>
      </c>
      <c r="AW343" s="13" t="s">
        <v>35</v>
      </c>
      <c r="AX343" s="13" t="s">
        <v>81</v>
      </c>
      <c r="AY343" s="248" t="s">
        <v>151</v>
      </c>
    </row>
    <row r="344" s="2" customFormat="1" ht="16.5" customHeight="1">
      <c r="A344" s="41"/>
      <c r="B344" s="42"/>
      <c r="C344" s="221" t="s">
        <v>554</v>
      </c>
      <c r="D344" s="221" t="s">
        <v>154</v>
      </c>
      <c r="E344" s="222" t="s">
        <v>1152</v>
      </c>
      <c r="F344" s="223" t="s">
        <v>1153</v>
      </c>
      <c r="G344" s="224" t="s">
        <v>180</v>
      </c>
      <c r="H344" s="225">
        <v>1</v>
      </c>
      <c r="I344" s="226"/>
      <c r="J344" s="227">
        <f>ROUND(I344*H344,2)</f>
        <v>0</v>
      </c>
      <c r="K344" s="223" t="s">
        <v>158</v>
      </c>
      <c r="L344" s="47"/>
      <c r="M344" s="228" t="s">
        <v>21</v>
      </c>
      <c r="N344" s="229" t="s">
        <v>44</v>
      </c>
      <c r="O344" s="87"/>
      <c r="P344" s="230">
        <f>O344*H344</f>
        <v>0</v>
      </c>
      <c r="Q344" s="230">
        <v>0</v>
      </c>
      <c r="R344" s="230">
        <f>Q344*H344</f>
        <v>0</v>
      </c>
      <c r="S344" s="230">
        <v>0.014</v>
      </c>
      <c r="T344" s="231">
        <f>S344*H344</f>
        <v>0.014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32" t="s">
        <v>271</v>
      </c>
      <c r="AT344" s="232" t="s">
        <v>154</v>
      </c>
      <c r="AU344" s="232" t="s">
        <v>83</v>
      </c>
      <c r="AY344" s="19" t="s">
        <v>151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9" t="s">
        <v>81</v>
      </c>
      <c r="BK344" s="233">
        <f>ROUND(I344*H344,2)</f>
        <v>0</v>
      </c>
      <c r="BL344" s="19" t="s">
        <v>271</v>
      </c>
      <c r="BM344" s="232" t="s">
        <v>1154</v>
      </c>
    </row>
    <row r="345" s="2" customFormat="1">
      <c r="A345" s="41"/>
      <c r="B345" s="42"/>
      <c r="C345" s="43"/>
      <c r="D345" s="234" t="s">
        <v>161</v>
      </c>
      <c r="E345" s="43"/>
      <c r="F345" s="235" t="s">
        <v>1155</v>
      </c>
      <c r="G345" s="43"/>
      <c r="H345" s="43"/>
      <c r="I345" s="139"/>
      <c r="J345" s="43"/>
      <c r="K345" s="43"/>
      <c r="L345" s="47"/>
      <c r="M345" s="236"/>
      <c r="N345" s="237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161</v>
      </c>
      <c r="AU345" s="19" t="s">
        <v>83</v>
      </c>
    </row>
    <row r="346" s="13" customFormat="1">
      <c r="A346" s="13"/>
      <c r="B346" s="238"/>
      <c r="C346" s="239"/>
      <c r="D346" s="234" t="s">
        <v>163</v>
      </c>
      <c r="E346" s="240" t="s">
        <v>21</v>
      </c>
      <c r="F346" s="241" t="s">
        <v>1156</v>
      </c>
      <c r="G346" s="239"/>
      <c r="H346" s="242">
        <v>1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163</v>
      </c>
      <c r="AU346" s="248" t="s">
        <v>83</v>
      </c>
      <c r="AV346" s="13" t="s">
        <v>83</v>
      </c>
      <c r="AW346" s="13" t="s">
        <v>35</v>
      </c>
      <c r="AX346" s="13" t="s">
        <v>81</v>
      </c>
      <c r="AY346" s="248" t="s">
        <v>151</v>
      </c>
    </row>
    <row r="347" s="2" customFormat="1" ht="44.25" customHeight="1">
      <c r="A347" s="41"/>
      <c r="B347" s="42"/>
      <c r="C347" s="221" t="s">
        <v>560</v>
      </c>
      <c r="D347" s="221" t="s">
        <v>154</v>
      </c>
      <c r="E347" s="222" t="s">
        <v>1157</v>
      </c>
      <c r="F347" s="223" t="s">
        <v>1158</v>
      </c>
      <c r="G347" s="224" t="s">
        <v>157</v>
      </c>
      <c r="H347" s="225">
        <v>1</v>
      </c>
      <c r="I347" s="226"/>
      <c r="J347" s="227">
        <f>ROUND(I347*H347,2)</f>
        <v>0</v>
      </c>
      <c r="K347" s="223" t="s">
        <v>21</v>
      </c>
      <c r="L347" s="47"/>
      <c r="M347" s="228" t="s">
        <v>21</v>
      </c>
      <c r="N347" s="229" t="s">
        <v>44</v>
      </c>
      <c r="O347" s="87"/>
      <c r="P347" s="230">
        <f>O347*H347</f>
        <v>0</v>
      </c>
      <c r="Q347" s="230">
        <v>0.021999999999999999</v>
      </c>
      <c r="R347" s="230">
        <f>Q347*H347</f>
        <v>0.021999999999999999</v>
      </c>
      <c r="S347" s="230">
        <v>0</v>
      </c>
      <c r="T347" s="231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32" t="s">
        <v>271</v>
      </c>
      <c r="AT347" s="232" t="s">
        <v>154</v>
      </c>
      <c r="AU347" s="232" t="s">
        <v>83</v>
      </c>
      <c r="AY347" s="19" t="s">
        <v>151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9" t="s">
        <v>81</v>
      </c>
      <c r="BK347" s="233">
        <f>ROUND(I347*H347,2)</f>
        <v>0</v>
      </c>
      <c r="BL347" s="19" t="s">
        <v>271</v>
      </c>
      <c r="BM347" s="232" t="s">
        <v>1159</v>
      </c>
    </row>
    <row r="348" s="2" customFormat="1">
      <c r="A348" s="41"/>
      <c r="B348" s="42"/>
      <c r="C348" s="43"/>
      <c r="D348" s="234" t="s">
        <v>161</v>
      </c>
      <c r="E348" s="43"/>
      <c r="F348" s="235" t="s">
        <v>1158</v>
      </c>
      <c r="G348" s="43"/>
      <c r="H348" s="43"/>
      <c r="I348" s="139"/>
      <c r="J348" s="43"/>
      <c r="K348" s="43"/>
      <c r="L348" s="47"/>
      <c r="M348" s="236"/>
      <c r="N348" s="237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9" t="s">
        <v>161</v>
      </c>
      <c r="AU348" s="19" t="s">
        <v>83</v>
      </c>
    </row>
    <row r="349" s="2" customFormat="1" ht="44.25" customHeight="1">
      <c r="A349" s="41"/>
      <c r="B349" s="42"/>
      <c r="C349" s="221" t="s">
        <v>566</v>
      </c>
      <c r="D349" s="221" t="s">
        <v>154</v>
      </c>
      <c r="E349" s="222" t="s">
        <v>1160</v>
      </c>
      <c r="F349" s="223" t="s">
        <v>1161</v>
      </c>
      <c r="G349" s="224" t="s">
        <v>157</v>
      </c>
      <c r="H349" s="225">
        <v>1</v>
      </c>
      <c r="I349" s="226"/>
      <c r="J349" s="227">
        <f>ROUND(I349*H349,2)</f>
        <v>0</v>
      </c>
      <c r="K349" s="223" t="s">
        <v>21</v>
      </c>
      <c r="L349" s="47"/>
      <c r="M349" s="228" t="s">
        <v>21</v>
      </c>
      <c r="N349" s="229" t="s">
        <v>44</v>
      </c>
      <c r="O349" s="87"/>
      <c r="P349" s="230">
        <f>O349*H349</f>
        <v>0</v>
      </c>
      <c r="Q349" s="230">
        <v>0.021999999999999999</v>
      </c>
      <c r="R349" s="230">
        <f>Q349*H349</f>
        <v>0.021999999999999999</v>
      </c>
      <c r="S349" s="230">
        <v>0</v>
      </c>
      <c r="T349" s="231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32" t="s">
        <v>271</v>
      </c>
      <c r="AT349" s="232" t="s">
        <v>154</v>
      </c>
      <c r="AU349" s="232" t="s">
        <v>83</v>
      </c>
      <c r="AY349" s="19" t="s">
        <v>151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9" t="s">
        <v>81</v>
      </c>
      <c r="BK349" s="233">
        <f>ROUND(I349*H349,2)</f>
        <v>0</v>
      </c>
      <c r="BL349" s="19" t="s">
        <v>271</v>
      </c>
      <c r="BM349" s="232" t="s">
        <v>1162</v>
      </c>
    </row>
    <row r="350" s="2" customFormat="1">
      <c r="A350" s="41"/>
      <c r="B350" s="42"/>
      <c r="C350" s="43"/>
      <c r="D350" s="234" t="s">
        <v>161</v>
      </c>
      <c r="E350" s="43"/>
      <c r="F350" s="235" t="s">
        <v>1161</v>
      </c>
      <c r="G350" s="43"/>
      <c r="H350" s="43"/>
      <c r="I350" s="139"/>
      <c r="J350" s="43"/>
      <c r="K350" s="43"/>
      <c r="L350" s="47"/>
      <c r="M350" s="236"/>
      <c r="N350" s="237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161</v>
      </c>
      <c r="AU350" s="19" t="s">
        <v>83</v>
      </c>
    </row>
    <row r="351" s="2" customFormat="1" ht="44.25" customHeight="1">
      <c r="A351" s="41"/>
      <c r="B351" s="42"/>
      <c r="C351" s="221" t="s">
        <v>572</v>
      </c>
      <c r="D351" s="221" t="s">
        <v>154</v>
      </c>
      <c r="E351" s="222" t="s">
        <v>1163</v>
      </c>
      <c r="F351" s="223" t="s">
        <v>1164</v>
      </c>
      <c r="G351" s="224" t="s">
        <v>157</v>
      </c>
      <c r="H351" s="225">
        <v>1</v>
      </c>
      <c r="I351" s="226"/>
      <c r="J351" s="227">
        <f>ROUND(I351*H351,2)</f>
        <v>0</v>
      </c>
      <c r="K351" s="223" t="s">
        <v>21</v>
      </c>
      <c r="L351" s="47"/>
      <c r="M351" s="228" t="s">
        <v>21</v>
      </c>
      <c r="N351" s="229" t="s">
        <v>44</v>
      </c>
      <c r="O351" s="87"/>
      <c r="P351" s="230">
        <f>O351*H351</f>
        <v>0</v>
      </c>
      <c r="Q351" s="230">
        <v>0.021999999999999999</v>
      </c>
      <c r="R351" s="230">
        <f>Q351*H351</f>
        <v>0.021999999999999999</v>
      </c>
      <c r="S351" s="230">
        <v>0</v>
      </c>
      <c r="T351" s="231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32" t="s">
        <v>271</v>
      </c>
      <c r="AT351" s="232" t="s">
        <v>154</v>
      </c>
      <c r="AU351" s="232" t="s">
        <v>83</v>
      </c>
      <c r="AY351" s="19" t="s">
        <v>151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9" t="s">
        <v>81</v>
      </c>
      <c r="BK351" s="233">
        <f>ROUND(I351*H351,2)</f>
        <v>0</v>
      </c>
      <c r="BL351" s="19" t="s">
        <v>271</v>
      </c>
      <c r="BM351" s="232" t="s">
        <v>1165</v>
      </c>
    </row>
    <row r="352" s="2" customFormat="1">
      <c r="A352" s="41"/>
      <c r="B352" s="42"/>
      <c r="C352" s="43"/>
      <c r="D352" s="234" t="s">
        <v>161</v>
      </c>
      <c r="E352" s="43"/>
      <c r="F352" s="235" t="s">
        <v>1164</v>
      </c>
      <c r="G352" s="43"/>
      <c r="H352" s="43"/>
      <c r="I352" s="139"/>
      <c r="J352" s="43"/>
      <c r="K352" s="43"/>
      <c r="L352" s="47"/>
      <c r="M352" s="236"/>
      <c r="N352" s="237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161</v>
      </c>
      <c r="AU352" s="19" t="s">
        <v>83</v>
      </c>
    </row>
    <row r="353" s="2" customFormat="1" ht="44.25" customHeight="1">
      <c r="A353" s="41"/>
      <c r="B353" s="42"/>
      <c r="C353" s="221" t="s">
        <v>577</v>
      </c>
      <c r="D353" s="221" t="s">
        <v>154</v>
      </c>
      <c r="E353" s="222" t="s">
        <v>1166</v>
      </c>
      <c r="F353" s="223" t="s">
        <v>1167</v>
      </c>
      <c r="G353" s="224" t="s">
        <v>157</v>
      </c>
      <c r="H353" s="225">
        <v>1</v>
      </c>
      <c r="I353" s="226"/>
      <c r="J353" s="227">
        <f>ROUND(I353*H353,2)</f>
        <v>0</v>
      </c>
      <c r="K353" s="223" t="s">
        <v>21</v>
      </c>
      <c r="L353" s="47"/>
      <c r="M353" s="228" t="s">
        <v>21</v>
      </c>
      <c r="N353" s="229" t="s">
        <v>44</v>
      </c>
      <c r="O353" s="87"/>
      <c r="P353" s="230">
        <f>O353*H353</f>
        <v>0</v>
      </c>
      <c r="Q353" s="230">
        <v>0.021999999999999999</v>
      </c>
      <c r="R353" s="230">
        <f>Q353*H353</f>
        <v>0.021999999999999999</v>
      </c>
      <c r="S353" s="230">
        <v>0</v>
      </c>
      <c r="T353" s="231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32" t="s">
        <v>271</v>
      </c>
      <c r="AT353" s="232" t="s">
        <v>154</v>
      </c>
      <c r="AU353" s="232" t="s">
        <v>83</v>
      </c>
      <c r="AY353" s="19" t="s">
        <v>151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9" t="s">
        <v>81</v>
      </c>
      <c r="BK353" s="233">
        <f>ROUND(I353*H353,2)</f>
        <v>0</v>
      </c>
      <c r="BL353" s="19" t="s">
        <v>271</v>
      </c>
      <c r="BM353" s="232" t="s">
        <v>1168</v>
      </c>
    </row>
    <row r="354" s="2" customFormat="1">
      <c r="A354" s="41"/>
      <c r="B354" s="42"/>
      <c r="C354" s="43"/>
      <c r="D354" s="234" t="s">
        <v>161</v>
      </c>
      <c r="E354" s="43"/>
      <c r="F354" s="235" t="s">
        <v>1167</v>
      </c>
      <c r="G354" s="43"/>
      <c r="H354" s="43"/>
      <c r="I354" s="139"/>
      <c r="J354" s="43"/>
      <c r="K354" s="43"/>
      <c r="L354" s="47"/>
      <c r="M354" s="236"/>
      <c r="N354" s="237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161</v>
      </c>
      <c r="AU354" s="19" t="s">
        <v>83</v>
      </c>
    </row>
    <row r="355" s="2" customFormat="1" ht="21.75" customHeight="1">
      <c r="A355" s="41"/>
      <c r="B355" s="42"/>
      <c r="C355" s="221" t="s">
        <v>583</v>
      </c>
      <c r="D355" s="221" t="s">
        <v>154</v>
      </c>
      <c r="E355" s="222" t="s">
        <v>555</v>
      </c>
      <c r="F355" s="223" t="s">
        <v>556</v>
      </c>
      <c r="G355" s="224" t="s">
        <v>297</v>
      </c>
      <c r="H355" s="225">
        <v>5.8799999999999999</v>
      </c>
      <c r="I355" s="226"/>
      <c r="J355" s="227">
        <f>ROUND(I355*H355,2)</f>
        <v>0</v>
      </c>
      <c r="K355" s="223" t="s">
        <v>21</v>
      </c>
      <c r="L355" s="47"/>
      <c r="M355" s="228" t="s">
        <v>21</v>
      </c>
      <c r="N355" s="229" t="s">
        <v>44</v>
      </c>
      <c r="O355" s="87"/>
      <c r="P355" s="230">
        <f>O355*H355</f>
        <v>0</v>
      </c>
      <c r="Q355" s="230">
        <v>0</v>
      </c>
      <c r="R355" s="230">
        <f>Q355*H355</f>
        <v>0</v>
      </c>
      <c r="S355" s="230">
        <v>0.089999999999999997</v>
      </c>
      <c r="T355" s="231">
        <f>S355*H355</f>
        <v>0.5292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32" t="s">
        <v>271</v>
      </c>
      <c r="AT355" s="232" t="s">
        <v>154</v>
      </c>
      <c r="AU355" s="232" t="s">
        <v>83</v>
      </c>
      <c r="AY355" s="19" t="s">
        <v>151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9" t="s">
        <v>81</v>
      </c>
      <c r="BK355" s="233">
        <f>ROUND(I355*H355,2)</f>
        <v>0</v>
      </c>
      <c r="BL355" s="19" t="s">
        <v>271</v>
      </c>
      <c r="BM355" s="232" t="s">
        <v>1169</v>
      </c>
    </row>
    <row r="356" s="2" customFormat="1">
      <c r="A356" s="41"/>
      <c r="B356" s="42"/>
      <c r="C356" s="43"/>
      <c r="D356" s="234" t="s">
        <v>161</v>
      </c>
      <c r="E356" s="43"/>
      <c r="F356" s="235" t="s">
        <v>558</v>
      </c>
      <c r="G356" s="43"/>
      <c r="H356" s="43"/>
      <c r="I356" s="139"/>
      <c r="J356" s="43"/>
      <c r="K356" s="43"/>
      <c r="L356" s="47"/>
      <c r="M356" s="236"/>
      <c r="N356" s="237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161</v>
      </c>
      <c r="AU356" s="19" t="s">
        <v>83</v>
      </c>
    </row>
    <row r="357" s="13" customFormat="1">
      <c r="A357" s="13"/>
      <c r="B357" s="238"/>
      <c r="C357" s="239"/>
      <c r="D357" s="234" t="s">
        <v>163</v>
      </c>
      <c r="E357" s="240" t="s">
        <v>21</v>
      </c>
      <c r="F357" s="241" t="s">
        <v>1170</v>
      </c>
      <c r="G357" s="239"/>
      <c r="H357" s="242">
        <v>5.8799999999999999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163</v>
      </c>
      <c r="AU357" s="248" t="s">
        <v>83</v>
      </c>
      <c r="AV357" s="13" t="s">
        <v>83</v>
      </c>
      <c r="AW357" s="13" t="s">
        <v>35</v>
      </c>
      <c r="AX357" s="13" t="s">
        <v>81</v>
      </c>
      <c r="AY357" s="248" t="s">
        <v>151</v>
      </c>
    </row>
    <row r="358" s="2" customFormat="1" ht="21.75" customHeight="1">
      <c r="A358" s="41"/>
      <c r="B358" s="42"/>
      <c r="C358" s="221" t="s">
        <v>589</v>
      </c>
      <c r="D358" s="221" t="s">
        <v>154</v>
      </c>
      <c r="E358" s="222" t="s">
        <v>885</v>
      </c>
      <c r="F358" s="223" t="s">
        <v>886</v>
      </c>
      <c r="G358" s="224" t="s">
        <v>180</v>
      </c>
      <c r="H358" s="225">
        <v>18.135000000000002</v>
      </c>
      <c r="I358" s="226"/>
      <c r="J358" s="227">
        <f>ROUND(I358*H358,2)</f>
        <v>0</v>
      </c>
      <c r="K358" s="223" t="s">
        <v>158</v>
      </c>
      <c r="L358" s="47"/>
      <c r="M358" s="228" t="s">
        <v>21</v>
      </c>
      <c r="N358" s="229" t="s">
        <v>44</v>
      </c>
      <c r="O358" s="87"/>
      <c r="P358" s="230">
        <f>O358*H358</f>
        <v>0</v>
      </c>
      <c r="Q358" s="230">
        <v>0</v>
      </c>
      <c r="R358" s="230">
        <f>Q358*H358</f>
        <v>0</v>
      </c>
      <c r="S358" s="230">
        <v>0.017999999999999999</v>
      </c>
      <c r="T358" s="231">
        <f>S358*H358</f>
        <v>0.32643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32" t="s">
        <v>271</v>
      </c>
      <c r="AT358" s="232" t="s">
        <v>154</v>
      </c>
      <c r="AU358" s="232" t="s">
        <v>83</v>
      </c>
      <c r="AY358" s="19" t="s">
        <v>151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9" t="s">
        <v>81</v>
      </c>
      <c r="BK358" s="233">
        <f>ROUND(I358*H358,2)</f>
        <v>0</v>
      </c>
      <c r="BL358" s="19" t="s">
        <v>271</v>
      </c>
      <c r="BM358" s="232" t="s">
        <v>1171</v>
      </c>
    </row>
    <row r="359" s="2" customFormat="1">
      <c r="A359" s="41"/>
      <c r="B359" s="42"/>
      <c r="C359" s="43"/>
      <c r="D359" s="234" t="s">
        <v>161</v>
      </c>
      <c r="E359" s="43"/>
      <c r="F359" s="235" t="s">
        <v>888</v>
      </c>
      <c r="G359" s="43"/>
      <c r="H359" s="43"/>
      <c r="I359" s="139"/>
      <c r="J359" s="43"/>
      <c r="K359" s="43"/>
      <c r="L359" s="47"/>
      <c r="M359" s="236"/>
      <c r="N359" s="237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161</v>
      </c>
      <c r="AU359" s="19" t="s">
        <v>83</v>
      </c>
    </row>
    <row r="360" s="13" customFormat="1">
      <c r="A360" s="13"/>
      <c r="B360" s="238"/>
      <c r="C360" s="239"/>
      <c r="D360" s="234" t="s">
        <v>163</v>
      </c>
      <c r="E360" s="240" t="s">
        <v>21</v>
      </c>
      <c r="F360" s="241" t="s">
        <v>1172</v>
      </c>
      <c r="G360" s="239"/>
      <c r="H360" s="242">
        <v>18.135000000000002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163</v>
      </c>
      <c r="AU360" s="248" t="s">
        <v>83</v>
      </c>
      <c r="AV360" s="13" t="s">
        <v>83</v>
      </c>
      <c r="AW360" s="13" t="s">
        <v>35</v>
      </c>
      <c r="AX360" s="13" t="s">
        <v>81</v>
      </c>
      <c r="AY360" s="248" t="s">
        <v>151</v>
      </c>
    </row>
    <row r="361" s="2" customFormat="1" ht="21.75" customHeight="1">
      <c r="A361" s="41"/>
      <c r="B361" s="42"/>
      <c r="C361" s="221" t="s">
        <v>595</v>
      </c>
      <c r="D361" s="221" t="s">
        <v>154</v>
      </c>
      <c r="E361" s="222" t="s">
        <v>1173</v>
      </c>
      <c r="F361" s="223" t="s">
        <v>1174</v>
      </c>
      <c r="G361" s="224" t="s">
        <v>297</v>
      </c>
      <c r="H361" s="225">
        <v>8.25</v>
      </c>
      <c r="I361" s="226"/>
      <c r="J361" s="227">
        <f>ROUND(I361*H361,2)</f>
        <v>0</v>
      </c>
      <c r="K361" s="223" t="s">
        <v>21</v>
      </c>
      <c r="L361" s="47"/>
      <c r="M361" s="228" t="s">
        <v>21</v>
      </c>
      <c r="N361" s="229" t="s">
        <v>44</v>
      </c>
      <c r="O361" s="87"/>
      <c r="P361" s="230">
        <f>O361*H361</f>
        <v>0</v>
      </c>
      <c r="Q361" s="230">
        <v>0</v>
      </c>
      <c r="R361" s="230">
        <f>Q361*H361</f>
        <v>0</v>
      </c>
      <c r="S361" s="230">
        <v>0.0015</v>
      </c>
      <c r="T361" s="231">
        <f>S361*H361</f>
        <v>0.012375000000000001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32" t="s">
        <v>271</v>
      </c>
      <c r="AT361" s="232" t="s">
        <v>154</v>
      </c>
      <c r="AU361" s="232" t="s">
        <v>83</v>
      </c>
      <c r="AY361" s="19" t="s">
        <v>151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9" t="s">
        <v>81</v>
      </c>
      <c r="BK361" s="233">
        <f>ROUND(I361*H361,2)</f>
        <v>0</v>
      </c>
      <c r="BL361" s="19" t="s">
        <v>271</v>
      </c>
      <c r="BM361" s="232" t="s">
        <v>1175</v>
      </c>
    </row>
    <row r="362" s="2" customFormat="1">
      <c r="A362" s="41"/>
      <c r="B362" s="42"/>
      <c r="C362" s="43"/>
      <c r="D362" s="234" t="s">
        <v>161</v>
      </c>
      <c r="E362" s="43"/>
      <c r="F362" s="235" t="s">
        <v>1176</v>
      </c>
      <c r="G362" s="43"/>
      <c r="H362" s="43"/>
      <c r="I362" s="139"/>
      <c r="J362" s="43"/>
      <c r="K362" s="43"/>
      <c r="L362" s="47"/>
      <c r="M362" s="236"/>
      <c r="N362" s="237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161</v>
      </c>
      <c r="AU362" s="19" t="s">
        <v>83</v>
      </c>
    </row>
    <row r="363" s="13" customFormat="1">
      <c r="A363" s="13"/>
      <c r="B363" s="238"/>
      <c r="C363" s="239"/>
      <c r="D363" s="234" t="s">
        <v>163</v>
      </c>
      <c r="E363" s="240" t="s">
        <v>21</v>
      </c>
      <c r="F363" s="241" t="s">
        <v>1177</v>
      </c>
      <c r="G363" s="239"/>
      <c r="H363" s="242">
        <v>8.25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163</v>
      </c>
      <c r="AU363" s="248" t="s">
        <v>83</v>
      </c>
      <c r="AV363" s="13" t="s">
        <v>83</v>
      </c>
      <c r="AW363" s="13" t="s">
        <v>35</v>
      </c>
      <c r="AX363" s="13" t="s">
        <v>81</v>
      </c>
      <c r="AY363" s="248" t="s">
        <v>151</v>
      </c>
    </row>
    <row r="364" s="2" customFormat="1" ht="33" customHeight="1">
      <c r="A364" s="41"/>
      <c r="B364" s="42"/>
      <c r="C364" s="221" t="s">
        <v>602</v>
      </c>
      <c r="D364" s="221" t="s">
        <v>154</v>
      </c>
      <c r="E364" s="222" t="s">
        <v>573</v>
      </c>
      <c r="F364" s="223" t="s">
        <v>574</v>
      </c>
      <c r="G364" s="224" t="s">
        <v>157</v>
      </c>
      <c r="H364" s="225">
        <v>1</v>
      </c>
      <c r="I364" s="226"/>
      <c r="J364" s="227">
        <f>ROUND(I364*H364,2)</f>
        <v>0</v>
      </c>
      <c r="K364" s="223" t="s">
        <v>21</v>
      </c>
      <c r="L364" s="47"/>
      <c r="M364" s="228" t="s">
        <v>21</v>
      </c>
      <c r="N364" s="229" t="s">
        <v>44</v>
      </c>
      <c r="O364" s="87"/>
      <c r="P364" s="230">
        <f>O364*H364</f>
        <v>0</v>
      </c>
      <c r="Q364" s="230">
        <v>0.046129999999999997</v>
      </c>
      <c r="R364" s="230">
        <f>Q364*H364</f>
        <v>0.046129999999999997</v>
      </c>
      <c r="S364" s="230">
        <v>0</v>
      </c>
      <c r="T364" s="231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32" t="s">
        <v>271</v>
      </c>
      <c r="AT364" s="232" t="s">
        <v>154</v>
      </c>
      <c r="AU364" s="232" t="s">
        <v>83</v>
      </c>
      <c r="AY364" s="19" t="s">
        <v>151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9" t="s">
        <v>81</v>
      </c>
      <c r="BK364" s="233">
        <f>ROUND(I364*H364,2)</f>
        <v>0</v>
      </c>
      <c r="BL364" s="19" t="s">
        <v>271</v>
      </c>
      <c r="BM364" s="232" t="s">
        <v>1178</v>
      </c>
    </row>
    <row r="365" s="2" customFormat="1">
      <c r="A365" s="41"/>
      <c r="B365" s="42"/>
      <c r="C365" s="43"/>
      <c r="D365" s="234" t="s">
        <v>161</v>
      </c>
      <c r="E365" s="43"/>
      <c r="F365" s="235" t="s">
        <v>576</v>
      </c>
      <c r="G365" s="43"/>
      <c r="H365" s="43"/>
      <c r="I365" s="139"/>
      <c r="J365" s="43"/>
      <c r="K365" s="43"/>
      <c r="L365" s="47"/>
      <c r="M365" s="236"/>
      <c r="N365" s="237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161</v>
      </c>
      <c r="AU365" s="19" t="s">
        <v>83</v>
      </c>
    </row>
    <row r="366" s="13" customFormat="1">
      <c r="A366" s="13"/>
      <c r="B366" s="238"/>
      <c r="C366" s="239"/>
      <c r="D366" s="234" t="s">
        <v>163</v>
      </c>
      <c r="E366" s="240" t="s">
        <v>21</v>
      </c>
      <c r="F366" s="241" t="s">
        <v>1179</v>
      </c>
      <c r="G366" s="239"/>
      <c r="H366" s="242">
        <v>1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163</v>
      </c>
      <c r="AU366" s="248" t="s">
        <v>83</v>
      </c>
      <c r="AV366" s="13" t="s">
        <v>83</v>
      </c>
      <c r="AW366" s="13" t="s">
        <v>35</v>
      </c>
      <c r="AX366" s="13" t="s">
        <v>81</v>
      </c>
      <c r="AY366" s="248" t="s">
        <v>151</v>
      </c>
    </row>
    <row r="367" s="2" customFormat="1" ht="16.5" customHeight="1">
      <c r="A367" s="41"/>
      <c r="B367" s="42"/>
      <c r="C367" s="221" t="s">
        <v>607</v>
      </c>
      <c r="D367" s="221" t="s">
        <v>154</v>
      </c>
      <c r="E367" s="222" t="s">
        <v>578</v>
      </c>
      <c r="F367" s="223" t="s">
        <v>579</v>
      </c>
      <c r="G367" s="224" t="s">
        <v>180</v>
      </c>
      <c r="H367" s="225">
        <v>29.370000000000001</v>
      </c>
      <c r="I367" s="226"/>
      <c r="J367" s="227">
        <f>ROUND(I367*H367,2)</f>
        <v>0</v>
      </c>
      <c r="K367" s="223" t="s">
        <v>158</v>
      </c>
      <c r="L367" s="47"/>
      <c r="M367" s="228" t="s">
        <v>21</v>
      </c>
      <c r="N367" s="229" t="s">
        <v>44</v>
      </c>
      <c r="O367" s="87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32" t="s">
        <v>271</v>
      </c>
      <c r="AT367" s="232" t="s">
        <v>154</v>
      </c>
      <c r="AU367" s="232" t="s">
        <v>83</v>
      </c>
      <c r="AY367" s="19" t="s">
        <v>151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9" t="s">
        <v>81</v>
      </c>
      <c r="BK367" s="233">
        <f>ROUND(I367*H367,2)</f>
        <v>0</v>
      </c>
      <c r="BL367" s="19" t="s">
        <v>271</v>
      </c>
      <c r="BM367" s="232" t="s">
        <v>1180</v>
      </c>
    </row>
    <row r="368" s="2" customFormat="1">
      <c r="A368" s="41"/>
      <c r="B368" s="42"/>
      <c r="C368" s="43"/>
      <c r="D368" s="234" t="s">
        <v>161</v>
      </c>
      <c r="E368" s="43"/>
      <c r="F368" s="235" t="s">
        <v>581</v>
      </c>
      <c r="G368" s="43"/>
      <c r="H368" s="43"/>
      <c r="I368" s="139"/>
      <c r="J368" s="43"/>
      <c r="K368" s="43"/>
      <c r="L368" s="47"/>
      <c r="M368" s="236"/>
      <c r="N368" s="237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19" t="s">
        <v>161</v>
      </c>
      <c r="AU368" s="19" t="s">
        <v>83</v>
      </c>
    </row>
    <row r="369" s="13" customFormat="1">
      <c r="A369" s="13"/>
      <c r="B369" s="238"/>
      <c r="C369" s="239"/>
      <c r="D369" s="234" t="s">
        <v>163</v>
      </c>
      <c r="E369" s="240" t="s">
        <v>21</v>
      </c>
      <c r="F369" s="241" t="s">
        <v>1181</v>
      </c>
      <c r="G369" s="239"/>
      <c r="H369" s="242">
        <v>2.585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8" t="s">
        <v>163</v>
      </c>
      <c r="AU369" s="248" t="s">
        <v>83</v>
      </c>
      <c r="AV369" s="13" t="s">
        <v>83</v>
      </c>
      <c r="AW369" s="13" t="s">
        <v>35</v>
      </c>
      <c r="AX369" s="13" t="s">
        <v>73</v>
      </c>
      <c r="AY369" s="248" t="s">
        <v>151</v>
      </c>
    </row>
    <row r="370" s="13" customFormat="1">
      <c r="A370" s="13"/>
      <c r="B370" s="238"/>
      <c r="C370" s="239"/>
      <c r="D370" s="234" t="s">
        <v>163</v>
      </c>
      <c r="E370" s="240" t="s">
        <v>21</v>
      </c>
      <c r="F370" s="241" t="s">
        <v>1182</v>
      </c>
      <c r="G370" s="239"/>
      <c r="H370" s="242">
        <v>2.6240000000000001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163</v>
      </c>
      <c r="AU370" s="248" t="s">
        <v>83</v>
      </c>
      <c r="AV370" s="13" t="s">
        <v>83</v>
      </c>
      <c r="AW370" s="13" t="s">
        <v>35</v>
      </c>
      <c r="AX370" s="13" t="s">
        <v>73</v>
      </c>
      <c r="AY370" s="248" t="s">
        <v>151</v>
      </c>
    </row>
    <row r="371" s="13" customFormat="1">
      <c r="A371" s="13"/>
      <c r="B371" s="238"/>
      <c r="C371" s="239"/>
      <c r="D371" s="234" t="s">
        <v>163</v>
      </c>
      <c r="E371" s="240" t="s">
        <v>21</v>
      </c>
      <c r="F371" s="241" t="s">
        <v>1183</v>
      </c>
      <c r="G371" s="239"/>
      <c r="H371" s="242">
        <v>2.7400000000000002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163</v>
      </c>
      <c r="AU371" s="248" t="s">
        <v>83</v>
      </c>
      <c r="AV371" s="13" t="s">
        <v>83</v>
      </c>
      <c r="AW371" s="13" t="s">
        <v>35</v>
      </c>
      <c r="AX371" s="13" t="s">
        <v>73</v>
      </c>
      <c r="AY371" s="248" t="s">
        <v>151</v>
      </c>
    </row>
    <row r="372" s="13" customFormat="1">
      <c r="A372" s="13"/>
      <c r="B372" s="238"/>
      <c r="C372" s="239"/>
      <c r="D372" s="234" t="s">
        <v>163</v>
      </c>
      <c r="E372" s="240" t="s">
        <v>21</v>
      </c>
      <c r="F372" s="241" t="s">
        <v>1184</v>
      </c>
      <c r="G372" s="239"/>
      <c r="H372" s="242">
        <v>2.7109999999999999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163</v>
      </c>
      <c r="AU372" s="248" t="s">
        <v>83</v>
      </c>
      <c r="AV372" s="13" t="s">
        <v>83</v>
      </c>
      <c r="AW372" s="13" t="s">
        <v>35</v>
      </c>
      <c r="AX372" s="13" t="s">
        <v>73</v>
      </c>
      <c r="AY372" s="248" t="s">
        <v>151</v>
      </c>
    </row>
    <row r="373" s="13" customFormat="1">
      <c r="A373" s="13"/>
      <c r="B373" s="238"/>
      <c r="C373" s="239"/>
      <c r="D373" s="234" t="s">
        <v>163</v>
      </c>
      <c r="E373" s="240" t="s">
        <v>21</v>
      </c>
      <c r="F373" s="241" t="s">
        <v>1185</v>
      </c>
      <c r="G373" s="239"/>
      <c r="H373" s="242">
        <v>2.887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163</v>
      </c>
      <c r="AU373" s="248" t="s">
        <v>83</v>
      </c>
      <c r="AV373" s="13" t="s">
        <v>83</v>
      </c>
      <c r="AW373" s="13" t="s">
        <v>35</v>
      </c>
      <c r="AX373" s="13" t="s">
        <v>73</v>
      </c>
      <c r="AY373" s="248" t="s">
        <v>151</v>
      </c>
    </row>
    <row r="374" s="13" customFormat="1">
      <c r="A374" s="13"/>
      <c r="B374" s="238"/>
      <c r="C374" s="239"/>
      <c r="D374" s="234" t="s">
        <v>163</v>
      </c>
      <c r="E374" s="240" t="s">
        <v>21</v>
      </c>
      <c r="F374" s="241" t="s">
        <v>1186</v>
      </c>
      <c r="G374" s="239"/>
      <c r="H374" s="242">
        <v>2.347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163</v>
      </c>
      <c r="AU374" s="248" t="s">
        <v>83</v>
      </c>
      <c r="AV374" s="13" t="s">
        <v>83</v>
      </c>
      <c r="AW374" s="13" t="s">
        <v>35</v>
      </c>
      <c r="AX374" s="13" t="s">
        <v>73</v>
      </c>
      <c r="AY374" s="248" t="s">
        <v>151</v>
      </c>
    </row>
    <row r="375" s="13" customFormat="1">
      <c r="A375" s="13"/>
      <c r="B375" s="238"/>
      <c r="C375" s="239"/>
      <c r="D375" s="234" t="s">
        <v>163</v>
      </c>
      <c r="E375" s="240" t="s">
        <v>21</v>
      </c>
      <c r="F375" s="241" t="s">
        <v>1187</v>
      </c>
      <c r="G375" s="239"/>
      <c r="H375" s="242">
        <v>1.8720000000000001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163</v>
      </c>
      <c r="AU375" s="248" t="s">
        <v>83</v>
      </c>
      <c r="AV375" s="13" t="s">
        <v>83</v>
      </c>
      <c r="AW375" s="13" t="s">
        <v>35</v>
      </c>
      <c r="AX375" s="13" t="s">
        <v>73</v>
      </c>
      <c r="AY375" s="248" t="s">
        <v>151</v>
      </c>
    </row>
    <row r="376" s="13" customFormat="1">
      <c r="A376" s="13"/>
      <c r="B376" s="238"/>
      <c r="C376" s="239"/>
      <c r="D376" s="234" t="s">
        <v>163</v>
      </c>
      <c r="E376" s="240" t="s">
        <v>21</v>
      </c>
      <c r="F376" s="241" t="s">
        <v>1188</v>
      </c>
      <c r="G376" s="239"/>
      <c r="H376" s="242">
        <v>1.5409999999999999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163</v>
      </c>
      <c r="AU376" s="248" t="s">
        <v>83</v>
      </c>
      <c r="AV376" s="13" t="s">
        <v>83</v>
      </c>
      <c r="AW376" s="13" t="s">
        <v>35</v>
      </c>
      <c r="AX376" s="13" t="s">
        <v>73</v>
      </c>
      <c r="AY376" s="248" t="s">
        <v>151</v>
      </c>
    </row>
    <row r="377" s="13" customFormat="1">
      <c r="A377" s="13"/>
      <c r="B377" s="238"/>
      <c r="C377" s="239"/>
      <c r="D377" s="234" t="s">
        <v>163</v>
      </c>
      <c r="E377" s="240" t="s">
        <v>21</v>
      </c>
      <c r="F377" s="241" t="s">
        <v>1189</v>
      </c>
      <c r="G377" s="239"/>
      <c r="H377" s="242">
        <v>2.5670000000000002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163</v>
      </c>
      <c r="AU377" s="248" t="s">
        <v>83</v>
      </c>
      <c r="AV377" s="13" t="s">
        <v>83</v>
      </c>
      <c r="AW377" s="13" t="s">
        <v>35</v>
      </c>
      <c r="AX377" s="13" t="s">
        <v>73</v>
      </c>
      <c r="AY377" s="248" t="s">
        <v>151</v>
      </c>
    </row>
    <row r="378" s="13" customFormat="1">
      <c r="A378" s="13"/>
      <c r="B378" s="238"/>
      <c r="C378" s="239"/>
      <c r="D378" s="234" t="s">
        <v>163</v>
      </c>
      <c r="E378" s="240" t="s">
        <v>21</v>
      </c>
      <c r="F378" s="241" t="s">
        <v>1190</v>
      </c>
      <c r="G378" s="239"/>
      <c r="H378" s="242">
        <v>2.585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163</v>
      </c>
      <c r="AU378" s="248" t="s">
        <v>83</v>
      </c>
      <c r="AV378" s="13" t="s">
        <v>83</v>
      </c>
      <c r="AW378" s="13" t="s">
        <v>35</v>
      </c>
      <c r="AX378" s="13" t="s">
        <v>73</v>
      </c>
      <c r="AY378" s="248" t="s">
        <v>151</v>
      </c>
    </row>
    <row r="379" s="13" customFormat="1">
      <c r="A379" s="13"/>
      <c r="B379" s="238"/>
      <c r="C379" s="239"/>
      <c r="D379" s="234" t="s">
        <v>163</v>
      </c>
      <c r="E379" s="240" t="s">
        <v>21</v>
      </c>
      <c r="F379" s="241" t="s">
        <v>1191</v>
      </c>
      <c r="G379" s="239"/>
      <c r="H379" s="242">
        <v>2.6499999999999999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163</v>
      </c>
      <c r="AU379" s="248" t="s">
        <v>83</v>
      </c>
      <c r="AV379" s="13" t="s">
        <v>83</v>
      </c>
      <c r="AW379" s="13" t="s">
        <v>35</v>
      </c>
      <c r="AX379" s="13" t="s">
        <v>73</v>
      </c>
      <c r="AY379" s="248" t="s">
        <v>151</v>
      </c>
    </row>
    <row r="380" s="13" customFormat="1">
      <c r="A380" s="13"/>
      <c r="B380" s="238"/>
      <c r="C380" s="239"/>
      <c r="D380" s="234" t="s">
        <v>163</v>
      </c>
      <c r="E380" s="240" t="s">
        <v>21</v>
      </c>
      <c r="F380" s="241" t="s">
        <v>1192</v>
      </c>
      <c r="G380" s="239"/>
      <c r="H380" s="242">
        <v>2.2610000000000001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163</v>
      </c>
      <c r="AU380" s="248" t="s">
        <v>83</v>
      </c>
      <c r="AV380" s="13" t="s">
        <v>83</v>
      </c>
      <c r="AW380" s="13" t="s">
        <v>35</v>
      </c>
      <c r="AX380" s="13" t="s">
        <v>73</v>
      </c>
      <c r="AY380" s="248" t="s">
        <v>151</v>
      </c>
    </row>
    <row r="381" s="14" customFormat="1">
      <c r="A381" s="14"/>
      <c r="B381" s="249"/>
      <c r="C381" s="250"/>
      <c r="D381" s="234" t="s">
        <v>163</v>
      </c>
      <c r="E381" s="251" t="s">
        <v>21</v>
      </c>
      <c r="F381" s="252" t="s">
        <v>177</v>
      </c>
      <c r="G381" s="250"/>
      <c r="H381" s="253">
        <v>29.370000000000001</v>
      </c>
      <c r="I381" s="254"/>
      <c r="J381" s="250"/>
      <c r="K381" s="250"/>
      <c r="L381" s="255"/>
      <c r="M381" s="256"/>
      <c r="N381" s="257"/>
      <c r="O381" s="257"/>
      <c r="P381" s="257"/>
      <c r="Q381" s="257"/>
      <c r="R381" s="257"/>
      <c r="S381" s="257"/>
      <c r="T381" s="25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9" t="s">
        <v>163</v>
      </c>
      <c r="AU381" s="259" t="s">
        <v>83</v>
      </c>
      <c r="AV381" s="14" t="s">
        <v>159</v>
      </c>
      <c r="AW381" s="14" t="s">
        <v>35</v>
      </c>
      <c r="AX381" s="14" t="s">
        <v>81</v>
      </c>
      <c r="AY381" s="259" t="s">
        <v>151</v>
      </c>
    </row>
    <row r="382" s="2" customFormat="1" ht="21.75" customHeight="1">
      <c r="A382" s="41"/>
      <c r="B382" s="42"/>
      <c r="C382" s="281" t="s">
        <v>614</v>
      </c>
      <c r="D382" s="281" t="s">
        <v>407</v>
      </c>
      <c r="E382" s="282" t="s">
        <v>584</v>
      </c>
      <c r="F382" s="283" t="s">
        <v>585</v>
      </c>
      <c r="G382" s="284" t="s">
        <v>173</v>
      </c>
      <c r="H382" s="285">
        <v>1.0149999999999999</v>
      </c>
      <c r="I382" s="286"/>
      <c r="J382" s="287">
        <f>ROUND(I382*H382,2)</f>
        <v>0</v>
      </c>
      <c r="K382" s="283" t="s">
        <v>158</v>
      </c>
      <c r="L382" s="288"/>
      <c r="M382" s="289" t="s">
        <v>21</v>
      </c>
      <c r="N382" s="290" t="s">
        <v>44</v>
      </c>
      <c r="O382" s="87"/>
      <c r="P382" s="230">
        <f>O382*H382</f>
        <v>0</v>
      </c>
      <c r="Q382" s="230">
        <v>0.55000000000000004</v>
      </c>
      <c r="R382" s="230">
        <f>Q382*H382</f>
        <v>0.55825000000000002</v>
      </c>
      <c r="S382" s="230">
        <v>0</v>
      </c>
      <c r="T382" s="231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32" t="s">
        <v>372</v>
      </c>
      <c r="AT382" s="232" t="s">
        <v>407</v>
      </c>
      <c r="AU382" s="232" t="s">
        <v>83</v>
      </c>
      <c r="AY382" s="19" t="s">
        <v>151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9" t="s">
        <v>81</v>
      </c>
      <c r="BK382" s="233">
        <f>ROUND(I382*H382,2)</f>
        <v>0</v>
      </c>
      <c r="BL382" s="19" t="s">
        <v>271</v>
      </c>
      <c r="BM382" s="232" t="s">
        <v>1193</v>
      </c>
    </row>
    <row r="383" s="2" customFormat="1">
      <c r="A383" s="41"/>
      <c r="B383" s="42"/>
      <c r="C383" s="43"/>
      <c r="D383" s="234" t="s">
        <v>161</v>
      </c>
      <c r="E383" s="43"/>
      <c r="F383" s="235" t="s">
        <v>585</v>
      </c>
      <c r="G383" s="43"/>
      <c r="H383" s="43"/>
      <c r="I383" s="139"/>
      <c r="J383" s="43"/>
      <c r="K383" s="43"/>
      <c r="L383" s="47"/>
      <c r="M383" s="236"/>
      <c r="N383" s="237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19" t="s">
        <v>161</v>
      </c>
      <c r="AU383" s="19" t="s">
        <v>83</v>
      </c>
    </row>
    <row r="384" s="13" customFormat="1">
      <c r="A384" s="13"/>
      <c r="B384" s="238"/>
      <c r="C384" s="239"/>
      <c r="D384" s="234" t="s">
        <v>163</v>
      </c>
      <c r="E384" s="240" t="s">
        <v>21</v>
      </c>
      <c r="F384" s="241" t="s">
        <v>1194</v>
      </c>
      <c r="G384" s="239"/>
      <c r="H384" s="242">
        <v>0.93999999999999995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163</v>
      </c>
      <c r="AU384" s="248" t="s">
        <v>83</v>
      </c>
      <c r="AV384" s="13" t="s">
        <v>83</v>
      </c>
      <c r="AW384" s="13" t="s">
        <v>35</v>
      </c>
      <c r="AX384" s="13" t="s">
        <v>81</v>
      </c>
      <c r="AY384" s="248" t="s">
        <v>151</v>
      </c>
    </row>
    <row r="385" s="13" customFormat="1">
      <c r="A385" s="13"/>
      <c r="B385" s="238"/>
      <c r="C385" s="239"/>
      <c r="D385" s="234" t="s">
        <v>163</v>
      </c>
      <c r="E385" s="239"/>
      <c r="F385" s="241" t="s">
        <v>1195</v>
      </c>
      <c r="G385" s="239"/>
      <c r="H385" s="242">
        <v>1.0149999999999999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163</v>
      </c>
      <c r="AU385" s="248" t="s">
        <v>83</v>
      </c>
      <c r="AV385" s="13" t="s">
        <v>83</v>
      </c>
      <c r="AW385" s="13" t="s">
        <v>4</v>
      </c>
      <c r="AX385" s="13" t="s">
        <v>81</v>
      </c>
      <c r="AY385" s="248" t="s">
        <v>151</v>
      </c>
    </row>
    <row r="386" s="2" customFormat="1" ht="21.75" customHeight="1">
      <c r="A386" s="41"/>
      <c r="B386" s="42"/>
      <c r="C386" s="221" t="s">
        <v>618</v>
      </c>
      <c r="D386" s="221" t="s">
        <v>154</v>
      </c>
      <c r="E386" s="222" t="s">
        <v>590</v>
      </c>
      <c r="F386" s="223" t="s">
        <v>591</v>
      </c>
      <c r="G386" s="224" t="s">
        <v>297</v>
      </c>
      <c r="H386" s="225">
        <v>80.769999999999996</v>
      </c>
      <c r="I386" s="226"/>
      <c r="J386" s="227">
        <f>ROUND(I386*H386,2)</f>
        <v>0</v>
      </c>
      <c r="K386" s="223" t="s">
        <v>21</v>
      </c>
      <c r="L386" s="47"/>
      <c r="M386" s="228" t="s">
        <v>21</v>
      </c>
      <c r="N386" s="229" t="s">
        <v>44</v>
      </c>
      <c r="O386" s="87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32" t="s">
        <v>271</v>
      </c>
      <c r="AT386" s="232" t="s">
        <v>154</v>
      </c>
      <c r="AU386" s="232" t="s">
        <v>83</v>
      </c>
      <c r="AY386" s="19" t="s">
        <v>151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9" t="s">
        <v>81</v>
      </c>
      <c r="BK386" s="233">
        <f>ROUND(I386*H386,2)</f>
        <v>0</v>
      </c>
      <c r="BL386" s="19" t="s">
        <v>271</v>
      </c>
      <c r="BM386" s="232" t="s">
        <v>1196</v>
      </c>
    </row>
    <row r="387" s="2" customFormat="1">
      <c r="A387" s="41"/>
      <c r="B387" s="42"/>
      <c r="C387" s="43"/>
      <c r="D387" s="234" t="s">
        <v>161</v>
      </c>
      <c r="E387" s="43"/>
      <c r="F387" s="235" t="s">
        <v>591</v>
      </c>
      <c r="G387" s="43"/>
      <c r="H387" s="43"/>
      <c r="I387" s="139"/>
      <c r="J387" s="43"/>
      <c r="K387" s="43"/>
      <c r="L387" s="47"/>
      <c r="M387" s="236"/>
      <c r="N387" s="237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19" t="s">
        <v>161</v>
      </c>
      <c r="AU387" s="19" t="s">
        <v>83</v>
      </c>
    </row>
    <row r="388" s="15" customFormat="1">
      <c r="A388" s="15"/>
      <c r="B388" s="260"/>
      <c r="C388" s="261"/>
      <c r="D388" s="234" t="s">
        <v>163</v>
      </c>
      <c r="E388" s="262" t="s">
        <v>21</v>
      </c>
      <c r="F388" s="263" t="s">
        <v>897</v>
      </c>
      <c r="G388" s="261"/>
      <c r="H388" s="262" t="s">
        <v>21</v>
      </c>
      <c r="I388" s="264"/>
      <c r="J388" s="261"/>
      <c r="K388" s="261"/>
      <c r="L388" s="265"/>
      <c r="M388" s="266"/>
      <c r="N388" s="267"/>
      <c r="O388" s="267"/>
      <c r="P388" s="267"/>
      <c r="Q388" s="267"/>
      <c r="R388" s="267"/>
      <c r="S388" s="267"/>
      <c r="T388" s="268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9" t="s">
        <v>163</v>
      </c>
      <c r="AU388" s="269" t="s">
        <v>83</v>
      </c>
      <c r="AV388" s="15" t="s">
        <v>81</v>
      </c>
      <c r="AW388" s="15" t="s">
        <v>35</v>
      </c>
      <c r="AX388" s="15" t="s">
        <v>73</v>
      </c>
      <c r="AY388" s="269" t="s">
        <v>151</v>
      </c>
    </row>
    <row r="389" s="13" customFormat="1">
      <c r="A389" s="13"/>
      <c r="B389" s="238"/>
      <c r="C389" s="239"/>
      <c r="D389" s="234" t="s">
        <v>163</v>
      </c>
      <c r="E389" s="240" t="s">
        <v>21</v>
      </c>
      <c r="F389" s="241" t="s">
        <v>1197</v>
      </c>
      <c r="G389" s="239"/>
      <c r="H389" s="242">
        <v>7.1799999999999997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163</v>
      </c>
      <c r="AU389" s="248" t="s">
        <v>83</v>
      </c>
      <c r="AV389" s="13" t="s">
        <v>83</v>
      </c>
      <c r="AW389" s="13" t="s">
        <v>35</v>
      </c>
      <c r="AX389" s="13" t="s">
        <v>73</v>
      </c>
      <c r="AY389" s="248" t="s">
        <v>151</v>
      </c>
    </row>
    <row r="390" s="13" customFormat="1">
      <c r="A390" s="13"/>
      <c r="B390" s="238"/>
      <c r="C390" s="239"/>
      <c r="D390" s="234" t="s">
        <v>163</v>
      </c>
      <c r="E390" s="240" t="s">
        <v>21</v>
      </c>
      <c r="F390" s="241" t="s">
        <v>1198</v>
      </c>
      <c r="G390" s="239"/>
      <c r="H390" s="242">
        <v>7.3600000000000003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163</v>
      </c>
      <c r="AU390" s="248" t="s">
        <v>83</v>
      </c>
      <c r="AV390" s="13" t="s">
        <v>83</v>
      </c>
      <c r="AW390" s="13" t="s">
        <v>35</v>
      </c>
      <c r="AX390" s="13" t="s">
        <v>73</v>
      </c>
      <c r="AY390" s="248" t="s">
        <v>151</v>
      </c>
    </row>
    <row r="391" s="13" customFormat="1">
      <c r="A391" s="13"/>
      <c r="B391" s="238"/>
      <c r="C391" s="239"/>
      <c r="D391" s="234" t="s">
        <v>163</v>
      </c>
      <c r="E391" s="240" t="s">
        <v>21</v>
      </c>
      <c r="F391" s="241" t="s">
        <v>1199</v>
      </c>
      <c r="G391" s="239"/>
      <c r="H391" s="242">
        <v>7.585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163</v>
      </c>
      <c r="AU391" s="248" t="s">
        <v>83</v>
      </c>
      <c r="AV391" s="13" t="s">
        <v>83</v>
      </c>
      <c r="AW391" s="13" t="s">
        <v>35</v>
      </c>
      <c r="AX391" s="13" t="s">
        <v>73</v>
      </c>
      <c r="AY391" s="248" t="s">
        <v>151</v>
      </c>
    </row>
    <row r="392" s="13" customFormat="1">
      <c r="A392" s="13"/>
      <c r="B392" s="238"/>
      <c r="C392" s="239"/>
      <c r="D392" s="234" t="s">
        <v>163</v>
      </c>
      <c r="E392" s="240" t="s">
        <v>21</v>
      </c>
      <c r="F392" s="241" t="s">
        <v>1200</v>
      </c>
      <c r="G392" s="239"/>
      <c r="H392" s="242">
        <v>7.5300000000000002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163</v>
      </c>
      <c r="AU392" s="248" t="s">
        <v>83</v>
      </c>
      <c r="AV392" s="13" t="s">
        <v>83</v>
      </c>
      <c r="AW392" s="13" t="s">
        <v>35</v>
      </c>
      <c r="AX392" s="13" t="s">
        <v>73</v>
      </c>
      <c r="AY392" s="248" t="s">
        <v>151</v>
      </c>
    </row>
    <row r="393" s="13" customFormat="1">
      <c r="A393" s="13"/>
      <c r="B393" s="238"/>
      <c r="C393" s="239"/>
      <c r="D393" s="234" t="s">
        <v>163</v>
      </c>
      <c r="E393" s="240" t="s">
        <v>21</v>
      </c>
      <c r="F393" s="241" t="s">
        <v>1201</v>
      </c>
      <c r="G393" s="239"/>
      <c r="H393" s="242">
        <v>8.0199999999999996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163</v>
      </c>
      <c r="AU393" s="248" t="s">
        <v>83</v>
      </c>
      <c r="AV393" s="13" t="s">
        <v>83</v>
      </c>
      <c r="AW393" s="13" t="s">
        <v>35</v>
      </c>
      <c r="AX393" s="13" t="s">
        <v>73</v>
      </c>
      <c r="AY393" s="248" t="s">
        <v>151</v>
      </c>
    </row>
    <row r="394" s="13" customFormat="1">
      <c r="A394" s="13"/>
      <c r="B394" s="238"/>
      <c r="C394" s="239"/>
      <c r="D394" s="234" t="s">
        <v>163</v>
      </c>
      <c r="E394" s="240" t="s">
        <v>21</v>
      </c>
      <c r="F394" s="241" t="s">
        <v>1202</v>
      </c>
      <c r="G394" s="239"/>
      <c r="H394" s="242">
        <v>6.4000000000000004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163</v>
      </c>
      <c r="AU394" s="248" t="s">
        <v>83</v>
      </c>
      <c r="AV394" s="13" t="s">
        <v>83</v>
      </c>
      <c r="AW394" s="13" t="s">
        <v>35</v>
      </c>
      <c r="AX394" s="13" t="s">
        <v>73</v>
      </c>
      <c r="AY394" s="248" t="s">
        <v>151</v>
      </c>
    </row>
    <row r="395" s="13" customFormat="1">
      <c r="A395" s="13"/>
      <c r="B395" s="238"/>
      <c r="C395" s="239"/>
      <c r="D395" s="234" t="s">
        <v>163</v>
      </c>
      <c r="E395" s="240" t="s">
        <v>21</v>
      </c>
      <c r="F395" s="241" t="s">
        <v>1203</v>
      </c>
      <c r="G395" s="239"/>
      <c r="H395" s="242">
        <v>4.8449999999999998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8" t="s">
        <v>163</v>
      </c>
      <c r="AU395" s="248" t="s">
        <v>83</v>
      </c>
      <c r="AV395" s="13" t="s">
        <v>83</v>
      </c>
      <c r="AW395" s="13" t="s">
        <v>35</v>
      </c>
      <c r="AX395" s="13" t="s">
        <v>73</v>
      </c>
      <c r="AY395" s="248" t="s">
        <v>151</v>
      </c>
    </row>
    <row r="396" s="13" customFormat="1">
      <c r="A396" s="13"/>
      <c r="B396" s="238"/>
      <c r="C396" s="239"/>
      <c r="D396" s="234" t="s">
        <v>163</v>
      </c>
      <c r="E396" s="240" t="s">
        <v>21</v>
      </c>
      <c r="F396" s="241" t="s">
        <v>1204</v>
      </c>
      <c r="G396" s="239"/>
      <c r="H396" s="242">
        <v>3.98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8" t="s">
        <v>163</v>
      </c>
      <c r="AU396" s="248" t="s">
        <v>83</v>
      </c>
      <c r="AV396" s="13" t="s">
        <v>83</v>
      </c>
      <c r="AW396" s="13" t="s">
        <v>35</v>
      </c>
      <c r="AX396" s="13" t="s">
        <v>73</v>
      </c>
      <c r="AY396" s="248" t="s">
        <v>151</v>
      </c>
    </row>
    <row r="397" s="13" customFormat="1">
      <c r="A397" s="13"/>
      <c r="B397" s="238"/>
      <c r="C397" s="239"/>
      <c r="D397" s="234" t="s">
        <v>163</v>
      </c>
      <c r="E397" s="240" t="s">
        <v>21</v>
      </c>
      <c r="F397" s="241" t="s">
        <v>1205</v>
      </c>
      <c r="G397" s="239"/>
      <c r="H397" s="242">
        <v>7.1299999999999999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163</v>
      </c>
      <c r="AU397" s="248" t="s">
        <v>83</v>
      </c>
      <c r="AV397" s="13" t="s">
        <v>83</v>
      </c>
      <c r="AW397" s="13" t="s">
        <v>35</v>
      </c>
      <c r="AX397" s="13" t="s">
        <v>73</v>
      </c>
      <c r="AY397" s="248" t="s">
        <v>151</v>
      </c>
    </row>
    <row r="398" s="13" customFormat="1">
      <c r="A398" s="13"/>
      <c r="B398" s="238"/>
      <c r="C398" s="239"/>
      <c r="D398" s="234" t="s">
        <v>163</v>
      </c>
      <c r="E398" s="240" t="s">
        <v>21</v>
      </c>
      <c r="F398" s="241" t="s">
        <v>1206</v>
      </c>
      <c r="G398" s="239"/>
      <c r="H398" s="242">
        <v>7.1799999999999997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163</v>
      </c>
      <c r="AU398" s="248" t="s">
        <v>83</v>
      </c>
      <c r="AV398" s="13" t="s">
        <v>83</v>
      </c>
      <c r="AW398" s="13" t="s">
        <v>35</v>
      </c>
      <c r="AX398" s="13" t="s">
        <v>73</v>
      </c>
      <c r="AY398" s="248" t="s">
        <v>151</v>
      </c>
    </row>
    <row r="399" s="13" customFormat="1">
      <c r="A399" s="13"/>
      <c r="B399" s="238"/>
      <c r="C399" s="239"/>
      <c r="D399" s="234" t="s">
        <v>163</v>
      </c>
      <c r="E399" s="240" t="s">
        <v>21</v>
      </c>
      <c r="F399" s="241" t="s">
        <v>1207</v>
      </c>
      <c r="G399" s="239"/>
      <c r="H399" s="242">
        <v>7.3600000000000003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163</v>
      </c>
      <c r="AU399" s="248" t="s">
        <v>83</v>
      </c>
      <c r="AV399" s="13" t="s">
        <v>83</v>
      </c>
      <c r="AW399" s="13" t="s">
        <v>35</v>
      </c>
      <c r="AX399" s="13" t="s">
        <v>73</v>
      </c>
      <c r="AY399" s="248" t="s">
        <v>151</v>
      </c>
    </row>
    <row r="400" s="13" customFormat="1">
      <c r="A400" s="13"/>
      <c r="B400" s="238"/>
      <c r="C400" s="239"/>
      <c r="D400" s="234" t="s">
        <v>163</v>
      </c>
      <c r="E400" s="240" t="s">
        <v>21</v>
      </c>
      <c r="F400" s="241" t="s">
        <v>1208</v>
      </c>
      <c r="G400" s="239"/>
      <c r="H400" s="242">
        <v>6.2000000000000002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163</v>
      </c>
      <c r="AU400" s="248" t="s">
        <v>83</v>
      </c>
      <c r="AV400" s="13" t="s">
        <v>83</v>
      </c>
      <c r="AW400" s="13" t="s">
        <v>35</v>
      </c>
      <c r="AX400" s="13" t="s">
        <v>73</v>
      </c>
      <c r="AY400" s="248" t="s">
        <v>151</v>
      </c>
    </row>
    <row r="401" s="14" customFormat="1">
      <c r="A401" s="14"/>
      <c r="B401" s="249"/>
      <c r="C401" s="250"/>
      <c r="D401" s="234" t="s">
        <v>163</v>
      </c>
      <c r="E401" s="251" t="s">
        <v>21</v>
      </c>
      <c r="F401" s="252" t="s">
        <v>177</v>
      </c>
      <c r="G401" s="250"/>
      <c r="H401" s="253">
        <v>80.769999999999996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9" t="s">
        <v>163</v>
      </c>
      <c r="AU401" s="259" t="s">
        <v>83</v>
      </c>
      <c r="AV401" s="14" t="s">
        <v>159</v>
      </c>
      <c r="AW401" s="14" t="s">
        <v>35</v>
      </c>
      <c r="AX401" s="14" t="s">
        <v>81</v>
      </c>
      <c r="AY401" s="259" t="s">
        <v>151</v>
      </c>
    </row>
    <row r="402" s="2" customFormat="1" ht="16.5" customHeight="1">
      <c r="A402" s="41"/>
      <c r="B402" s="42"/>
      <c r="C402" s="281" t="s">
        <v>624</v>
      </c>
      <c r="D402" s="281" t="s">
        <v>407</v>
      </c>
      <c r="E402" s="282" t="s">
        <v>596</v>
      </c>
      <c r="F402" s="283" t="s">
        <v>597</v>
      </c>
      <c r="G402" s="284" t="s">
        <v>173</v>
      </c>
      <c r="H402" s="285">
        <v>0.69799999999999995</v>
      </c>
      <c r="I402" s="286"/>
      <c r="J402" s="287">
        <f>ROUND(I402*H402,2)</f>
        <v>0</v>
      </c>
      <c r="K402" s="283" t="s">
        <v>158</v>
      </c>
      <c r="L402" s="288"/>
      <c r="M402" s="289" t="s">
        <v>21</v>
      </c>
      <c r="N402" s="290" t="s">
        <v>44</v>
      </c>
      <c r="O402" s="87"/>
      <c r="P402" s="230">
        <f>O402*H402</f>
        <v>0</v>
      </c>
      <c r="Q402" s="230">
        <v>0.55000000000000004</v>
      </c>
      <c r="R402" s="230">
        <f>Q402*H402</f>
        <v>0.38390000000000002</v>
      </c>
      <c r="S402" s="230">
        <v>0</v>
      </c>
      <c r="T402" s="231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32" t="s">
        <v>372</v>
      </c>
      <c r="AT402" s="232" t="s">
        <v>407</v>
      </c>
      <c r="AU402" s="232" t="s">
        <v>83</v>
      </c>
      <c r="AY402" s="19" t="s">
        <v>151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9" t="s">
        <v>81</v>
      </c>
      <c r="BK402" s="233">
        <f>ROUND(I402*H402,2)</f>
        <v>0</v>
      </c>
      <c r="BL402" s="19" t="s">
        <v>271</v>
      </c>
      <c r="BM402" s="232" t="s">
        <v>1209</v>
      </c>
    </row>
    <row r="403" s="2" customFormat="1">
      <c r="A403" s="41"/>
      <c r="B403" s="42"/>
      <c r="C403" s="43"/>
      <c r="D403" s="234" t="s">
        <v>161</v>
      </c>
      <c r="E403" s="43"/>
      <c r="F403" s="235" t="s">
        <v>597</v>
      </c>
      <c r="G403" s="43"/>
      <c r="H403" s="43"/>
      <c r="I403" s="139"/>
      <c r="J403" s="43"/>
      <c r="K403" s="43"/>
      <c r="L403" s="47"/>
      <c r="M403" s="236"/>
      <c r="N403" s="237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19" t="s">
        <v>161</v>
      </c>
      <c r="AU403" s="19" t="s">
        <v>83</v>
      </c>
    </row>
    <row r="404" s="15" customFormat="1">
      <c r="A404" s="15"/>
      <c r="B404" s="260"/>
      <c r="C404" s="261"/>
      <c r="D404" s="234" t="s">
        <v>163</v>
      </c>
      <c r="E404" s="262" t="s">
        <v>21</v>
      </c>
      <c r="F404" s="263" t="s">
        <v>897</v>
      </c>
      <c r="G404" s="261"/>
      <c r="H404" s="262" t="s">
        <v>21</v>
      </c>
      <c r="I404" s="264"/>
      <c r="J404" s="261"/>
      <c r="K404" s="261"/>
      <c r="L404" s="265"/>
      <c r="M404" s="266"/>
      <c r="N404" s="267"/>
      <c r="O404" s="267"/>
      <c r="P404" s="267"/>
      <c r="Q404" s="267"/>
      <c r="R404" s="267"/>
      <c r="S404" s="267"/>
      <c r="T404" s="268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9" t="s">
        <v>163</v>
      </c>
      <c r="AU404" s="269" t="s">
        <v>83</v>
      </c>
      <c r="AV404" s="15" t="s">
        <v>81</v>
      </c>
      <c r="AW404" s="15" t="s">
        <v>35</v>
      </c>
      <c r="AX404" s="15" t="s">
        <v>73</v>
      </c>
      <c r="AY404" s="269" t="s">
        <v>151</v>
      </c>
    </row>
    <row r="405" s="13" customFormat="1">
      <c r="A405" s="13"/>
      <c r="B405" s="238"/>
      <c r="C405" s="239"/>
      <c r="D405" s="234" t="s">
        <v>163</v>
      </c>
      <c r="E405" s="240" t="s">
        <v>21</v>
      </c>
      <c r="F405" s="241" t="s">
        <v>1210</v>
      </c>
      <c r="G405" s="239"/>
      <c r="H405" s="242">
        <v>0.64600000000000002</v>
      </c>
      <c r="I405" s="243"/>
      <c r="J405" s="239"/>
      <c r="K405" s="239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163</v>
      </c>
      <c r="AU405" s="248" t="s">
        <v>83</v>
      </c>
      <c r="AV405" s="13" t="s">
        <v>83</v>
      </c>
      <c r="AW405" s="13" t="s">
        <v>35</v>
      </c>
      <c r="AX405" s="13" t="s">
        <v>73</v>
      </c>
      <c r="AY405" s="248" t="s">
        <v>151</v>
      </c>
    </row>
    <row r="406" s="14" customFormat="1">
      <c r="A406" s="14"/>
      <c r="B406" s="249"/>
      <c r="C406" s="250"/>
      <c r="D406" s="234" t="s">
        <v>163</v>
      </c>
      <c r="E406" s="251" t="s">
        <v>21</v>
      </c>
      <c r="F406" s="252" t="s">
        <v>177</v>
      </c>
      <c r="G406" s="250"/>
      <c r="H406" s="253">
        <v>0.64600000000000002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163</v>
      </c>
      <c r="AU406" s="259" t="s">
        <v>83</v>
      </c>
      <c r="AV406" s="14" t="s">
        <v>159</v>
      </c>
      <c r="AW406" s="14" t="s">
        <v>35</v>
      </c>
      <c r="AX406" s="14" t="s">
        <v>81</v>
      </c>
      <c r="AY406" s="259" t="s">
        <v>151</v>
      </c>
    </row>
    <row r="407" s="13" customFormat="1">
      <c r="A407" s="13"/>
      <c r="B407" s="238"/>
      <c r="C407" s="239"/>
      <c r="D407" s="234" t="s">
        <v>163</v>
      </c>
      <c r="E407" s="239"/>
      <c r="F407" s="241" t="s">
        <v>1211</v>
      </c>
      <c r="G407" s="239"/>
      <c r="H407" s="242">
        <v>0.69799999999999995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163</v>
      </c>
      <c r="AU407" s="248" t="s">
        <v>83</v>
      </c>
      <c r="AV407" s="13" t="s">
        <v>83</v>
      </c>
      <c r="AW407" s="13" t="s">
        <v>4</v>
      </c>
      <c r="AX407" s="13" t="s">
        <v>81</v>
      </c>
      <c r="AY407" s="248" t="s">
        <v>151</v>
      </c>
    </row>
    <row r="408" s="2" customFormat="1" ht="21.75" customHeight="1">
      <c r="A408" s="41"/>
      <c r="B408" s="42"/>
      <c r="C408" s="221" t="s">
        <v>628</v>
      </c>
      <c r="D408" s="221" t="s">
        <v>154</v>
      </c>
      <c r="E408" s="222" t="s">
        <v>603</v>
      </c>
      <c r="F408" s="223" t="s">
        <v>604</v>
      </c>
      <c r="G408" s="224" t="s">
        <v>180</v>
      </c>
      <c r="H408" s="225">
        <v>29.396000000000001</v>
      </c>
      <c r="I408" s="226"/>
      <c r="J408" s="227">
        <f>ROUND(I408*H408,2)</f>
        <v>0</v>
      </c>
      <c r="K408" s="223" t="s">
        <v>158</v>
      </c>
      <c r="L408" s="47"/>
      <c r="M408" s="228" t="s">
        <v>21</v>
      </c>
      <c r="N408" s="229" t="s">
        <v>44</v>
      </c>
      <c r="O408" s="87"/>
      <c r="P408" s="230">
        <f>O408*H408</f>
        <v>0</v>
      </c>
      <c r="Q408" s="230">
        <v>0.00020000000000000001</v>
      </c>
      <c r="R408" s="230">
        <f>Q408*H408</f>
        <v>0.0058792000000000002</v>
      </c>
      <c r="S408" s="230">
        <v>0</v>
      </c>
      <c r="T408" s="231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32" t="s">
        <v>271</v>
      </c>
      <c r="AT408" s="232" t="s">
        <v>154</v>
      </c>
      <c r="AU408" s="232" t="s">
        <v>83</v>
      </c>
      <c r="AY408" s="19" t="s">
        <v>151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19" t="s">
        <v>81</v>
      </c>
      <c r="BK408" s="233">
        <f>ROUND(I408*H408,2)</f>
        <v>0</v>
      </c>
      <c r="BL408" s="19" t="s">
        <v>271</v>
      </c>
      <c r="BM408" s="232" t="s">
        <v>1212</v>
      </c>
    </row>
    <row r="409" s="2" customFormat="1">
      <c r="A409" s="41"/>
      <c r="B409" s="42"/>
      <c r="C409" s="43"/>
      <c r="D409" s="234" t="s">
        <v>161</v>
      </c>
      <c r="E409" s="43"/>
      <c r="F409" s="235" t="s">
        <v>606</v>
      </c>
      <c r="G409" s="43"/>
      <c r="H409" s="43"/>
      <c r="I409" s="139"/>
      <c r="J409" s="43"/>
      <c r="K409" s="43"/>
      <c r="L409" s="47"/>
      <c r="M409" s="236"/>
      <c r="N409" s="237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161</v>
      </c>
      <c r="AU409" s="19" t="s">
        <v>83</v>
      </c>
    </row>
    <row r="410" s="13" customFormat="1">
      <c r="A410" s="13"/>
      <c r="B410" s="238"/>
      <c r="C410" s="239"/>
      <c r="D410" s="234" t="s">
        <v>163</v>
      </c>
      <c r="E410" s="240" t="s">
        <v>21</v>
      </c>
      <c r="F410" s="241" t="s">
        <v>1181</v>
      </c>
      <c r="G410" s="239"/>
      <c r="H410" s="242">
        <v>2.585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163</v>
      </c>
      <c r="AU410" s="248" t="s">
        <v>83</v>
      </c>
      <c r="AV410" s="13" t="s">
        <v>83</v>
      </c>
      <c r="AW410" s="13" t="s">
        <v>35</v>
      </c>
      <c r="AX410" s="13" t="s">
        <v>73</v>
      </c>
      <c r="AY410" s="248" t="s">
        <v>151</v>
      </c>
    </row>
    <row r="411" s="13" customFormat="1">
      <c r="A411" s="13"/>
      <c r="B411" s="238"/>
      <c r="C411" s="239"/>
      <c r="D411" s="234" t="s">
        <v>163</v>
      </c>
      <c r="E411" s="240" t="s">
        <v>21</v>
      </c>
      <c r="F411" s="241" t="s">
        <v>1213</v>
      </c>
      <c r="G411" s="239"/>
      <c r="H411" s="242">
        <v>2.6499999999999999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163</v>
      </c>
      <c r="AU411" s="248" t="s">
        <v>83</v>
      </c>
      <c r="AV411" s="13" t="s">
        <v>83</v>
      </c>
      <c r="AW411" s="13" t="s">
        <v>35</v>
      </c>
      <c r="AX411" s="13" t="s">
        <v>73</v>
      </c>
      <c r="AY411" s="248" t="s">
        <v>151</v>
      </c>
    </row>
    <row r="412" s="13" customFormat="1">
      <c r="A412" s="13"/>
      <c r="B412" s="238"/>
      <c r="C412" s="239"/>
      <c r="D412" s="234" t="s">
        <v>163</v>
      </c>
      <c r="E412" s="240" t="s">
        <v>21</v>
      </c>
      <c r="F412" s="241" t="s">
        <v>1183</v>
      </c>
      <c r="G412" s="239"/>
      <c r="H412" s="242">
        <v>2.7400000000000002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163</v>
      </c>
      <c r="AU412" s="248" t="s">
        <v>83</v>
      </c>
      <c r="AV412" s="13" t="s">
        <v>83</v>
      </c>
      <c r="AW412" s="13" t="s">
        <v>35</v>
      </c>
      <c r="AX412" s="13" t="s">
        <v>73</v>
      </c>
      <c r="AY412" s="248" t="s">
        <v>151</v>
      </c>
    </row>
    <row r="413" s="13" customFormat="1">
      <c r="A413" s="13"/>
      <c r="B413" s="238"/>
      <c r="C413" s="239"/>
      <c r="D413" s="234" t="s">
        <v>163</v>
      </c>
      <c r="E413" s="240" t="s">
        <v>21</v>
      </c>
      <c r="F413" s="241" t="s">
        <v>1184</v>
      </c>
      <c r="G413" s="239"/>
      <c r="H413" s="242">
        <v>2.7109999999999999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163</v>
      </c>
      <c r="AU413" s="248" t="s">
        <v>83</v>
      </c>
      <c r="AV413" s="13" t="s">
        <v>83</v>
      </c>
      <c r="AW413" s="13" t="s">
        <v>35</v>
      </c>
      <c r="AX413" s="13" t="s">
        <v>73</v>
      </c>
      <c r="AY413" s="248" t="s">
        <v>151</v>
      </c>
    </row>
    <row r="414" s="13" customFormat="1">
      <c r="A414" s="13"/>
      <c r="B414" s="238"/>
      <c r="C414" s="239"/>
      <c r="D414" s="234" t="s">
        <v>163</v>
      </c>
      <c r="E414" s="240" t="s">
        <v>21</v>
      </c>
      <c r="F414" s="241" t="s">
        <v>1185</v>
      </c>
      <c r="G414" s="239"/>
      <c r="H414" s="242">
        <v>2.887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163</v>
      </c>
      <c r="AU414" s="248" t="s">
        <v>83</v>
      </c>
      <c r="AV414" s="13" t="s">
        <v>83</v>
      </c>
      <c r="AW414" s="13" t="s">
        <v>35</v>
      </c>
      <c r="AX414" s="13" t="s">
        <v>73</v>
      </c>
      <c r="AY414" s="248" t="s">
        <v>151</v>
      </c>
    </row>
    <row r="415" s="13" customFormat="1">
      <c r="A415" s="13"/>
      <c r="B415" s="238"/>
      <c r="C415" s="239"/>
      <c r="D415" s="234" t="s">
        <v>163</v>
      </c>
      <c r="E415" s="240" t="s">
        <v>21</v>
      </c>
      <c r="F415" s="241" t="s">
        <v>1186</v>
      </c>
      <c r="G415" s="239"/>
      <c r="H415" s="242">
        <v>2.347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8" t="s">
        <v>163</v>
      </c>
      <c r="AU415" s="248" t="s">
        <v>83</v>
      </c>
      <c r="AV415" s="13" t="s">
        <v>83</v>
      </c>
      <c r="AW415" s="13" t="s">
        <v>35</v>
      </c>
      <c r="AX415" s="13" t="s">
        <v>73</v>
      </c>
      <c r="AY415" s="248" t="s">
        <v>151</v>
      </c>
    </row>
    <row r="416" s="13" customFormat="1">
      <c r="A416" s="13"/>
      <c r="B416" s="238"/>
      <c r="C416" s="239"/>
      <c r="D416" s="234" t="s">
        <v>163</v>
      </c>
      <c r="E416" s="240" t="s">
        <v>21</v>
      </c>
      <c r="F416" s="241" t="s">
        <v>1187</v>
      </c>
      <c r="G416" s="239"/>
      <c r="H416" s="242">
        <v>1.8720000000000001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163</v>
      </c>
      <c r="AU416" s="248" t="s">
        <v>83</v>
      </c>
      <c r="AV416" s="13" t="s">
        <v>83</v>
      </c>
      <c r="AW416" s="13" t="s">
        <v>35</v>
      </c>
      <c r="AX416" s="13" t="s">
        <v>73</v>
      </c>
      <c r="AY416" s="248" t="s">
        <v>151</v>
      </c>
    </row>
    <row r="417" s="13" customFormat="1">
      <c r="A417" s="13"/>
      <c r="B417" s="238"/>
      <c r="C417" s="239"/>
      <c r="D417" s="234" t="s">
        <v>163</v>
      </c>
      <c r="E417" s="240" t="s">
        <v>21</v>
      </c>
      <c r="F417" s="241" t="s">
        <v>1188</v>
      </c>
      <c r="G417" s="239"/>
      <c r="H417" s="242">
        <v>1.5409999999999999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163</v>
      </c>
      <c r="AU417" s="248" t="s">
        <v>83</v>
      </c>
      <c r="AV417" s="13" t="s">
        <v>83</v>
      </c>
      <c r="AW417" s="13" t="s">
        <v>35</v>
      </c>
      <c r="AX417" s="13" t="s">
        <v>73</v>
      </c>
      <c r="AY417" s="248" t="s">
        <v>151</v>
      </c>
    </row>
    <row r="418" s="13" customFormat="1">
      <c r="A418" s="13"/>
      <c r="B418" s="238"/>
      <c r="C418" s="239"/>
      <c r="D418" s="234" t="s">
        <v>163</v>
      </c>
      <c r="E418" s="240" t="s">
        <v>21</v>
      </c>
      <c r="F418" s="241" t="s">
        <v>1189</v>
      </c>
      <c r="G418" s="239"/>
      <c r="H418" s="242">
        <v>2.5670000000000002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163</v>
      </c>
      <c r="AU418" s="248" t="s">
        <v>83</v>
      </c>
      <c r="AV418" s="13" t="s">
        <v>83</v>
      </c>
      <c r="AW418" s="13" t="s">
        <v>35</v>
      </c>
      <c r="AX418" s="13" t="s">
        <v>73</v>
      </c>
      <c r="AY418" s="248" t="s">
        <v>151</v>
      </c>
    </row>
    <row r="419" s="13" customFormat="1">
      <c r="A419" s="13"/>
      <c r="B419" s="238"/>
      <c r="C419" s="239"/>
      <c r="D419" s="234" t="s">
        <v>163</v>
      </c>
      <c r="E419" s="240" t="s">
        <v>21</v>
      </c>
      <c r="F419" s="241" t="s">
        <v>1190</v>
      </c>
      <c r="G419" s="239"/>
      <c r="H419" s="242">
        <v>2.585</v>
      </c>
      <c r="I419" s="243"/>
      <c r="J419" s="239"/>
      <c r="K419" s="239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163</v>
      </c>
      <c r="AU419" s="248" t="s">
        <v>83</v>
      </c>
      <c r="AV419" s="13" t="s">
        <v>83</v>
      </c>
      <c r="AW419" s="13" t="s">
        <v>35</v>
      </c>
      <c r="AX419" s="13" t="s">
        <v>73</v>
      </c>
      <c r="AY419" s="248" t="s">
        <v>151</v>
      </c>
    </row>
    <row r="420" s="13" customFormat="1">
      <c r="A420" s="13"/>
      <c r="B420" s="238"/>
      <c r="C420" s="239"/>
      <c r="D420" s="234" t="s">
        <v>163</v>
      </c>
      <c r="E420" s="240" t="s">
        <v>21</v>
      </c>
      <c r="F420" s="241" t="s">
        <v>1191</v>
      </c>
      <c r="G420" s="239"/>
      <c r="H420" s="242">
        <v>2.6499999999999999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163</v>
      </c>
      <c r="AU420" s="248" t="s">
        <v>83</v>
      </c>
      <c r="AV420" s="13" t="s">
        <v>83</v>
      </c>
      <c r="AW420" s="13" t="s">
        <v>35</v>
      </c>
      <c r="AX420" s="13" t="s">
        <v>73</v>
      </c>
      <c r="AY420" s="248" t="s">
        <v>151</v>
      </c>
    </row>
    <row r="421" s="13" customFormat="1">
      <c r="A421" s="13"/>
      <c r="B421" s="238"/>
      <c r="C421" s="239"/>
      <c r="D421" s="234" t="s">
        <v>163</v>
      </c>
      <c r="E421" s="240" t="s">
        <v>21</v>
      </c>
      <c r="F421" s="241" t="s">
        <v>1192</v>
      </c>
      <c r="G421" s="239"/>
      <c r="H421" s="242">
        <v>2.2610000000000001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163</v>
      </c>
      <c r="AU421" s="248" t="s">
        <v>83</v>
      </c>
      <c r="AV421" s="13" t="s">
        <v>83</v>
      </c>
      <c r="AW421" s="13" t="s">
        <v>35</v>
      </c>
      <c r="AX421" s="13" t="s">
        <v>73</v>
      </c>
      <c r="AY421" s="248" t="s">
        <v>151</v>
      </c>
    </row>
    <row r="422" s="14" customFormat="1">
      <c r="A422" s="14"/>
      <c r="B422" s="249"/>
      <c r="C422" s="250"/>
      <c r="D422" s="234" t="s">
        <v>163</v>
      </c>
      <c r="E422" s="251" t="s">
        <v>21</v>
      </c>
      <c r="F422" s="252" t="s">
        <v>177</v>
      </c>
      <c r="G422" s="250"/>
      <c r="H422" s="253">
        <v>29.396000000000001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9" t="s">
        <v>163</v>
      </c>
      <c r="AU422" s="259" t="s">
        <v>83</v>
      </c>
      <c r="AV422" s="14" t="s">
        <v>159</v>
      </c>
      <c r="AW422" s="14" t="s">
        <v>35</v>
      </c>
      <c r="AX422" s="14" t="s">
        <v>81</v>
      </c>
      <c r="AY422" s="259" t="s">
        <v>151</v>
      </c>
    </row>
    <row r="423" s="2" customFormat="1" ht="21.75" customHeight="1">
      <c r="A423" s="41"/>
      <c r="B423" s="42"/>
      <c r="C423" s="221" t="s">
        <v>632</v>
      </c>
      <c r="D423" s="221" t="s">
        <v>154</v>
      </c>
      <c r="E423" s="222" t="s">
        <v>904</v>
      </c>
      <c r="F423" s="223" t="s">
        <v>905</v>
      </c>
      <c r="G423" s="224" t="s">
        <v>297</v>
      </c>
      <c r="H423" s="225">
        <v>3.3900000000000001</v>
      </c>
      <c r="I423" s="226"/>
      <c r="J423" s="227">
        <f>ROUND(I423*H423,2)</f>
        <v>0</v>
      </c>
      <c r="K423" s="223" t="s">
        <v>158</v>
      </c>
      <c r="L423" s="47"/>
      <c r="M423" s="228" t="s">
        <v>21</v>
      </c>
      <c r="N423" s="229" t="s">
        <v>44</v>
      </c>
      <c r="O423" s="87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32" t="s">
        <v>271</v>
      </c>
      <c r="AT423" s="232" t="s">
        <v>154</v>
      </c>
      <c r="AU423" s="232" t="s">
        <v>83</v>
      </c>
      <c r="AY423" s="19" t="s">
        <v>151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9" t="s">
        <v>81</v>
      </c>
      <c r="BK423" s="233">
        <f>ROUND(I423*H423,2)</f>
        <v>0</v>
      </c>
      <c r="BL423" s="19" t="s">
        <v>271</v>
      </c>
      <c r="BM423" s="232" t="s">
        <v>1214</v>
      </c>
    </row>
    <row r="424" s="2" customFormat="1">
      <c r="A424" s="41"/>
      <c r="B424" s="42"/>
      <c r="C424" s="43"/>
      <c r="D424" s="234" t="s">
        <v>161</v>
      </c>
      <c r="E424" s="43"/>
      <c r="F424" s="235" t="s">
        <v>907</v>
      </c>
      <c r="G424" s="43"/>
      <c r="H424" s="43"/>
      <c r="I424" s="139"/>
      <c r="J424" s="43"/>
      <c r="K424" s="43"/>
      <c r="L424" s="47"/>
      <c r="M424" s="236"/>
      <c r="N424" s="237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161</v>
      </c>
      <c r="AU424" s="19" t="s">
        <v>83</v>
      </c>
    </row>
    <row r="425" s="15" customFormat="1">
      <c r="A425" s="15"/>
      <c r="B425" s="260"/>
      <c r="C425" s="261"/>
      <c r="D425" s="234" t="s">
        <v>163</v>
      </c>
      <c r="E425" s="262" t="s">
        <v>21</v>
      </c>
      <c r="F425" s="263" t="s">
        <v>912</v>
      </c>
      <c r="G425" s="261"/>
      <c r="H425" s="262" t="s">
        <v>21</v>
      </c>
      <c r="I425" s="264"/>
      <c r="J425" s="261"/>
      <c r="K425" s="261"/>
      <c r="L425" s="265"/>
      <c r="M425" s="266"/>
      <c r="N425" s="267"/>
      <c r="O425" s="267"/>
      <c r="P425" s="267"/>
      <c r="Q425" s="267"/>
      <c r="R425" s="267"/>
      <c r="S425" s="267"/>
      <c r="T425" s="268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9" t="s">
        <v>163</v>
      </c>
      <c r="AU425" s="269" t="s">
        <v>83</v>
      </c>
      <c r="AV425" s="15" t="s">
        <v>81</v>
      </c>
      <c r="AW425" s="15" t="s">
        <v>35</v>
      </c>
      <c r="AX425" s="15" t="s">
        <v>73</v>
      </c>
      <c r="AY425" s="269" t="s">
        <v>151</v>
      </c>
    </row>
    <row r="426" s="13" customFormat="1">
      <c r="A426" s="13"/>
      <c r="B426" s="238"/>
      <c r="C426" s="239"/>
      <c r="D426" s="234" t="s">
        <v>163</v>
      </c>
      <c r="E426" s="240" t="s">
        <v>21</v>
      </c>
      <c r="F426" s="241" t="s">
        <v>1215</v>
      </c>
      <c r="G426" s="239"/>
      <c r="H426" s="242">
        <v>0.79000000000000004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163</v>
      </c>
      <c r="AU426" s="248" t="s">
        <v>83</v>
      </c>
      <c r="AV426" s="13" t="s">
        <v>83</v>
      </c>
      <c r="AW426" s="13" t="s">
        <v>35</v>
      </c>
      <c r="AX426" s="13" t="s">
        <v>73</v>
      </c>
      <c r="AY426" s="248" t="s">
        <v>151</v>
      </c>
    </row>
    <row r="427" s="13" customFormat="1">
      <c r="A427" s="13"/>
      <c r="B427" s="238"/>
      <c r="C427" s="239"/>
      <c r="D427" s="234" t="s">
        <v>163</v>
      </c>
      <c r="E427" s="240" t="s">
        <v>21</v>
      </c>
      <c r="F427" s="241" t="s">
        <v>1216</v>
      </c>
      <c r="G427" s="239"/>
      <c r="H427" s="242">
        <v>2.6000000000000001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163</v>
      </c>
      <c r="AU427" s="248" t="s">
        <v>83</v>
      </c>
      <c r="AV427" s="13" t="s">
        <v>83</v>
      </c>
      <c r="AW427" s="13" t="s">
        <v>35</v>
      </c>
      <c r="AX427" s="13" t="s">
        <v>73</v>
      </c>
      <c r="AY427" s="248" t="s">
        <v>151</v>
      </c>
    </row>
    <row r="428" s="14" customFormat="1">
      <c r="A428" s="14"/>
      <c r="B428" s="249"/>
      <c r="C428" s="250"/>
      <c r="D428" s="234" t="s">
        <v>163</v>
      </c>
      <c r="E428" s="251" t="s">
        <v>21</v>
      </c>
      <c r="F428" s="252" t="s">
        <v>177</v>
      </c>
      <c r="G428" s="250"/>
      <c r="H428" s="253">
        <v>3.3900000000000001</v>
      </c>
      <c r="I428" s="254"/>
      <c r="J428" s="250"/>
      <c r="K428" s="250"/>
      <c r="L428" s="255"/>
      <c r="M428" s="256"/>
      <c r="N428" s="257"/>
      <c r="O428" s="257"/>
      <c r="P428" s="257"/>
      <c r="Q428" s="257"/>
      <c r="R428" s="257"/>
      <c r="S428" s="257"/>
      <c r="T428" s="25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9" t="s">
        <v>163</v>
      </c>
      <c r="AU428" s="259" t="s">
        <v>83</v>
      </c>
      <c r="AV428" s="14" t="s">
        <v>159</v>
      </c>
      <c r="AW428" s="14" t="s">
        <v>35</v>
      </c>
      <c r="AX428" s="14" t="s">
        <v>81</v>
      </c>
      <c r="AY428" s="259" t="s">
        <v>151</v>
      </c>
    </row>
    <row r="429" s="2" customFormat="1" ht="21.75" customHeight="1">
      <c r="A429" s="41"/>
      <c r="B429" s="42"/>
      <c r="C429" s="281" t="s">
        <v>639</v>
      </c>
      <c r="D429" s="281" t="s">
        <v>407</v>
      </c>
      <c r="E429" s="282" t="s">
        <v>909</v>
      </c>
      <c r="F429" s="283" t="s">
        <v>910</v>
      </c>
      <c r="G429" s="284" t="s">
        <v>173</v>
      </c>
      <c r="H429" s="285">
        <v>0.029000000000000001</v>
      </c>
      <c r="I429" s="286"/>
      <c r="J429" s="287">
        <f>ROUND(I429*H429,2)</f>
        <v>0</v>
      </c>
      <c r="K429" s="283" t="s">
        <v>158</v>
      </c>
      <c r="L429" s="288"/>
      <c r="M429" s="289" t="s">
        <v>21</v>
      </c>
      <c r="N429" s="290" t="s">
        <v>44</v>
      </c>
      <c r="O429" s="87"/>
      <c r="P429" s="230">
        <f>O429*H429</f>
        <v>0</v>
      </c>
      <c r="Q429" s="230">
        <v>0.55000000000000004</v>
      </c>
      <c r="R429" s="230">
        <f>Q429*H429</f>
        <v>0.015950000000000002</v>
      </c>
      <c r="S429" s="230">
        <v>0</v>
      </c>
      <c r="T429" s="231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32" t="s">
        <v>372</v>
      </c>
      <c r="AT429" s="232" t="s">
        <v>407</v>
      </c>
      <c r="AU429" s="232" t="s">
        <v>83</v>
      </c>
      <c r="AY429" s="19" t="s">
        <v>151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9" t="s">
        <v>81</v>
      </c>
      <c r="BK429" s="233">
        <f>ROUND(I429*H429,2)</f>
        <v>0</v>
      </c>
      <c r="BL429" s="19" t="s">
        <v>271</v>
      </c>
      <c r="BM429" s="232" t="s">
        <v>1217</v>
      </c>
    </row>
    <row r="430" s="2" customFormat="1">
      <c r="A430" s="41"/>
      <c r="B430" s="42"/>
      <c r="C430" s="43"/>
      <c r="D430" s="234" t="s">
        <v>161</v>
      </c>
      <c r="E430" s="43"/>
      <c r="F430" s="235" t="s">
        <v>910</v>
      </c>
      <c r="G430" s="43"/>
      <c r="H430" s="43"/>
      <c r="I430" s="139"/>
      <c r="J430" s="43"/>
      <c r="K430" s="43"/>
      <c r="L430" s="47"/>
      <c r="M430" s="236"/>
      <c r="N430" s="237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9" t="s">
        <v>161</v>
      </c>
      <c r="AU430" s="19" t="s">
        <v>83</v>
      </c>
    </row>
    <row r="431" s="13" customFormat="1">
      <c r="A431" s="13"/>
      <c r="B431" s="238"/>
      <c r="C431" s="239"/>
      <c r="D431" s="234" t="s">
        <v>163</v>
      </c>
      <c r="E431" s="240" t="s">
        <v>21</v>
      </c>
      <c r="F431" s="241" t="s">
        <v>1218</v>
      </c>
      <c r="G431" s="239"/>
      <c r="H431" s="242">
        <v>0.0060000000000000001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8" t="s">
        <v>163</v>
      </c>
      <c r="AU431" s="248" t="s">
        <v>83</v>
      </c>
      <c r="AV431" s="13" t="s">
        <v>83</v>
      </c>
      <c r="AW431" s="13" t="s">
        <v>35</v>
      </c>
      <c r="AX431" s="13" t="s">
        <v>73</v>
      </c>
      <c r="AY431" s="248" t="s">
        <v>151</v>
      </c>
    </row>
    <row r="432" s="13" customFormat="1">
      <c r="A432" s="13"/>
      <c r="B432" s="238"/>
      <c r="C432" s="239"/>
      <c r="D432" s="234" t="s">
        <v>163</v>
      </c>
      <c r="E432" s="240" t="s">
        <v>21</v>
      </c>
      <c r="F432" s="241" t="s">
        <v>1219</v>
      </c>
      <c r="G432" s="239"/>
      <c r="H432" s="242">
        <v>0.021000000000000001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163</v>
      </c>
      <c r="AU432" s="248" t="s">
        <v>83</v>
      </c>
      <c r="AV432" s="13" t="s">
        <v>83</v>
      </c>
      <c r="AW432" s="13" t="s">
        <v>35</v>
      </c>
      <c r="AX432" s="13" t="s">
        <v>73</v>
      </c>
      <c r="AY432" s="248" t="s">
        <v>151</v>
      </c>
    </row>
    <row r="433" s="14" customFormat="1">
      <c r="A433" s="14"/>
      <c r="B433" s="249"/>
      <c r="C433" s="250"/>
      <c r="D433" s="234" t="s">
        <v>163</v>
      </c>
      <c r="E433" s="251" t="s">
        <v>21</v>
      </c>
      <c r="F433" s="252" t="s">
        <v>177</v>
      </c>
      <c r="G433" s="250"/>
      <c r="H433" s="253">
        <v>0.027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9" t="s">
        <v>163</v>
      </c>
      <c r="AU433" s="259" t="s">
        <v>83</v>
      </c>
      <c r="AV433" s="14" t="s">
        <v>159</v>
      </c>
      <c r="AW433" s="14" t="s">
        <v>35</v>
      </c>
      <c r="AX433" s="14" t="s">
        <v>81</v>
      </c>
      <c r="AY433" s="259" t="s">
        <v>151</v>
      </c>
    </row>
    <row r="434" s="13" customFormat="1">
      <c r="A434" s="13"/>
      <c r="B434" s="238"/>
      <c r="C434" s="239"/>
      <c r="D434" s="234" t="s">
        <v>163</v>
      </c>
      <c r="E434" s="239"/>
      <c r="F434" s="241" t="s">
        <v>1220</v>
      </c>
      <c r="G434" s="239"/>
      <c r="H434" s="242">
        <v>0.029000000000000001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8" t="s">
        <v>163</v>
      </c>
      <c r="AU434" s="248" t="s">
        <v>83</v>
      </c>
      <c r="AV434" s="13" t="s">
        <v>83</v>
      </c>
      <c r="AW434" s="13" t="s">
        <v>4</v>
      </c>
      <c r="AX434" s="13" t="s">
        <v>81</v>
      </c>
      <c r="AY434" s="248" t="s">
        <v>151</v>
      </c>
    </row>
    <row r="435" s="2" customFormat="1" ht="16.5" customHeight="1">
      <c r="A435" s="41"/>
      <c r="B435" s="42"/>
      <c r="C435" s="281" t="s">
        <v>645</v>
      </c>
      <c r="D435" s="281" t="s">
        <v>407</v>
      </c>
      <c r="E435" s="282" t="s">
        <v>629</v>
      </c>
      <c r="F435" s="283" t="s">
        <v>630</v>
      </c>
      <c r="G435" s="284" t="s">
        <v>157</v>
      </c>
      <c r="H435" s="285">
        <v>4</v>
      </c>
      <c r="I435" s="286"/>
      <c r="J435" s="287">
        <f>ROUND(I435*H435,2)</f>
        <v>0</v>
      </c>
      <c r="K435" s="283" t="s">
        <v>21</v>
      </c>
      <c r="L435" s="288"/>
      <c r="M435" s="289" t="s">
        <v>21</v>
      </c>
      <c r="N435" s="290" t="s">
        <v>44</v>
      </c>
      <c r="O435" s="87"/>
      <c r="P435" s="230">
        <f>O435*H435</f>
        <v>0</v>
      </c>
      <c r="Q435" s="230">
        <v>0.00024000000000000001</v>
      </c>
      <c r="R435" s="230">
        <f>Q435*H435</f>
        <v>0.00096000000000000002</v>
      </c>
      <c r="S435" s="230">
        <v>0</v>
      </c>
      <c r="T435" s="231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32" t="s">
        <v>372</v>
      </c>
      <c r="AT435" s="232" t="s">
        <v>407</v>
      </c>
      <c r="AU435" s="232" t="s">
        <v>83</v>
      </c>
      <c r="AY435" s="19" t="s">
        <v>151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9" t="s">
        <v>81</v>
      </c>
      <c r="BK435" s="233">
        <f>ROUND(I435*H435,2)</f>
        <v>0</v>
      </c>
      <c r="BL435" s="19" t="s">
        <v>271</v>
      </c>
      <c r="BM435" s="232" t="s">
        <v>1221</v>
      </c>
    </row>
    <row r="436" s="2" customFormat="1">
      <c r="A436" s="41"/>
      <c r="B436" s="42"/>
      <c r="C436" s="43"/>
      <c r="D436" s="234" t="s">
        <v>161</v>
      </c>
      <c r="E436" s="43"/>
      <c r="F436" s="235" t="s">
        <v>630</v>
      </c>
      <c r="G436" s="43"/>
      <c r="H436" s="43"/>
      <c r="I436" s="139"/>
      <c r="J436" s="43"/>
      <c r="K436" s="43"/>
      <c r="L436" s="47"/>
      <c r="M436" s="236"/>
      <c r="N436" s="237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9" t="s">
        <v>161</v>
      </c>
      <c r="AU436" s="19" t="s">
        <v>83</v>
      </c>
    </row>
    <row r="437" s="13" customFormat="1">
      <c r="A437" s="13"/>
      <c r="B437" s="238"/>
      <c r="C437" s="239"/>
      <c r="D437" s="234" t="s">
        <v>163</v>
      </c>
      <c r="E437" s="240" t="s">
        <v>21</v>
      </c>
      <c r="F437" s="241" t="s">
        <v>1222</v>
      </c>
      <c r="G437" s="239"/>
      <c r="H437" s="242">
        <v>2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8" t="s">
        <v>163</v>
      </c>
      <c r="AU437" s="248" t="s">
        <v>83</v>
      </c>
      <c r="AV437" s="13" t="s">
        <v>83</v>
      </c>
      <c r="AW437" s="13" t="s">
        <v>35</v>
      </c>
      <c r="AX437" s="13" t="s">
        <v>73</v>
      </c>
      <c r="AY437" s="248" t="s">
        <v>151</v>
      </c>
    </row>
    <row r="438" s="13" customFormat="1">
      <c r="A438" s="13"/>
      <c r="B438" s="238"/>
      <c r="C438" s="239"/>
      <c r="D438" s="234" t="s">
        <v>163</v>
      </c>
      <c r="E438" s="240" t="s">
        <v>21</v>
      </c>
      <c r="F438" s="241" t="s">
        <v>1223</v>
      </c>
      <c r="G438" s="239"/>
      <c r="H438" s="242">
        <v>2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163</v>
      </c>
      <c r="AU438" s="248" t="s">
        <v>83</v>
      </c>
      <c r="AV438" s="13" t="s">
        <v>83</v>
      </c>
      <c r="AW438" s="13" t="s">
        <v>35</v>
      </c>
      <c r="AX438" s="13" t="s">
        <v>73</v>
      </c>
      <c r="AY438" s="248" t="s">
        <v>151</v>
      </c>
    </row>
    <row r="439" s="14" customFormat="1">
      <c r="A439" s="14"/>
      <c r="B439" s="249"/>
      <c r="C439" s="250"/>
      <c r="D439" s="234" t="s">
        <v>163</v>
      </c>
      <c r="E439" s="251" t="s">
        <v>21</v>
      </c>
      <c r="F439" s="252" t="s">
        <v>177</v>
      </c>
      <c r="G439" s="250"/>
      <c r="H439" s="253">
        <v>4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163</v>
      </c>
      <c r="AU439" s="259" t="s">
        <v>83</v>
      </c>
      <c r="AV439" s="14" t="s">
        <v>159</v>
      </c>
      <c r="AW439" s="14" t="s">
        <v>35</v>
      </c>
      <c r="AX439" s="14" t="s">
        <v>81</v>
      </c>
      <c r="AY439" s="259" t="s">
        <v>151</v>
      </c>
    </row>
    <row r="440" s="2" customFormat="1" ht="21.75" customHeight="1">
      <c r="A440" s="41"/>
      <c r="B440" s="42"/>
      <c r="C440" s="221" t="s">
        <v>651</v>
      </c>
      <c r="D440" s="221" t="s">
        <v>154</v>
      </c>
      <c r="E440" s="222" t="s">
        <v>608</v>
      </c>
      <c r="F440" s="223" t="s">
        <v>609</v>
      </c>
      <c r="G440" s="224" t="s">
        <v>297</v>
      </c>
      <c r="H440" s="225">
        <v>6.7999999999999998</v>
      </c>
      <c r="I440" s="226"/>
      <c r="J440" s="227">
        <f>ROUND(I440*H440,2)</f>
        <v>0</v>
      </c>
      <c r="K440" s="223" t="s">
        <v>158</v>
      </c>
      <c r="L440" s="47"/>
      <c r="M440" s="228" t="s">
        <v>21</v>
      </c>
      <c r="N440" s="229" t="s">
        <v>44</v>
      </c>
      <c r="O440" s="87"/>
      <c r="P440" s="230">
        <f>O440*H440</f>
        <v>0</v>
      </c>
      <c r="Q440" s="230">
        <v>0</v>
      </c>
      <c r="R440" s="230">
        <f>Q440*H440</f>
        <v>0</v>
      </c>
      <c r="S440" s="230">
        <v>0</v>
      </c>
      <c r="T440" s="231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32" t="s">
        <v>271</v>
      </c>
      <c r="AT440" s="232" t="s">
        <v>154</v>
      </c>
      <c r="AU440" s="232" t="s">
        <v>83</v>
      </c>
      <c r="AY440" s="19" t="s">
        <v>151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9" t="s">
        <v>81</v>
      </c>
      <c r="BK440" s="233">
        <f>ROUND(I440*H440,2)</f>
        <v>0</v>
      </c>
      <c r="BL440" s="19" t="s">
        <v>271</v>
      </c>
      <c r="BM440" s="232" t="s">
        <v>1224</v>
      </c>
    </row>
    <row r="441" s="2" customFormat="1">
      <c r="A441" s="41"/>
      <c r="B441" s="42"/>
      <c r="C441" s="43"/>
      <c r="D441" s="234" t="s">
        <v>161</v>
      </c>
      <c r="E441" s="43"/>
      <c r="F441" s="235" t="s">
        <v>611</v>
      </c>
      <c r="G441" s="43"/>
      <c r="H441" s="43"/>
      <c r="I441" s="139"/>
      <c r="J441" s="43"/>
      <c r="K441" s="43"/>
      <c r="L441" s="47"/>
      <c r="M441" s="236"/>
      <c r="N441" s="237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161</v>
      </c>
      <c r="AU441" s="19" t="s">
        <v>83</v>
      </c>
    </row>
    <row r="442" s="15" customFormat="1">
      <c r="A442" s="15"/>
      <c r="B442" s="260"/>
      <c r="C442" s="261"/>
      <c r="D442" s="234" t="s">
        <v>163</v>
      </c>
      <c r="E442" s="262" t="s">
        <v>21</v>
      </c>
      <c r="F442" s="263" t="s">
        <v>1225</v>
      </c>
      <c r="G442" s="261"/>
      <c r="H442" s="262" t="s">
        <v>21</v>
      </c>
      <c r="I442" s="264"/>
      <c r="J442" s="261"/>
      <c r="K442" s="261"/>
      <c r="L442" s="265"/>
      <c r="M442" s="266"/>
      <c r="N442" s="267"/>
      <c r="O442" s="267"/>
      <c r="P442" s="267"/>
      <c r="Q442" s="267"/>
      <c r="R442" s="267"/>
      <c r="S442" s="267"/>
      <c r="T442" s="268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9" t="s">
        <v>163</v>
      </c>
      <c r="AU442" s="269" t="s">
        <v>83</v>
      </c>
      <c r="AV442" s="15" t="s">
        <v>81</v>
      </c>
      <c r="AW442" s="15" t="s">
        <v>35</v>
      </c>
      <c r="AX442" s="15" t="s">
        <v>73</v>
      </c>
      <c r="AY442" s="269" t="s">
        <v>151</v>
      </c>
    </row>
    <row r="443" s="13" customFormat="1">
      <c r="A443" s="13"/>
      <c r="B443" s="238"/>
      <c r="C443" s="239"/>
      <c r="D443" s="234" t="s">
        <v>163</v>
      </c>
      <c r="E443" s="240" t="s">
        <v>21</v>
      </c>
      <c r="F443" s="241" t="s">
        <v>1226</v>
      </c>
      <c r="G443" s="239"/>
      <c r="H443" s="242">
        <v>0.81000000000000005</v>
      </c>
      <c r="I443" s="243"/>
      <c r="J443" s="239"/>
      <c r="K443" s="239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163</v>
      </c>
      <c r="AU443" s="248" t="s">
        <v>83</v>
      </c>
      <c r="AV443" s="13" t="s">
        <v>83</v>
      </c>
      <c r="AW443" s="13" t="s">
        <v>35</v>
      </c>
      <c r="AX443" s="13" t="s">
        <v>73</v>
      </c>
      <c r="AY443" s="248" t="s">
        <v>151</v>
      </c>
    </row>
    <row r="444" s="13" customFormat="1">
      <c r="A444" s="13"/>
      <c r="B444" s="238"/>
      <c r="C444" s="239"/>
      <c r="D444" s="234" t="s">
        <v>163</v>
      </c>
      <c r="E444" s="240" t="s">
        <v>21</v>
      </c>
      <c r="F444" s="241" t="s">
        <v>1227</v>
      </c>
      <c r="G444" s="239"/>
      <c r="H444" s="242">
        <v>0.54000000000000004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163</v>
      </c>
      <c r="AU444" s="248" t="s">
        <v>83</v>
      </c>
      <c r="AV444" s="13" t="s">
        <v>83</v>
      </c>
      <c r="AW444" s="13" t="s">
        <v>35</v>
      </c>
      <c r="AX444" s="13" t="s">
        <v>73</v>
      </c>
      <c r="AY444" s="248" t="s">
        <v>151</v>
      </c>
    </row>
    <row r="445" s="16" customFormat="1">
      <c r="A445" s="16"/>
      <c r="B445" s="270"/>
      <c r="C445" s="271"/>
      <c r="D445" s="234" t="s">
        <v>163</v>
      </c>
      <c r="E445" s="272" t="s">
        <v>21</v>
      </c>
      <c r="F445" s="273" t="s">
        <v>250</v>
      </c>
      <c r="G445" s="271"/>
      <c r="H445" s="274">
        <v>1.3500000000000001</v>
      </c>
      <c r="I445" s="275"/>
      <c r="J445" s="271"/>
      <c r="K445" s="271"/>
      <c r="L445" s="276"/>
      <c r="M445" s="277"/>
      <c r="N445" s="278"/>
      <c r="O445" s="278"/>
      <c r="P445" s="278"/>
      <c r="Q445" s="278"/>
      <c r="R445" s="278"/>
      <c r="S445" s="278"/>
      <c r="T445" s="279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T445" s="280" t="s">
        <v>163</v>
      </c>
      <c r="AU445" s="280" t="s">
        <v>83</v>
      </c>
      <c r="AV445" s="16" t="s">
        <v>152</v>
      </c>
      <c r="AW445" s="16" t="s">
        <v>35</v>
      </c>
      <c r="AX445" s="16" t="s">
        <v>73</v>
      </c>
      <c r="AY445" s="280" t="s">
        <v>151</v>
      </c>
    </row>
    <row r="446" s="15" customFormat="1">
      <c r="A446" s="15"/>
      <c r="B446" s="260"/>
      <c r="C446" s="261"/>
      <c r="D446" s="234" t="s">
        <v>163</v>
      </c>
      <c r="E446" s="262" t="s">
        <v>21</v>
      </c>
      <c r="F446" s="263" t="s">
        <v>897</v>
      </c>
      <c r="G446" s="261"/>
      <c r="H446" s="262" t="s">
        <v>21</v>
      </c>
      <c r="I446" s="264"/>
      <c r="J446" s="261"/>
      <c r="K446" s="261"/>
      <c r="L446" s="265"/>
      <c r="M446" s="266"/>
      <c r="N446" s="267"/>
      <c r="O446" s="267"/>
      <c r="P446" s="267"/>
      <c r="Q446" s="267"/>
      <c r="R446" s="267"/>
      <c r="S446" s="267"/>
      <c r="T446" s="268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9" t="s">
        <v>163</v>
      </c>
      <c r="AU446" s="269" t="s">
        <v>83</v>
      </c>
      <c r="AV446" s="15" t="s">
        <v>81</v>
      </c>
      <c r="AW446" s="15" t="s">
        <v>35</v>
      </c>
      <c r="AX446" s="15" t="s">
        <v>73</v>
      </c>
      <c r="AY446" s="269" t="s">
        <v>151</v>
      </c>
    </row>
    <row r="447" s="13" customFormat="1">
      <c r="A447" s="13"/>
      <c r="B447" s="238"/>
      <c r="C447" s="239"/>
      <c r="D447" s="234" t="s">
        <v>163</v>
      </c>
      <c r="E447" s="240" t="s">
        <v>21</v>
      </c>
      <c r="F447" s="241" t="s">
        <v>1228</v>
      </c>
      <c r="G447" s="239"/>
      <c r="H447" s="242">
        <v>4.7300000000000004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163</v>
      </c>
      <c r="AU447" s="248" t="s">
        <v>83</v>
      </c>
      <c r="AV447" s="13" t="s">
        <v>83</v>
      </c>
      <c r="AW447" s="13" t="s">
        <v>35</v>
      </c>
      <c r="AX447" s="13" t="s">
        <v>73</v>
      </c>
      <c r="AY447" s="248" t="s">
        <v>151</v>
      </c>
    </row>
    <row r="448" s="13" customFormat="1">
      <c r="A448" s="13"/>
      <c r="B448" s="238"/>
      <c r="C448" s="239"/>
      <c r="D448" s="234" t="s">
        <v>163</v>
      </c>
      <c r="E448" s="240" t="s">
        <v>21</v>
      </c>
      <c r="F448" s="241" t="s">
        <v>1229</v>
      </c>
      <c r="G448" s="239"/>
      <c r="H448" s="242">
        <v>0.71999999999999997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163</v>
      </c>
      <c r="AU448" s="248" t="s">
        <v>83</v>
      </c>
      <c r="AV448" s="13" t="s">
        <v>83</v>
      </c>
      <c r="AW448" s="13" t="s">
        <v>35</v>
      </c>
      <c r="AX448" s="13" t="s">
        <v>73</v>
      </c>
      <c r="AY448" s="248" t="s">
        <v>151</v>
      </c>
    </row>
    <row r="449" s="16" customFormat="1">
      <c r="A449" s="16"/>
      <c r="B449" s="270"/>
      <c r="C449" s="271"/>
      <c r="D449" s="234" t="s">
        <v>163</v>
      </c>
      <c r="E449" s="272" t="s">
        <v>21</v>
      </c>
      <c r="F449" s="273" t="s">
        <v>250</v>
      </c>
      <c r="G449" s="271"/>
      <c r="H449" s="274">
        <v>5.4500000000000002</v>
      </c>
      <c r="I449" s="275"/>
      <c r="J449" s="271"/>
      <c r="K449" s="271"/>
      <c r="L449" s="276"/>
      <c r="M449" s="277"/>
      <c r="N449" s="278"/>
      <c r="O449" s="278"/>
      <c r="P449" s="278"/>
      <c r="Q449" s="278"/>
      <c r="R449" s="278"/>
      <c r="S449" s="278"/>
      <c r="T449" s="279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80" t="s">
        <v>163</v>
      </c>
      <c r="AU449" s="280" t="s">
        <v>83</v>
      </c>
      <c r="AV449" s="16" t="s">
        <v>152</v>
      </c>
      <c r="AW449" s="16" t="s">
        <v>35</v>
      </c>
      <c r="AX449" s="16" t="s">
        <v>73</v>
      </c>
      <c r="AY449" s="280" t="s">
        <v>151</v>
      </c>
    </row>
    <row r="450" s="14" customFormat="1">
      <c r="A450" s="14"/>
      <c r="B450" s="249"/>
      <c r="C450" s="250"/>
      <c r="D450" s="234" t="s">
        <v>163</v>
      </c>
      <c r="E450" s="251" t="s">
        <v>21</v>
      </c>
      <c r="F450" s="252" t="s">
        <v>177</v>
      </c>
      <c r="G450" s="250"/>
      <c r="H450" s="253">
        <v>6.7999999999999998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9" t="s">
        <v>163</v>
      </c>
      <c r="AU450" s="259" t="s">
        <v>83</v>
      </c>
      <c r="AV450" s="14" t="s">
        <v>159</v>
      </c>
      <c r="AW450" s="14" t="s">
        <v>35</v>
      </c>
      <c r="AX450" s="14" t="s">
        <v>81</v>
      </c>
      <c r="AY450" s="259" t="s">
        <v>151</v>
      </c>
    </row>
    <row r="451" s="2" customFormat="1" ht="16.5" customHeight="1">
      <c r="A451" s="41"/>
      <c r="B451" s="42"/>
      <c r="C451" s="281" t="s">
        <v>656</v>
      </c>
      <c r="D451" s="281" t="s">
        <v>407</v>
      </c>
      <c r="E451" s="282" t="s">
        <v>596</v>
      </c>
      <c r="F451" s="283" t="s">
        <v>597</v>
      </c>
      <c r="G451" s="284" t="s">
        <v>173</v>
      </c>
      <c r="H451" s="285">
        <v>0.057000000000000002</v>
      </c>
      <c r="I451" s="286"/>
      <c r="J451" s="287">
        <f>ROUND(I451*H451,2)</f>
        <v>0</v>
      </c>
      <c r="K451" s="283" t="s">
        <v>158</v>
      </c>
      <c r="L451" s="288"/>
      <c r="M451" s="289" t="s">
        <v>21</v>
      </c>
      <c r="N451" s="290" t="s">
        <v>44</v>
      </c>
      <c r="O451" s="87"/>
      <c r="P451" s="230">
        <f>O451*H451</f>
        <v>0</v>
      </c>
      <c r="Q451" s="230">
        <v>0.55000000000000004</v>
      </c>
      <c r="R451" s="230">
        <f>Q451*H451</f>
        <v>0.031350000000000003</v>
      </c>
      <c r="S451" s="230">
        <v>0</v>
      </c>
      <c r="T451" s="231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32" t="s">
        <v>372</v>
      </c>
      <c r="AT451" s="232" t="s">
        <v>407</v>
      </c>
      <c r="AU451" s="232" t="s">
        <v>83</v>
      </c>
      <c r="AY451" s="19" t="s">
        <v>151</v>
      </c>
      <c r="BE451" s="233">
        <f>IF(N451="základní",J451,0)</f>
        <v>0</v>
      </c>
      <c r="BF451" s="233">
        <f>IF(N451="snížená",J451,0)</f>
        <v>0</v>
      </c>
      <c r="BG451" s="233">
        <f>IF(N451="zákl. přenesená",J451,0)</f>
        <v>0</v>
      </c>
      <c r="BH451" s="233">
        <f>IF(N451="sníž. přenesená",J451,0)</f>
        <v>0</v>
      </c>
      <c r="BI451" s="233">
        <f>IF(N451="nulová",J451,0)</f>
        <v>0</v>
      </c>
      <c r="BJ451" s="19" t="s">
        <v>81</v>
      </c>
      <c r="BK451" s="233">
        <f>ROUND(I451*H451,2)</f>
        <v>0</v>
      </c>
      <c r="BL451" s="19" t="s">
        <v>271</v>
      </c>
      <c r="BM451" s="232" t="s">
        <v>1230</v>
      </c>
    </row>
    <row r="452" s="2" customFormat="1">
      <c r="A452" s="41"/>
      <c r="B452" s="42"/>
      <c r="C452" s="43"/>
      <c r="D452" s="234" t="s">
        <v>161</v>
      </c>
      <c r="E452" s="43"/>
      <c r="F452" s="235" t="s">
        <v>597</v>
      </c>
      <c r="G452" s="43"/>
      <c r="H452" s="43"/>
      <c r="I452" s="139"/>
      <c r="J452" s="43"/>
      <c r="K452" s="43"/>
      <c r="L452" s="47"/>
      <c r="M452" s="236"/>
      <c r="N452" s="237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19" t="s">
        <v>161</v>
      </c>
      <c r="AU452" s="19" t="s">
        <v>83</v>
      </c>
    </row>
    <row r="453" s="13" customFormat="1">
      <c r="A453" s="13"/>
      <c r="B453" s="238"/>
      <c r="C453" s="239"/>
      <c r="D453" s="234" t="s">
        <v>163</v>
      </c>
      <c r="E453" s="240" t="s">
        <v>21</v>
      </c>
      <c r="F453" s="241" t="s">
        <v>1231</v>
      </c>
      <c r="G453" s="239"/>
      <c r="H453" s="242">
        <v>0.0089999999999999993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163</v>
      </c>
      <c r="AU453" s="248" t="s">
        <v>83</v>
      </c>
      <c r="AV453" s="13" t="s">
        <v>83</v>
      </c>
      <c r="AW453" s="13" t="s">
        <v>35</v>
      </c>
      <c r="AX453" s="13" t="s">
        <v>73</v>
      </c>
      <c r="AY453" s="248" t="s">
        <v>151</v>
      </c>
    </row>
    <row r="454" s="13" customFormat="1">
      <c r="A454" s="13"/>
      <c r="B454" s="238"/>
      <c r="C454" s="239"/>
      <c r="D454" s="234" t="s">
        <v>163</v>
      </c>
      <c r="E454" s="240" t="s">
        <v>21</v>
      </c>
      <c r="F454" s="241" t="s">
        <v>1232</v>
      </c>
      <c r="G454" s="239"/>
      <c r="H454" s="242">
        <v>0.043999999999999997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163</v>
      </c>
      <c r="AU454" s="248" t="s">
        <v>83</v>
      </c>
      <c r="AV454" s="13" t="s">
        <v>83</v>
      </c>
      <c r="AW454" s="13" t="s">
        <v>35</v>
      </c>
      <c r="AX454" s="13" t="s">
        <v>73</v>
      </c>
      <c r="AY454" s="248" t="s">
        <v>151</v>
      </c>
    </row>
    <row r="455" s="14" customFormat="1">
      <c r="A455" s="14"/>
      <c r="B455" s="249"/>
      <c r="C455" s="250"/>
      <c r="D455" s="234" t="s">
        <v>163</v>
      </c>
      <c r="E455" s="251" t="s">
        <v>21</v>
      </c>
      <c r="F455" s="252" t="s">
        <v>177</v>
      </c>
      <c r="G455" s="250"/>
      <c r="H455" s="253">
        <v>0.052999999999999998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9" t="s">
        <v>163</v>
      </c>
      <c r="AU455" s="259" t="s">
        <v>83</v>
      </c>
      <c r="AV455" s="14" t="s">
        <v>159</v>
      </c>
      <c r="AW455" s="14" t="s">
        <v>35</v>
      </c>
      <c r="AX455" s="14" t="s">
        <v>81</v>
      </c>
      <c r="AY455" s="259" t="s">
        <v>151</v>
      </c>
    </row>
    <row r="456" s="13" customFormat="1">
      <c r="A456" s="13"/>
      <c r="B456" s="238"/>
      <c r="C456" s="239"/>
      <c r="D456" s="234" t="s">
        <v>163</v>
      </c>
      <c r="E456" s="239"/>
      <c r="F456" s="241" t="s">
        <v>627</v>
      </c>
      <c r="G456" s="239"/>
      <c r="H456" s="242">
        <v>0.057000000000000002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163</v>
      </c>
      <c r="AU456" s="248" t="s">
        <v>83</v>
      </c>
      <c r="AV456" s="13" t="s">
        <v>83</v>
      </c>
      <c r="AW456" s="13" t="s">
        <v>4</v>
      </c>
      <c r="AX456" s="13" t="s">
        <v>81</v>
      </c>
      <c r="AY456" s="248" t="s">
        <v>151</v>
      </c>
    </row>
    <row r="457" s="2" customFormat="1" ht="21.75" customHeight="1">
      <c r="A457" s="41"/>
      <c r="B457" s="42"/>
      <c r="C457" s="221" t="s">
        <v>661</v>
      </c>
      <c r="D457" s="221" t="s">
        <v>154</v>
      </c>
      <c r="E457" s="222" t="s">
        <v>633</v>
      </c>
      <c r="F457" s="223" t="s">
        <v>634</v>
      </c>
      <c r="G457" s="224" t="s">
        <v>173</v>
      </c>
      <c r="H457" s="225">
        <v>0.080000000000000002</v>
      </c>
      <c r="I457" s="226"/>
      <c r="J457" s="227">
        <f>ROUND(I457*H457,2)</f>
        <v>0</v>
      </c>
      <c r="K457" s="223" t="s">
        <v>158</v>
      </c>
      <c r="L457" s="47"/>
      <c r="M457" s="228" t="s">
        <v>21</v>
      </c>
      <c r="N457" s="229" t="s">
        <v>44</v>
      </c>
      <c r="O457" s="87"/>
      <c r="P457" s="230">
        <f>O457*H457</f>
        <v>0</v>
      </c>
      <c r="Q457" s="230">
        <v>0.024469999999999999</v>
      </c>
      <c r="R457" s="230">
        <f>Q457*H457</f>
        <v>0.0019575999999999999</v>
      </c>
      <c r="S457" s="230">
        <v>0</v>
      </c>
      <c r="T457" s="231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32" t="s">
        <v>271</v>
      </c>
      <c r="AT457" s="232" t="s">
        <v>154</v>
      </c>
      <c r="AU457" s="232" t="s">
        <v>83</v>
      </c>
      <c r="AY457" s="19" t="s">
        <v>151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9" t="s">
        <v>81</v>
      </c>
      <c r="BK457" s="233">
        <f>ROUND(I457*H457,2)</f>
        <v>0</v>
      </c>
      <c r="BL457" s="19" t="s">
        <v>271</v>
      </c>
      <c r="BM457" s="232" t="s">
        <v>1233</v>
      </c>
    </row>
    <row r="458" s="2" customFormat="1">
      <c r="A458" s="41"/>
      <c r="B458" s="42"/>
      <c r="C458" s="43"/>
      <c r="D458" s="234" t="s">
        <v>161</v>
      </c>
      <c r="E458" s="43"/>
      <c r="F458" s="235" t="s">
        <v>636</v>
      </c>
      <c r="G458" s="43"/>
      <c r="H458" s="43"/>
      <c r="I458" s="139"/>
      <c r="J458" s="43"/>
      <c r="K458" s="43"/>
      <c r="L458" s="47"/>
      <c r="M458" s="236"/>
      <c r="N458" s="237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161</v>
      </c>
      <c r="AU458" s="19" t="s">
        <v>83</v>
      </c>
    </row>
    <row r="459" s="13" customFormat="1">
      <c r="A459" s="13"/>
      <c r="B459" s="238"/>
      <c r="C459" s="239"/>
      <c r="D459" s="234" t="s">
        <v>163</v>
      </c>
      <c r="E459" s="240" t="s">
        <v>21</v>
      </c>
      <c r="F459" s="241" t="s">
        <v>1231</v>
      </c>
      <c r="G459" s="239"/>
      <c r="H459" s="242">
        <v>0.0089999999999999993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163</v>
      </c>
      <c r="AU459" s="248" t="s">
        <v>83</v>
      </c>
      <c r="AV459" s="13" t="s">
        <v>83</v>
      </c>
      <c r="AW459" s="13" t="s">
        <v>35</v>
      </c>
      <c r="AX459" s="13" t="s">
        <v>73</v>
      </c>
      <c r="AY459" s="248" t="s">
        <v>151</v>
      </c>
    </row>
    <row r="460" s="13" customFormat="1">
      <c r="A460" s="13"/>
      <c r="B460" s="238"/>
      <c r="C460" s="239"/>
      <c r="D460" s="234" t="s">
        <v>163</v>
      </c>
      <c r="E460" s="240" t="s">
        <v>21</v>
      </c>
      <c r="F460" s="241" t="s">
        <v>1232</v>
      </c>
      <c r="G460" s="239"/>
      <c r="H460" s="242">
        <v>0.043999999999999997</v>
      </c>
      <c r="I460" s="243"/>
      <c r="J460" s="239"/>
      <c r="K460" s="239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163</v>
      </c>
      <c r="AU460" s="248" t="s">
        <v>83</v>
      </c>
      <c r="AV460" s="13" t="s">
        <v>83</v>
      </c>
      <c r="AW460" s="13" t="s">
        <v>35</v>
      </c>
      <c r="AX460" s="13" t="s">
        <v>73</v>
      </c>
      <c r="AY460" s="248" t="s">
        <v>151</v>
      </c>
    </row>
    <row r="461" s="13" customFormat="1">
      <c r="A461" s="13"/>
      <c r="B461" s="238"/>
      <c r="C461" s="239"/>
      <c r="D461" s="234" t="s">
        <v>163</v>
      </c>
      <c r="E461" s="240" t="s">
        <v>21</v>
      </c>
      <c r="F461" s="241" t="s">
        <v>1234</v>
      </c>
      <c r="G461" s="239"/>
      <c r="H461" s="242">
        <v>0.027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163</v>
      </c>
      <c r="AU461" s="248" t="s">
        <v>83</v>
      </c>
      <c r="AV461" s="13" t="s">
        <v>83</v>
      </c>
      <c r="AW461" s="13" t="s">
        <v>35</v>
      </c>
      <c r="AX461" s="13" t="s">
        <v>73</v>
      </c>
      <c r="AY461" s="248" t="s">
        <v>151</v>
      </c>
    </row>
    <row r="462" s="14" customFormat="1">
      <c r="A462" s="14"/>
      <c r="B462" s="249"/>
      <c r="C462" s="250"/>
      <c r="D462" s="234" t="s">
        <v>163</v>
      </c>
      <c r="E462" s="251" t="s">
        <v>21</v>
      </c>
      <c r="F462" s="252" t="s">
        <v>177</v>
      </c>
      <c r="G462" s="250"/>
      <c r="H462" s="253">
        <v>0.080000000000000002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9" t="s">
        <v>163</v>
      </c>
      <c r="AU462" s="259" t="s">
        <v>83</v>
      </c>
      <c r="AV462" s="14" t="s">
        <v>159</v>
      </c>
      <c r="AW462" s="14" t="s">
        <v>35</v>
      </c>
      <c r="AX462" s="14" t="s">
        <v>81</v>
      </c>
      <c r="AY462" s="259" t="s">
        <v>151</v>
      </c>
    </row>
    <row r="463" s="2" customFormat="1" ht="44.25" customHeight="1">
      <c r="A463" s="41"/>
      <c r="B463" s="42"/>
      <c r="C463" s="221" t="s">
        <v>667</v>
      </c>
      <c r="D463" s="221" t="s">
        <v>154</v>
      </c>
      <c r="E463" s="222" t="s">
        <v>1235</v>
      </c>
      <c r="F463" s="223" t="s">
        <v>1236</v>
      </c>
      <c r="G463" s="224" t="s">
        <v>157</v>
      </c>
      <c r="H463" s="225">
        <v>5</v>
      </c>
      <c r="I463" s="226"/>
      <c r="J463" s="227">
        <f>ROUND(I463*H463,2)</f>
        <v>0</v>
      </c>
      <c r="K463" s="223" t="s">
        <v>21</v>
      </c>
      <c r="L463" s="47"/>
      <c r="M463" s="228" t="s">
        <v>21</v>
      </c>
      <c r="N463" s="229" t="s">
        <v>44</v>
      </c>
      <c r="O463" s="87"/>
      <c r="P463" s="230">
        <f>O463*H463</f>
        <v>0</v>
      </c>
      <c r="Q463" s="230">
        <v>0.0094000000000000004</v>
      </c>
      <c r="R463" s="230">
        <f>Q463*H463</f>
        <v>0.047</v>
      </c>
      <c r="S463" s="230">
        <v>0</v>
      </c>
      <c r="T463" s="231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32" t="s">
        <v>271</v>
      </c>
      <c r="AT463" s="232" t="s">
        <v>154</v>
      </c>
      <c r="AU463" s="232" t="s">
        <v>83</v>
      </c>
      <c r="AY463" s="19" t="s">
        <v>151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9" t="s">
        <v>81</v>
      </c>
      <c r="BK463" s="233">
        <f>ROUND(I463*H463,2)</f>
        <v>0</v>
      </c>
      <c r="BL463" s="19" t="s">
        <v>271</v>
      </c>
      <c r="BM463" s="232" t="s">
        <v>1237</v>
      </c>
    </row>
    <row r="464" s="2" customFormat="1">
      <c r="A464" s="41"/>
      <c r="B464" s="42"/>
      <c r="C464" s="43"/>
      <c r="D464" s="234" t="s">
        <v>161</v>
      </c>
      <c r="E464" s="43"/>
      <c r="F464" s="235" t="s">
        <v>1238</v>
      </c>
      <c r="G464" s="43"/>
      <c r="H464" s="43"/>
      <c r="I464" s="139"/>
      <c r="J464" s="43"/>
      <c r="K464" s="43"/>
      <c r="L464" s="47"/>
      <c r="M464" s="236"/>
      <c r="N464" s="237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T464" s="19" t="s">
        <v>161</v>
      </c>
      <c r="AU464" s="19" t="s">
        <v>83</v>
      </c>
    </row>
    <row r="465" s="13" customFormat="1">
      <c r="A465" s="13"/>
      <c r="B465" s="238"/>
      <c r="C465" s="239"/>
      <c r="D465" s="234" t="s">
        <v>163</v>
      </c>
      <c r="E465" s="240" t="s">
        <v>21</v>
      </c>
      <c r="F465" s="241" t="s">
        <v>1239</v>
      </c>
      <c r="G465" s="239"/>
      <c r="H465" s="242">
        <v>5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8" t="s">
        <v>163</v>
      </c>
      <c r="AU465" s="248" t="s">
        <v>83</v>
      </c>
      <c r="AV465" s="13" t="s">
        <v>83</v>
      </c>
      <c r="AW465" s="13" t="s">
        <v>35</v>
      </c>
      <c r="AX465" s="13" t="s">
        <v>81</v>
      </c>
      <c r="AY465" s="248" t="s">
        <v>151</v>
      </c>
    </row>
    <row r="466" s="2" customFormat="1" ht="21.75" customHeight="1">
      <c r="A466" s="41"/>
      <c r="B466" s="42"/>
      <c r="C466" s="221" t="s">
        <v>675</v>
      </c>
      <c r="D466" s="221" t="s">
        <v>154</v>
      </c>
      <c r="E466" s="222" t="s">
        <v>1240</v>
      </c>
      <c r="F466" s="223" t="s">
        <v>1241</v>
      </c>
      <c r="G466" s="224" t="s">
        <v>157</v>
      </c>
      <c r="H466" s="225">
        <v>6</v>
      </c>
      <c r="I466" s="226"/>
      <c r="J466" s="227">
        <f>ROUND(I466*H466,2)</f>
        <v>0</v>
      </c>
      <c r="K466" s="223" t="s">
        <v>21</v>
      </c>
      <c r="L466" s="47"/>
      <c r="M466" s="228" t="s">
        <v>21</v>
      </c>
      <c r="N466" s="229" t="s">
        <v>44</v>
      </c>
      <c r="O466" s="87"/>
      <c r="P466" s="230">
        <f>O466*H466</f>
        <v>0</v>
      </c>
      <c r="Q466" s="230">
        <v>0</v>
      </c>
      <c r="R466" s="230">
        <f>Q466*H466</f>
        <v>0</v>
      </c>
      <c r="S466" s="230">
        <v>0.0089999999999999993</v>
      </c>
      <c r="T466" s="231">
        <f>S466*H466</f>
        <v>0.053999999999999992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32" t="s">
        <v>271</v>
      </c>
      <c r="AT466" s="232" t="s">
        <v>154</v>
      </c>
      <c r="AU466" s="232" t="s">
        <v>83</v>
      </c>
      <c r="AY466" s="19" t="s">
        <v>151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9" t="s">
        <v>81</v>
      </c>
      <c r="BK466" s="233">
        <f>ROUND(I466*H466,2)</f>
        <v>0</v>
      </c>
      <c r="BL466" s="19" t="s">
        <v>271</v>
      </c>
      <c r="BM466" s="232" t="s">
        <v>1242</v>
      </c>
    </row>
    <row r="467" s="2" customFormat="1">
      <c r="A467" s="41"/>
      <c r="B467" s="42"/>
      <c r="C467" s="43"/>
      <c r="D467" s="234" t="s">
        <v>161</v>
      </c>
      <c r="E467" s="43"/>
      <c r="F467" s="235" t="s">
        <v>1241</v>
      </c>
      <c r="G467" s="43"/>
      <c r="H467" s="43"/>
      <c r="I467" s="139"/>
      <c r="J467" s="43"/>
      <c r="K467" s="43"/>
      <c r="L467" s="47"/>
      <c r="M467" s="236"/>
      <c r="N467" s="237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19" t="s">
        <v>161</v>
      </c>
      <c r="AU467" s="19" t="s">
        <v>83</v>
      </c>
    </row>
    <row r="468" s="13" customFormat="1">
      <c r="A468" s="13"/>
      <c r="B468" s="238"/>
      <c r="C468" s="239"/>
      <c r="D468" s="234" t="s">
        <v>163</v>
      </c>
      <c r="E468" s="240" t="s">
        <v>21</v>
      </c>
      <c r="F468" s="241" t="s">
        <v>1243</v>
      </c>
      <c r="G468" s="239"/>
      <c r="H468" s="242">
        <v>5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163</v>
      </c>
      <c r="AU468" s="248" t="s">
        <v>83</v>
      </c>
      <c r="AV468" s="13" t="s">
        <v>83</v>
      </c>
      <c r="AW468" s="13" t="s">
        <v>35</v>
      </c>
      <c r="AX468" s="13" t="s">
        <v>73</v>
      </c>
      <c r="AY468" s="248" t="s">
        <v>151</v>
      </c>
    </row>
    <row r="469" s="13" customFormat="1">
      <c r="A469" s="13"/>
      <c r="B469" s="238"/>
      <c r="C469" s="239"/>
      <c r="D469" s="234" t="s">
        <v>163</v>
      </c>
      <c r="E469" s="240" t="s">
        <v>21</v>
      </c>
      <c r="F469" s="241" t="s">
        <v>1244</v>
      </c>
      <c r="G469" s="239"/>
      <c r="H469" s="242">
        <v>1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8" t="s">
        <v>163</v>
      </c>
      <c r="AU469" s="248" t="s">
        <v>83</v>
      </c>
      <c r="AV469" s="13" t="s">
        <v>83</v>
      </c>
      <c r="AW469" s="13" t="s">
        <v>35</v>
      </c>
      <c r="AX469" s="13" t="s">
        <v>73</v>
      </c>
      <c r="AY469" s="248" t="s">
        <v>151</v>
      </c>
    </row>
    <row r="470" s="14" customFormat="1">
      <c r="A470" s="14"/>
      <c r="B470" s="249"/>
      <c r="C470" s="250"/>
      <c r="D470" s="234" t="s">
        <v>163</v>
      </c>
      <c r="E470" s="251" t="s">
        <v>21</v>
      </c>
      <c r="F470" s="252" t="s">
        <v>177</v>
      </c>
      <c r="G470" s="250"/>
      <c r="H470" s="253">
        <v>6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9" t="s">
        <v>163</v>
      </c>
      <c r="AU470" s="259" t="s">
        <v>83</v>
      </c>
      <c r="AV470" s="14" t="s">
        <v>159</v>
      </c>
      <c r="AW470" s="14" t="s">
        <v>35</v>
      </c>
      <c r="AX470" s="14" t="s">
        <v>81</v>
      </c>
      <c r="AY470" s="259" t="s">
        <v>151</v>
      </c>
    </row>
    <row r="471" s="2" customFormat="1" ht="21.75" customHeight="1">
      <c r="A471" s="41"/>
      <c r="B471" s="42"/>
      <c r="C471" s="221" t="s">
        <v>684</v>
      </c>
      <c r="D471" s="221" t="s">
        <v>154</v>
      </c>
      <c r="E471" s="222" t="s">
        <v>640</v>
      </c>
      <c r="F471" s="223" t="s">
        <v>641</v>
      </c>
      <c r="G471" s="224" t="s">
        <v>297</v>
      </c>
      <c r="H471" s="225">
        <v>0.29999999999999999</v>
      </c>
      <c r="I471" s="226"/>
      <c r="J471" s="227">
        <f>ROUND(I471*H471,2)</f>
        <v>0</v>
      </c>
      <c r="K471" s="223" t="s">
        <v>158</v>
      </c>
      <c r="L471" s="47"/>
      <c r="M471" s="228" t="s">
        <v>21</v>
      </c>
      <c r="N471" s="229" t="s">
        <v>44</v>
      </c>
      <c r="O471" s="87"/>
      <c r="P471" s="230">
        <f>O471*H471</f>
        <v>0</v>
      </c>
      <c r="Q471" s="230">
        <v>0</v>
      </c>
      <c r="R471" s="230">
        <f>Q471*H471</f>
        <v>0</v>
      </c>
      <c r="S471" s="230">
        <v>0.0022000000000000001</v>
      </c>
      <c r="T471" s="231">
        <f>S471*H471</f>
        <v>0.00066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32" t="s">
        <v>271</v>
      </c>
      <c r="AT471" s="232" t="s">
        <v>154</v>
      </c>
      <c r="AU471" s="232" t="s">
        <v>83</v>
      </c>
      <c r="AY471" s="19" t="s">
        <v>151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9" t="s">
        <v>81</v>
      </c>
      <c r="BK471" s="233">
        <f>ROUND(I471*H471,2)</f>
        <v>0</v>
      </c>
      <c r="BL471" s="19" t="s">
        <v>271</v>
      </c>
      <c r="BM471" s="232" t="s">
        <v>1245</v>
      </c>
    </row>
    <row r="472" s="2" customFormat="1">
      <c r="A472" s="41"/>
      <c r="B472" s="42"/>
      <c r="C472" s="43"/>
      <c r="D472" s="234" t="s">
        <v>161</v>
      </c>
      <c r="E472" s="43"/>
      <c r="F472" s="235" t="s">
        <v>643</v>
      </c>
      <c r="G472" s="43"/>
      <c r="H472" s="43"/>
      <c r="I472" s="139"/>
      <c r="J472" s="43"/>
      <c r="K472" s="43"/>
      <c r="L472" s="47"/>
      <c r="M472" s="236"/>
      <c r="N472" s="237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19" t="s">
        <v>161</v>
      </c>
      <c r="AU472" s="19" t="s">
        <v>83</v>
      </c>
    </row>
    <row r="473" s="13" customFormat="1">
      <c r="A473" s="13"/>
      <c r="B473" s="238"/>
      <c r="C473" s="239"/>
      <c r="D473" s="234" t="s">
        <v>163</v>
      </c>
      <c r="E473" s="240" t="s">
        <v>21</v>
      </c>
      <c r="F473" s="241" t="s">
        <v>1246</v>
      </c>
      <c r="G473" s="239"/>
      <c r="H473" s="242">
        <v>0.29999999999999999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8" t="s">
        <v>163</v>
      </c>
      <c r="AU473" s="248" t="s">
        <v>83</v>
      </c>
      <c r="AV473" s="13" t="s">
        <v>83</v>
      </c>
      <c r="AW473" s="13" t="s">
        <v>35</v>
      </c>
      <c r="AX473" s="13" t="s">
        <v>81</v>
      </c>
      <c r="AY473" s="248" t="s">
        <v>151</v>
      </c>
    </row>
    <row r="474" s="2" customFormat="1" ht="21.75" customHeight="1">
      <c r="A474" s="41"/>
      <c r="B474" s="42"/>
      <c r="C474" s="221" t="s">
        <v>689</v>
      </c>
      <c r="D474" s="221" t="s">
        <v>154</v>
      </c>
      <c r="E474" s="222" t="s">
        <v>1247</v>
      </c>
      <c r="F474" s="223" t="s">
        <v>1248</v>
      </c>
      <c r="G474" s="224" t="s">
        <v>322</v>
      </c>
      <c r="H474" s="225">
        <v>1.1879999999999999</v>
      </c>
      <c r="I474" s="226"/>
      <c r="J474" s="227">
        <f>ROUND(I474*H474,2)</f>
        <v>0</v>
      </c>
      <c r="K474" s="223" t="s">
        <v>158</v>
      </c>
      <c r="L474" s="47"/>
      <c r="M474" s="228" t="s">
        <v>21</v>
      </c>
      <c r="N474" s="229" t="s">
        <v>44</v>
      </c>
      <c r="O474" s="87"/>
      <c r="P474" s="230">
        <f>O474*H474</f>
        <v>0</v>
      </c>
      <c r="Q474" s="230">
        <v>0</v>
      </c>
      <c r="R474" s="230">
        <f>Q474*H474</f>
        <v>0</v>
      </c>
      <c r="S474" s="230">
        <v>0</v>
      </c>
      <c r="T474" s="231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32" t="s">
        <v>271</v>
      </c>
      <c r="AT474" s="232" t="s">
        <v>154</v>
      </c>
      <c r="AU474" s="232" t="s">
        <v>83</v>
      </c>
      <c r="AY474" s="19" t="s">
        <v>151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9" t="s">
        <v>81</v>
      </c>
      <c r="BK474" s="233">
        <f>ROUND(I474*H474,2)</f>
        <v>0</v>
      </c>
      <c r="BL474" s="19" t="s">
        <v>271</v>
      </c>
      <c r="BM474" s="232" t="s">
        <v>1249</v>
      </c>
    </row>
    <row r="475" s="2" customFormat="1">
      <c r="A475" s="41"/>
      <c r="B475" s="42"/>
      <c r="C475" s="43"/>
      <c r="D475" s="234" t="s">
        <v>161</v>
      </c>
      <c r="E475" s="43"/>
      <c r="F475" s="235" t="s">
        <v>1250</v>
      </c>
      <c r="G475" s="43"/>
      <c r="H475" s="43"/>
      <c r="I475" s="139"/>
      <c r="J475" s="43"/>
      <c r="K475" s="43"/>
      <c r="L475" s="47"/>
      <c r="M475" s="236"/>
      <c r="N475" s="237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T475" s="19" t="s">
        <v>161</v>
      </c>
      <c r="AU475" s="19" t="s">
        <v>83</v>
      </c>
    </row>
    <row r="476" s="13" customFormat="1">
      <c r="A476" s="13"/>
      <c r="B476" s="238"/>
      <c r="C476" s="239"/>
      <c r="D476" s="234" t="s">
        <v>163</v>
      </c>
      <c r="E476" s="240" t="s">
        <v>21</v>
      </c>
      <c r="F476" s="241" t="s">
        <v>1251</v>
      </c>
      <c r="G476" s="239"/>
      <c r="H476" s="242">
        <v>1.1879999999999999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163</v>
      </c>
      <c r="AU476" s="248" t="s">
        <v>83</v>
      </c>
      <c r="AV476" s="13" t="s">
        <v>83</v>
      </c>
      <c r="AW476" s="13" t="s">
        <v>35</v>
      </c>
      <c r="AX476" s="13" t="s">
        <v>81</v>
      </c>
      <c r="AY476" s="248" t="s">
        <v>151</v>
      </c>
    </row>
    <row r="477" s="2" customFormat="1" ht="21.75" customHeight="1">
      <c r="A477" s="41"/>
      <c r="B477" s="42"/>
      <c r="C477" s="221" t="s">
        <v>694</v>
      </c>
      <c r="D477" s="221" t="s">
        <v>154</v>
      </c>
      <c r="E477" s="222" t="s">
        <v>662</v>
      </c>
      <c r="F477" s="223" t="s">
        <v>663</v>
      </c>
      <c r="G477" s="224" t="s">
        <v>322</v>
      </c>
      <c r="H477" s="225">
        <v>1.1879999999999999</v>
      </c>
      <c r="I477" s="226"/>
      <c r="J477" s="227">
        <f>ROUND(I477*H477,2)</f>
        <v>0</v>
      </c>
      <c r="K477" s="223" t="s">
        <v>158</v>
      </c>
      <c r="L477" s="47"/>
      <c r="M477" s="228" t="s">
        <v>21</v>
      </c>
      <c r="N477" s="229" t="s">
        <v>44</v>
      </c>
      <c r="O477" s="87"/>
      <c r="P477" s="230">
        <f>O477*H477</f>
        <v>0</v>
      </c>
      <c r="Q477" s="230">
        <v>0</v>
      </c>
      <c r="R477" s="230">
        <f>Q477*H477</f>
        <v>0</v>
      </c>
      <c r="S477" s="230">
        <v>0</v>
      </c>
      <c r="T477" s="231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32" t="s">
        <v>271</v>
      </c>
      <c r="AT477" s="232" t="s">
        <v>154</v>
      </c>
      <c r="AU477" s="232" t="s">
        <v>83</v>
      </c>
      <c r="AY477" s="19" t="s">
        <v>151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9" t="s">
        <v>81</v>
      </c>
      <c r="BK477" s="233">
        <f>ROUND(I477*H477,2)</f>
        <v>0</v>
      </c>
      <c r="BL477" s="19" t="s">
        <v>271</v>
      </c>
      <c r="BM477" s="232" t="s">
        <v>1252</v>
      </c>
    </row>
    <row r="478" s="2" customFormat="1">
      <c r="A478" s="41"/>
      <c r="B478" s="42"/>
      <c r="C478" s="43"/>
      <c r="D478" s="234" t="s">
        <v>161</v>
      </c>
      <c r="E478" s="43"/>
      <c r="F478" s="235" t="s">
        <v>665</v>
      </c>
      <c r="G478" s="43"/>
      <c r="H478" s="43"/>
      <c r="I478" s="139"/>
      <c r="J478" s="43"/>
      <c r="K478" s="43"/>
      <c r="L478" s="47"/>
      <c r="M478" s="236"/>
      <c r="N478" s="237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9" t="s">
        <v>161</v>
      </c>
      <c r="AU478" s="19" t="s">
        <v>83</v>
      </c>
    </row>
    <row r="479" s="13" customFormat="1">
      <c r="A479" s="13"/>
      <c r="B479" s="238"/>
      <c r="C479" s="239"/>
      <c r="D479" s="234" t="s">
        <v>163</v>
      </c>
      <c r="E479" s="240" t="s">
        <v>21</v>
      </c>
      <c r="F479" s="241" t="s">
        <v>1253</v>
      </c>
      <c r="G479" s="239"/>
      <c r="H479" s="242">
        <v>1.1879999999999999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163</v>
      </c>
      <c r="AU479" s="248" t="s">
        <v>83</v>
      </c>
      <c r="AV479" s="13" t="s">
        <v>83</v>
      </c>
      <c r="AW479" s="13" t="s">
        <v>35</v>
      </c>
      <c r="AX479" s="13" t="s">
        <v>81</v>
      </c>
      <c r="AY479" s="248" t="s">
        <v>151</v>
      </c>
    </row>
    <row r="480" s="2" customFormat="1" ht="21.75" customHeight="1">
      <c r="A480" s="41"/>
      <c r="B480" s="42"/>
      <c r="C480" s="221" t="s">
        <v>700</v>
      </c>
      <c r="D480" s="221" t="s">
        <v>154</v>
      </c>
      <c r="E480" s="222" t="s">
        <v>668</v>
      </c>
      <c r="F480" s="223" t="s">
        <v>669</v>
      </c>
      <c r="G480" s="224" t="s">
        <v>322</v>
      </c>
      <c r="H480" s="225">
        <v>1.1879999999999999</v>
      </c>
      <c r="I480" s="226"/>
      <c r="J480" s="227">
        <f>ROUND(I480*H480,2)</f>
        <v>0</v>
      </c>
      <c r="K480" s="223" t="s">
        <v>158</v>
      </c>
      <c r="L480" s="47"/>
      <c r="M480" s="228" t="s">
        <v>21</v>
      </c>
      <c r="N480" s="229" t="s">
        <v>44</v>
      </c>
      <c r="O480" s="87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32" t="s">
        <v>271</v>
      </c>
      <c r="AT480" s="232" t="s">
        <v>154</v>
      </c>
      <c r="AU480" s="232" t="s">
        <v>83</v>
      </c>
      <c r="AY480" s="19" t="s">
        <v>151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9" t="s">
        <v>81</v>
      </c>
      <c r="BK480" s="233">
        <f>ROUND(I480*H480,2)</f>
        <v>0</v>
      </c>
      <c r="BL480" s="19" t="s">
        <v>271</v>
      </c>
      <c r="BM480" s="232" t="s">
        <v>1254</v>
      </c>
    </row>
    <row r="481" s="2" customFormat="1">
      <c r="A481" s="41"/>
      <c r="B481" s="42"/>
      <c r="C481" s="43"/>
      <c r="D481" s="234" t="s">
        <v>161</v>
      </c>
      <c r="E481" s="43"/>
      <c r="F481" s="235" t="s">
        <v>671</v>
      </c>
      <c r="G481" s="43"/>
      <c r="H481" s="43"/>
      <c r="I481" s="139"/>
      <c r="J481" s="43"/>
      <c r="K481" s="43"/>
      <c r="L481" s="47"/>
      <c r="M481" s="236"/>
      <c r="N481" s="237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19" t="s">
        <v>161</v>
      </c>
      <c r="AU481" s="19" t="s">
        <v>83</v>
      </c>
    </row>
    <row r="482" s="12" customFormat="1" ht="22.8" customHeight="1">
      <c r="A482" s="12"/>
      <c r="B482" s="205"/>
      <c r="C482" s="206"/>
      <c r="D482" s="207" t="s">
        <v>72</v>
      </c>
      <c r="E482" s="219" t="s">
        <v>673</v>
      </c>
      <c r="F482" s="219" t="s">
        <v>674</v>
      </c>
      <c r="G482" s="206"/>
      <c r="H482" s="206"/>
      <c r="I482" s="209"/>
      <c r="J482" s="220">
        <f>BK482</f>
        <v>0</v>
      </c>
      <c r="K482" s="206"/>
      <c r="L482" s="211"/>
      <c r="M482" s="212"/>
      <c r="N482" s="213"/>
      <c r="O482" s="213"/>
      <c r="P482" s="214">
        <f>SUM(P483:P492)</f>
        <v>0</v>
      </c>
      <c r="Q482" s="213"/>
      <c r="R482" s="214">
        <f>SUM(R483:R492)</f>
        <v>0.0014400000000000001</v>
      </c>
      <c r="S482" s="213"/>
      <c r="T482" s="215">
        <f>SUM(T483:T492)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16" t="s">
        <v>83</v>
      </c>
      <c r="AT482" s="217" t="s">
        <v>72</v>
      </c>
      <c r="AU482" s="217" t="s">
        <v>81</v>
      </c>
      <c r="AY482" s="216" t="s">
        <v>151</v>
      </c>
      <c r="BK482" s="218">
        <f>SUM(BK483:BK492)</f>
        <v>0</v>
      </c>
    </row>
    <row r="483" s="2" customFormat="1" ht="55.5" customHeight="1">
      <c r="A483" s="41"/>
      <c r="B483" s="42"/>
      <c r="C483" s="221" t="s">
        <v>707</v>
      </c>
      <c r="D483" s="221" t="s">
        <v>154</v>
      </c>
      <c r="E483" s="222" t="s">
        <v>1255</v>
      </c>
      <c r="F483" s="223" t="s">
        <v>1256</v>
      </c>
      <c r="G483" s="224" t="s">
        <v>157</v>
      </c>
      <c r="H483" s="225">
        <v>8</v>
      </c>
      <c r="I483" s="226"/>
      <c r="J483" s="227">
        <f>ROUND(I483*H483,2)</f>
        <v>0</v>
      </c>
      <c r="K483" s="223" t="s">
        <v>21</v>
      </c>
      <c r="L483" s="47"/>
      <c r="M483" s="228" t="s">
        <v>21</v>
      </c>
      <c r="N483" s="229" t="s">
        <v>44</v>
      </c>
      <c r="O483" s="87"/>
      <c r="P483" s="230">
        <f>O483*H483</f>
        <v>0</v>
      </c>
      <c r="Q483" s="230">
        <v>0.00018000000000000001</v>
      </c>
      <c r="R483" s="230">
        <f>Q483*H483</f>
        <v>0.0014400000000000001</v>
      </c>
      <c r="S483" s="230">
        <v>0</v>
      </c>
      <c r="T483" s="231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32" t="s">
        <v>271</v>
      </c>
      <c r="AT483" s="232" t="s">
        <v>154</v>
      </c>
      <c r="AU483" s="232" t="s">
        <v>83</v>
      </c>
      <c r="AY483" s="19" t="s">
        <v>151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9" t="s">
        <v>81</v>
      </c>
      <c r="BK483" s="233">
        <f>ROUND(I483*H483,2)</f>
        <v>0</v>
      </c>
      <c r="BL483" s="19" t="s">
        <v>271</v>
      </c>
      <c r="BM483" s="232" t="s">
        <v>1257</v>
      </c>
    </row>
    <row r="484" s="2" customFormat="1">
      <c r="A484" s="41"/>
      <c r="B484" s="42"/>
      <c r="C484" s="43"/>
      <c r="D484" s="234" t="s">
        <v>161</v>
      </c>
      <c r="E484" s="43"/>
      <c r="F484" s="235" t="s">
        <v>1256</v>
      </c>
      <c r="G484" s="43"/>
      <c r="H484" s="43"/>
      <c r="I484" s="139"/>
      <c r="J484" s="43"/>
      <c r="K484" s="43"/>
      <c r="L484" s="47"/>
      <c r="M484" s="236"/>
      <c r="N484" s="237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19" t="s">
        <v>161</v>
      </c>
      <c r="AU484" s="19" t="s">
        <v>83</v>
      </c>
    </row>
    <row r="485" s="2" customFormat="1" ht="21.75" customHeight="1">
      <c r="A485" s="41"/>
      <c r="B485" s="42"/>
      <c r="C485" s="221" t="s">
        <v>712</v>
      </c>
      <c r="D485" s="221" t="s">
        <v>154</v>
      </c>
      <c r="E485" s="222" t="s">
        <v>1258</v>
      </c>
      <c r="F485" s="223" t="s">
        <v>1259</v>
      </c>
      <c r="G485" s="224" t="s">
        <v>322</v>
      </c>
      <c r="H485" s="225">
        <v>0.001</v>
      </c>
      <c r="I485" s="226"/>
      <c r="J485" s="227">
        <f>ROUND(I485*H485,2)</f>
        <v>0</v>
      </c>
      <c r="K485" s="223" t="s">
        <v>158</v>
      </c>
      <c r="L485" s="47"/>
      <c r="M485" s="228" t="s">
        <v>21</v>
      </c>
      <c r="N485" s="229" t="s">
        <v>44</v>
      </c>
      <c r="O485" s="87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32" t="s">
        <v>271</v>
      </c>
      <c r="AT485" s="232" t="s">
        <v>154</v>
      </c>
      <c r="AU485" s="232" t="s">
        <v>83</v>
      </c>
      <c r="AY485" s="19" t="s">
        <v>151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9" t="s">
        <v>81</v>
      </c>
      <c r="BK485" s="233">
        <f>ROUND(I485*H485,2)</f>
        <v>0</v>
      </c>
      <c r="BL485" s="19" t="s">
        <v>271</v>
      </c>
      <c r="BM485" s="232" t="s">
        <v>1260</v>
      </c>
    </row>
    <row r="486" s="2" customFormat="1">
      <c r="A486" s="41"/>
      <c r="B486" s="42"/>
      <c r="C486" s="43"/>
      <c r="D486" s="234" t="s">
        <v>161</v>
      </c>
      <c r="E486" s="43"/>
      <c r="F486" s="235" t="s">
        <v>1261</v>
      </c>
      <c r="G486" s="43"/>
      <c r="H486" s="43"/>
      <c r="I486" s="139"/>
      <c r="J486" s="43"/>
      <c r="K486" s="43"/>
      <c r="L486" s="47"/>
      <c r="M486" s="236"/>
      <c r="N486" s="237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19" t="s">
        <v>161</v>
      </c>
      <c r="AU486" s="19" t="s">
        <v>83</v>
      </c>
    </row>
    <row r="487" s="13" customFormat="1">
      <c r="A487" s="13"/>
      <c r="B487" s="238"/>
      <c r="C487" s="239"/>
      <c r="D487" s="234" t="s">
        <v>163</v>
      </c>
      <c r="E487" s="240" t="s">
        <v>21</v>
      </c>
      <c r="F487" s="241" t="s">
        <v>1116</v>
      </c>
      <c r="G487" s="239"/>
      <c r="H487" s="242">
        <v>0.001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163</v>
      </c>
      <c r="AU487" s="248" t="s">
        <v>83</v>
      </c>
      <c r="AV487" s="13" t="s">
        <v>83</v>
      </c>
      <c r="AW487" s="13" t="s">
        <v>35</v>
      </c>
      <c r="AX487" s="13" t="s">
        <v>81</v>
      </c>
      <c r="AY487" s="248" t="s">
        <v>151</v>
      </c>
    </row>
    <row r="488" s="2" customFormat="1" ht="21.75" customHeight="1">
      <c r="A488" s="41"/>
      <c r="B488" s="42"/>
      <c r="C488" s="221" t="s">
        <v>717</v>
      </c>
      <c r="D488" s="221" t="s">
        <v>154</v>
      </c>
      <c r="E488" s="222" t="s">
        <v>1262</v>
      </c>
      <c r="F488" s="223" t="s">
        <v>1263</v>
      </c>
      <c r="G488" s="224" t="s">
        <v>322</v>
      </c>
      <c r="H488" s="225">
        <v>0.001</v>
      </c>
      <c r="I488" s="226"/>
      <c r="J488" s="227">
        <f>ROUND(I488*H488,2)</f>
        <v>0</v>
      </c>
      <c r="K488" s="223" t="s">
        <v>158</v>
      </c>
      <c r="L488" s="47"/>
      <c r="M488" s="228" t="s">
        <v>21</v>
      </c>
      <c r="N488" s="229" t="s">
        <v>44</v>
      </c>
      <c r="O488" s="87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32" t="s">
        <v>271</v>
      </c>
      <c r="AT488" s="232" t="s">
        <v>154</v>
      </c>
      <c r="AU488" s="232" t="s">
        <v>83</v>
      </c>
      <c r="AY488" s="19" t="s">
        <v>151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9" t="s">
        <v>81</v>
      </c>
      <c r="BK488" s="233">
        <f>ROUND(I488*H488,2)</f>
        <v>0</v>
      </c>
      <c r="BL488" s="19" t="s">
        <v>271</v>
      </c>
      <c r="BM488" s="232" t="s">
        <v>1264</v>
      </c>
    </row>
    <row r="489" s="2" customFormat="1">
      <c r="A489" s="41"/>
      <c r="B489" s="42"/>
      <c r="C489" s="43"/>
      <c r="D489" s="234" t="s">
        <v>161</v>
      </c>
      <c r="E489" s="43"/>
      <c r="F489" s="235" t="s">
        <v>1265</v>
      </c>
      <c r="G489" s="43"/>
      <c r="H489" s="43"/>
      <c r="I489" s="139"/>
      <c r="J489" s="43"/>
      <c r="K489" s="43"/>
      <c r="L489" s="47"/>
      <c r="M489" s="236"/>
      <c r="N489" s="237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161</v>
      </c>
      <c r="AU489" s="19" t="s">
        <v>83</v>
      </c>
    </row>
    <row r="490" s="13" customFormat="1">
      <c r="A490" s="13"/>
      <c r="B490" s="238"/>
      <c r="C490" s="239"/>
      <c r="D490" s="234" t="s">
        <v>163</v>
      </c>
      <c r="E490" s="240" t="s">
        <v>21</v>
      </c>
      <c r="F490" s="241" t="s">
        <v>1118</v>
      </c>
      <c r="G490" s="239"/>
      <c r="H490" s="242">
        <v>0.001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163</v>
      </c>
      <c r="AU490" s="248" t="s">
        <v>83</v>
      </c>
      <c r="AV490" s="13" t="s">
        <v>83</v>
      </c>
      <c r="AW490" s="13" t="s">
        <v>35</v>
      </c>
      <c r="AX490" s="13" t="s">
        <v>81</v>
      </c>
      <c r="AY490" s="248" t="s">
        <v>151</v>
      </c>
    </row>
    <row r="491" s="2" customFormat="1" ht="21.75" customHeight="1">
      <c r="A491" s="41"/>
      <c r="B491" s="42"/>
      <c r="C491" s="221" t="s">
        <v>723</v>
      </c>
      <c r="D491" s="221" t="s">
        <v>154</v>
      </c>
      <c r="E491" s="222" t="s">
        <v>1266</v>
      </c>
      <c r="F491" s="223" t="s">
        <v>1267</v>
      </c>
      <c r="G491" s="224" t="s">
        <v>322</v>
      </c>
      <c r="H491" s="225">
        <v>0.001</v>
      </c>
      <c r="I491" s="226"/>
      <c r="J491" s="227">
        <f>ROUND(I491*H491,2)</f>
        <v>0</v>
      </c>
      <c r="K491" s="223" t="s">
        <v>158</v>
      </c>
      <c r="L491" s="47"/>
      <c r="M491" s="228" t="s">
        <v>21</v>
      </c>
      <c r="N491" s="229" t="s">
        <v>44</v>
      </c>
      <c r="O491" s="87"/>
      <c r="P491" s="230">
        <f>O491*H491</f>
        <v>0</v>
      </c>
      <c r="Q491" s="230">
        <v>0</v>
      </c>
      <c r="R491" s="230">
        <f>Q491*H491</f>
        <v>0</v>
      </c>
      <c r="S491" s="230">
        <v>0</v>
      </c>
      <c r="T491" s="231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32" t="s">
        <v>271</v>
      </c>
      <c r="AT491" s="232" t="s">
        <v>154</v>
      </c>
      <c r="AU491" s="232" t="s">
        <v>83</v>
      </c>
      <c r="AY491" s="19" t="s">
        <v>151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9" t="s">
        <v>81</v>
      </c>
      <c r="BK491" s="233">
        <f>ROUND(I491*H491,2)</f>
        <v>0</v>
      </c>
      <c r="BL491" s="19" t="s">
        <v>271</v>
      </c>
      <c r="BM491" s="232" t="s">
        <v>1268</v>
      </c>
    </row>
    <row r="492" s="2" customFormat="1">
      <c r="A492" s="41"/>
      <c r="B492" s="42"/>
      <c r="C492" s="43"/>
      <c r="D492" s="234" t="s">
        <v>161</v>
      </c>
      <c r="E492" s="43"/>
      <c r="F492" s="235" t="s">
        <v>1269</v>
      </c>
      <c r="G492" s="43"/>
      <c r="H492" s="43"/>
      <c r="I492" s="139"/>
      <c r="J492" s="43"/>
      <c r="K492" s="43"/>
      <c r="L492" s="47"/>
      <c r="M492" s="236"/>
      <c r="N492" s="237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19" t="s">
        <v>161</v>
      </c>
      <c r="AU492" s="19" t="s">
        <v>83</v>
      </c>
    </row>
    <row r="493" s="12" customFormat="1" ht="22.8" customHeight="1">
      <c r="A493" s="12"/>
      <c r="B493" s="205"/>
      <c r="C493" s="206"/>
      <c r="D493" s="207" t="s">
        <v>72</v>
      </c>
      <c r="E493" s="219" t="s">
        <v>1270</v>
      </c>
      <c r="F493" s="219" t="s">
        <v>1271</v>
      </c>
      <c r="G493" s="206"/>
      <c r="H493" s="206"/>
      <c r="I493" s="209"/>
      <c r="J493" s="220">
        <f>BK493</f>
        <v>0</v>
      </c>
      <c r="K493" s="206"/>
      <c r="L493" s="211"/>
      <c r="M493" s="212"/>
      <c r="N493" s="213"/>
      <c r="O493" s="213"/>
      <c r="P493" s="214">
        <f>SUM(P494:P499)</f>
        <v>0</v>
      </c>
      <c r="Q493" s="213"/>
      <c r="R493" s="214">
        <f>SUM(R494:R499)</f>
        <v>0.0030360000000000001</v>
      </c>
      <c r="S493" s="213"/>
      <c r="T493" s="215">
        <f>SUM(T494:T499)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6" t="s">
        <v>83</v>
      </c>
      <c r="AT493" s="217" t="s">
        <v>72</v>
      </c>
      <c r="AU493" s="217" t="s">
        <v>81</v>
      </c>
      <c r="AY493" s="216" t="s">
        <v>151</v>
      </c>
      <c r="BK493" s="218">
        <f>SUM(BK494:BK499)</f>
        <v>0</v>
      </c>
    </row>
    <row r="494" s="2" customFormat="1" ht="21.75" customHeight="1">
      <c r="A494" s="41"/>
      <c r="B494" s="42"/>
      <c r="C494" s="221" t="s">
        <v>1272</v>
      </c>
      <c r="D494" s="221" t="s">
        <v>154</v>
      </c>
      <c r="E494" s="222" t="s">
        <v>1273</v>
      </c>
      <c r="F494" s="223" t="s">
        <v>1274</v>
      </c>
      <c r="G494" s="224" t="s">
        <v>180</v>
      </c>
      <c r="H494" s="225">
        <v>13.800000000000001</v>
      </c>
      <c r="I494" s="226"/>
      <c r="J494" s="227">
        <f>ROUND(I494*H494,2)</f>
        <v>0</v>
      </c>
      <c r="K494" s="223" t="s">
        <v>158</v>
      </c>
      <c r="L494" s="47"/>
      <c r="M494" s="228" t="s">
        <v>21</v>
      </c>
      <c r="N494" s="229" t="s">
        <v>44</v>
      </c>
      <c r="O494" s="87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32" t="s">
        <v>271</v>
      </c>
      <c r="AT494" s="232" t="s">
        <v>154</v>
      </c>
      <c r="AU494" s="232" t="s">
        <v>83</v>
      </c>
      <c r="AY494" s="19" t="s">
        <v>151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9" t="s">
        <v>81</v>
      </c>
      <c r="BK494" s="233">
        <f>ROUND(I494*H494,2)</f>
        <v>0</v>
      </c>
      <c r="BL494" s="19" t="s">
        <v>271</v>
      </c>
      <c r="BM494" s="232" t="s">
        <v>1275</v>
      </c>
    </row>
    <row r="495" s="2" customFormat="1">
      <c r="A495" s="41"/>
      <c r="B495" s="42"/>
      <c r="C495" s="43"/>
      <c r="D495" s="234" t="s">
        <v>161</v>
      </c>
      <c r="E495" s="43"/>
      <c r="F495" s="235" t="s">
        <v>1276</v>
      </c>
      <c r="G495" s="43"/>
      <c r="H495" s="43"/>
      <c r="I495" s="139"/>
      <c r="J495" s="43"/>
      <c r="K495" s="43"/>
      <c r="L495" s="47"/>
      <c r="M495" s="236"/>
      <c r="N495" s="237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19" t="s">
        <v>161</v>
      </c>
      <c r="AU495" s="19" t="s">
        <v>83</v>
      </c>
    </row>
    <row r="496" s="13" customFormat="1">
      <c r="A496" s="13"/>
      <c r="B496" s="238"/>
      <c r="C496" s="239"/>
      <c r="D496" s="234" t="s">
        <v>163</v>
      </c>
      <c r="E496" s="240" t="s">
        <v>21</v>
      </c>
      <c r="F496" s="241" t="s">
        <v>1277</v>
      </c>
      <c r="G496" s="239"/>
      <c r="H496" s="242">
        <v>13.800000000000001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163</v>
      </c>
      <c r="AU496" s="248" t="s">
        <v>83</v>
      </c>
      <c r="AV496" s="13" t="s">
        <v>83</v>
      </c>
      <c r="AW496" s="13" t="s">
        <v>35</v>
      </c>
      <c r="AX496" s="13" t="s">
        <v>81</v>
      </c>
      <c r="AY496" s="248" t="s">
        <v>151</v>
      </c>
    </row>
    <row r="497" s="2" customFormat="1" ht="21.75" customHeight="1">
      <c r="A497" s="41"/>
      <c r="B497" s="42"/>
      <c r="C497" s="221" t="s">
        <v>1278</v>
      </c>
      <c r="D497" s="221" t="s">
        <v>154</v>
      </c>
      <c r="E497" s="222" t="s">
        <v>1279</v>
      </c>
      <c r="F497" s="223" t="s">
        <v>1280</v>
      </c>
      <c r="G497" s="224" t="s">
        <v>180</v>
      </c>
      <c r="H497" s="225">
        <v>13.800000000000001</v>
      </c>
      <c r="I497" s="226"/>
      <c r="J497" s="227">
        <f>ROUND(I497*H497,2)</f>
        <v>0</v>
      </c>
      <c r="K497" s="223" t="s">
        <v>158</v>
      </c>
      <c r="L497" s="47"/>
      <c r="M497" s="228" t="s">
        <v>21</v>
      </c>
      <c r="N497" s="229" t="s">
        <v>44</v>
      </c>
      <c r="O497" s="87"/>
      <c r="P497" s="230">
        <f>O497*H497</f>
        <v>0</v>
      </c>
      <c r="Q497" s="230">
        <v>0.00022000000000000001</v>
      </c>
      <c r="R497" s="230">
        <f>Q497*H497</f>
        <v>0.0030360000000000001</v>
      </c>
      <c r="S497" s="230">
        <v>0</v>
      </c>
      <c r="T497" s="231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32" t="s">
        <v>271</v>
      </c>
      <c r="AT497" s="232" t="s">
        <v>154</v>
      </c>
      <c r="AU497" s="232" t="s">
        <v>83</v>
      </c>
      <c r="AY497" s="19" t="s">
        <v>151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9" t="s">
        <v>81</v>
      </c>
      <c r="BK497" s="233">
        <f>ROUND(I497*H497,2)</f>
        <v>0</v>
      </c>
      <c r="BL497" s="19" t="s">
        <v>271</v>
      </c>
      <c r="BM497" s="232" t="s">
        <v>1281</v>
      </c>
    </row>
    <row r="498" s="2" customFormat="1">
      <c r="A498" s="41"/>
      <c r="B498" s="42"/>
      <c r="C498" s="43"/>
      <c r="D498" s="234" t="s">
        <v>161</v>
      </c>
      <c r="E498" s="43"/>
      <c r="F498" s="235" t="s">
        <v>1282</v>
      </c>
      <c r="G498" s="43"/>
      <c r="H498" s="43"/>
      <c r="I498" s="139"/>
      <c r="J498" s="43"/>
      <c r="K498" s="43"/>
      <c r="L498" s="47"/>
      <c r="M498" s="236"/>
      <c r="N498" s="237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19" t="s">
        <v>161</v>
      </c>
      <c r="AU498" s="19" t="s">
        <v>83</v>
      </c>
    </row>
    <row r="499" s="13" customFormat="1">
      <c r="A499" s="13"/>
      <c r="B499" s="238"/>
      <c r="C499" s="239"/>
      <c r="D499" s="234" t="s">
        <v>163</v>
      </c>
      <c r="E499" s="240" t="s">
        <v>21</v>
      </c>
      <c r="F499" s="241" t="s">
        <v>1277</v>
      </c>
      <c r="G499" s="239"/>
      <c r="H499" s="242">
        <v>13.800000000000001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163</v>
      </c>
      <c r="AU499" s="248" t="s">
        <v>83</v>
      </c>
      <c r="AV499" s="13" t="s">
        <v>83</v>
      </c>
      <c r="AW499" s="13" t="s">
        <v>35</v>
      </c>
      <c r="AX499" s="13" t="s">
        <v>81</v>
      </c>
      <c r="AY499" s="248" t="s">
        <v>151</v>
      </c>
    </row>
    <row r="500" s="12" customFormat="1" ht="22.8" customHeight="1">
      <c r="A500" s="12"/>
      <c r="B500" s="205"/>
      <c r="C500" s="206"/>
      <c r="D500" s="207" t="s">
        <v>72</v>
      </c>
      <c r="E500" s="219" t="s">
        <v>1283</v>
      </c>
      <c r="F500" s="219" t="s">
        <v>1284</v>
      </c>
      <c r="G500" s="206"/>
      <c r="H500" s="206"/>
      <c r="I500" s="209"/>
      <c r="J500" s="220">
        <f>BK500</f>
        <v>0</v>
      </c>
      <c r="K500" s="206"/>
      <c r="L500" s="211"/>
      <c r="M500" s="212"/>
      <c r="N500" s="213"/>
      <c r="O500" s="213"/>
      <c r="P500" s="214">
        <f>SUM(P501:P510)</f>
        <v>0</v>
      </c>
      <c r="Q500" s="213"/>
      <c r="R500" s="214">
        <f>SUM(R501:R510)</f>
        <v>0.022100000000000002</v>
      </c>
      <c r="S500" s="213"/>
      <c r="T500" s="215">
        <f>SUM(T501:T510)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16" t="s">
        <v>83</v>
      </c>
      <c r="AT500" s="217" t="s">
        <v>72</v>
      </c>
      <c r="AU500" s="217" t="s">
        <v>81</v>
      </c>
      <c r="AY500" s="216" t="s">
        <v>151</v>
      </c>
      <c r="BK500" s="218">
        <f>SUM(BK501:BK510)</f>
        <v>0</v>
      </c>
    </row>
    <row r="501" s="2" customFormat="1" ht="33" customHeight="1">
      <c r="A501" s="41"/>
      <c r="B501" s="42"/>
      <c r="C501" s="221" t="s">
        <v>1285</v>
      </c>
      <c r="D501" s="221" t="s">
        <v>154</v>
      </c>
      <c r="E501" s="222" t="s">
        <v>1286</v>
      </c>
      <c r="F501" s="223" t="s">
        <v>1287</v>
      </c>
      <c r="G501" s="224" t="s">
        <v>157</v>
      </c>
      <c r="H501" s="225">
        <v>1</v>
      </c>
      <c r="I501" s="226"/>
      <c r="J501" s="227">
        <f>ROUND(I501*H501,2)</f>
        <v>0</v>
      </c>
      <c r="K501" s="223" t="s">
        <v>21</v>
      </c>
      <c r="L501" s="47"/>
      <c r="M501" s="228" t="s">
        <v>21</v>
      </c>
      <c r="N501" s="229" t="s">
        <v>44</v>
      </c>
      <c r="O501" s="87"/>
      <c r="P501" s="230">
        <f>O501*H501</f>
        <v>0</v>
      </c>
      <c r="Q501" s="230">
        <v>0.022100000000000002</v>
      </c>
      <c r="R501" s="230">
        <f>Q501*H501</f>
        <v>0.022100000000000002</v>
      </c>
      <c r="S501" s="230">
        <v>0</v>
      </c>
      <c r="T501" s="231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32" t="s">
        <v>271</v>
      </c>
      <c r="AT501" s="232" t="s">
        <v>154</v>
      </c>
      <c r="AU501" s="232" t="s">
        <v>83</v>
      </c>
      <c r="AY501" s="19" t="s">
        <v>151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9" t="s">
        <v>81</v>
      </c>
      <c r="BK501" s="233">
        <f>ROUND(I501*H501,2)</f>
        <v>0</v>
      </c>
      <c r="BL501" s="19" t="s">
        <v>271</v>
      </c>
      <c r="BM501" s="232" t="s">
        <v>1288</v>
      </c>
    </row>
    <row r="502" s="2" customFormat="1">
      <c r="A502" s="41"/>
      <c r="B502" s="42"/>
      <c r="C502" s="43"/>
      <c r="D502" s="234" t="s">
        <v>161</v>
      </c>
      <c r="E502" s="43"/>
      <c r="F502" s="235" t="s">
        <v>1287</v>
      </c>
      <c r="G502" s="43"/>
      <c r="H502" s="43"/>
      <c r="I502" s="139"/>
      <c r="J502" s="43"/>
      <c r="K502" s="43"/>
      <c r="L502" s="47"/>
      <c r="M502" s="236"/>
      <c r="N502" s="237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161</v>
      </c>
      <c r="AU502" s="19" t="s">
        <v>83</v>
      </c>
    </row>
    <row r="503" s="2" customFormat="1" ht="21.75" customHeight="1">
      <c r="A503" s="41"/>
      <c r="B503" s="42"/>
      <c r="C503" s="221" t="s">
        <v>1289</v>
      </c>
      <c r="D503" s="221" t="s">
        <v>154</v>
      </c>
      <c r="E503" s="222" t="s">
        <v>1290</v>
      </c>
      <c r="F503" s="223" t="s">
        <v>1291</v>
      </c>
      <c r="G503" s="224" t="s">
        <v>322</v>
      </c>
      <c r="H503" s="225">
        <v>0.021999999999999999</v>
      </c>
      <c r="I503" s="226"/>
      <c r="J503" s="227">
        <f>ROUND(I503*H503,2)</f>
        <v>0</v>
      </c>
      <c r="K503" s="223" t="s">
        <v>158</v>
      </c>
      <c r="L503" s="47"/>
      <c r="M503" s="228" t="s">
        <v>21</v>
      </c>
      <c r="N503" s="229" t="s">
        <v>44</v>
      </c>
      <c r="O503" s="87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32" t="s">
        <v>271</v>
      </c>
      <c r="AT503" s="232" t="s">
        <v>154</v>
      </c>
      <c r="AU503" s="232" t="s">
        <v>83</v>
      </c>
      <c r="AY503" s="19" t="s">
        <v>151</v>
      </c>
      <c r="BE503" s="233">
        <f>IF(N503="základní",J503,0)</f>
        <v>0</v>
      </c>
      <c r="BF503" s="233">
        <f>IF(N503="snížená",J503,0)</f>
        <v>0</v>
      </c>
      <c r="BG503" s="233">
        <f>IF(N503="zákl. přenesená",J503,0)</f>
        <v>0</v>
      </c>
      <c r="BH503" s="233">
        <f>IF(N503="sníž. přenesená",J503,0)</f>
        <v>0</v>
      </c>
      <c r="BI503" s="233">
        <f>IF(N503="nulová",J503,0)</f>
        <v>0</v>
      </c>
      <c r="BJ503" s="19" t="s">
        <v>81</v>
      </c>
      <c r="BK503" s="233">
        <f>ROUND(I503*H503,2)</f>
        <v>0</v>
      </c>
      <c r="BL503" s="19" t="s">
        <v>271</v>
      </c>
      <c r="BM503" s="232" t="s">
        <v>1292</v>
      </c>
    </row>
    <row r="504" s="2" customFormat="1">
      <c r="A504" s="41"/>
      <c r="B504" s="42"/>
      <c r="C504" s="43"/>
      <c r="D504" s="234" t="s">
        <v>161</v>
      </c>
      <c r="E504" s="43"/>
      <c r="F504" s="235" t="s">
        <v>1293</v>
      </c>
      <c r="G504" s="43"/>
      <c r="H504" s="43"/>
      <c r="I504" s="139"/>
      <c r="J504" s="43"/>
      <c r="K504" s="43"/>
      <c r="L504" s="47"/>
      <c r="M504" s="236"/>
      <c r="N504" s="237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19" t="s">
        <v>161</v>
      </c>
      <c r="AU504" s="19" t="s">
        <v>83</v>
      </c>
    </row>
    <row r="505" s="13" customFormat="1">
      <c r="A505" s="13"/>
      <c r="B505" s="238"/>
      <c r="C505" s="239"/>
      <c r="D505" s="234" t="s">
        <v>163</v>
      </c>
      <c r="E505" s="240" t="s">
        <v>21</v>
      </c>
      <c r="F505" s="241" t="s">
        <v>1294</v>
      </c>
      <c r="G505" s="239"/>
      <c r="H505" s="242">
        <v>0.021999999999999999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163</v>
      </c>
      <c r="AU505" s="248" t="s">
        <v>83</v>
      </c>
      <c r="AV505" s="13" t="s">
        <v>83</v>
      </c>
      <c r="AW505" s="13" t="s">
        <v>35</v>
      </c>
      <c r="AX505" s="13" t="s">
        <v>81</v>
      </c>
      <c r="AY505" s="248" t="s">
        <v>151</v>
      </c>
    </row>
    <row r="506" s="2" customFormat="1" ht="21.75" customHeight="1">
      <c r="A506" s="41"/>
      <c r="B506" s="42"/>
      <c r="C506" s="221" t="s">
        <v>1295</v>
      </c>
      <c r="D506" s="221" t="s">
        <v>154</v>
      </c>
      <c r="E506" s="222" t="s">
        <v>1296</v>
      </c>
      <c r="F506" s="223" t="s">
        <v>1297</v>
      </c>
      <c r="G506" s="224" t="s">
        <v>322</v>
      </c>
      <c r="H506" s="225">
        <v>0.021999999999999999</v>
      </c>
      <c r="I506" s="226"/>
      <c r="J506" s="227">
        <f>ROUND(I506*H506,2)</f>
        <v>0</v>
      </c>
      <c r="K506" s="223" t="s">
        <v>158</v>
      </c>
      <c r="L506" s="47"/>
      <c r="M506" s="228" t="s">
        <v>21</v>
      </c>
      <c r="N506" s="229" t="s">
        <v>44</v>
      </c>
      <c r="O506" s="87"/>
      <c r="P506" s="230">
        <f>O506*H506</f>
        <v>0</v>
      </c>
      <c r="Q506" s="230">
        <v>0</v>
      </c>
      <c r="R506" s="230">
        <f>Q506*H506</f>
        <v>0</v>
      </c>
      <c r="S506" s="230">
        <v>0</v>
      </c>
      <c r="T506" s="231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32" t="s">
        <v>271</v>
      </c>
      <c r="AT506" s="232" t="s">
        <v>154</v>
      </c>
      <c r="AU506" s="232" t="s">
        <v>83</v>
      </c>
      <c r="AY506" s="19" t="s">
        <v>151</v>
      </c>
      <c r="BE506" s="233">
        <f>IF(N506="základní",J506,0)</f>
        <v>0</v>
      </c>
      <c r="BF506" s="233">
        <f>IF(N506="snížená",J506,0)</f>
        <v>0</v>
      </c>
      <c r="BG506" s="233">
        <f>IF(N506="zákl. přenesená",J506,0)</f>
        <v>0</v>
      </c>
      <c r="BH506" s="233">
        <f>IF(N506="sníž. přenesená",J506,0)</f>
        <v>0</v>
      </c>
      <c r="BI506" s="233">
        <f>IF(N506="nulová",J506,0)</f>
        <v>0</v>
      </c>
      <c r="BJ506" s="19" t="s">
        <v>81</v>
      </c>
      <c r="BK506" s="233">
        <f>ROUND(I506*H506,2)</f>
        <v>0</v>
      </c>
      <c r="BL506" s="19" t="s">
        <v>271</v>
      </c>
      <c r="BM506" s="232" t="s">
        <v>1298</v>
      </c>
    </row>
    <row r="507" s="2" customFormat="1">
      <c r="A507" s="41"/>
      <c r="B507" s="42"/>
      <c r="C507" s="43"/>
      <c r="D507" s="234" t="s">
        <v>161</v>
      </c>
      <c r="E507" s="43"/>
      <c r="F507" s="235" t="s">
        <v>1299</v>
      </c>
      <c r="G507" s="43"/>
      <c r="H507" s="43"/>
      <c r="I507" s="139"/>
      <c r="J507" s="43"/>
      <c r="K507" s="43"/>
      <c r="L507" s="47"/>
      <c r="M507" s="236"/>
      <c r="N507" s="237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19" t="s">
        <v>161</v>
      </c>
      <c r="AU507" s="19" t="s">
        <v>83</v>
      </c>
    </row>
    <row r="508" s="13" customFormat="1">
      <c r="A508" s="13"/>
      <c r="B508" s="238"/>
      <c r="C508" s="239"/>
      <c r="D508" s="234" t="s">
        <v>163</v>
      </c>
      <c r="E508" s="240" t="s">
        <v>21</v>
      </c>
      <c r="F508" s="241" t="s">
        <v>1300</v>
      </c>
      <c r="G508" s="239"/>
      <c r="H508" s="242">
        <v>0.021999999999999999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163</v>
      </c>
      <c r="AU508" s="248" t="s">
        <v>83</v>
      </c>
      <c r="AV508" s="13" t="s">
        <v>83</v>
      </c>
      <c r="AW508" s="13" t="s">
        <v>35</v>
      </c>
      <c r="AX508" s="13" t="s">
        <v>81</v>
      </c>
      <c r="AY508" s="248" t="s">
        <v>151</v>
      </c>
    </row>
    <row r="509" s="2" customFormat="1" ht="21.75" customHeight="1">
      <c r="A509" s="41"/>
      <c r="B509" s="42"/>
      <c r="C509" s="221" t="s">
        <v>1301</v>
      </c>
      <c r="D509" s="221" t="s">
        <v>154</v>
      </c>
      <c r="E509" s="222" t="s">
        <v>1302</v>
      </c>
      <c r="F509" s="223" t="s">
        <v>1303</v>
      </c>
      <c r="G509" s="224" t="s">
        <v>322</v>
      </c>
      <c r="H509" s="225">
        <v>0.021999999999999999</v>
      </c>
      <c r="I509" s="226"/>
      <c r="J509" s="227">
        <f>ROUND(I509*H509,2)</f>
        <v>0</v>
      </c>
      <c r="K509" s="223" t="s">
        <v>158</v>
      </c>
      <c r="L509" s="47"/>
      <c r="M509" s="228" t="s">
        <v>21</v>
      </c>
      <c r="N509" s="229" t="s">
        <v>44</v>
      </c>
      <c r="O509" s="87"/>
      <c r="P509" s="230">
        <f>O509*H509</f>
        <v>0</v>
      </c>
      <c r="Q509" s="230">
        <v>0</v>
      </c>
      <c r="R509" s="230">
        <f>Q509*H509</f>
        <v>0</v>
      </c>
      <c r="S509" s="230">
        <v>0</v>
      </c>
      <c r="T509" s="231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32" t="s">
        <v>271</v>
      </c>
      <c r="AT509" s="232" t="s">
        <v>154</v>
      </c>
      <c r="AU509" s="232" t="s">
        <v>83</v>
      </c>
      <c r="AY509" s="19" t="s">
        <v>151</v>
      </c>
      <c r="BE509" s="233">
        <f>IF(N509="základní",J509,0)</f>
        <v>0</v>
      </c>
      <c r="BF509" s="233">
        <f>IF(N509="snížená",J509,0)</f>
        <v>0</v>
      </c>
      <c r="BG509" s="233">
        <f>IF(N509="zákl. přenesená",J509,0)</f>
        <v>0</v>
      </c>
      <c r="BH509" s="233">
        <f>IF(N509="sníž. přenesená",J509,0)</f>
        <v>0</v>
      </c>
      <c r="BI509" s="233">
        <f>IF(N509="nulová",J509,0)</f>
        <v>0</v>
      </c>
      <c r="BJ509" s="19" t="s">
        <v>81</v>
      </c>
      <c r="BK509" s="233">
        <f>ROUND(I509*H509,2)</f>
        <v>0</v>
      </c>
      <c r="BL509" s="19" t="s">
        <v>271</v>
      </c>
      <c r="BM509" s="232" t="s">
        <v>1304</v>
      </c>
    </row>
    <row r="510" s="2" customFormat="1">
      <c r="A510" s="41"/>
      <c r="B510" s="42"/>
      <c r="C510" s="43"/>
      <c r="D510" s="234" t="s">
        <v>161</v>
      </c>
      <c r="E510" s="43"/>
      <c r="F510" s="235" t="s">
        <v>1305</v>
      </c>
      <c r="G510" s="43"/>
      <c r="H510" s="43"/>
      <c r="I510" s="139"/>
      <c r="J510" s="43"/>
      <c r="K510" s="43"/>
      <c r="L510" s="47"/>
      <c r="M510" s="294"/>
      <c r="N510" s="295"/>
      <c r="O510" s="296"/>
      <c r="P510" s="296"/>
      <c r="Q510" s="296"/>
      <c r="R510" s="296"/>
      <c r="S510" s="296"/>
      <c r="T510" s="297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19" t="s">
        <v>161</v>
      </c>
      <c r="AU510" s="19" t="s">
        <v>83</v>
      </c>
    </row>
    <row r="511" s="2" customFormat="1" ht="6.96" customHeight="1">
      <c r="A511" s="41"/>
      <c r="B511" s="62"/>
      <c r="C511" s="63"/>
      <c r="D511" s="63"/>
      <c r="E511" s="63"/>
      <c r="F511" s="63"/>
      <c r="G511" s="63"/>
      <c r="H511" s="63"/>
      <c r="I511" s="169"/>
      <c r="J511" s="63"/>
      <c r="K511" s="63"/>
      <c r="L511" s="47"/>
      <c r="M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</row>
  </sheetData>
  <sheetProtection sheet="1" autoFilter="0" formatColumns="0" formatRows="0" objects="1" scenarios="1" spinCount="100000" saltValue="USI+INIOfv8iM8kg1jysZMcziblCA0/7eczRCbFoDFl+/PgSd8uGWMAPRvYKKlCQLuOLmdoZuRJHT3Hwritaww==" hashValue="+h9dzDprIxKYEJ0DpsCEQe3jr7onTBrqUTiQU4jUch2Ml9M7WCCaPCIT0DGZiS0/gqVGvO2arOG8w6+8IxTTyQ==" algorithmName="SHA-512" password="CC35"/>
  <autoFilter ref="C92:K510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1306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ROUND(J92,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ROUND((SUM(BE92:BE720)),  2)</f>
        <v>0</v>
      </c>
      <c r="G33" s="41"/>
      <c r="H33" s="41"/>
      <c r="I33" s="158">
        <v>0.20999999999999999</v>
      </c>
      <c r="J33" s="157">
        <f>ROUND(((SUM(BE92:BE720))*I33),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ROUND((SUM(BF92:BF720)),  2)</f>
        <v>0</v>
      </c>
      <c r="G34" s="41"/>
      <c r="H34" s="41"/>
      <c r="I34" s="158">
        <v>0.14999999999999999</v>
      </c>
      <c r="J34" s="157">
        <f>ROUND(((SUM(BF92:BF720))*I34),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ROUND((SUM(BG92:BG720)),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ROUND((SUM(BH92:BH720)),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ROUND((SUM(BI92:BI720)),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D - Levé střední křídlo, risalit III a risalit IV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J92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J93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122</v>
      </c>
      <c r="E61" s="189"/>
      <c r="F61" s="189"/>
      <c r="G61" s="189"/>
      <c r="H61" s="189"/>
      <c r="I61" s="190"/>
      <c r="J61" s="191">
        <f>J94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123</v>
      </c>
      <c r="E62" s="189"/>
      <c r="F62" s="189"/>
      <c r="G62" s="189"/>
      <c r="H62" s="189"/>
      <c r="I62" s="190"/>
      <c r="J62" s="191">
        <f>J107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124</v>
      </c>
      <c r="E63" s="189"/>
      <c r="F63" s="189"/>
      <c r="G63" s="189"/>
      <c r="H63" s="189"/>
      <c r="I63" s="190"/>
      <c r="J63" s="191">
        <f>J144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125</v>
      </c>
      <c r="E64" s="189"/>
      <c r="F64" s="189"/>
      <c r="G64" s="189"/>
      <c r="H64" s="189"/>
      <c r="I64" s="190"/>
      <c r="J64" s="191">
        <f>J243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6"/>
      <c r="C65" s="187"/>
      <c r="D65" s="188" t="s">
        <v>126</v>
      </c>
      <c r="E65" s="189"/>
      <c r="F65" s="189"/>
      <c r="G65" s="189"/>
      <c r="H65" s="189"/>
      <c r="I65" s="190"/>
      <c r="J65" s="191">
        <f>J276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9"/>
      <c r="C66" s="180"/>
      <c r="D66" s="181" t="s">
        <v>127</v>
      </c>
      <c r="E66" s="182"/>
      <c r="F66" s="182"/>
      <c r="G66" s="182"/>
      <c r="H66" s="182"/>
      <c r="I66" s="183"/>
      <c r="J66" s="184">
        <f>J285</f>
        <v>0</v>
      </c>
      <c r="K66" s="180"/>
      <c r="L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87"/>
      <c r="D67" s="188" t="s">
        <v>128</v>
      </c>
      <c r="E67" s="189"/>
      <c r="F67" s="189"/>
      <c r="G67" s="189"/>
      <c r="H67" s="189"/>
      <c r="I67" s="190"/>
      <c r="J67" s="191">
        <f>J286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129</v>
      </c>
      <c r="E68" s="189"/>
      <c r="F68" s="189"/>
      <c r="G68" s="189"/>
      <c r="H68" s="189"/>
      <c r="I68" s="190"/>
      <c r="J68" s="191">
        <f>J345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132</v>
      </c>
      <c r="E69" s="189"/>
      <c r="F69" s="189"/>
      <c r="G69" s="189"/>
      <c r="H69" s="189"/>
      <c r="I69" s="190"/>
      <c r="J69" s="191">
        <f>J374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133</v>
      </c>
      <c r="E70" s="189"/>
      <c r="F70" s="189"/>
      <c r="G70" s="189"/>
      <c r="H70" s="189"/>
      <c r="I70" s="190"/>
      <c r="J70" s="191">
        <f>J674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134</v>
      </c>
      <c r="E71" s="189"/>
      <c r="F71" s="189"/>
      <c r="G71" s="189"/>
      <c r="H71" s="189"/>
      <c r="I71" s="190"/>
      <c r="J71" s="191">
        <f>J699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87"/>
      <c r="D72" s="188" t="s">
        <v>930</v>
      </c>
      <c r="E72" s="189"/>
      <c r="F72" s="189"/>
      <c r="G72" s="189"/>
      <c r="H72" s="189"/>
      <c r="I72" s="190"/>
      <c r="J72" s="191">
        <f>J705</f>
        <v>0</v>
      </c>
      <c r="K72" s="187"/>
      <c r="L72" s="19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1"/>
      <c r="B73" s="42"/>
      <c r="C73" s="43"/>
      <c r="D73" s="43"/>
      <c r="E73" s="43"/>
      <c r="F73" s="43"/>
      <c r="G73" s="43"/>
      <c r="H73" s="43"/>
      <c r="I73" s="139"/>
      <c r="J73" s="43"/>
      <c r="K73" s="43"/>
      <c r="L73" s="1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62"/>
      <c r="C74" s="63"/>
      <c r="D74" s="63"/>
      <c r="E74" s="63"/>
      <c r="F74" s="63"/>
      <c r="G74" s="63"/>
      <c r="H74" s="63"/>
      <c r="I74" s="169"/>
      <c r="J74" s="63"/>
      <c r="K74" s="63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="2" customFormat="1" ht="6.96" customHeight="1">
      <c r="A78" s="41"/>
      <c r="B78" s="64"/>
      <c r="C78" s="65"/>
      <c r="D78" s="65"/>
      <c r="E78" s="65"/>
      <c r="F78" s="65"/>
      <c r="G78" s="65"/>
      <c r="H78" s="65"/>
      <c r="I78" s="172"/>
      <c r="J78" s="65"/>
      <c r="K78" s="65"/>
      <c r="L78" s="1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4.96" customHeight="1">
      <c r="A79" s="41"/>
      <c r="B79" s="42"/>
      <c r="C79" s="25" t="s">
        <v>136</v>
      </c>
      <c r="D79" s="43"/>
      <c r="E79" s="43"/>
      <c r="F79" s="43"/>
      <c r="G79" s="43"/>
      <c r="H79" s="43"/>
      <c r="I79" s="139"/>
      <c r="J79" s="43"/>
      <c r="K79" s="43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139"/>
      <c r="J80" s="43"/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173" t="str">
        <f>E7</f>
        <v>Zateplení stropů budovy úřadu vlády ČR - Strakova akademie</v>
      </c>
      <c r="F82" s="34"/>
      <c r="G82" s="34"/>
      <c r="H82" s="34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115</v>
      </c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72" t="str">
        <f>E9</f>
        <v>úsek D - Levé střední křídlo, risalit III a risalit IV</v>
      </c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22</v>
      </c>
      <c r="D86" s="43"/>
      <c r="E86" s="43"/>
      <c r="F86" s="29" t="str">
        <f>F12</f>
        <v>nábř. Eduarda Beneše 128/4,Praha 1</v>
      </c>
      <c r="G86" s="43"/>
      <c r="H86" s="43"/>
      <c r="I86" s="143" t="s">
        <v>24</v>
      </c>
      <c r="J86" s="75" t="str">
        <f>IF(J12="","",J12)</f>
        <v>20. 7. 2020</v>
      </c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39"/>
      <c r="J87" s="43"/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5.15" customHeight="1">
      <c r="A88" s="41"/>
      <c r="B88" s="42"/>
      <c r="C88" s="34" t="s">
        <v>28</v>
      </c>
      <c r="D88" s="43"/>
      <c r="E88" s="43"/>
      <c r="F88" s="29" t="str">
        <f>E15</f>
        <v xml:space="preserve"> </v>
      </c>
      <c r="G88" s="43"/>
      <c r="H88" s="43"/>
      <c r="I88" s="143" t="s">
        <v>34</v>
      </c>
      <c r="J88" s="39" t="str">
        <f>E21</f>
        <v xml:space="preserve"> </v>
      </c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4" t="s">
        <v>32</v>
      </c>
      <c r="D89" s="43"/>
      <c r="E89" s="43"/>
      <c r="F89" s="29" t="str">
        <f>IF(E18="","",E18)</f>
        <v>Vyplň údaj</v>
      </c>
      <c r="G89" s="43"/>
      <c r="H89" s="43"/>
      <c r="I89" s="143" t="s">
        <v>36</v>
      </c>
      <c r="J89" s="39" t="str">
        <f>E24</f>
        <v xml:space="preserve"> </v>
      </c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0.32" customHeight="1">
      <c r="A90" s="41"/>
      <c r="B90" s="42"/>
      <c r="C90" s="43"/>
      <c r="D90" s="43"/>
      <c r="E90" s="43"/>
      <c r="F90" s="43"/>
      <c r="G90" s="43"/>
      <c r="H90" s="43"/>
      <c r="I90" s="139"/>
      <c r="J90" s="43"/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11" customFormat="1" ht="29.28" customHeight="1">
      <c r="A91" s="193"/>
      <c r="B91" s="194"/>
      <c r="C91" s="195" t="s">
        <v>137</v>
      </c>
      <c r="D91" s="196" t="s">
        <v>58</v>
      </c>
      <c r="E91" s="196" t="s">
        <v>54</v>
      </c>
      <c r="F91" s="196" t="s">
        <v>55</v>
      </c>
      <c r="G91" s="196" t="s">
        <v>138</v>
      </c>
      <c r="H91" s="196" t="s">
        <v>139</v>
      </c>
      <c r="I91" s="197" t="s">
        <v>140</v>
      </c>
      <c r="J91" s="196" t="s">
        <v>119</v>
      </c>
      <c r="K91" s="198" t="s">
        <v>141</v>
      </c>
      <c r="L91" s="199"/>
      <c r="M91" s="95" t="s">
        <v>21</v>
      </c>
      <c r="N91" s="96" t="s">
        <v>43</v>
      </c>
      <c r="O91" s="96" t="s">
        <v>142</v>
      </c>
      <c r="P91" s="96" t="s">
        <v>143</v>
      </c>
      <c r="Q91" s="96" t="s">
        <v>144</v>
      </c>
      <c r="R91" s="96" t="s">
        <v>145</v>
      </c>
      <c r="S91" s="96" t="s">
        <v>146</v>
      </c>
      <c r="T91" s="97" t="s">
        <v>147</v>
      </c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</row>
    <row r="92" s="2" customFormat="1" ht="22.8" customHeight="1">
      <c r="A92" s="41"/>
      <c r="B92" s="42"/>
      <c r="C92" s="102" t="s">
        <v>148</v>
      </c>
      <c r="D92" s="43"/>
      <c r="E92" s="43"/>
      <c r="F92" s="43"/>
      <c r="G92" s="43"/>
      <c r="H92" s="43"/>
      <c r="I92" s="139"/>
      <c r="J92" s="200">
        <f>BK92</f>
        <v>0</v>
      </c>
      <c r="K92" s="43"/>
      <c r="L92" s="47"/>
      <c r="M92" s="98"/>
      <c r="N92" s="201"/>
      <c r="O92" s="99"/>
      <c r="P92" s="202">
        <f>P93+P285</f>
        <v>0</v>
      </c>
      <c r="Q92" s="99"/>
      <c r="R92" s="202">
        <f>R93+R285</f>
        <v>11.274737230000001</v>
      </c>
      <c r="S92" s="99"/>
      <c r="T92" s="203">
        <f>T93+T285</f>
        <v>3.9276800000000005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72</v>
      </c>
      <c r="AU92" s="19" t="s">
        <v>120</v>
      </c>
      <c r="BK92" s="204">
        <f>BK93+BK285</f>
        <v>0</v>
      </c>
    </row>
    <row r="93" s="12" customFormat="1" ht="25.92" customHeight="1">
      <c r="A93" s="12"/>
      <c r="B93" s="205"/>
      <c r="C93" s="206"/>
      <c r="D93" s="207" t="s">
        <v>72</v>
      </c>
      <c r="E93" s="208" t="s">
        <v>149</v>
      </c>
      <c r="F93" s="208" t="s">
        <v>150</v>
      </c>
      <c r="G93" s="206"/>
      <c r="H93" s="206"/>
      <c r="I93" s="209"/>
      <c r="J93" s="210">
        <f>BK93</f>
        <v>0</v>
      </c>
      <c r="K93" s="206"/>
      <c r="L93" s="211"/>
      <c r="M93" s="212"/>
      <c r="N93" s="213"/>
      <c r="O93" s="213"/>
      <c r="P93" s="214">
        <f>P94+P107+P144+P243+P276</f>
        <v>0</v>
      </c>
      <c r="Q93" s="213"/>
      <c r="R93" s="214">
        <f>R94+R107+R144+R243+R276</f>
        <v>1.3188829799999999</v>
      </c>
      <c r="S93" s="213"/>
      <c r="T93" s="215">
        <f>T94+T107+T144+T243+T276</f>
        <v>1.5250270000000004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6" t="s">
        <v>81</v>
      </c>
      <c r="AT93" s="217" t="s">
        <v>72</v>
      </c>
      <c r="AU93" s="217" t="s">
        <v>73</v>
      </c>
      <c r="AY93" s="216" t="s">
        <v>151</v>
      </c>
      <c r="BK93" s="218">
        <f>BK94+BK107+BK144+BK243+BK276</f>
        <v>0</v>
      </c>
    </row>
    <row r="94" s="12" customFormat="1" ht="22.8" customHeight="1">
      <c r="A94" s="12"/>
      <c r="B94" s="205"/>
      <c r="C94" s="206"/>
      <c r="D94" s="207" t="s">
        <v>72</v>
      </c>
      <c r="E94" s="219" t="s">
        <v>152</v>
      </c>
      <c r="F94" s="219" t="s">
        <v>153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SUM(P95:P106)</f>
        <v>0</v>
      </c>
      <c r="Q94" s="213"/>
      <c r="R94" s="214">
        <f>SUM(R95:R106)</f>
        <v>0.86827999999999994</v>
      </c>
      <c r="S94" s="213"/>
      <c r="T94" s="215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6" t="s">
        <v>81</v>
      </c>
      <c r="AT94" s="217" t="s">
        <v>72</v>
      </c>
      <c r="AU94" s="217" t="s">
        <v>81</v>
      </c>
      <c r="AY94" s="216" t="s">
        <v>151</v>
      </c>
      <c r="BK94" s="218">
        <f>SUM(BK95:BK106)</f>
        <v>0</v>
      </c>
    </row>
    <row r="95" s="2" customFormat="1" ht="21.75" customHeight="1">
      <c r="A95" s="41"/>
      <c r="B95" s="42"/>
      <c r="C95" s="221" t="s">
        <v>81</v>
      </c>
      <c r="D95" s="221" t="s">
        <v>154</v>
      </c>
      <c r="E95" s="222" t="s">
        <v>1307</v>
      </c>
      <c r="F95" s="223" t="s">
        <v>1308</v>
      </c>
      <c r="G95" s="224" t="s">
        <v>157</v>
      </c>
      <c r="H95" s="225">
        <v>8</v>
      </c>
      <c r="I95" s="226"/>
      <c r="J95" s="227">
        <f>ROUND(I95*H95,2)</f>
        <v>0</v>
      </c>
      <c r="K95" s="223" t="s">
        <v>158</v>
      </c>
      <c r="L95" s="47"/>
      <c r="M95" s="228" t="s">
        <v>21</v>
      </c>
      <c r="N95" s="229" t="s">
        <v>44</v>
      </c>
      <c r="O95" s="87"/>
      <c r="P95" s="230">
        <f>O95*H95</f>
        <v>0</v>
      </c>
      <c r="Q95" s="230">
        <v>0.048430000000000001</v>
      </c>
      <c r="R95" s="230">
        <f>Q95*H95</f>
        <v>0.38744000000000001</v>
      </c>
      <c r="S95" s="230">
        <v>0</v>
      </c>
      <c r="T95" s="231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32" t="s">
        <v>159</v>
      </c>
      <c r="AT95" s="232" t="s">
        <v>154</v>
      </c>
      <c r="AU95" s="232" t="s">
        <v>83</v>
      </c>
      <c r="AY95" s="19" t="s">
        <v>151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19" t="s">
        <v>81</v>
      </c>
      <c r="BK95" s="233">
        <f>ROUND(I95*H95,2)</f>
        <v>0</v>
      </c>
      <c r="BL95" s="19" t="s">
        <v>159</v>
      </c>
      <c r="BM95" s="232" t="s">
        <v>1309</v>
      </c>
    </row>
    <row r="96" s="2" customFormat="1">
      <c r="A96" s="41"/>
      <c r="B96" s="42"/>
      <c r="C96" s="43"/>
      <c r="D96" s="234" t="s">
        <v>161</v>
      </c>
      <c r="E96" s="43"/>
      <c r="F96" s="235" t="s">
        <v>1310</v>
      </c>
      <c r="G96" s="43"/>
      <c r="H96" s="43"/>
      <c r="I96" s="139"/>
      <c r="J96" s="43"/>
      <c r="K96" s="43"/>
      <c r="L96" s="47"/>
      <c r="M96" s="236"/>
      <c r="N96" s="237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161</v>
      </c>
      <c r="AU96" s="19" t="s">
        <v>83</v>
      </c>
    </row>
    <row r="97" s="13" customFormat="1">
      <c r="A97" s="13"/>
      <c r="B97" s="238"/>
      <c r="C97" s="239"/>
      <c r="D97" s="234" t="s">
        <v>163</v>
      </c>
      <c r="E97" s="240" t="s">
        <v>21</v>
      </c>
      <c r="F97" s="241" t="s">
        <v>1311</v>
      </c>
      <c r="G97" s="239"/>
      <c r="H97" s="242">
        <v>3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163</v>
      </c>
      <c r="AU97" s="248" t="s">
        <v>83</v>
      </c>
      <c r="AV97" s="13" t="s">
        <v>83</v>
      </c>
      <c r="AW97" s="13" t="s">
        <v>35</v>
      </c>
      <c r="AX97" s="13" t="s">
        <v>73</v>
      </c>
      <c r="AY97" s="248" t="s">
        <v>151</v>
      </c>
    </row>
    <row r="98" s="13" customFormat="1">
      <c r="A98" s="13"/>
      <c r="B98" s="238"/>
      <c r="C98" s="239"/>
      <c r="D98" s="234" t="s">
        <v>163</v>
      </c>
      <c r="E98" s="240" t="s">
        <v>21</v>
      </c>
      <c r="F98" s="241" t="s">
        <v>1312</v>
      </c>
      <c r="G98" s="239"/>
      <c r="H98" s="242">
        <v>1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8" t="s">
        <v>163</v>
      </c>
      <c r="AU98" s="248" t="s">
        <v>83</v>
      </c>
      <c r="AV98" s="13" t="s">
        <v>83</v>
      </c>
      <c r="AW98" s="13" t="s">
        <v>35</v>
      </c>
      <c r="AX98" s="13" t="s">
        <v>73</v>
      </c>
      <c r="AY98" s="248" t="s">
        <v>151</v>
      </c>
    </row>
    <row r="99" s="13" customFormat="1">
      <c r="A99" s="13"/>
      <c r="B99" s="238"/>
      <c r="C99" s="239"/>
      <c r="D99" s="234" t="s">
        <v>163</v>
      </c>
      <c r="E99" s="240" t="s">
        <v>21</v>
      </c>
      <c r="F99" s="241" t="s">
        <v>1313</v>
      </c>
      <c r="G99" s="239"/>
      <c r="H99" s="242">
        <v>2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8" t="s">
        <v>163</v>
      </c>
      <c r="AU99" s="248" t="s">
        <v>83</v>
      </c>
      <c r="AV99" s="13" t="s">
        <v>83</v>
      </c>
      <c r="AW99" s="13" t="s">
        <v>35</v>
      </c>
      <c r="AX99" s="13" t="s">
        <v>73</v>
      </c>
      <c r="AY99" s="248" t="s">
        <v>151</v>
      </c>
    </row>
    <row r="100" s="13" customFormat="1">
      <c r="A100" s="13"/>
      <c r="B100" s="238"/>
      <c r="C100" s="239"/>
      <c r="D100" s="234" t="s">
        <v>163</v>
      </c>
      <c r="E100" s="240" t="s">
        <v>21</v>
      </c>
      <c r="F100" s="241" t="s">
        <v>1314</v>
      </c>
      <c r="G100" s="239"/>
      <c r="H100" s="242">
        <v>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163</v>
      </c>
      <c r="AU100" s="248" t="s">
        <v>83</v>
      </c>
      <c r="AV100" s="13" t="s">
        <v>83</v>
      </c>
      <c r="AW100" s="13" t="s">
        <v>35</v>
      </c>
      <c r="AX100" s="13" t="s">
        <v>73</v>
      </c>
      <c r="AY100" s="248" t="s">
        <v>151</v>
      </c>
    </row>
    <row r="101" s="13" customFormat="1">
      <c r="A101" s="13"/>
      <c r="B101" s="238"/>
      <c r="C101" s="239"/>
      <c r="D101" s="234" t="s">
        <v>163</v>
      </c>
      <c r="E101" s="240" t="s">
        <v>21</v>
      </c>
      <c r="F101" s="241" t="s">
        <v>1315</v>
      </c>
      <c r="G101" s="239"/>
      <c r="H101" s="242">
        <v>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8" t="s">
        <v>163</v>
      </c>
      <c r="AU101" s="248" t="s">
        <v>83</v>
      </c>
      <c r="AV101" s="13" t="s">
        <v>83</v>
      </c>
      <c r="AW101" s="13" t="s">
        <v>35</v>
      </c>
      <c r="AX101" s="13" t="s">
        <v>73</v>
      </c>
      <c r="AY101" s="248" t="s">
        <v>151</v>
      </c>
    </row>
    <row r="102" s="14" customFormat="1">
      <c r="A102" s="14"/>
      <c r="B102" s="249"/>
      <c r="C102" s="250"/>
      <c r="D102" s="234" t="s">
        <v>163</v>
      </c>
      <c r="E102" s="251" t="s">
        <v>21</v>
      </c>
      <c r="F102" s="252" t="s">
        <v>177</v>
      </c>
      <c r="G102" s="250"/>
      <c r="H102" s="253">
        <v>8</v>
      </c>
      <c r="I102" s="254"/>
      <c r="J102" s="250"/>
      <c r="K102" s="250"/>
      <c r="L102" s="255"/>
      <c r="M102" s="256"/>
      <c r="N102" s="257"/>
      <c r="O102" s="257"/>
      <c r="P102" s="257"/>
      <c r="Q102" s="257"/>
      <c r="R102" s="257"/>
      <c r="S102" s="257"/>
      <c r="T102" s="25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9" t="s">
        <v>163</v>
      </c>
      <c r="AU102" s="259" t="s">
        <v>83</v>
      </c>
      <c r="AV102" s="14" t="s">
        <v>159</v>
      </c>
      <c r="AW102" s="14" t="s">
        <v>35</v>
      </c>
      <c r="AX102" s="14" t="s">
        <v>81</v>
      </c>
      <c r="AY102" s="259" t="s">
        <v>151</v>
      </c>
    </row>
    <row r="103" s="2" customFormat="1" ht="21.75" customHeight="1">
      <c r="A103" s="41"/>
      <c r="B103" s="42"/>
      <c r="C103" s="221" t="s">
        <v>83</v>
      </c>
      <c r="D103" s="221" t="s">
        <v>154</v>
      </c>
      <c r="E103" s="222" t="s">
        <v>155</v>
      </c>
      <c r="F103" s="223" t="s">
        <v>156</v>
      </c>
      <c r="G103" s="224" t="s">
        <v>157</v>
      </c>
      <c r="H103" s="225">
        <v>4</v>
      </c>
      <c r="I103" s="226"/>
      <c r="J103" s="227">
        <f>ROUND(I103*H103,2)</f>
        <v>0</v>
      </c>
      <c r="K103" s="223" t="s">
        <v>158</v>
      </c>
      <c r="L103" s="47"/>
      <c r="M103" s="228" t="s">
        <v>21</v>
      </c>
      <c r="N103" s="229" t="s">
        <v>44</v>
      </c>
      <c r="O103" s="87"/>
      <c r="P103" s="230">
        <f>O103*H103</f>
        <v>0</v>
      </c>
      <c r="Q103" s="230">
        <v>0.12021</v>
      </c>
      <c r="R103" s="230">
        <f>Q103*H103</f>
        <v>0.48083999999999999</v>
      </c>
      <c r="S103" s="230">
        <v>0</v>
      </c>
      <c r="T103" s="231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32" t="s">
        <v>159</v>
      </c>
      <c r="AT103" s="232" t="s">
        <v>154</v>
      </c>
      <c r="AU103" s="232" t="s">
        <v>83</v>
      </c>
      <c r="AY103" s="19" t="s">
        <v>151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19" t="s">
        <v>81</v>
      </c>
      <c r="BK103" s="233">
        <f>ROUND(I103*H103,2)</f>
        <v>0</v>
      </c>
      <c r="BL103" s="19" t="s">
        <v>159</v>
      </c>
      <c r="BM103" s="232" t="s">
        <v>1316</v>
      </c>
    </row>
    <row r="104" s="2" customFormat="1">
      <c r="A104" s="41"/>
      <c r="B104" s="42"/>
      <c r="C104" s="43"/>
      <c r="D104" s="234" t="s">
        <v>161</v>
      </c>
      <c r="E104" s="43"/>
      <c r="F104" s="235" t="s">
        <v>162</v>
      </c>
      <c r="G104" s="43"/>
      <c r="H104" s="43"/>
      <c r="I104" s="139"/>
      <c r="J104" s="43"/>
      <c r="K104" s="43"/>
      <c r="L104" s="47"/>
      <c r="M104" s="236"/>
      <c r="N104" s="23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161</v>
      </c>
      <c r="AU104" s="19" t="s">
        <v>83</v>
      </c>
    </row>
    <row r="105" s="13" customFormat="1">
      <c r="A105" s="13"/>
      <c r="B105" s="238"/>
      <c r="C105" s="239"/>
      <c r="D105" s="234" t="s">
        <v>163</v>
      </c>
      <c r="E105" s="240" t="s">
        <v>21</v>
      </c>
      <c r="F105" s="241" t="s">
        <v>1317</v>
      </c>
      <c r="G105" s="239"/>
      <c r="H105" s="242">
        <v>4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8" t="s">
        <v>163</v>
      </c>
      <c r="AU105" s="248" t="s">
        <v>83</v>
      </c>
      <c r="AV105" s="13" t="s">
        <v>83</v>
      </c>
      <c r="AW105" s="13" t="s">
        <v>35</v>
      </c>
      <c r="AX105" s="13" t="s">
        <v>73</v>
      </c>
      <c r="AY105" s="248" t="s">
        <v>151</v>
      </c>
    </row>
    <row r="106" s="14" customFormat="1">
      <c r="A106" s="14"/>
      <c r="B106" s="249"/>
      <c r="C106" s="250"/>
      <c r="D106" s="234" t="s">
        <v>163</v>
      </c>
      <c r="E106" s="251" t="s">
        <v>21</v>
      </c>
      <c r="F106" s="252" t="s">
        <v>177</v>
      </c>
      <c r="G106" s="250"/>
      <c r="H106" s="253">
        <v>4</v>
      </c>
      <c r="I106" s="254"/>
      <c r="J106" s="250"/>
      <c r="K106" s="250"/>
      <c r="L106" s="255"/>
      <c r="M106" s="256"/>
      <c r="N106" s="257"/>
      <c r="O106" s="257"/>
      <c r="P106" s="257"/>
      <c r="Q106" s="257"/>
      <c r="R106" s="257"/>
      <c r="S106" s="257"/>
      <c r="T106" s="25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9" t="s">
        <v>163</v>
      </c>
      <c r="AU106" s="259" t="s">
        <v>83</v>
      </c>
      <c r="AV106" s="14" t="s">
        <v>159</v>
      </c>
      <c r="AW106" s="14" t="s">
        <v>35</v>
      </c>
      <c r="AX106" s="14" t="s">
        <v>81</v>
      </c>
      <c r="AY106" s="259" t="s">
        <v>151</v>
      </c>
    </row>
    <row r="107" s="12" customFormat="1" ht="22.8" customHeight="1">
      <c r="A107" s="12"/>
      <c r="B107" s="205"/>
      <c r="C107" s="206"/>
      <c r="D107" s="207" t="s">
        <v>72</v>
      </c>
      <c r="E107" s="219" t="s">
        <v>165</v>
      </c>
      <c r="F107" s="219" t="s">
        <v>166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SUM(P108:P143)</f>
        <v>0</v>
      </c>
      <c r="Q107" s="213"/>
      <c r="R107" s="214">
        <f>SUM(R108:R143)</f>
        <v>0.44588208000000001</v>
      </c>
      <c r="S107" s="213"/>
      <c r="T107" s="215">
        <f>SUM(T108:T143)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6" t="s">
        <v>81</v>
      </c>
      <c r="AT107" s="217" t="s">
        <v>72</v>
      </c>
      <c r="AU107" s="217" t="s">
        <v>81</v>
      </c>
      <c r="AY107" s="216" t="s">
        <v>151</v>
      </c>
      <c r="BK107" s="218">
        <f>SUM(BK108:BK143)</f>
        <v>0</v>
      </c>
    </row>
    <row r="108" s="2" customFormat="1" ht="21.75" customHeight="1">
      <c r="A108" s="41"/>
      <c r="B108" s="42"/>
      <c r="C108" s="221" t="s">
        <v>152</v>
      </c>
      <c r="D108" s="221" t="s">
        <v>154</v>
      </c>
      <c r="E108" s="222" t="s">
        <v>1318</v>
      </c>
      <c r="F108" s="223" t="s">
        <v>1319</v>
      </c>
      <c r="G108" s="224" t="s">
        <v>180</v>
      </c>
      <c r="H108" s="225">
        <v>1.6180000000000001</v>
      </c>
      <c r="I108" s="226"/>
      <c r="J108" s="227">
        <f>ROUND(I108*H108,2)</f>
        <v>0</v>
      </c>
      <c r="K108" s="223" t="s">
        <v>158</v>
      </c>
      <c r="L108" s="47"/>
      <c r="M108" s="228" t="s">
        <v>21</v>
      </c>
      <c r="N108" s="229" t="s">
        <v>44</v>
      </c>
      <c r="O108" s="87"/>
      <c r="P108" s="230">
        <f>O108*H108</f>
        <v>0</v>
      </c>
      <c r="Q108" s="230">
        <v>0.020480000000000002</v>
      </c>
      <c r="R108" s="230">
        <f>Q108*H108</f>
        <v>0.033136640000000002</v>
      </c>
      <c r="S108" s="230">
        <v>0</v>
      </c>
      <c r="T108" s="231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32" t="s">
        <v>159</v>
      </c>
      <c r="AT108" s="232" t="s">
        <v>154</v>
      </c>
      <c r="AU108" s="232" t="s">
        <v>83</v>
      </c>
      <c r="AY108" s="19" t="s">
        <v>151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19" t="s">
        <v>81</v>
      </c>
      <c r="BK108" s="233">
        <f>ROUND(I108*H108,2)</f>
        <v>0</v>
      </c>
      <c r="BL108" s="19" t="s">
        <v>159</v>
      </c>
      <c r="BM108" s="232" t="s">
        <v>1320</v>
      </c>
    </row>
    <row r="109" s="2" customFormat="1">
      <c r="A109" s="41"/>
      <c r="B109" s="42"/>
      <c r="C109" s="43"/>
      <c r="D109" s="234" t="s">
        <v>161</v>
      </c>
      <c r="E109" s="43"/>
      <c r="F109" s="235" t="s">
        <v>1321</v>
      </c>
      <c r="G109" s="43"/>
      <c r="H109" s="43"/>
      <c r="I109" s="139"/>
      <c r="J109" s="43"/>
      <c r="K109" s="43"/>
      <c r="L109" s="47"/>
      <c r="M109" s="236"/>
      <c r="N109" s="237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161</v>
      </c>
      <c r="AU109" s="19" t="s">
        <v>83</v>
      </c>
    </row>
    <row r="110" s="15" customFormat="1">
      <c r="A110" s="15"/>
      <c r="B110" s="260"/>
      <c r="C110" s="261"/>
      <c r="D110" s="234" t="s">
        <v>163</v>
      </c>
      <c r="E110" s="262" t="s">
        <v>21</v>
      </c>
      <c r="F110" s="263" t="s">
        <v>1322</v>
      </c>
      <c r="G110" s="261"/>
      <c r="H110" s="262" t="s">
        <v>21</v>
      </c>
      <c r="I110" s="264"/>
      <c r="J110" s="261"/>
      <c r="K110" s="261"/>
      <c r="L110" s="265"/>
      <c r="M110" s="266"/>
      <c r="N110" s="267"/>
      <c r="O110" s="267"/>
      <c r="P110" s="267"/>
      <c r="Q110" s="267"/>
      <c r="R110" s="267"/>
      <c r="S110" s="267"/>
      <c r="T110" s="268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9" t="s">
        <v>163</v>
      </c>
      <c r="AU110" s="269" t="s">
        <v>83</v>
      </c>
      <c r="AV110" s="15" t="s">
        <v>81</v>
      </c>
      <c r="AW110" s="15" t="s">
        <v>35</v>
      </c>
      <c r="AX110" s="15" t="s">
        <v>73</v>
      </c>
      <c r="AY110" s="269" t="s">
        <v>151</v>
      </c>
    </row>
    <row r="111" s="13" customFormat="1">
      <c r="A111" s="13"/>
      <c r="B111" s="238"/>
      <c r="C111" s="239"/>
      <c r="D111" s="234" t="s">
        <v>163</v>
      </c>
      <c r="E111" s="240" t="s">
        <v>21</v>
      </c>
      <c r="F111" s="241" t="s">
        <v>1323</v>
      </c>
      <c r="G111" s="239"/>
      <c r="H111" s="242">
        <v>1.6180000000000001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8" t="s">
        <v>163</v>
      </c>
      <c r="AU111" s="248" t="s">
        <v>83</v>
      </c>
      <c r="AV111" s="13" t="s">
        <v>83</v>
      </c>
      <c r="AW111" s="13" t="s">
        <v>35</v>
      </c>
      <c r="AX111" s="13" t="s">
        <v>81</v>
      </c>
      <c r="AY111" s="248" t="s">
        <v>151</v>
      </c>
    </row>
    <row r="112" s="2" customFormat="1" ht="21.75" customHeight="1">
      <c r="A112" s="41"/>
      <c r="B112" s="42"/>
      <c r="C112" s="221" t="s">
        <v>159</v>
      </c>
      <c r="D112" s="221" t="s">
        <v>154</v>
      </c>
      <c r="E112" s="222" t="s">
        <v>1324</v>
      </c>
      <c r="F112" s="223" t="s">
        <v>1325</v>
      </c>
      <c r="G112" s="224" t="s">
        <v>180</v>
      </c>
      <c r="H112" s="225">
        <v>1.6180000000000001</v>
      </c>
      <c r="I112" s="226"/>
      <c r="J112" s="227">
        <f>ROUND(I112*H112,2)</f>
        <v>0</v>
      </c>
      <c r="K112" s="223" t="s">
        <v>158</v>
      </c>
      <c r="L112" s="47"/>
      <c r="M112" s="228" t="s">
        <v>21</v>
      </c>
      <c r="N112" s="229" t="s">
        <v>44</v>
      </c>
      <c r="O112" s="87"/>
      <c r="P112" s="230">
        <f>O112*H112</f>
        <v>0</v>
      </c>
      <c r="Q112" s="230">
        <v>0.0079000000000000008</v>
      </c>
      <c r="R112" s="230">
        <f>Q112*H112</f>
        <v>0.012782200000000002</v>
      </c>
      <c r="S112" s="230">
        <v>0</v>
      </c>
      <c r="T112" s="231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32" t="s">
        <v>159</v>
      </c>
      <c r="AT112" s="232" t="s">
        <v>154</v>
      </c>
      <c r="AU112" s="232" t="s">
        <v>83</v>
      </c>
      <c r="AY112" s="19" t="s">
        <v>151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19" t="s">
        <v>81</v>
      </c>
      <c r="BK112" s="233">
        <f>ROUND(I112*H112,2)</f>
        <v>0</v>
      </c>
      <c r="BL112" s="19" t="s">
        <v>159</v>
      </c>
      <c r="BM112" s="232" t="s">
        <v>1326</v>
      </c>
    </row>
    <row r="113" s="2" customFormat="1">
      <c r="A113" s="41"/>
      <c r="B113" s="42"/>
      <c r="C113" s="43"/>
      <c r="D113" s="234" t="s">
        <v>161</v>
      </c>
      <c r="E113" s="43"/>
      <c r="F113" s="235" t="s">
        <v>1327</v>
      </c>
      <c r="G113" s="43"/>
      <c r="H113" s="43"/>
      <c r="I113" s="139"/>
      <c r="J113" s="43"/>
      <c r="K113" s="43"/>
      <c r="L113" s="47"/>
      <c r="M113" s="236"/>
      <c r="N113" s="237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161</v>
      </c>
      <c r="AU113" s="19" t="s">
        <v>83</v>
      </c>
    </row>
    <row r="114" s="15" customFormat="1">
      <c r="A114" s="15"/>
      <c r="B114" s="260"/>
      <c r="C114" s="261"/>
      <c r="D114" s="234" t="s">
        <v>163</v>
      </c>
      <c r="E114" s="262" t="s">
        <v>21</v>
      </c>
      <c r="F114" s="263" t="s">
        <v>1322</v>
      </c>
      <c r="G114" s="261"/>
      <c r="H114" s="262" t="s">
        <v>21</v>
      </c>
      <c r="I114" s="264"/>
      <c r="J114" s="261"/>
      <c r="K114" s="261"/>
      <c r="L114" s="265"/>
      <c r="M114" s="266"/>
      <c r="N114" s="267"/>
      <c r="O114" s="267"/>
      <c r="P114" s="267"/>
      <c r="Q114" s="267"/>
      <c r="R114" s="267"/>
      <c r="S114" s="267"/>
      <c r="T114" s="26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9" t="s">
        <v>163</v>
      </c>
      <c r="AU114" s="269" t="s">
        <v>83</v>
      </c>
      <c r="AV114" s="15" t="s">
        <v>81</v>
      </c>
      <c r="AW114" s="15" t="s">
        <v>35</v>
      </c>
      <c r="AX114" s="15" t="s">
        <v>73</v>
      </c>
      <c r="AY114" s="269" t="s">
        <v>151</v>
      </c>
    </row>
    <row r="115" s="13" customFormat="1">
      <c r="A115" s="13"/>
      <c r="B115" s="238"/>
      <c r="C115" s="239"/>
      <c r="D115" s="234" t="s">
        <v>163</v>
      </c>
      <c r="E115" s="240" t="s">
        <v>21</v>
      </c>
      <c r="F115" s="241" t="s">
        <v>1323</v>
      </c>
      <c r="G115" s="239"/>
      <c r="H115" s="242">
        <v>1.6180000000000001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8" t="s">
        <v>163</v>
      </c>
      <c r="AU115" s="248" t="s">
        <v>83</v>
      </c>
      <c r="AV115" s="13" t="s">
        <v>83</v>
      </c>
      <c r="AW115" s="13" t="s">
        <v>35</v>
      </c>
      <c r="AX115" s="13" t="s">
        <v>81</v>
      </c>
      <c r="AY115" s="248" t="s">
        <v>151</v>
      </c>
    </row>
    <row r="116" s="2" customFormat="1" ht="21.75" customHeight="1">
      <c r="A116" s="41"/>
      <c r="B116" s="42"/>
      <c r="C116" s="221" t="s">
        <v>185</v>
      </c>
      <c r="D116" s="221" t="s">
        <v>154</v>
      </c>
      <c r="E116" s="222" t="s">
        <v>1328</v>
      </c>
      <c r="F116" s="223" t="s">
        <v>1329</v>
      </c>
      <c r="G116" s="224" t="s">
        <v>157</v>
      </c>
      <c r="H116" s="225">
        <v>8</v>
      </c>
      <c r="I116" s="226"/>
      <c r="J116" s="227">
        <f>ROUND(I116*H116,2)</f>
        <v>0</v>
      </c>
      <c r="K116" s="223" t="s">
        <v>158</v>
      </c>
      <c r="L116" s="47"/>
      <c r="M116" s="228" t="s">
        <v>21</v>
      </c>
      <c r="N116" s="229" t="s">
        <v>44</v>
      </c>
      <c r="O116" s="87"/>
      <c r="P116" s="230">
        <f>O116*H116</f>
        <v>0</v>
      </c>
      <c r="Q116" s="230">
        <v>0.0035000000000000001</v>
      </c>
      <c r="R116" s="230">
        <f>Q116*H116</f>
        <v>0.028000000000000001</v>
      </c>
      <c r="S116" s="230">
        <v>0</v>
      </c>
      <c r="T116" s="231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32" t="s">
        <v>159</v>
      </c>
      <c r="AT116" s="232" t="s">
        <v>154</v>
      </c>
      <c r="AU116" s="232" t="s">
        <v>83</v>
      </c>
      <c r="AY116" s="19" t="s">
        <v>151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19" t="s">
        <v>81</v>
      </c>
      <c r="BK116" s="233">
        <f>ROUND(I116*H116,2)</f>
        <v>0</v>
      </c>
      <c r="BL116" s="19" t="s">
        <v>159</v>
      </c>
      <c r="BM116" s="232" t="s">
        <v>1330</v>
      </c>
    </row>
    <row r="117" s="2" customFormat="1">
      <c r="A117" s="41"/>
      <c r="B117" s="42"/>
      <c r="C117" s="43"/>
      <c r="D117" s="234" t="s">
        <v>161</v>
      </c>
      <c r="E117" s="43"/>
      <c r="F117" s="235" t="s">
        <v>1331</v>
      </c>
      <c r="G117" s="43"/>
      <c r="H117" s="43"/>
      <c r="I117" s="139"/>
      <c r="J117" s="43"/>
      <c r="K117" s="43"/>
      <c r="L117" s="47"/>
      <c r="M117" s="236"/>
      <c r="N117" s="237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161</v>
      </c>
      <c r="AU117" s="19" t="s">
        <v>83</v>
      </c>
    </row>
    <row r="118" s="13" customFormat="1">
      <c r="A118" s="13"/>
      <c r="B118" s="238"/>
      <c r="C118" s="239"/>
      <c r="D118" s="234" t="s">
        <v>163</v>
      </c>
      <c r="E118" s="240" t="s">
        <v>21</v>
      </c>
      <c r="F118" s="241" t="s">
        <v>1311</v>
      </c>
      <c r="G118" s="239"/>
      <c r="H118" s="242">
        <v>3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163</v>
      </c>
      <c r="AU118" s="248" t="s">
        <v>83</v>
      </c>
      <c r="AV118" s="13" t="s">
        <v>83</v>
      </c>
      <c r="AW118" s="13" t="s">
        <v>35</v>
      </c>
      <c r="AX118" s="13" t="s">
        <v>73</v>
      </c>
      <c r="AY118" s="248" t="s">
        <v>151</v>
      </c>
    </row>
    <row r="119" s="13" customFormat="1">
      <c r="A119" s="13"/>
      <c r="B119" s="238"/>
      <c r="C119" s="239"/>
      <c r="D119" s="234" t="s">
        <v>163</v>
      </c>
      <c r="E119" s="240" t="s">
        <v>21</v>
      </c>
      <c r="F119" s="241" t="s">
        <v>1312</v>
      </c>
      <c r="G119" s="239"/>
      <c r="H119" s="242">
        <v>1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8" t="s">
        <v>163</v>
      </c>
      <c r="AU119" s="248" t="s">
        <v>83</v>
      </c>
      <c r="AV119" s="13" t="s">
        <v>83</v>
      </c>
      <c r="AW119" s="13" t="s">
        <v>35</v>
      </c>
      <c r="AX119" s="13" t="s">
        <v>73</v>
      </c>
      <c r="AY119" s="248" t="s">
        <v>151</v>
      </c>
    </row>
    <row r="120" s="13" customFormat="1">
      <c r="A120" s="13"/>
      <c r="B120" s="238"/>
      <c r="C120" s="239"/>
      <c r="D120" s="234" t="s">
        <v>163</v>
      </c>
      <c r="E120" s="240" t="s">
        <v>21</v>
      </c>
      <c r="F120" s="241" t="s">
        <v>1313</v>
      </c>
      <c r="G120" s="239"/>
      <c r="H120" s="242">
        <v>2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163</v>
      </c>
      <c r="AU120" s="248" t="s">
        <v>83</v>
      </c>
      <c r="AV120" s="13" t="s">
        <v>83</v>
      </c>
      <c r="AW120" s="13" t="s">
        <v>35</v>
      </c>
      <c r="AX120" s="13" t="s">
        <v>73</v>
      </c>
      <c r="AY120" s="248" t="s">
        <v>151</v>
      </c>
    </row>
    <row r="121" s="13" customFormat="1">
      <c r="A121" s="13"/>
      <c r="B121" s="238"/>
      <c r="C121" s="239"/>
      <c r="D121" s="234" t="s">
        <v>163</v>
      </c>
      <c r="E121" s="240" t="s">
        <v>21</v>
      </c>
      <c r="F121" s="241" t="s">
        <v>1314</v>
      </c>
      <c r="G121" s="239"/>
      <c r="H121" s="242">
        <v>1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8" t="s">
        <v>163</v>
      </c>
      <c r="AU121" s="248" t="s">
        <v>83</v>
      </c>
      <c r="AV121" s="13" t="s">
        <v>83</v>
      </c>
      <c r="AW121" s="13" t="s">
        <v>35</v>
      </c>
      <c r="AX121" s="13" t="s">
        <v>73</v>
      </c>
      <c r="AY121" s="248" t="s">
        <v>151</v>
      </c>
    </row>
    <row r="122" s="13" customFormat="1">
      <c r="A122" s="13"/>
      <c r="B122" s="238"/>
      <c r="C122" s="239"/>
      <c r="D122" s="234" t="s">
        <v>163</v>
      </c>
      <c r="E122" s="240" t="s">
        <v>21</v>
      </c>
      <c r="F122" s="241" t="s">
        <v>1315</v>
      </c>
      <c r="G122" s="239"/>
      <c r="H122" s="242">
        <v>1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163</v>
      </c>
      <c r="AU122" s="248" t="s">
        <v>83</v>
      </c>
      <c r="AV122" s="13" t="s">
        <v>83</v>
      </c>
      <c r="AW122" s="13" t="s">
        <v>35</v>
      </c>
      <c r="AX122" s="13" t="s">
        <v>73</v>
      </c>
      <c r="AY122" s="248" t="s">
        <v>151</v>
      </c>
    </row>
    <row r="123" s="14" customFormat="1">
      <c r="A123" s="14"/>
      <c r="B123" s="249"/>
      <c r="C123" s="250"/>
      <c r="D123" s="234" t="s">
        <v>163</v>
      </c>
      <c r="E123" s="251" t="s">
        <v>21</v>
      </c>
      <c r="F123" s="252" t="s">
        <v>177</v>
      </c>
      <c r="G123" s="250"/>
      <c r="H123" s="253">
        <v>8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9" t="s">
        <v>163</v>
      </c>
      <c r="AU123" s="259" t="s">
        <v>83</v>
      </c>
      <c r="AV123" s="14" t="s">
        <v>159</v>
      </c>
      <c r="AW123" s="14" t="s">
        <v>35</v>
      </c>
      <c r="AX123" s="14" t="s">
        <v>81</v>
      </c>
      <c r="AY123" s="259" t="s">
        <v>151</v>
      </c>
    </row>
    <row r="124" s="2" customFormat="1" ht="21.75" customHeight="1">
      <c r="A124" s="41"/>
      <c r="B124" s="42"/>
      <c r="C124" s="221" t="s">
        <v>165</v>
      </c>
      <c r="D124" s="221" t="s">
        <v>154</v>
      </c>
      <c r="E124" s="222" t="s">
        <v>167</v>
      </c>
      <c r="F124" s="223" t="s">
        <v>168</v>
      </c>
      <c r="G124" s="224" t="s">
        <v>157</v>
      </c>
      <c r="H124" s="225">
        <v>4</v>
      </c>
      <c r="I124" s="226"/>
      <c r="J124" s="227">
        <f>ROUND(I124*H124,2)</f>
        <v>0</v>
      </c>
      <c r="K124" s="223" t="s">
        <v>158</v>
      </c>
      <c r="L124" s="47"/>
      <c r="M124" s="228" t="s">
        <v>21</v>
      </c>
      <c r="N124" s="229" t="s">
        <v>44</v>
      </c>
      <c r="O124" s="87"/>
      <c r="P124" s="230">
        <f>O124*H124</f>
        <v>0</v>
      </c>
      <c r="Q124" s="230">
        <v>0.0097000000000000003</v>
      </c>
      <c r="R124" s="230">
        <f>Q124*H124</f>
        <v>0.038800000000000001</v>
      </c>
      <c r="S124" s="230">
        <v>0</v>
      </c>
      <c r="T124" s="231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32" t="s">
        <v>159</v>
      </c>
      <c r="AT124" s="232" t="s">
        <v>154</v>
      </c>
      <c r="AU124" s="232" t="s">
        <v>83</v>
      </c>
      <c r="AY124" s="19" t="s">
        <v>151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9" t="s">
        <v>81</v>
      </c>
      <c r="BK124" s="233">
        <f>ROUND(I124*H124,2)</f>
        <v>0</v>
      </c>
      <c r="BL124" s="19" t="s">
        <v>159</v>
      </c>
      <c r="BM124" s="232" t="s">
        <v>1332</v>
      </c>
    </row>
    <row r="125" s="2" customFormat="1">
      <c r="A125" s="41"/>
      <c r="B125" s="42"/>
      <c r="C125" s="43"/>
      <c r="D125" s="234" t="s">
        <v>161</v>
      </c>
      <c r="E125" s="43"/>
      <c r="F125" s="235" t="s">
        <v>170</v>
      </c>
      <c r="G125" s="43"/>
      <c r="H125" s="43"/>
      <c r="I125" s="139"/>
      <c r="J125" s="43"/>
      <c r="K125" s="43"/>
      <c r="L125" s="47"/>
      <c r="M125" s="236"/>
      <c r="N125" s="237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161</v>
      </c>
      <c r="AU125" s="19" t="s">
        <v>83</v>
      </c>
    </row>
    <row r="126" s="13" customFormat="1">
      <c r="A126" s="13"/>
      <c r="B126" s="238"/>
      <c r="C126" s="239"/>
      <c r="D126" s="234" t="s">
        <v>163</v>
      </c>
      <c r="E126" s="240" t="s">
        <v>21</v>
      </c>
      <c r="F126" s="241" t="s">
        <v>1317</v>
      </c>
      <c r="G126" s="239"/>
      <c r="H126" s="242">
        <v>4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163</v>
      </c>
      <c r="AU126" s="248" t="s">
        <v>83</v>
      </c>
      <c r="AV126" s="13" t="s">
        <v>83</v>
      </c>
      <c r="AW126" s="13" t="s">
        <v>35</v>
      </c>
      <c r="AX126" s="13" t="s">
        <v>81</v>
      </c>
      <c r="AY126" s="248" t="s">
        <v>151</v>
      </c>
    </row>
    <row r="127" s="2" customFormat="1" ht="21.75" customHeight="1">
      <c r="A127" s="41"/>
      <c r="B127" s="42"/>
      <c r="C127" s="221" t="s">
        <v>198</v>
      </c>
      <c r="D127" s="221" t="s">
        <v>154</v>
      </c>
      <c r="E127" s="222" t="s">
        <v>1333</v>
      </c>
      <c r="F127" s="223" t="s">
        <v>1334</v>
      </c>
      <c r="G127" s="224" t="s">
        <v>157</v>
      </c>
      <c r="H127" s="225">
        <v>1</v>
      </c>
      <c r="I127" s="226"/>
      <c r="J127" s="227">
        <f>ROUND(I127*H127,2)</f>
        <v>0</v>
      </c>
      <c r="K127" s="223" t="s">
        <v>158</v>
      </c>
      <c r="L127" s="47"/>
      <c r="M127" s="228" t="s">
        <v>21</v>
      </c>
      <c r="N127" s="229" t="s">
        <v>44</v>
      </c>
      <c r="O127" s="87"/>
      <c r="P127" s="230">
        <f>O127*H127</f>
        <v>0</v>
      </c>
      <c r="Q127" s="230">
        <v>0.038899999999999997</v>
      </c>
      <c r="R127" s="230">
        <f>Q127*H127</f>
        <v>0.038899999999999997</v>
      </c>
      <c r="S127" s="230">
        <v>0</v>
      </c>
      <c r="T127" s="231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32" t="s">
        <v>159</v>
      </c>
      <c r="AT127" s="232" t="s">
        <v>154</v>
      </c>
      <c r="AU127" s="232" t="s">
        <v>83</v>
      </c>
      <c r="AY127" s="19" t="s">
        <v>151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9" t="s">
        <v>81</v>
      </c>
      <c r="BK127" s="233">
        <f>ROUND(I127*H127,2)</f>
        <v>0</v>
      </c>
      <c r="BL127" s="19" t="s">
        <v>159</v>
      </c>
      <c r="BM127" s="232" t="s">
        <v>1335</v>
      </c>
    </row>
    <row r="128" s="2" customFormat="1">
      <c r="A128" s="41"/>
      <c r="B128" s="42"/>
      <c r="C128" s="43"/>
      <c r="D128" s="234" t="s">
        <v>161</v>
      </c>
      <c r="E128" s="43"/>
      <c r="F128" s="235" t="s">
        <v>1336</v>
      </c>
      <c r="G128" s="43"/>
      <c r="H128" s="43"/>
      <c r="I128" s="139"/>
      <c r="J128" s="43"/>
      <c r="K128" s="43"/>
      <c r="L128" s="47"/>
      <c r="M128" s="236"/>
      <c r="N128" s="237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161</v>
      </c>
      <c r="AU128" s="19" t="s">
        <v>83</v>
      </c>
    </row>
    <row r="129" s="13" customFormat="1">
      <c r="A129" s="13"/>
      <c r="B129" s="238"/>
      <c r="C129" s="239"/>
      <c r="D129" s="234" t="s">
        <v>163</v>
      </c>
      <c r="E129" s="240" t="s">
        <v>21</v>
      </c>
      <c r="F129" s="241" t="s">
        <v>1337</v>
      </c>
      <c r="G129" s="239"/>
      <c r="H129" s="242">
        <v>1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163</v>
      </c>
      <c r="AU129" s="248" t="s">
        <v>83</v>
      </c>
      <c r="AV129" s="13" t="s">
        <v>83</v>
      </c>
      <c r="AW129" s="13" t="s">
        <v>35</v>
      </c>
      <c r="AX129" s="13" t="s">
        <v>81</v>
      </c>
      <c r="AY129" s="248" t="s">
        <v>151</v>
      </c>
    </row>
    <row r="130" s="2" customFormat="1" ht="21.75" customHeight="1">
      <c r="A130" s="41"/>
      <c r="B130" s="42"/>
      <c r="C130" s="221" t="s">
        <v>204</v>
      </c>
      <c r="D130" s="221" t="s">
        <v>154</v>
      </c>
      <c r="E130" s="222" t="s">
        <v>1338</v>
      </c>
      <c r="F130" s="223" t="s">
        <v>1339</v>
      </c>
      <c r="G130" s="224" t="s">
        <v>173</v>
      </c>
      <c r="H130" s="225">
        <v>0.025999999999999999</v>
      </c>
      <c r="I130" s="226"/>
      <c r="J130" s="227">
        <f>ROUND(I130*H130,2)</f>
        <v>0</v>
      </c>
      <c r="K130" s="223" t="s">
        <v>158</v>
      </c>
      <c r="L130" s="47"/>
      <c r="M130" s="228" t="s">
        <v>21</v>
      </c>
      <c r="N130" s="229" t="s">
        <v>44</v>
      </c>
      <c r="O130" s="87"/>
      <c r="P130" s="230">
        <f>O130*H130</f>
        <v>0</v>
      </c>
      <c r="Q130" s="230">
        <v>2.2563399999999998</v>
      </c>
      <c r="R130" s="230">
        <f>Q130*H130</f>
        <v>0.058664839999999989</v>
      </c>
      <c r="S130" s="230">
        <v>0</v>
      </c>
      <c r="T130" s="231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32" t="s">
        <v>159</v>
      </c>
      <c r="AT130" s="232" t="s">
        <v>154</v>
      </c>
      <c r="AU130" s="232" t="s">
        <v>83</v>
      </c>
      <c r="AY130" s="19" t="s">
        <v>151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9" t="s">
        <v>81</v>
      </c>
      <c r="BK130" s="233">
        <f>ROUND(I130*H130,2)</f>
        <v>0</v>
      </c>
      <c r="BL130" s="19" t="s">
        <v>159</v>
      </c>
      <c r="BM130" s="232" t="s">
        <v>1340</v>
      </c>
    </row>
    <row r="131" s="2" customFormat="1">
      <c r="A131" s="41"/>
      <c r="B131" s="42"/>
      <c r="C131" s="43"/>
      <c r="D131" s="234" t="s">
        <v>161</v>
      </c>
      <c r="E131" s="43"/>
      <c r="F131" s="235" t="s">
        <v>1341</v>
      </c>
      <c r="G131" s="43"/>
      <c r="H131" s="43"/>
      <c r="I131" s="139"/>
      <c r="J131" s="43"/>
      <c r="K131" s="43"/>
      <c r="L131" s="47"/>
      <c r="M131" s="236"/>
      <c r="N131" s="237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161</v>
      </c>
      <c r="AU131" s="19" t="s">
        <v>83</v>
      </c>
    </row>
    <row r="132" s="13" customFormat="1">
      <c r="A132" s="13"/>
      <c r="B132" s="238"/>
      <c r="C132" s="239"/>
      <c r="D132" s="234" t="s">
        <v>163</v>
      </c>
      <c r="E132" s="240" t="s">
        <v>21</v>
      </c>
      <c r="F132" s="241" t="s">
        <v>1342</v>
      </c>
      <c r="G132" s="239"/>
      <c r="H132" s="242">
        <v>0.025999999999999999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163</v>
      </c>
      <c r="AU132" s="248" t="s">
        <v>83</v>
      </c>
      <c r="AV132" s="13" t="s">
        <v>83</v>
      </c>
      <c r="AW132" s="13" t="s">
        <v>35</v>
      </c>
      <c r="AX132" s="13" t="s">
        <v>81</v>
      </c>
      <c r="AY132" s="248" t="s">
        <v>151</v>
      </c>
    </row>
    <row r="133" s="2" customFormat="1" ht="21.75" customHeight="1">
      <c r="A133" s="41"/>
      <c r="B133" s="42"/>
      <c r="C133" s="221" t="s">
        <v>196</v>
      </c>
      <c r="D133" s="221" t="s">
        <v>154</v>
      </c>
      <c r="E133" s="222" t="s">
        <v>191</v>
      </c>
      <c r="F133" s="223" t="s">
        <v>192</v>
      </c>
      <c r="G133" s="224" t="s">
        <v>173</v>
      </c>
      <c r="H133" s="225">
        <v>0.058000000000000003</v>
      </c>
      <c r="I133" s="226"/>
      <c r="J133" s="227">
        <f>ROUND(I133*H133,2)</f>
        <v>0</v>
      </c>
      <c r="K133" s="223" t="s">
        <v>21</v>
      </c>
      <c r="L133" s="47"/>
      <c r="M133" s="228" t="s">
        <v>21</v>
      </c>
      <c r="N133" s="229" t="s">
        <v>44</v>
      </c>
      <c r="O133" s="87"/>
      <c r="P133" s="230">
        <f>O133*H133</f>
        <v>0</v>
      </c>
      <c r="Q133" s="230">
        <v>1.8</v>
      </c>
      <c r="R133" s="230">
        <f>Q133*H133</f>
        <v>0.10440000000000001</v>
      </c>
      <c r="S133" s="230">
        <v>0</v>
      </c>
      <c r="T133" s="231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32" t="s">
        <v>159</v>
      </c>
      <c r="AT133" s="232" t="s">
        <v>154</v>
      </c>
      <c r="AU133" s="232" t="s">
        <v>83</v>
      </c>
      <c r="AY133" s="19" t="s">
        <v>151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9" t="s">
        <v>81</v>
      </c>
      <c r="BK133" s="233">
        <f>ROUND(I133*H133,2)</f>
        <v>0</v>
      </c>
      <c r="BL133" s="19" t="s">
        <v>159</v>
      </c>
      <c r="BM133" s="232" t="s">
        <v>1343</v>
      </c>
    </row>
    <row r="134" s="2" customFormat="1">
      <c r="A134" s="41"/>
      <c r="B134" s="42"/>
      <c r="C134" s="43"/>
      <c r="D134" s="234" t="s">
        <v>161</v>
      </c>
      <c r="E134" s="43"/>
      <c r="F134" s="235" t="s">
        <v>194</v>
      </c>
      <c r="G134" s="43"/>
      <c r="H134" s="43"/>
      <c r="I134" s="139"/>
      <c r="J134" s="43"/>
      <c r="K134" s="43"/>
      <c r="L134" s="47"/>
      <c r="M134" s="236"/>
      <c r="N134" s="237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161</v>
      </c>
      <c r="AU134" s="19" t="s">
        <v>83</v>
      </c>
    </row>
    <row r="135" s="13" customFormat="1">
      <c r="A135" s="13"/>
      <c r="B135" s="238"/>
      <c r="C135" s="239"/>
      <c r="D135" s="234" t="s">
        <v>163</v>
      </c>
      <c r="E135" s="240" t="s">
        <v>21</v>
      </c>
      <c r="F135" s="241" t="s">
        <v>1344</v>
      </c>
      <c r="G135" s="239"/>
      <c r="H135" s="242">
        <v>0.058000000000000003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163</v>
      </c>
      <c r="AU135" s="248" t="s">
        <v>83</v>
      </c>
      <c r="AV135" s="13" t="s">
        <v>83</v>
      </c>
      <c r="AW135" s="13" t="s">
        <v>35</v>
      </c>
      <c r="AX135" s="13" t="s">
        <v>73</v>
      </c>
      <c r="AY135" s="248" t="s">
        <v>151</v>
      </c>
    </row>
    <row r="136" s="14" customFormat="1">
      <c r="A136" s="14"/>
      <c r="B136" s="249"/>
      <c r="C136" s="250"/>
      <c r="D136" s="234" t="s">
        <v>163</v>
      </c>
      <c r="E136" s="251" t="s">
        <v>21</v>
      </c>
      <c r="F136" s="252" t="s">
        <v>177</v>
      </c>
      <c r="G136" s="250"/>
      <c r="H136" s="253">
        <v>0.058000000000000003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9" t="s">
        <v>163</v>
      </c>
      <c r="AU136" s="259" t="s">
        <v>83</v>
      </c>
      <c r="AV136" s="14" t="s">
        <v>159</v>
      </c>
      <c r="AW136" s="14" t="s">
        <v>35</v>
      </c>
      <c r="AX136" s="14" t="s">
        <v>81</v>
      </c>
      <c r="AY136" s="259" t="s">
        <v>151</v>
      </c>
    </row>
    <row r="137" s="2" customFormat="1" ht="16.5" customHeight="1">
      <c r="A137" s="41"/>
      <c r="B137" s="42"/>
      <c r="C137" s="221" t="s">
        <v>219</v>
      </c>
      <c r="D137" s="221" t="s">
        <v>154</v>
      </c>
      <c r="E137" s="222" t="s">
        <v>741</v>
      </c>
      <c r="F137" s="223" t="s">
        <v>742</v>
      </c>
      <c r="G137" s="224" t="s">
        <v>180</v>
      </c>
      <c r="H137" s="225">
        <v>1.44</v>
      </c>
      <c r="I137" s="226"/>
      <c r="J137" s="227">
        <f>ROUND(I137*H137,2)</f>
        <v>0</v>
      </c>
      <c r="K137" s="223" t="s">
        <v>21</v>
      </c>
      <c r="L137" s="47"/>
      <c r="M137" s="228" t="s">
        <v>21</v>
      </c>
      <c r="N137" s="229" t="s">
        <v>44</v>
      </c>
      <c r="O137" s="87"/>
      <c r="P137" s="230">
        <f>O137*H137</f>
        <v>0</v>
      </c>
      <c r="Q137" s="230">
        <v>0.067360000000000003</v>
      </c>
      <c r="R137" s="230">
        <f>Q137*H137</f>
        <v>0.096998399999999999</v>
      </c>
      <c r="S137" s="230">
        <v>0</v>
      </c>
      <c r="T137" s="231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32" t="s">
        <v>159</v>
      </c>
      <c r="AT137" s="232" t="s">
        <v>154</v>
      </c>
      <c r="AU137" s="232" t="s">
        <v>83</v>
      </c>
      <c r="AY137" s="19" t="s">
        <v>151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9" t="s">
        <v>81</v>
      </c>
      <c r="BK137" s="233">
        <f>ROUND(I137*H137,2)</f>
        <v>0</v>
      </c>
      <c r="BL137" s="19" t="s">
        <v>159</v>
      </c>
      <c r="BM137" s="232" t="s">
        <v>1345</v>
      </c>
    </row>
    <row r="138" s="2" customFormat="1">
      <c r="A138" s="41"/>
      <c r="B138" s="42"/>
      <c r="C138" s="43"/>
      <c r="D138" s="234" t="s">
        <v>161</v>
      </c>
      <c r="E138" s="43"/>
      <c r="F138" s="235" t="s">
        <v>744</v>
      </c>
      <c r="G138" s="43"/>
      <c r="H138" s="43"/>
      <c r="I138" s="139"/>
      <c r="J138" s="43"/>
      <c r="K138" s="43"/>
      <c r="L138" s="47"/>
      <c r="M138" s="236"/>
      <c r="N138" s="237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161</v>
      </c>
      <c r="AU138" s="19" t="s">
        <v>83</v>
      </c>
    </row>
    <row r="139" s="13" customFormat="1">
      <c r="A139" s="13"/>
      <c r="B139" s="238"/>
      <c r="C139" s="239"/>
      <c r="D139" s="234" t="s">
        <v>163</v>
      </c>
      <c r="E139" s="240" t="s">
        <v>21</v>
      </c>
      <c r="F139" s="241" t="s">
        <v>1346</v>
      </c>
      <c r="G139" s="239"/>
      <c r="H139" s="242">
        <v>1.44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163</v>
      </c>
      <c r="AU139" s="248" t="s">
        <v>83</v>
      </c>
      <c r="AV139" s="13" t="s">
        <v>83</v>
      </c>
      <c r="AW139" s="13" t="s">
        <v>35</v>
      </c>
      <c r="AX139" s="13" t="s">
        <v>81</v>
      </c>
      <c r="AY139" s="248" t="s">
        <v>151</v>
      </c>
    </row>
    <row r="140" s="2" customFormat="1" ht="16.5" customHeight="1">
      <c r="A140" s="41"/>
      <c r="B140" s="42"/>
      <c r="C140" s="281" t="s">
        <v>225</v>
      </c>
      <c r="D140" s="281" t="s">
        <v>407</v>
      </c>
      <c r="E140" s="282" t="s">
        <v>736</v>
      </c>
      <c r="F140" s="283" t="s">
        <v>737</v>
      </c>
      <c r="G140" s="284" t="s">
        <v>157</v>
      </c>
      <c r="H140" s="285">
        <v>18</v>
      </c>
      <c r="I140" s="286"/>
      <c r="J140" s="287">
        <f>ROUND(I140*H140,2)</f>
        <v>0</v>
      </c>
      <c r="K140" s="283" t="s">
        <v>158</v>
      </c>
      <c r="L140" s="288"/>
      <c r="M140" s="289" t="s">
        <v>21</v>
      </c>
      <c r="N140" s="290" t="s">
        <v>44</v>
      </c>
      <c r="O140" s="87"/>
      <c r="P140" s="230">
        <f>O140*H140</f>
        <v>0</v>
      </c>
      <c r="Q140" s="230">
        <v>0.0019</v>
      </c>
      <c r="R140" s="230">
        <f>Q140*H140</f>
        <v>0.034200000000000001</v>
      </c>
      <c r="S140" s="230">
        <v>0</v>
      </c>
      <c r="T140" s="23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32" t="s">
        <v>204</v>
      </c>
      <c r="AT140" s="232" t="s">
        <v>407</v>
      </c>
      <c r="AU140" s="232" t="s">
        <v>83</v>
      </c>
      <c r="AY140" s="19" t="s">
        <v>151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9" t="s">
        <v>81</v>
      </c>
      <c r="BK140" s="233">
        <f>ROUND(I140*H140,2)</f>
        <v>0</v>
      </c>
      <c r="BL140" s="19" t="s">
        <v>159</v>
      </c>
      <c r="BM140" s="232" t="s">
        <v>1347</v>
      </c>
    </row>
    <row r="141" s="2" customFormat="1">
      <c r="A141" s="41"/>
      <c r="B141" s="42"/>
      <c r="C141" s="43"/>
      <c r="D141" s="234" t="s">
        <v>161</v>
      </c>
      <c r="E141" s="43"/>
      <c r="F141" s="235" t="s">
        <v>737</v>
      </c>
      <c r="G141" s="43"/>
      <c r="H141" s="43"/>
      <c r="I141" s="139"/>
      <c r="J141" s="43"/>
      <c r="K141" s="43"/>
      <c r="L141" s="47"/>
      <c r="M141" s="236"/>
      <c r="N141" s="237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161</v>
      </c>
      <c r="AU141" s="19" t="s">
        <v>83</v>
      </c>
    </row>
    <row r="142" s="15" customFormat="1">
      <c r="A142" s="15"/>
      <c r="B142" s="260"/>
      <c r="C142" s="261"/>
      <c r="D142" s="234" t="s">
        <v>163</v>
      </c>
      <c r="E142" s="262" t="s">
        <v>21</v>
      </c>
      <c r="F142" s="263" t="s">
        <v>739</v>
      </c>
      <c r="G142" s="261"/>
      <c r="H142" s="262" t="s">
        <v>21</v>
      </c>
      <c r="I142" s="264"/>
      <c r="J142" s="261"/>
      <c r="K142" s="261"/>
      <c r="L142" s="265"/>
      <c r="M142" s="266"/>
      <c r="N142" s="267"/>
      <c r="O142" s="267"/>
      <c r="P142" s="267"/>
      <c r="Q142" s="267"/>
      <c r="R142" s="267"/>
      <c r="S142" s="267"/>
      <c r="T142" s="26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9" t="s">
        <v>163</v>
      </c>
      <c r="AU142" s="269" t="s">
        <v>83</v>
      </c>
      <c r="AV142" s="15" t="s">
        <v>81</v>
      </c>
      <c r="AW142" s="15" t="s">
        <v>35</v>
      </c>
      <c r="AX142" s="15" t="s">
        <v>73</v>
      </c>
      <c r="AY142" s="269" t="s">
        <v>151</v>
      </c>
    </row>
    <row r="143" s="13" customFormat="1">
      <c r="A143" s="13"/>
      <c r="B143" s="238"/>
      <c r="C143" s="239"/>
      <c r="D143" s="234" t="s">
        <v>163</v>
      </c>
      <c r="E143" s="240" t="s">
        <v>21</v>
      </c>
      <c r="F143" s="241" t="s">
        <v>1348</v>
      </c>
      <c r="G143" s="239"/>
      <c r="H143" s="242">
        <v>18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163</v>
      </c>
      <c r="AU143" s="248" t="s">
        <v>83</v>
      </c>
      <c r="AV143" s="13" t="s">
        <v>83</v>
      </c>
      <c r="AW143" s="13" t="s">
        <v>35</v>
      </c>
      <c r="AX143" s="13" t="s">
        <v>81</v>
      </c>
      <c r="AY143" s="248" t="s">
        <v>151</v>
      </c>
    </row>
    <row r="144" s="12" customFormat="1" ht="22.8" customHeight="1">
      <c r="A144" s="12"/>
      <c r="B144" s="205"/>
      <c r="C144" s="206"/>
      <c r="D144" s="207" t="s">
        <v>72</v>
      </c>
      <c r="E144" s="219" t="s">
        <v>196</v>
      </c>
      <c r="F144" s="219" t="s">
        <v>197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SUM(P145:P242)</f>
        <v>0</v>
      </c>
      <c r="Q144" s="213"/>
      <c r="R144" s="214">
        <f>SUM(R145:R242)</f>
        <v>0.0047209000000000001</v>
      </c>
      <c r="S144" s="213"/>
      <c r="T144" s="215">
        <f>SUM(T145:T242)</f>
        <v>1.2250270000000003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81</v>
      </c>
      <c r="AT144" s="217" t="s">
        <v>72</v>
      </c>
      <c r="AU144" s="217" t="s">
        <v>81</v>
      </c>
      <c r="AY144" s="216" t="s">
        <v>151</v>
      </c>
      <c r="BK144" s="218">
        <f>SUM(BK145:BK242)</f>
        <v>0</v>
      </c>
    </row>
    <row r="145" s="2" customFormat="1" ht="21.75" customHeight="1">
      <c r="A145" s="41"/>
      <c r="B145" s="42"/>
      <c r="C145" s="221" t="s">
        <v>233</v>
      </c>
      <c r="D145" s="221" t="s">
        <v>154</v>
      </c>
      <c r="E145" s="222" t="s">
        <v>979</v>
      </c>
      <c r="F145" s="223" t="s">
        <v>980</v>
      </c>
      <c r="G145" s="224" t="s">
        <v>180</v>
      </c>
      <c r="H145" s="225">
        <v>2</v>
      </c>
      <c r="I145" s="226"/>
      <c r="J145" s="227">
        <f>ROUND(I145*H145,2)</f>
        <v>0</v>
      </c>
      <c r="K145" s="223" t="s">
        <v>158</v>
      </c>
      <c r="L145" s="47"/>
      <c r="M145" s="228" t="s">
        <v>21</v>
      </c>
      <c r="N145" s="229" t="s">
        <v>44</v>
      </c>
      <c r="O145" s="87"/>
      <c r="P145" s="230">
        <f>O145*H145</f>
        <v>0</v>
      </c>
      <c r="Q145" s="230">
        <v>0.00012999999999999999</v>
      </c>
      <c r="R145" s="230">
        <f>Q145*H145</f>
        <v>0.00025999999999999998</v>
      </c>
      <c r="S145" s="230">
        <v>0</v>
      </c>
      <c r="T145" s="23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32" t="s">
        <v>159</v>
      </c>
      <c r="AT145" s="232" t="s">
        <v>154</v>
      </c>
      <c r="AU145" s="232" t="s">
        <v>83</v>
      </c>
      <c r="AY145" s="19" t="s">
        <v>151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9" t="s">
        <v>81</v>
      </c>
      <c r="BK145" s="233">
        <f>ROUND(I145*H145,2)</f>
        <v>0</v>
      </c>
      <c r="BL145" s="19" t="s">
        <v>159</v>
      </c>
      <c r="BM145" s="232" t="s">
        <v>1349</v>
      </c>
    </row>
    <row r="146" s="2" customFormat="1">
      <c r="A146" s="41"/>
      <c r="B146" s="42"/>
      <c r="C146" s="43"/>
      <c r="D146" s="234" t="s">
        <v>161</v>
      </c>
      <c r="E146" s="43"/>
      <c r="F146" s="235" t="s">
        <v>982</v>
      </c>
      <c r="G146" s="43"/>
      <c r="H146" s="43"/>
      <c r="I146" s="139"/>
      <c r="J146" s="43"/>
      <c r="K146" s="43"/>
      <c r="L146" s="47"/>
      <c r="M146" s="236"/>
      <c r="N146" s="237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161</v>
      </c>
      <c r="AU146" s="19" t="s">
        <v>83</v>
      </c>
    </row>
    <row r="147" s="13" customFormat="1">
      <c r="A147" s="13"/>
      <c r="B147" s="238"/>
      <c r="C147" s="239"/>
      <c r="D147" s="234" t="s">
        <v>163</v>
      </c>
      <c r="E147" s="240" t="s">
        <v>21</v>
      </c>
      <c r="F147" s="241" t="s">
        <v>1350</v>
      </c>
      <c r="G147" s="239"/>
      <c r="H147" s="242">
        <v>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83</v>
      </c>
      <c r="AV147" s="13" t="s">
        <v>83</v>
      </c>
      <c r="AW147" s="13" t="s">
        <v>35</v>
      </c>
      <c r="AX147" s="13" t="s">
        <v>81</v>
      </c>
      <c r="AY147" s="248" t="s">
        <v>151</v>
      </c>
    </row>
    <row r="148" s="2" customFormat="1" ht="21.75" customHeight="1">
      <c r="A148" s="41"/>
      <c r="B148" s="42"/>
      <c r="C148" s="221" t="s">
        <v>244</v>
      </c>
      <c r="D148" s="221" t="s">
        <v>154</v>
      </c>
      <c r="E148" s="222" t="s">
        <v>205</v>
      </c>
      <c r="F148" s="223" t="s">
        <v>206</v>
      </c>
      <c r="G148" s="224" t="s">
        <v>180</v>
      </c>
      <c r="H148" s="225">
        <v>429</v>
      </c>
      <c r="I148" s="226"/>
      <c r="J148" s="227">
        <f>ROUND(I148*H148,2)</f>
        <v>0</v>
      </c>
      <c r="K148" s="223" t="s">
        <v>21</v>
      </c>
      <c r="L148" s="47"/>
      <c r="M148" s="228" t="s">
        <v>21</v>
      </c>
      <c r="N148" s="229" t="s">
        <v>44</v>
      </c>
      <c r="O148" s="8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32" t="s">
        <v>159</v>
      </c>
      <c r="AT148" s="232" t="s">
        <v>154</v>
      </c>
      <c r="AU148" s="232" t="s">
        <v>83</v>
      </c>
      <c r="AY148" s="19" t="s">
        <v>151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9" t="s">
        <v>81</v>
      </c>
      <c r="BK148" s="233">
        <f>ROUND(I148*H148,2)</f>
        <v>0</v>
      </c>
      <c r="BL148" s="19" t="s">
        <v>159</v>
      </c>
      <c r="BM148" s="232" t="s">
        <v>1351</v>
      </c>
    </row>
    <row r="149" s="2" customFormat="1">
      <c r="A149" s="41"/>
      <c r="B149" s="42"/>
      <c r="C149" s="43"/>
      <c r="D149" s="234" t="s">
        <v>161</v>
      </c>
      <c r="E149" s="43"/>
      <c r="F149" s="235" t="s">
        <v>208</v>
      </c>
      <c r="G149" s="43"/>
      <c r="H149" s="43"/>
      <c r="I149" s="139"/>
      <c r="J149" s="43"/>
      <c r="K149" s="43"/>
      <c r="L149" s="47"/>
      <c r="M149" s="236"/>
      <c r="N149" s="237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161</v>
      </c>
      <c r="AU149" s="19" t="s">
        <v>83</v>
      </c>
    </row>
    <row r="150" s="13" customFormat="1">
      <c r="A150" s="13"/>
      <c r="B150" s="238"/>
      <c r="C150" s="239"/>
      <c r="D150" s="234" t="s">
        <v>163</v>
      </c>
      <c r="E150" s="240" t="s">
        <v>21</v>
      </c>
      <c r="F150" s="241" t="s">
        <v>1352</v>
      </c>
      <c r="G150" s="239"/>
      <c r="H150" s="242">
        <v>19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83</v>
      </c>
      <c r="AV150" s="13" t="s">
        <v>83</v>
      </c>
      <c r="AW150" s="13" t="s">
        <v>35</v>
      </c>
      <c r="AX150" s="13" t="s">
        <v>73</v>
      </c>
      <c r="AY150" s="248" t="s">
        <v>151</v>
      </c>
    </row>
    <row r="151" s="13" customFormat="1">
      <c r="A151" s="13"/>
      <c r="B151" s="238"/>
      <c r="C151" s="239"/>
      <c r="D151" s="234" t="s">
        <v>163</v>
      </c>
      <c r="E151" s="240" t="s">
        <v>21</v>
      </c>
      <c r="F151" s="241" t="s">
        <v>1353</v>
      </c>
      <c r="G151" s="239"/>
      <c r="H151" s="242">
        <v>140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83</v>
      </c>
      <c r="AV151" s="13" t="s">
        <v>83</v>
      </c>
      <c r="AW151" s="13" t="s">
        <v>35</v>
      </c>
      <c r="AX151" s="13" t="s">
        <v>73</v>
      </c>
      <c r="AY151" s="248" t="s">
        <v>151</v>
      </c>
    </row>
    <row r="152" s="13" customFormat="1">
      <c r="A152" s="13"/>
      <c r="B152" s="238"/>
      <c r="C152" s="239"/>
      <c r="D152" s="234" t="s">
        <v>163</v>
      </c>
      <c r="E152" s="240" t="s">
        <v>21</v>
      </c>
      <c r="F152" s="241" t="s">
        <v>1354</v>
      </c>
      <c r="G152" s="239"/>
      <c r="H152" s="242">
        <v>270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163</v>
      </c>
      <c r="AU152" s="248" t="s">
        <v>83</v>
      </c>
      <c r="AV152" s="13" t="s">
        <v>83</v>
      </c>
      <c r="AW152" s="13" t="s">
        <v>35</v>
      </c>
      <c r="AX152" s="13" t="s">
        <v>73</v>
      </c>
      <c r="AY152" s="248" t="s">
        <v>151</v>
      </c>
    </row>
    <row r="153" s="14" customFormat="1">
      <c r="A153" s="14"/>
      <c r="B153" s="249"/>
      <c r="C153" s="250"/>
      <c r="D153" s="234" t="s">
        <v>163</v>
      </c>
      <c r="E153" s="251" t="s">
        <v>21</v>
      </c>
      <c r="F153" s="252" t="s">
        <v>177</v>
      </c>
      <c r="G153" s="250"/>
      <c r="H153" s="253">
        <v>429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163</v>
      </c>
      <c r="AU153" s="259" t="s">
        <v>83</v>
      </c>
      <c r="AV153" s="14" t="s">
        <v>159</v>
      </c>
      <c r="AW153" s="14" t="s">
        <v>35</v>
      </c>
      <c r="AX153" s="14" t="s">
        <v>81</v>
      </c>
      <c r="AY153" s="259" t="s">
        <v>151</v>
      </c>
    </row>
    <row r="154" s="2" customFormat="1" ht="16.5" customHeight="1">
      <c r="A154" s="41"/>
      <c r="B154" s="42"/>
      <c r="C154" s="221" t="s">
        <v>258</v>
      </c>
      <c r="D154" s="221" t="s">
        <v>154</v>
      </c>
      <c r="E154" s="222" t="s">
        <v>226</v>
      </c>
      <c r="F154" s="223" t="s">
        <v>227</v>
      </c>
      <c r="G154" s="224" t="s">
        <v>180</v>
      </c>
      <c r="H154" s="225">
        <v>428.24000000000001</v>
      </c>
      <c r="I154" s="226"/>
      <c r="J154" s="227">
        <f>ROUND(I154*H154,2)</f>
        <v>0</v>
      </c>
      <c r="K154" s="223" t="s">
        <v>158</v>
      </c>
      <c r="L154" s="47"/>
      <c r="M154" s="228" t="s">
        <v>21</v>
      </c>
      <c r="N154" s="229" t="s">
        <v>44</v>
      </c>
      <c r="O154" s="87"/>
      <c r="P154" s="230">
        <f>O154*H154</f>
        <v>0</v>
      </c>
      <c r="Q154" s="230">
        <v>1.0000000000000001E-05</v>
      </c>
      <c r="R154" s="230">
        <f>Q154*H154</f>
        <v>0.0042824000000000004</v>
      </c>
      <c r="S154" s="230">
        <v>0</v>
      </c>
      <c r="T154" s="23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32" t="s">
        <v>159</v>
      </c>
      <c r="AT154" s="232" t="s">
        <v>154</v>
      </c>
      <c r="AU154" s="232" t="s">
        <v>83</v>
      </c>
      <c r="AY154" s="19" t="s">
        <v>151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9" t="s">
        <v>81</v>
      </c>
      <c r="BK154" s="233">
        <f>ROUND(I154*H154,2)</f>
        <v>0</v>
      </c>
      <c r="BL154" s="19" t="s">
        <v>159</v>
      </c>
      <c r="BM154" s="232" t="s">
        <v>1355</v>
      </c>
    </row>
    <row r="155" s="2" customFormat="1">
      <c r="A155" s="41"/>
      <c r="B155" s="42"/>
      <c r="C155" s="43"/>
      <c r="D155" s="234" t="s">
        <v>161</v>
      </c>
      <c r="E155" s="43"/>
      <c r="F155" s="235" t="s">
        <v>229</v>
      </c>
      <c r="G155" s="43"/>
      <c r="H155" s="43"/>
      <c r="I155" s="139"/>
      <c r="J155" s="43"/>
      <c r="K155" s="43"/>
      <c r="L155" s="47"/>
      <c r="M155" s="236"/>
      <c r="N155" s="237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161</v>
      </c>
      <c r="AU155" s="19" t="s">
        <v>83</v>
      </c>
    </row>
    <row r="156" s="15" customFormat="1">
      <c r="A156" s="15"/>
      <c r="B156" s="260"/>
      <c r="C156" s="261"/>
      <c r="D156" s="234" t="s">
        <v>163</v>
      </c>
      <c r="E156" s="262" t="s">
        <v>21</v>
      </c>
      <c r="F156" s="263" t="s">
        <v>1356</v>
      </c>
      <c r="G156" s="261"/>
      <c r="H156" s="262" t="s">
        <v>21</v>
      </c>
      <c r="I156" s="264"/>
      <c r="J156" s="261"/>
      <c r="K156" s="261"/>
      <c r="L156" s="265"/>
      <c r="M156" s="266"/>
      <c r="N156" s="267"/>
      <c r="O156" s="267"/>
      <c r="P156" s="267"/>
      <c r="Q156" s="267"/>
      <c r="R156" s="267"/>
      <c r="S156" s="267"/>
      <c r="T156" s="26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9" t="s">
        <v>163</v>
      </c>
      <c r="AU156" s="269" t="s">
        <v>83</v>
      </c>
      <c r="AV156" s="15" t="s">
        <v>81</v>
      </c>
      <c r="AW156" s="15" t="s">
        <v>35</v>
      </c>
      <c r="AX156" s="15" t="s">
        <v>73</v>
      </c>
      <c r="AY156" s="269" t="s">
        <v>151</v>
      </c>
    </row>
    <row r="157" s="13" customFormat="1">
      <c r="A157" s="13"/>
      <c r="B157" s="238"/>
      <c r="C157" s="239"/>
      <c r="D157" s="234" t="s">
        <v>163</v>
      </c>
      <c r="E157" s="240" t="s">
        <v>21</v>
      </c>
      <c r="F157" s="241" t="s">
        <v>1357</v>
      </c>
      <c r="G157" s="239"/>
      <c r="H157" s="242">
        <v>409.66000000000002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163</v>
      </c>
      <c r="AU157" s="248" t="s">
        <v>83</v>
      </c>
      <c r="AV157" s="13" t="s">
        <v>83</v>
      </c>
      <c r="AW157" s="13" t="s">
        <v>35</v>
      </c>
      <c r="AX157" s="13" t="s">
        <v>73</v>
      </c>
      <c r="AY157" s="248" t="s">
        <v>151</v>
      </c>
    </row>
    <row r="158" s="13" customFormat="1">
      <c r="A158" s="13"/>
      <c r="B158" s="238"/>
      <c r="C158" s="239"/>
      <c r="D158" s="234" t="s">
        <v>163</v>
      </c>
      <c r="E158" s="240" t="s">
        <v>21</v>
      </c>
      <c r="F158" s="241" t="s">
        <v>1358</v>
      </c>
      <c r="G158" s="239"/>
      <c r="H158" s="242">
        <v>18.579999999999998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163</v>
      </c>
      <c r="AU158" s="248" t="s">
        <v>83</v>
      </c>
      <c r="AV158" s="13" t="s">
        <v>83</v>
      </c>
      <c r="AW158" s="13" t="s">
        <v>35</v>
      </c>
      <c r="AX158" s="13" t="s">
        <v>73</v>
      </c>
      <c r="AY158" s="248" t="s">
        <v>151</v>
      </c>
    </row>
    <row r="159" s="14" customFormat="1">
      <c r="A159" s="14"/>
      <c r="B159" s="249"/>
      <c r="C159" s="250"/>
      <c r="D159" s="234" t="s">
        <v>163</v>
      </c>
      <c r="E159" s="251" t="s">
        <v>21</v>
      </c>
      <c r="F159" s="252" t="s">
        <v>177</v>
      </c>
      <c r="G159" s="250"/>
      <c r="H159" s="253">
        <v>428.24000000000001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163</v>
      </c>
      <c r="AU159" s="259" t="s">
        <v>83</v>
      </c>
      <c r="AV159" s="14" t="s">
        <v>159</v>
      </c>
      <c r="AW159" s="14" t="s">
        <v>35</v>
      </c>
      <c r="AX159" s="14" t="s">
        <v>81</v>
      </c>
      <c r="AY159" s="259" t="s">
        <v>151</v>
      </c>
    </row>
    <row r="160" s="2" customFormat="1" ht="16.5" customHeight="1">
      <c r="A160" s="41"/>
      <c r="B160" s="42"/>
      <c r="C160" s="221" t="s">
        <v>8</v>
      </c>
      <c r="D160" s="221" t="s">
        <v>154</v>
      </c>
      <c r="E160" s="222" t="s">
        <v>234</v>
      </c>
      <c r="F160" s="223" t="s">
        <v>235</v>
      </c>
      <c r="G160" s="224" t="s">
        <v>180</v>
      </c>
      <c r="H160" s="225">
        <v>215.48400000000001</v>
      </c>
      <c r="I160" s="226"/>
      <c r="J160" s="227">
        <f>ROUND(I160*H160,2)</f>
        <v>0</v>
      </c>
      <c r="K160" s="223" t="s">
        <v>158</v>
      </c>
      <c r="L160" s="47"/>
      <c r="M160" s="228" t="s">
        <v>21</v>
      </c>
      <c r="N160" s="229" t="s">
        <v>44</v>
      </c>
      <c r="O160" s="8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32" t="s">
        <v>159</v>
      </c>
      <c r="AT160" s="232" t="s">
        <v>154</v>
      </c>
      <c r="AU160" s="232" t="s">
        <v>83</v>
      </c>
      <c r="AY160" s="19" t="s">
        <v>151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9" t="s">
        <v>81</v>
      </c>
      <c r="BK160" s="233">
        <f>ROUND(I160*H160,2)</f>
        <v>0</v>
      </c>
      <c r="BL160" s="19" t="s">
        <v>159</v>
      </c>
      <c r="BM160" s="232" t="s">
        <v>1359</v>
      </c>
    </row>
    <row r="161" s="2" customFormat="1">
      <c r="A161" s="41"/>
      <c r="B161" s="42"/>
      <c r="C161" s="43"/>
      <c r="D161" s="234" t="s">
        <v>161</v>
      </c>
      <c r="E161" s="43"/>
      <c r="F161" s="235" t="s">
        <v>237</v>
      </c>
      <c r="G161" s="43"/>
      <c r="H161" s="43"/>
      <c r="I161" s="139"/>
      <c r="J161" s="43"/>
      <c r="K161" s="43"/>
      <c r="L161" s="47"/>
      <c r="M161" s="236"/>
      <c r="N161" s="237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161</v>
      </c>
      <c r="AU161" s="19" t="s">
        <v>83</v>
      </c>
    </row>
    <row r="162" s="13" customFormat="1">
      <c r="A162" s="13"/>
      <c r="B162" s="238"/>
      <c r="C162" s="239"/>
      <c r="D162" s="234" t="s">
        <v>163</v>
      </c>
      <c r="E162" s="240" t="s">
        <v>21</v>
      </c>
      <c r="F162" s="241" t="s">
        <v>1360</v>
      </c>
      <c r="G162" s="239"/>
      <c r="H162" s="242">
        <v>9.9640000000000004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163</v>
      </c>
      <c r="AU162" s="248" t="s">
        <v>83</v>
      </c>
      <c r="AV162" s="13" t="s">
        <v>83</v>
      </c>
      <c r="AW162" s="13" t="s">
        <v>35</v>
      </c>
      <c r="AX162" s="13" t="s">
        <v>73</v>
      </c>
      <c r="AY162" s="248" t="s">
        <v>151</v>
      </c>
    </row>
    <row r="163" s="13" customFormat="1">
      <c r="A163" s="13"/>
      <c r="B163" s="238"/>
      <c r="C163" s="239"/>
      <c r="D163" s="234" t="s">
        <v>163</v>
      </c>
      <c r="E163" s="240" t="s">
        <v>21</v>
      </c>
      <c r="F163" s="241" t="s">
        <v>1361</v>
      </c>
      <c r="G163" s="239"/>
      <c r="H163" s="242">
        <v>2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163</v>
      </c>
      <c r="AU163" s="248" t="s">
        <v>83</v>
      </c>
      <c r="AV163" s="13" t="s">
        <v>83</v>
      </c>
      <c r="AW163" s="13" t="s">
        <v>35</v>
      </c>
      <c r="AX163" s="13" t="s">
        <v>73</v>
      </c>
      <c r="AY163" s="248" t="s">
        <v>151</v>
      </c>
    </row>
    <row r="164" s="13" customFormat="1">
      <c r="A164" s="13"/>
      <c r="B164" s="238"/>
      <c r="C164" s="239"/>
      <c r="D164" s="234" t="s">
        <v>163</v>
      </c>
      <c r="E164" s="240" t="s">
        <v>21</v>
      </c>
      <c r="F164" s="241" t="s">
        <v>1362</v>
      </c>
      <c r="G164" s="239"/>
      <c r="H164" s="242">
        <v>42.206000000000003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163</v>
      </c>
      <c r="AU164" s="248" t="s">
        <v>83</v>
      </c>
      <c r="AV164" s="13" t="s">
        <v>83</v>
      </c>
      <c r="AW164" s="13" t="s">
        <v>35</v>
      </c>
      <c r="AX164" s="13" t="s">
        <v>73</v>
      </c>
      <c r="AY164" s="248" t="s">
        <v>151</v>
      </c>
    </row>
    <row r="165" s="13" customFormat="1">
      <c r="A165" s="13"/>
      <c r="B165" s="238"/>
      <c r="C165" s="239"/>
      <c r="D165" s="234" t="s">
        <v>163</v>
      </c>
      <c r="E165" s="240" t="s">
        <v>21</v>
      </c>
      <c r="F165" s="241" t="s">
        <v>1363</v>
      </c>
      <c r="G165" s="239"/>
      <c r="H165" s="242">
        <v>8.9199999999999999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83</v>
      </c>
      <c r="AV165" s="13" t="s">
        <v>83</v>
      </c>
      <c r="AW165" s="13" t="s">
        <v>35</v>
      </c>
      <c r="AX165" s="13" t="s">
        <v>73</v>
      </c>
      <c r="AY165" s="248" t="s">
        <v>151</v>
      </c>
    </row>
    <row r="166" s="13" customFormat="1">
      <c r="A166" s="13"/>
      <c r="B166" s="238"/>
      <c r="C166" s="239"/>
      <c r="D166" s="234" t="s">
        <v>163</v>
      </c>
      <c r="E166" s="240" t="s">
        <v>21</v>
      </c>
      <c r="F166" s="241" t="s">
        <v>1364</v>
      </c>
      <c r="G166" s="239"/>
      <c r="H166" s="242">
        <v>95.034000000000006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83</v>
      </c>
      <c r="AV166" s="13" t="s">
        <v>83</v>
      </c>
      <c r="AW166" s="13" t="s">
        <v>35</v>
      </c>
      <c r="AX166" s="13" t="s">
        <v>73</v>
      </c>
      <c r="AY166" s="248" t="s">
        <v>151</v>
      </c>
    </row>
    <row r="167" s="13" customFormat="1">
      <c r="A167" s="13"/>
      <c r="B167" s="238"/>
      <c r="C167" s="239"/>
      <c r="D167" s="234" t="s">
        <v>163</v>
      </c>
      <c r="E167" s="240" t="s">
        <v>21</v>
      </c>
      <c r="F167" s="241" t="s">
        <v>1365</v>
      </c>
      <c r="G167" s="239"/>
      <c r="H167" s="242">
        <v>10.359999999999999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83</v>
      </c>
      <c r="AV167" s="13" t="s">
        <v>83</v>
      </c>
      <c r="AW167" s="13" t="s">
        <v>35</v>
      </c>
      <c r="AX167" s="13" t="s">
        <v>73</v>
      </c>
      <c r="AY167" s="248" t="s">
        <v>151</v>
      </c>
    </row>
    <row r="168" s="13" customFormat="1">
      <c r="A168" s="13"/>
      <c r="B168" s="238"/>
      <c r="C168" s="239"/>
      <c r="D168" s="234" t="s">
        <v>163</v>
      </c>
      <c r="E168" s="240" t="s">
        <v>21</v>
      </c>
      <c r="F168" s="241" t="s">
        <v>1366</v>
      </c>
      <c r="G168" s="239"/>
      <c r="H168" s="242">
        <v>16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163</v>
      </c>
      <c r="AU168" s="248" t="s">
        <v>83</v>
      </c>
      <c r="AV168" s="13" t="s">
        <v>83</v>
      </c>
      <c r="AW168" s="13" t="s">
        <v>35</v>
      </c>
      <c r="AX168" s="13" t="s">
        <v>73</v>
      </c>
      <c r="AY168" s="248" t="s">
        <v>151</v>
      </c>
    </row>
    <row r="169" s="13" customFormat="1">
      <c r="A169" s="13"/>
      <c r="B169" s="238"/>
      <c r="C169" s="239"/>
      <c r="D169" s="234" t="s">
        <v>163</v>
      </c>
      <c r="E169" s="240" t="s">
        <v>21</v>
      </c>
      <c r="F169" s="241" t="s">
        <v>1367</v>
      </c>
      <c r="G169" s="239"/>
      <c r="H169" s="242">
        <v>31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163</v>
      </c>
      <c r="AU169" s="248" t="s">
        <v>83</v>
      </c>
      <c r="AV169" s="13" t="s">
        <v>83</v>
      </c>
      <c r="AW169" s="13" t="s">
        <v>35</v>
      </c>
      <c r="AX169" s="13" t="s">
        <v>73</v>
      </c>
      <c r="AY169" s="248" t="s">
        <v>151</v>
      </c>
    </row>
    <row r="170" s="14" customFormat="1">
      <c r="A170" s="14"/>
      <c r="B170" s="249"/>
      <c r="C170" s="250"/>
      <c r="D170" s="234" t="s">
        <v>163</v>
      </c>
      <c r="E170" s="251" t="s">
        <v>21</v>
      </c>
      <c r="F170" s="252" t="s">
        <v>177</v>
      </c>
      <c r="G170" s="250"/>
      <c r="H170" s="253">
        <v>215.48400000000004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163</v>
      </c>
      <c r="AU170" s="259" t="s">
        <v>83</v>
      </c>
      <c r="AV170" s="14" t="s">
        <v>159</v>
      </c>
      <c r="AW170" s="14" t="s">
        <v>35</v>
      </c>
      <c r="AX170" s="14" t="s">
        <v>81</v>
      </c>
      <c r="AY170" s="259" t="s">
        <v>151</v>
      </c>
    </row>
    <row r="171" s="2" customFormat="1" ht="16.5" customHeight="1">
      <c r="A171" s="41"/>
      <c r="B171" s="42"/>
      <c r="C171" s="221" t="s">
        <v>271</v>
      </c>
      <c r="D171" s="221" t="s">
        <v>154</v>
      </c>
      <c r="E171" s="222" t="s">
        <v>245</v>
      </c>
      <c r="F171" s="223" t="s">
        <v>246</v>
      </c>
      <c r="G171" s="224" t="s">
        <v>180</v>
      </c>
      <c r="H171" s="225">
        <v>520.13400000000001</v>
      </c>
      <c r="I171" s="226"/>
      <c r="J171" s="227">
        <f>ROUND(I171*H171,2)</f>
        <v>0</v>
      </c>
      <c r="K171" s="223" t="s">
        <v>158</v>
      </c>
      <c r="L171" s="47"/>
      <c r="M171" s="228" t="s">
        <v>21</v>
      </c>
      <c r="N171" s="229" t="s">
        <v>44</v>
      </c>
      <c r="O171" s="8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32" t="s">
        <v>159</v>
      </c>
      <c r="AT171" s="232" t="s">
        <v>154</v>
      </c>
      <c r="AU171" s="232" t="s">
        <v>83</v>
      </c>
      <c r="AY171" s="19" t="s">
        <v>151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9" t="s">
        <v>81</v>
      </c>
      <c r="BK171" s="233">
        <f>ROUND(I171*H171,2)</f>
        <v>0</v>
      </c>
      <c r="BL171" s="19" t="s">
        <v>159</v>
      </c>
      <c r="BM171" s="232" t="s">
        <v>1368</v>
      </c>
    </row>
    <row r="172" s="2" customFormat="1">
      <c r="A172" s="41"/>
      <c r="B172" s="42"/>
      <c r="C172" s="43"/>
      <c r="D172" s="234" t="s">
        <v>161</v>
      </c>
      <c r="E172" s="43"/>
      <c r="F172" s="235" t="s">
        <v>248</v>
      </c>
      <c r="G172" s="43"/>
      <c r="H172" s="43"/>
      <c r="I172" s="139"/>
      <c r="J172" s="43"/>
      <c r="K172" s="43"/>
      <c r="L172" s="47"/>
      <c r="M172" s="236"/>
      <c r="N172" s="237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161</v>
      </c>
      <c r="AU172" s="19" t="s">
        <v>83</v>
      </c>
    </row>
    <row r="173" s="15" customFormat="1">
      <c r="A173" s="15"/>
      <c r="B173" s="260"/>
      <c r="C173" s="261"/>
      <c r="D173" s="234" t="s">
        <v>163</v>
      </c>
      <c r="E173" s="262" t="s">
        <v>21</v>
      </c>
      <c r="F173" s="263" t="s">
        <v>1356</v>
      </c>
      <c r="G173" s="261"/>
      <c r="H173" s="262" t="s">
        <v>21</v>
      </c>
      <c r="I173" s="264"/>
      <c r="J173" s="261"/>
      <c r="K173" s="261"/>
      <c r="L173" s="265"/>
      <c r="M173" s="266"/>
      <c r="N173" s="267"/>
      <c r="O173" s="267"/>
      <c r="P173" s="267"/>
      <c r="Q173" s="267"/>
      <c r="R173" s="267"/>
      <c r="S173" s="267"/>
      <c r="T173" s="26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9" t="s">
        <v>163</v>
      </c>
      <c r="AU173" s="269" t="s">
        <v>83</v>
      </c>
      <c r="AV173" s="15" t="s">
        <v>81</v>
      </c>
      <c r="AW173" s="15" t="s">
        <v>35</v>
      </c>
      <c r="AX173" s="15" t="s">
        <v>73</v>
      </c>
      <c r="AY173" s="269" t="s">
        <v>151</v>
      </c>
    </row>
    <row r="174" s="13" customFormat="1">
      <c r="A174" s="13"/>
      <c r="B174" s="238"/>
      <c r="C174" s="239"/>
      <c r="D174" s="234" t="s">
        <v>163</v>
      </c>
      <c r="E174" s="240" t="s">
        <v>21</v>
      </c>
      <c r="F174" s="241" t="s">
        <v>1357</v>
      </c>
      <c r="G174" s="239"/>
      <c r="H174" s="242">
        <v>409.66000000000002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163</v>
      </c>
      <c r="AU174" s="248" t="s">
        <v>83</v>
      </c>
      <c r="AV174" s="13" t="s">
        <v>83</v>
      </c>
      <c r="AW174" s="13" t="s">
        <v>35</v>
      </c>
      <c r="AX174" s="13" t="s">
        <v>73</v>
      </c>
      <c r="AY174" s="248" t="s">
        <v>151</v>
      </c>
    </row>
    <row r="175" s="13" customFormat="1">
      <c r="A175" s="13"/>
      <c r="B175" s="238"/>
      <c r="C175" s="239"/>
      <c r="D175" s="234" t="s">
        <v>163</v>
      </c>
      <c r="E175" s="240" t="s">
        <v>21</v>
      </c>
      <c r="F175" s="241" t="s">
        <v>1358</v>
      </c>
      <c r="G175" s="239"/>
      <c r="H175" s="242">
        <v>18.579999999999998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83</v>
      </c>
      <c r="AV175" s="13" t="s">
        <v>83</v>
      </c>
      <c r="AW175" s="13" t="s">
        <v>35</v>
      </c>
      <c r="AX175" s="13" t="s">
        <v>73</v>
      </c>
      <c r="AY175" s="248" t="s">
        <v>151</v>
      </c>
    </row>
    <row r="176" s="16" customFormat="1">
      <c r="A176" s="16"/>
      <c r="B176" s="270"/>
      <c r="C176" s="271"/>
      <c r="D176" s="234" t="s">
        <v>163</v>
      </c>
      <c r="E176" s="272" t="s">
        <v>21</v>
      </c>
      <c r="F176" s="273" t="s">
        <v>250</v>
      </c>
      <c r="G176" s="271"/>
      <c r="H176" s="274">
        <v>428.24000000000001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0" t="s">
        <v>163</v>
      </c>
      <c r="AU176" s="280" t="s">
        <v>83</v>
      </c>
      <c r="AV176" s="16" t="s">
        <v>152</v>
      </c>
      <c r="AW176" s="16" t="s">
        <v>35</v>
      </c>
      <c r="AX176" s="16" t="s">
        <v>73</v>
      </c>
      <c r="AY176" s="280" t="s">
        <v>151</v>
      </c>
    </row>
    <row r="177" s="15" customFormat="1">
      <c r="A177" s="15"/>
      <c r="B177" s="260"/>
      <c r="C177" s="261"/>
      <c r="D177" s="234" t="s">
        <v>163</v>
      </c>
      <c r="E177" s="262" t="s">
        <v>21</v>
      </c>
      <c r="F177" s="263" t="s">
        <v>251</v>
      </c>
      <c r="G177" s="261"/>
      <c r="H177" s="262" t="s">
        <v>21</v>
      </c>
      <c r="I177" s="264"/>
      <c r="J177" s="261"/>
      <c r="K177" s="261"/>
      <c r="L177" s="265"/>
      <c r="M177" s="266"/>
      <c r="N177" s="267"/>
      <c r="O177" s="267"/>
      <c r="P177" s="267"/>
      <c r="Q177" s="267"/>
      <c r="R177" s="267"/>
      <c r="S177" s="267"/>
      <c r="T177" s="26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9" t="s">
        <v>163</v>
      </c>
      <c r="AU177" s="269" t="s">
        <v>83</v>
      </c>
      <c r="AV177" s="15" t="s">
        <v>81</v>
      </c>
      <c r="AW177" s="15" t="s">
        <v>35</v>
      </c>
      <c r="AX177" s="15" t="s">
        <v>73</v>
      </c>
      <c r="AY177" s="269" t="s">
        <v>151</v>
      </c>
    </row>
    <row r="178" s="13" customFormat="1">
      <c r="A178" s="13"/>
      <c r="B178" s="238"/>
      <c r="C178" s="239"/>
      <c r="D178" s="234" t="s">
        <v>163</v>
      </c>
      <c r="E178" s="240" t="s">
        <v>21</v>
      </c>
      <c r="F178" s="241" t="s">
        <v>1369</v>
      </c>
      <c r="G178" s="239"/>
      <c r="H178" s="242">
        <v>3.8999999999999999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163</v>
      </c>
      <c r="AU178" s="248" t="s">
        <v>83</v>
      </c>
      <c r="AV178" s="13" t="s">
        <v>83</v>
      </c>
      <c r="AW178" s="13" t="s">
        <v>35</v>
      </c>
      <c r="AX178" s="13" t="s">
        <v>73</v>
      </c>
      <c r="AY178" s="248" t="s">
        <v>151</v>
      </c>
    </row>
    <row r="179" s="13" customFormat="1">
      <c r="A179" s="13"/>
      <c r="B179" s="238"/>
      <c r="C179" s="239"/>
      <c r="D179" s="234" t="s">
        <v>163</v>
      </c>
      <c r="E179" s="240" t="s">
        <v>21</v>
      </c>
      <c r="F179" s="241" t="s">
        <v>1370</v>
      </c>
      <c r="G179" s="239"/>
      <c r="H179" s="242">
        <v>3.5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83</v>
      </c>
      <c r="AV179" s="13" t="s">
        <v>83</v>
      </c>
      <c r="AW179" s="13" t="s">
        <v>35</v>
      </c>
      <c r="AX179" s="13" t="s">
        <v>73</v>
      </c>
      <c r="AY179" s="248" t="s">
        <v>151</v>
      </c>
    </row>
    <row r="180" s="13" customFormat="1">
      <c r="A180" s="13"/>
      <c r="B180" s="238"/>
      <c r="C180" s="239"/>
      <c r="D180" s="234" t="s">
        <v>163</v>
      </c>
      <c r="E180" s="240" t="s">
        <v>21</v>
      </c>
      <c r="F180" s="241" t="s">
        <v>1371</v>
      </c>
      <c r="G180" s="239"/>
      <c r="H180" s="242">
        <v>17.178999999999998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83</v>
      </c>
      <c r="AV180" s="13" t="s">
        <v>83</v>
      </c>
      <c r="AW180" s="13" t="s">
        <v>35</v>
      </c>
      <c r="AX180" s="13" t="s">
        <v>73</v>
      </c>
      <c r="AY180" s="248" t="s">
        <v>151</v>
      </c>
    </row>
    <row r="181" s="13" customFormat="1">
      <c r="A181" s="13"/>
      <c r="B181" s="238"/>
      <c r="C181" s="239"/>
      <c r="D181" s="234" t="s">
        <v>163</v>
      </c>
      <c r="E181" s="240" t="s">
        <v>21</v>
      </c>
      <c r="F181" s="241" t="s">
        <v>1372</v>
      </c>
      <c r="G181" s="239"/>
      <c r="H181" s="242">
        <v>14.385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163</v>
      </c>
      <c r="AU181" s="248" t="s">
        <v>83</v>
      </c>
      <c r="AV181" s="13" t="s">
        <v>83</v>
      </c>
      <c r="AW181" s="13" t="s">
        <v>35</v>
      </c>
      <c r="AX181" s="13" t="s">
        <v>73</v>
      </c>
      <c r="AY181" s="248" t="s">
        <v>151</v>
      </c>
    </row>
    <row r="182" s="13" customFormat="1">
      <c r="A182" s="13"/>
      <c r="B182" s="238"/>
      <c r="C182" s="239"/>
      <c r="D182" s="234" t="s">
        <v>163</v>
      </c>
      <c r="E182" s="240" t="s">
        <v>21</v>
      </c>
      <c r="F182" s="241" t="s">
        <v>1373</v>
      </c>
      <c r="G182" s="239"/>
      <c r="H182" s="242">
        <v>18.699999999999999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83</v>
      </c>
      <c r="AV182" s="13" t="s">
        <v>83</v>
      </c>
      <c r="AW182" s="13" t="s">
        <v>35</v>
      </c>
      <c r="AX182" s="13" t="s">
        <v>73</v>
      </c>
      <c r="AY182" s="248" t="s">
        <v>151</v>
      </c>
    </row>
    <row r="183" s="13" customFormat="1">
      <c r="A183" s="13"/>
      <c r="B183" s="238"/>
      <c r="C183" s="239"/>
      <c r="D183" s="234" t="s">
        <v>163</v>
      </c>
      <c r="E183" s="240" t="s">
        <v>21</v>
      </c>
      <c r="F183" s="241" t="s">
        <v>1374</v>
      </c>
      <c r="G183" s="239"/>
      <c r="H183" s="242">
        <v>18.129999999999999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83</v>
      </c>
      <c r="AV183" s="13" t="s">
        <v>83</v>
      </c>
      <c r="AW183" s="13" t="s">
        <v>35</v>
      </c>
      <c r="AX183" s="13" t="s">
        <v>73</v>
      </c>
      <c r="AY183" s="248" t="s">
        <v>151</v>
      </c>
    </row>
    <row r="184" s="16" customFormat="1">
      <c r="A184" s="16"/>
      <c r="B184" s="270"/>
      <c r="C184" s="271"/>
      <c r="D184" s="234" t="s">
        <v>163</v>
      </c>
      <c r="E184" s="272" t="s">
        <v>21</v>
      </c>
      <c r="F184" s="273" t="s">
        <v>250</v>
      </c>
      <c r="G184" s="271"/>
      <c r="H184" s="274">
        <v>75.793999999999997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80" t="s">
        <v>163</v>
      </c>
      <c r="AU184" s="280" t="s">
        <v>83</v>
      </c>
      <c r="AV184" s="16" t="s">
        <v>152</v>
      </c>
      <c r="AW184" s="16" t="s">
        <v>35</v>
      </c>
      <c r="AX184" s="16" t="s">
        <v>73</v>
      </c>
      <c r="AY184" s="280" t="s">
        <v>151</v>
      </c>
    </row>
    <row r="185" s="15" customFormat="1">
      <c r="A185" s="15"/>
      <c r="B185" s="260"/>
      <c r="C185" s="261"/>
      <c r="D185" s="234" t="s">
        <v>163</v>
      </c>
      <c r="E185" s="262" t="s">
        <v>21</v>
      </c>
      <c r="F185" s="263" t="s">
        <v>771</v>
      </c>
      <c r="G185" s="261"/>
      <c r="H185" s="262" t="s">
        <v>21</v>
      </c>
      <c r="I185" s="264"/>
      <c r="J185" s="261"/>
      <c r="K185" s="261"/>
      <c r="L185" s="265"/>
      <c r="M185" s="266"/>
      <c r="N185" s="267"/>
      <c r="O185" s="267"/>
      <c r="P185" s="267"/>
      <c r="Q185" s="267"/>
      <c r="R185" s="267"/>
      <c r="S185" s="267"/>
      <c r="T185" s="26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9" t="s">
        <v>163</v>
      </c>
      <c r="AU185" s="269" t="s">
        <v>83</v>
      </c>
      <c r="AV185" s="15" t="s">
        <v>81</v>
      </c>
      <c r="AW185" s="15" t="s">
        <v>35</v>
      </c>
      <c r="AX185" s="15" t="s">
        <v>73</v>
      </c>
      <c r="AY185" s="269" t="s">
        <v>151</v>
      </c>
    </row>
    <row r="186" s="13" customFormat="1">
      <c r="A186" s="13"/>
      <c r="B186" s="238"/>
      <c r="C186" s="239"/>
      <c r="D186" s="234" t="s">
        <v>163</v>
      </c>
      <c r="E186" s="240" t="s">
        <v>21</v>
      </c>
      <c r="F186" s="241" t="s">
        <v>1375</v>
      </c>
      <c r="G186" s="239"/>
      <c r="H186" s="242">
        <v>0.93999999999999995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163</v>
      </c>
      <c r="AU186" s="248" t="s">
        <v>83</v>
      </c>
      <c r="AV186" s="13" t="s">
        <v>83</v>
      </c>
      <c r="AW186" s="13" t="s">
        <v>35</v>
      </c>
      <c r="AX186" s="13" t="s">
        <v>73</v>
      </c>
      <c r="AY186" s="248" t="s">
        <v>151</v>
      </c>
    </row>
    <row r="187" s="13" customFormat="1">
      <c r="A187" s="13"/>
      <c r="B187" s="238"/>
      <c r="C187" s="239"/>
      <c r="D187" s="234" t="s">
        <v>163</v>
      </c>
      <c r="E187" s="240" t="s">
        <v>21</v>
      </c>
      <c r="F187" s="241" t="s">
        <v>1376</v>
      </c>
      <c r="G187" s="239"/>
      <c r="H187" s="242">
        <v>5.0300000000000002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163</v>
      </c>
      <c r="AU187" s="248" t="s">
        <v>83</v>
      </c>
      <c r="AV187" s="13" t="s">
        <v>83</v>
      </c>
      <c r="AW187" s="13" t="s">
        <v>35</v>
      </c>
      <c r="AX187" s="13" t="s">
        <v>73</v>
      </c>
      <c r="AY187" s="248" t="s">
        <v>151</v>
      </c>
    </row>
    <row r="188" s="16" customFormat="1">
      <c r="A188" s="16"/>
      <c r="B188" s="270"/>
      <c r="C188" s="271"/>
      <c r="D188" s="234" t="s">
        <v>163</v>
      </c>
      <c r="E188" s="272" t="s">
        <v>21</v>
      </c>
      <c r="F188" s="273" t="s">
        <v>250</v>
      </c>
      <c r="G188" s="271"/>
      <c r="H188" s="274">
        <v>5.9700000000000006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0" t="s">
        <v>163</v>
      </c>
      <c r="AU188" s="280" t="s">
        <v>83</v>
      </c>
      <c r="AV188" s="16" t="s">
        <v>152</v>
      </c>
      <c r="AW188" s="16" t="s">
        <v>35</v>
      </c>
      <c r="AX188" s="16" t="s">
        <v>73</v>
      </c>
      <c r="AY188" s="280" t="s">
        <v>151</v>
      </c>
    </row>
    <row r="189" s="15" customFormat="1">
      <c r="A189" s="15"/>
      <c r="B189" s="260"/>
      <c r="C189" s="261"/>
      <c r="D189" s="234" t="s">
        <v>163</v>
      </c>
      <c r="E189" s="262" t="s">
        <v>21</v>
      </c>
      <c r="F189" s="263" t="s">
        <v>1377</v>
      </c>
      <c r="G189" s="261"/>
      <c r="H189" s="262" t="s">
        <v>21</v>
      </c>
      <c r="I189" s="264"/>
      <c r="J189" s="261"/>
      <c r="K189" s="261"/>
      <c r="L189" s="265"/>
      <c r="M189" s="266"/>
      <c r="N189" s="267"/>
      <c r="O189" s="267"/>
      <c r="P189" s="267"/>
      <c r="Q189" s="267"/>
      <c r="R189" s="267"/>
      <c r="S189" s="267"/>
      <c r="T189" s="268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9" t="s">
        <v>163</v>
      </c>
      <c r="AU189" s="269" t="s">
        <v>83</v>
      </c>
      <c r="AV189" s="15" t="s">
        <v>81</v>
      </c>
      <c r="AW189" s="15" t="s">
        <v>35</v>
      </c>
      <c r="AX189" s="15" t="s">
        <v>73</v>
      </c>
      <c r="AY189" s="269" t="s">
        <v>151</v>
      </c>
    </row>
    <row r="190" s="13" customFormat="1">
      <c r="A190" s="13"/>
      <c r="B190" s="238"/>
      <c r="C190" s="239"/>
      <c r="D190" s="234" t="s">
        <v>163</v>
      </c>
      <c r="E190" s="240" t="s">
        <v>21</v>
      </c>
      <c r="F190" s="241" t="s">
        <v>1378</v>
      </c>
      <c r="G190" s="239"/>
      <c r="H190" s="242">
        <v>0.41999999999999998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35</v>
      </c>
      <c r="AX190" s="13" t="s">
        <v>73</v>
      </c>
      <c r="AY190" s="248" t="s">
        <v>151</v>
      </c>
    </row>
    <row r="191" s="13" customFormat="1">
      <c r="A191" s="13"/>
      <c r="B191" s="238"/>
      <c r="C191" s="239"/>
      <c r="D191" s="234" t="s">
        <v>163</v>
      </c>
      <c r="E191" s="240" t="s">
        <v>21</v>
      </c>
      <c r="F191" s="241" t="s">
        <v>1379</v>
      </c>
      <c r="G191" s="239"/>
      <c r="H191" s="242">
        <v>1.1200000000000001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83</v>
      </c>
      <c r="AV191" s="13" t="s">
        <v>83</v>
      </c>
      <c r="AW191" s="13" t="s">
        <v>35</v>
      </c>
      <c r="AX191" s="13" t="s">
        <v>73</v>
      </c>
      <c r="AY191" s="248" t="s">
        <v>151</v>
      </c>
    </row>
    <row r="192" s="16" customFormat="1">
      <c r="A192" s="16"/>
      <c r="B192" s="270"/>
      <c r="C192" s="271"/>
      <c r="D192" s="234" t="s">
        <v>163</v>
      </c>
      <c r="E192" s="272" t="s">
        <v>21</v>
      </c>
      <c r="F192" s="273" t="s">
        <v>250</v>
      </c>
      <c r="G192" s="271"/>
      <c r="H192" s="274">
        <v>1.54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0" t="s">
        <v>163</v>
      </c>
      <c r="AU192" s="280" t="s">
        <v>83</v>
      </c>
      <c r="AV192" s="16" t="s">
        <v>152</v>
      </c>
      <c r="AW192" s="16" t="s">
        <v>35</v>
      </c>
      <c r="AX192" s="16" t="s">
        <v>73</v>
      </c>
      <c r="AY192" s="280" t="s">
        <v>151</v>
      </c>
    </row>
    <row r="193" s="15" customFormat="1">
      <c r="A193" s="15"/>
      <c r="B193" s="260"/>
      <c r="C193" s="261"/>
      <c r="D193" s="234" t="s">
        <v>163</v>
      </c>
      <c r="E193" s="262" t="s">
        <v>21</v>
      </c>
      <c r="F193" s="263" t="s">
        <v>773</v>
      </c>
      <c r="G193" s="261"/>
      <c r="H193" s="262" t="s">
        <v>21</v>
      </c>
      <c r="I193" s="264"/>
      <c r="J193" s="261"/>
      <c r="K193" s="261"/>
      <c r="L193" s="265"/>
      <c r="M193" s="266"/>
      <c r="N193" s="267"/>
      <c r="O193" s="267"/>
      <c r="P193" s="267"/>
      <c r="Q193" s="267"/>
      <c r="R193" s="267"/>
      <c r="S193" s="267"/>
      <c r="T193" s="26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9" t="s">
        <v>163</v>
      </c>
      <c r="AU193" s="269" t="s">
        <v>83</v>
      </c>
      <c r="AV193" s="15" t="s">
        <v>81</v>
      </c>
      <c r="AW193" s="15" t="s">
        <v>35</v>
      </c>
      <c r="AX193" s="15" t="s">
        <v>73</v>
      </c>
      <c r="AY193" s="269" t="s">
        <v>151</v>
      </c>
    </row>
    <row r="194" s="13" customFormat="1">
      <c r="A194" s="13"/>
      <c r="B194" s="238"/>
      <c r="C194" s="239"/>
      <c r="D194" s="234" t="s">
        <v>163</v>
      </c>
      <c r="E194" s="240" t="s">
        <v>21</v>
      </c>
      <c r="F194" s="241" t="s">
        <v>1380</v>
      </c>
      <c r="G194" s="239"/>
      <c r="H194" s="242">
        <v>1.698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83</v>
      </c>
      <c r="AV194" s="13" t="s">
        <v>83</v>
      </c>
      <c r="AW194" s="13" t="s">
        <v>35</v>
      </c>
      <c r="AX194" s="13" t="s">
        <v>73</v>
      </c>
      <c r="AY194" s="248" t="s">
        <v>151</v>
      </c>
    </row>
    <row r="195" s="16" customFormat="1">
      <c r="A195" s="16"/>
      <c r="B195" s="270"/>
      <c r="C195" s="271"/>
      <c r="D195" s="234" t="s">
        <v>163</v>
      </c>
      <c r="E195" s="272" t="s">
        <v>21</v>
      </c>
      <c r="F195" s="273" t="s">
        <v>250</v>
      </c>
      <c r="G195" s="271"/>
      <c r="H195" s="274">
        <v>1.698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0" t="s">
        <v>163</v>
      </c>
      <c r="AU195" s="280" t="s">
        <v>83</v>
      </c>
      <c r="AV195" s="16" t="s">
        <v>152</v>
      </c>
      <c r="AW195" s="16" t="s">
        <v>35</v>
      </c>
      <c r="AX195" s="16" t="s">
        <v>73</v>
      </c>
      <c r="AY195" s="280" t="s">
        <v>151</v>
      </c>
    </row>
    <row r="196" s="15" customFormat="1">
      <c r="A196" s="15"/>
      <c r="B196" s="260"/>
      <c r="C196" s="261"/>
      <c r="D196" s="234" t="s">
        <v>163</v>
      </c>
      <c r="E196" s="262" t="s">
        <v>21</v>
      </c>
      <c r="F196" s="263" t="s">
        <v>1381</v>
      </c>
      <c r="G196" s="261"/>
      <c r="H196" s="262" t="s">
        <v>21</v>
      </c>
      <c r="I196" s="264"/>
      <c r="J196" s="261"/>
      <c r="K196" s="261"/>
      <c r="L196" s="265"/>
      <c r="M196" s="266"/>
      <c r="N196" s="267"/>
      <c r="O196" s="267"/>
      <c r="P196" s="267"/>
      <c r="Q196" s="267"/>
      <c r="R196" s="267"/>
      <c r="S196" s="267"/>
      <c r="T196" s="268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9" t="s">
        <v>163</v>
      </c>
      <c r="AU196" s="269" t="s">
        <v>83</v>
      </c>
      <c r="AV196" s="15" t="s">
        <v>81</v>
      </c>
      <c r="AW196" s="15" t="s">
        <v>35</v>
      </c>
      <c r="AX196" s="15" t="s">
        <v>73</v>
      </c>
      <c r="AY196" s="269" t="s">
        <v>151</v>
      </c>
    </row>
    <row r="197" s="13" customFormat="1">
      <c r="A197" s="13"/>
      <c r="B197" s="238"/>
      <c r="C197" s="239"/>
      <c r="D197" s="234" t="s">
        <v>163</v>
      </c>
      <c r="E197" s="240" t="s">
        <v>21</v>
      </c>
      <c r="F197" s="241" t="s">
        <v>1382</v>
      </c>
      <c r="G197" s="239"/>
      <c r="H197" s="242">
        <v>5.3920000000000003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83</v>
      </c>
      <c r="AV197" s="13" t="s">
        <v>83</v>
      </c>
      <c r="AW197" s="13" t="s">
        <v>35</v>
      </c>
      <c r="AX197" s="13" t="s">
        <v>73</v>
      </c>
      <c r="AY197" s="248" t="s">
        <v>151</v>
      </c>
    </row>
    <row r="198" s="16" customFormat="1">
      <c r="A198" s="16"/>
      <c r="B198" s="270"/>
      <c r="C198" s="271"/>
      <c r="D198" s="234" t="s">
        <v>163</v>
      </c>
      <c r="E198" s="272" t="s">
        <v>21</v>
      </c>
      <c r="F198" s="273" t="s">
        <v>250</v>
      </c>
      <c r="G198" s="271"/>
      <c r="H198" s="274">
        <v>5.3920000000000003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0" t="s">
        <v>163</v>
      </c>
      <c r="AU198" s="280" t="s">
        <v>83</v>
      </c>
      <c r="AV198" s="16" t="s">
        <v>152</v>
      </c>
      <c r="AW198" s="16" t="s">
        <v>35</v>
      </c>
      <c r="AX198" s="16" t="s">
        <v>73</v>
      </c>
      <c r="AY198" s="280" t="s">
        <v>151</v>
      </c>
    </row>
    <row r="199" s="13" customFormat="1">
      <c r="A199" s="13"/>
      <c r="B199" s="238"/>
      <c r="C199" s="239"/>
      <c r="D199" s="234" t="s">
        <v>163</v>
      </c>
      <c r="E199" s="240" t="s">
        <v>21</v>
      </c>
      <c r="F199" s="241" t="s">
        <v>1383</v>
      </c>
      <c r="G199" s="239"/>
      <c r="H199" s="242">
        <v>1.5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83</v>
      </c>
      <c r="AV199" s="13" t="s">
        <v>83</v>
      </c>
      <c r="AW199" s="13" t="s">
        <v>35</v>
      </c>
      <c r="AX199" s="13" t="s">
        <v>73</v>
      </c>
      <c r="AY199" s="248" t="s">
        <v>151</v>
      </c>
    </row>
    <row r="200" s="16" customFormat="1">
      <c r="A200" s="16"/>
      <c r="B200" s="270"/>
      <c r="C200" s="271"/>
      <c r="D200" s="234" t="s">
        <v>163</v>
      </c>
      <c r="E200" s="272" t="s">
        <v>21</v>
      </c>
      <c r="F200" s="273" t="s">
        <v>250</v>
      </c>
      <c r="G200" s="271"/>
      <c r="H200" s="274">
        <v>1.5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0" t="s">
        <v>163</v>
      </c>
      <c r="AU200" s="280" t="s">
        <v>83</v>
      </c>
      <c r="AV200" s="16" t="s">
        <v>152</v>
      </c>
      <c r="AW200" s="16" t="s">
        <v>35</v>
      </c>
      <c r="AX200" s="16" t="s">
        <v>73</v>
      </c>
      <c r="AY200" s="280" t="s">
        <v>151</v>
      </c>
    </row>
    <row r="201" s="14" customFormat="1">
      <c r="A201" s="14"/>
      <c r="B201" s="249"/>
      <c r="C201" s="250"/>
      <c r="D201" s="234" t="s">
        <v>163</v>
      </c>
      <c r="E201" s="251" t="s">
        <v>21</v>
      </c>
      <c r="F201" s="252" t="s">
        <v>177</v>
      </c>
      <c r="G201" s="250"/>
      <c r="H201" s="253">
        <v>520.13400000000001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163</v>
      </c>
      <c r="AU201" s="259" t="s">
        <v>83</v>
      </c>
      <c r="AV201" s="14" t="s">
        <v>159</v>
      </c>
      <c r="AW201" s="14" t="s">
        <v>35</v>
      </c>
      <c r="AX201" s="14" t="s">
        <v>81</v>
      </c>
      <c r="AY201" s="259" t="s">
        <v>151</v>
      </c>
    </row>
    <row r="202" s="2" customFormat="1" ht="16.5" customHeight="1">
      <c r="A202" s="41"/>
      <c r="B202" s="42"/>
      <c r="C202" s="221" t="s">
        <v>277</v>
      </c>
      <c r="D202" s="221" t="s">
        <v>154</v>
      </c>
      <c r="E202" s="222" t="s">
        <v>259</v>
      </c>
      <c r="F202" s="223" t="s">
        <v>260</v>
      </c>
      <c r="G202" s="224" t="s">
        <v>180</v>
      </c>
      <c r="H202" s="225">
        <v>21.411999999999999</v>
      </c>
      <c r="I202" s="226"/>
      <c r="J202" s="227">
        <f>ROUND(I202*H202,2)</f>
        <v>0</v>
      </c>
      <c r="K202" s="223" t="s">
        <v>21</v>
      </c>
      <c r="L202" s="47"/>
      <c r="M202" s="228" t="s">
        <v>21</v>
      </c>
      <c r="N202" s="229" t="s">
        <v>44</v>
      </c>
      <c r="O202" s="8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32" t="s">
        <v>159</v>
      </c>
      <c r="AT202" s="232" t="s">
        <v>154</v>
      </c>
      <c r="AU202" s="232" t="s">
        <v>83</v>
      </c>
      <c r="AY202" s="19" t="s">
        <v>151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9" t="s">
        <v>81</v>
      </c>
      <c r="BK202" s="233">
        <f>ROUND(I202*H202,2)</f>
        <v>0</v>
      </c>
      <c r="BL202" s="19" t="s">
        <v>159</v>
      </c>
      <c r="BM202" s="232" t="s">
        <v>1384</v>
      </c>
    </row>
    <row r="203" s="2" customFormat="1">
      <c r="A203" s="41"/>
      <c r="B203" s="42"/>
      <c r="C203" s="43"/>
      <c r="D203" s="234" t="s">
        <v>161</v>
      </c>
      <c r="E203" s="43"/>
      <c r="F203" s="235" t="s">
        <v>262</v>
      </c>
      <c r="G203" s="43"/>
      <c r="H203" s="43"/>
      <c r="I203" s="139"/>
      <c r="J203" s="43"/>
      <c r="K203" s="43"/>
      <c r="L203" s="47"/>
      <c r="M203" s="236"/>
      <c r="N203" s="237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161</v>
      </c>
      <c r="AU203" s="19" t="s">
        <v>83</v>
      </c>
    </row>
    <row r="204" s="15" customFormat="1">
      <c r="A204" s="15"/>
      <c r="B204" s="260"/>
      <c r="C204" s="261"/>
      <c r="D204" s="234" t="s">
        <v>163</v>
      </c>
      <c r="E204" s="262" t="s">
        <v>21</v>
      </c>
      <c r="F204" s="263" t="s">
        <v>263</v>
      </c>
      <c r="G204" s="261"/>
      <c r="H204" s="262" t="s">
        <v>21</v>
      </c>
      <c r="I204" s="264"/>
      <c r="J204" s="261"/>
      <c r="K204" s="261"/>
      <c r="L204" s="265"/>
      <c r="M204" s="266"/>
      <c r="N204" s="267"/>
      <c r="O204" s="267"/>
      <c r="P204" s="267"/>
      <c r="Q204" s="267"/>
      <c r="R204" s="267"/>
      <c r="S204" s="267"/>
      <c r="T204" s="26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9" t="s">
        <v>163</v>
      </c>
      <c r="AU204" s="269" t="s">
        <v>83</v>
      </c>
      <c r="AV204" s="15" t="s">
        <v>81</v>
      </c>
      <c r="AW204" s="15" t="s">
        <v>35</v>
      </c>
      <c r="AX204" s="15" t="s">
        <v>73</v>
      </c>
      <c r="AY204" s="269" t="s">
        <v>151</v>
      </c>
    </row>
    <row r="205" s="13" customFormat="1">
      <c r="A205" s="13"/>
      <c r="B205" s="238"/>
      <c r="C205" s="239"/>
      <c r="D205" s="234" t="s">
        <v>163</v>
      </c>
      <c r="E205" s="240" t="s">
        <v>21</v>
      </c>
      <c r="F205" s="241" t="s">
        <v>1385</v>
      </c>
      <c r="G205" s="239"/>
      <c r="H205" s="242">
        <v>20.483000000000001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163</v>
      </c>
      <c r="AU205" s="248" t="s">
        <v>83</v>
      </c>
      <c r="AV205" s="13" t="s">
        <v>83</v>
      </c>
      <c r="AW205" s="13" t="s">
        <v>35</v>
      </c>
      <c r="AX205" s="13" t="s">
        <v>73</v>
      </c>
      <c r="AY205" s="248" t="s">
        <v>151</v>
      </c>
    </row>
    <row r="206" s="13" customFormat="1">
      <c r="A206" s="13"/>
      <c r="B206" s="238"/>
      <c r="C206" s="239"/>
      <c r="D206" s="234" t="s">
        <v>163</v>
      </c>
      <c r="E206" s="240" t="s">
        <v>21</v>
      </c>
      <c r="F206" s="241" t="s">
        <v>1386</v>
      </c>
      <c r="G206" s="239"/>
      <c r="H206" s="242">
        <v>0.92900000000000005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163</v>
      </c>
      <c r="AU206" s="248" t="s">
        <v>83</v>
      </c>
      <c r="AV206" s="13" t="s">
        <v>83</v>
      </c>
      <c r="AW206" s="13" t="s">
        <v>35</v>
      </c>
      <c r="AX206" s="13" t="s">
        <v>73</v>
      </c>
      <c r="AY206" s="248" t="s">
        <v>151</v>
      </c>
    </row>
    <row r="207" s="14" customFormat="1">
      <c r="A207" s="14"/>
      <c r="B207" s="249"/>
      <c r="C207" s="250"/>
      <c r="D207" s="234" t="s">
        <v>163</v>
      </c>
      <c r="E207" s="251" t="s">
        <v>21</v>
      </c>
      <c r="F207" s="252" t="s">
        <v>177</v>
      </c>
      <c r="G207" s="250"/>
      <c r="H207" s="253">
        <v>21.411999999999999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9" t="s">
        <v>163</v>
      </c>
      <c r="AU207" s="259" t="s">
        <v>83</v>
      </c>
      <c r="AV207" s="14" t="s">
        <v>159</v>
      </c>
      <c r="AW207" s="14" t="s">
        <v>35</v>
      </c>
      <c r="AX207" s="14" t="s">
        <v>81</v>
      </c>
      <c r="AY207" s="259" t="s">
        <v>151</v>
      </c>
    </row>
    <row r="208" s="2" customFormat="1" ht="33" customHeight="1">
      <c r="A208" s="41"/>
      <c r="B208" s="42"/>
      <c r="C208" s="221" t="s">
        <v>283</v>
      </c>
      <c r="D208" s="221" t="s">
        <v>154</v>
      </c>
      <c r="E208" s="222" t="s">
        <v>1020</v>
      </c>
      <c r="F208" s="223" t="s">
        <v>1021</v>
      </c>
      <c r="G208" s="224" t="s">
        <v>297</v>
      </c>
      <c r="H208" s="225">
        <v>37.5</v>
      </c>
      <c r="I208" s="226"/>
      <c r="J208" s="227">
        <f>ROUND(I208*H208,2)</f>
        <v>0</v>
      </c>
      <c r="K208" s="223" t="s">
        <v>21</v>
      </c>
      <c r="L208" s="47"/>
      <c r="M208" s="228" t="s">
        <v>21</v>
      </c>
      <c r="N208" s="229" t="s">
        <v>44</v>
      </c>
      <c r="O208" s="87"/>
      <c r="P208" s="230">
        <f>O208*H208</f>
        <v>0</v>
      </c>
      <c r="Q208" s="230">
        <v>0</v>
      </c>
      <c r="R208" s="230">
        <f>Q208*H208</f>
        <v>0</v>
      </c>
      <c r="S208" s="230">
        <v>0.001</v>
      </c>
      <c r="T208" s="231">
        <f>S208*H208</f>
        <v>0.037499999999999999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32" t="s">
        <v>159</v>
      </c>
      <c r="AT208" s="232" t="s">
        <v>154</v>
      </c>
      <c r="AU208" s="232" t="s">
        <v>83</v>
      </c>
      <c r="AY208" s="19" t="s">
        <v>151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9" t="s">
        <v>81</v>
      </c>
      <c r="BK208" s="233">
        <f>ROUND(I208*H208,2)</f>
        <v>0</v>
      </c>
      <c r="BL208" s="19" t="s">
        <v>159</v>
      </c>
      <c r="BM208" s="232" t="s">
        <v>1387</v>
      </c>
    </row>
    <row r="209" s="2" customFormat="1">
      <c r="A209" s="41"/>
      <c r="B209" s="42"/>
      <c r="C209" s="43"/>
      <c r="D209" s="234" t="s">
        <v>161</v>
      </c>
      <c r="E209" s="43"/>
      <c r="F209" s="235" t="s">
        <v>1021</v>
      </c>
      <c r="G209" s="43"/>
      <c r="H209" s="43"/>
      <c r="I209" s="139"/>
      <c r="J209" s="43"/>
      <c r="K209" s="43"/>
      <c r="L209" s="47"/>
      <c r="M209" s="236"/>
      <c r="N209" s="237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161</v>
      </c>
      <c r="AU209" s="19" t="s">
        <v>83</v>
      </c>
    </row>
    <row r="210" s="13" customFormat="1">
      <c r="A210" s="13"/>
      <c r="B210" s="238"/>
      <c r="C210" s="239"/>
      <c r="D210" s="234" t="s">
        <v>163</v>
      </c>
      <c r="E210" s="240" t="s">
        <v>21</v>
      </c>
      <c r="F210" s="241" t="s">
        <v>1388</v>
      </c>
      <c r="G210" s="239"/>
      <c r="H210" s="242">
        <v>11.5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163</v>
      </c>
      <c r="AU210" s="248" t="s">
        <v>83</v>
      </c>
      <c r="AV210" s="13" t="s">
        <v>83</v>
      </c>
      <c r="AW210" s="13" t="s">
        <v>35</v>
      </c>
      <c r="AX210" s="13" t="s">
        <v>73</v>
      </c>
      <c r="AY210" s="248" t="s">
        <v>151</v>
      </c>
    </row>
    <row r="211" s="13" customFormat="1">
      <c r="A211" s="13"/>
      <c r="B211" s="238"/>
      <c r="C211" s="239"/>
      <c r="D211" s="234" t="s">
        <v>163</v>
      </c>
      <c r="E211" s="240" t="s">
        <v>21</v>
      </c>
      <c r="F211" s="241" t="s">
        <v>1389</v>
      </c>
      <c r="G211" s="239"/>
      <c r="H211" s="242">
        <v>26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83</v>
      </c>
      <c r="AV211" s="13" t="s">
        <v>83</v>
      </c>
      <c r="AW211" s="13" t="s">
        <v>35</v>
      </c>
      <c r="AX211" s="13" t="s">
        <v>73</v>
      </c>
      <c r="AY211" s="248" t="s">
        <v>151</v>
      </c>
    </row>
    <row r="212" s="14" customFormat="1">
      <c r="A212" s="14"/>
      <c r="B212" s="249"/>
      <c r="C212" s="250"/>
      <c r="D212" s="234" t="s">
        <v>163</v>
      </c>
      <c r="E212" s="251" t="s">
        <v>21</v>
      </c>
      <c r="F212" s="252" t="s">
        <v>177</v>
      </c>
      <c r="G212" s="250"/>
      <c r="H212" s="253">
        <v>37.5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163</v>
      </c>
      <c r="AU212" s="259" t="s">
        <v>83</v>
      </c>
      <c r="AV212" s="14" t="s">
        <v>159</v>
      </c>
      <c r="AW212" s="14" t="s">
        <v>35</v>
      </c>
      <c r="AX212" s="14" t="s">
        <v>81</v>
      </c>
      <c r="AY212" s="259" t="s">
        <v>151</v>
      </c>
    </row>
    <row r="213" s="2" customFormat="1" ht="21.75" customHeight="1">
      <c r="A213" s="41"/>
      <c r="B213" s="42"/>
      <c r="C213" s="221" t="s">
        <v>288</v>
      </c>
      <c r="D213" s="221" t="s">
        <v>154</v>
      </c>
      <c r="E213" s="222" t="s">
        <v>266</v>
      </c>
      <c r="F213" s="223" t="s">
        <v>267</v>
      </c>
      <c r="G213" s="224" t="s">
        <v>157</v>
      </c>
      <c r="H213" s="225">
        <v>6</v>
      </c>
      <c r="I213" s="226"/>
      <c r="J213" s="227">
        <f>ROUND(I213*H213,2)</f>
        <v>0</v>
      </c>
      <c r="K213" s="223" t="s">
        <v>158</v>
      </c>
      <c r="L213" s="47"/>
      <c r="M213" s="228" t="s">
        <v>21</v>
      </c>
      <c r="N213" s="229" t="s">
        <v>44</v>
      </c>
      <c r="O213" s="87"/>
      <c r="P213" s="230">
        <f>O213*H213</f>
        <v>0</v>
      </c>
      <c r="Q213" s="230">
        <v>1.0000000000000001E-05</v>
      </c>
      <c r="R213" s="230">
        <f>Q213*H213</f>
        <v>6.0000000000000008E-05</v>
      </c>
      <c r="S213" s="230">
        <v>0</v>
      </c>
      <c r="T213" s="23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32" t="s">
        <v>159</v>
      </c>
      <c r="AT213" s="232" t="s">
        <v>154</v>
      </c>
      <c r="AU213" s="232" t="s">
        <v>83</v>
      </c>
      <c r="AY213" s="19" t="s">
        <v>151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9" t="s">
        <v>81</v>
      </c>
      <c r="BK213" s="233">
        <f>ROUND(I213*H213,2)</f>
        <v>0</v>
      </c>
      <c r="BL213" s="19" t="s">
        <v>159</v>
      </c>
      <c r="BM213" s="232" t="s">
        <v>1390</v>
      </c>
    </row>
    <row r="214" s="2" customFormat="1">
      <c r="A214" s="41"/>
      <c r="B214" s="42"/>
      <c r="C214" s="43"/>
      <c r="D214" s="234" t="s">
        <v>161</v>
      </c>
      <c r="E214" s="43"/>
      <c r="F214" s="235" t="s">
        <v>269</v>
      </c>
      <c r="G214" s="43"/>
      <c r="H214" s="43"/>
      <c r="I214" s="139"/>
      <c r="J214" s="43"/>
      <c r="K214" s="43"/>
      <c r="L214" s="47"/>
      <c r="M214" s="236"/>
      <c r="N214" s="237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161</v>
      </c>
      <c r="AU214" s="19" t="s">
        <v>83</v>
      </c>
    </row>
    <row r="215" s="13" customFormat="1">
      <c r="A215" s="13"/>
      <c r="B215" s="238"/>
      <c r="C215" s="239"/>
      <c r="D215" s="234" t="s">
        <v>163</v>
      </c>
      <c r="E215" s="240" t="s">
        <v>21</v>
      </c>
      <c r="F215" s="241" t="s">
        <v>1391</v>
      </c>
      <c r="G215" s="239"/>
      <c r="H215" s="242">
        <v>2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83</v>
      </c>
      <c r="AV215" s="13" t="s">
        <v>83</v>
      </c>
      <c r="AW215" s="13" t="s">
        <v>35</v>
      </c>
      <c r="AX215" s="13" t="s">
        <v>73</v>
      </c>
      <c r="AY215" s="248" t="s">
        <v>151</v>
      </c>
    </row>
    <row r="216" s="13" customFormat="1">
      <c r="A216" s="13"/>
      <c r="B216" s="238"/>
      <c r="C216" s="239"/>
      <c r="D216" s="234" t="s">
        <v>163</v>
      </c>
      <c r="E216" s="240" t="s">
        <v>21</v>
      </c>
      <c r="F216" s="241" t="s">
        <v>1392</v>
      </c>
      <c r="G216" s="239"/>
      <c r="H216" s="242">
        <v>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163</v>
      </c>
      <c r="AU216" s="248" t="s">
        <v>83</v>
      </c>
      <c r="AV216" s="13" t="s">
        <v>83</v>
      </c>
      <c r="AW216" s="13" t="s">
        <v>35</v>
      </c>
      <c r="AX216" s="13" t="s">
        <v>73</v>
      </c>
      <c r="AY216" s="248" t="s">
        <v>151</v>
      </c>
    </row>
    <row r="217" s="13" customFormat="1">
      <c r="A217" s="13"/>
      <c r="B217" s="238"/>
      <c r="C217" s="239"/>
      <c r="D217" s="234" t="s">
        <v>163</v>
      </c>
      <c r="E217" s="240" t="s">
        <v>21</v>
      </c>
      <c r="F217" s="241" t="s">
        <v>1393</v>
      </c>
      <c r="G217" s="239"/>
      <c r="H217" s="242">
        <v>2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163</v>
      </c>
      <c r="AU217" s="248" t="s">
        <v>83</v>
      </c>
      <c r="AV217" s="13" t="s">
        <v>83</v>
      </c>
      <c r="AW217" s="13" t="s">
        <v>35</v>
      </c>
      <c r="AX217" s="13" t="s">
        <v>73</v>
      </c>
      <c r="AY217" s="248" t="s">
        <v>151</v>
      </c>
    </row>
    <row r="218" s="14" customFormat="1">
      <c r="A218" s="14"/>
      <c r="B218" s="249"/>
      <c r="C218" s="250"/>
      <c r="D218" s="234" t="s">
        <v>163</v>
      </c>
      <c r="E218" s="251" t="s">
        <v>21</v>
      </c>
      <c r="F218" s="252" t="s">
        <v>177</v>
      </c>
      <c r="G218" s="250"/>
      <c r="H218" s="253">
        <v>6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163</v>
      </c>
      <c r="AU218" s="259" t="s">
        <v>83</v>
      </c>
      <c r="AV218" s="14" t="s">
        <v>159</v>
      </c>
      <c r="AW218" s="14" t="s">
        <v>35</v>
      </c>
      <c r="AX218" s="14" t="s">
        <v>81</v>
      </c>
      <c r="AY218" s="259" t="s">
        <v>151</v>
      </c>
    </row>
    <row r="219" s="2" customFormat="1" ht="21.75" customHeight="1">
      <c r="A219" s="41"/>
      <c r="B219" s="42"/>
      <c r="C219" s="221" t="s">
        <v>294</v>
      </c>
      <c r="D219" s="221" t="s">
        <v>154</v>
      </c>
      <c r="E219" s="222" t="s">
        <v>272</v>
      </c>
      <c r="F219" s="223" t="s">
        <v>273</v>
      </c>
      <c r="G219" s="224" t="s">
        <v>157</v>
      </c>
      <c r="H219" s="225">
        <v>4</v>
      </c>
      <c r="I219" s="226"/>
      <c r="J219" s="227">
        <f>ROUND(I219*H219,2)</f>
        <v>0</v>
      </c>
      <c r="K219" s="223" t="s">
        <v>158</v>
      </c>
      <c r="L219" s="47"/>
      <c r="M219" s="228" t="s">
        <v>21</v>
      </c>
      <c r="N219" s="229" t="s">
        <v>44</v>
      </c>
      <c r="O219" s="8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32" t="s">
        <v>159</v>
      </c>
      <c r="AT219" s="232" t="s">
        <v>154</v>
      </c>
      <c r="AU219" s="232" t="s">
        <v>83</v>
      </c>
      <c r="AY219" s="19" t="s">
        <v>151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9" t="s">
        <v>81</v>
      </c>
      <c r="BK219" s="233">
        <f>ROUND(I219*H219,2)</f>
        <v>0</v>
      </c>
      <c r="BL219" s="19" t="s">
        <v>159</v>
      </c>
      <c r="BM219" s="232" t="s">
        <v>1394</v>
      </c>
    </row>
    <row r="220" s="2" customFormat="1">
      <c r="A220" s="41"/>
      <c r="B220" s="42"/>
      <c r="C220" s="43"/>
      <c r="D220" s="234" t="s">
        <v>161</v>
      </c>
      <c r="E220" s="43"/>
      <c r="F220" s="235" t="s">
        <v>275</v>
      </c>
      <c r="G220" s="43"/>
      <c r="H220" s="43"/>
      <c r="I220" s="139"/>
      <c r="J220" s="43"/>
      <c r="K220" s="43"/>
      <c r="L220" s="47"/>
      <c r="M220" s="236"/>
      <c r="N220" s="237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161</v>
      </c>
      <c r="AU220" s="19" t="s">
        <v>83</v>
      </c>
    </row>
    <row r="221" s="13" customFormat="1">
      <c r="A221" s="13"/>
      <c r="B221" s="238"/>
      <c r="C221" s="239"/>
      <c r="D221" s="234" t="s">
        <v>163</v>
      </c>
      <c r="E221" s="240" t="s">
        <v>21</v>
      </c>
      <c r="F221" s="241" t="s">
        <v>1395</v>
      </c>
      <c r="G221" s="239"/>
      <c r="H221" s="242">
        <v>4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83</v>
      </c>
      <c r="AV221" s="13" t="s">
        <v>83</v>
      </c>
      <c r="AW221" s="13" t="s">
        <v>35</v>
      </c>
      <c r="AX221" s="13" t="s">
        <v>81</v>
      </c>
      <c r="AY221" s="248" t="s">
        <v>151</v>
      </c>
    </row>
    <row r="222" s="2" customFormat="1" ht="16.5" customHeight="1">
      <c r="A222" s="41"/>
      <c r="B222" s="42"/>
      <c r="C222" s="221" t="s">
        <v>7</v>
      </c>
      <c r="D222" s="221" t="s">
        <v>154</v>
      </c>
      <c r="E222" s="222" t="s">
        <v>278</v>
      </c>
      <c r="F222" s="223" t="s">
        <v>279</v>
      </c>
      <c r="G222" s="224" t="s">
        <v>173</v>
      </c>
      <c r="H222" s="225">
        <v>0.53000000000000003</v>
      </c>
      <c r="I222" s="226"/>
      <c r="J222" s="227">
        <f>ROUND(I222*H222,2)</f>
        <v>0</v>
      </c>
      <c r="K222" s="223" t="s">
        <v>158</v>
      </c>
      <c r="L222" s="47"/>
      <c r="M222" s="228" t="s">
        <v>21</v>
      </c>
      <c r="N222" s="229" t="s">
        <v>44</v>
      </c>
      <c r="O222" s="87"/>
      <c r="P222" s="230">
        <f>O222*H222</f>
        <v>0</v>
      </c>
      <c r="Q222" s="230">
        <v>0</v>
      </c>
      <c r="R222" s="230">
        <f>Q222*H222</f>
        <v>0</v>
      </c>
      <c r="S222" s="230">
        <v>2</v>
      </c>
      <c r="T222" s="231">
        <f>S222*H222</f>
        <v>1.0600000000000001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32" t="s">
        <v>159</v>
      </c>
      <c r="AT222" s="232" t="s">
        <v>154</v>
      </c>
      <c r="AU222" s="232" t="s">
        <v>83</v>
      </c>
      <c r="AY222" s="19" t="s">
        <v>151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9" t="s">
        <v>81</v>
      </c>
      <c r="BK222" s="233">
        <f>ROUND(I222*H222,2)</f>
        <v>0</v>
      </c>
      <c r="BL222" s="19" t="s">
        <v>159</v>
      </c>
      <c r="BM222" s="232" t="s">
        <v>1396</v>
      </c>
    </row>
    <row r="223" s="2" customFormat="1">
      <c r="A223" s="41"/>
      <c r="B223" s="42"/>
      <c r="C223" s="43"/>
      <c r="D223" s="234" t="s">
        <v>161</v>
      </c>
      <c r="E223" s="43"/>
      <c r="F223" s="235" t="s">
        <v>281</v>
      </c>
      <c r="G223" s="43"/>
      <c r="H223" s="43"/>
      <c r="I223" s="139"/>
      <c r="J223" s="43"/>
      <c r="K223" s="43"/>
      <c r="L223" s="47"/>
      <c r="M223" s="236"/>
      <c r="N223" s="237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161</v>
      </c>
      <c r="AU223" s="19" t="s">
        <v>83</v>
      </c>
    </row>
    <row r="224" s="13" customFormat="1">
      <c r="A224" s="13"/>
      <c r="B224" s="238"/>
      <c r="C224" s="239"/>
      <c r="D224" s="234" t="s">
        <v>163</v>
      </c>
      <c r="E224" s="240" t="s">
        <v>21</v>
      </c>
      <c r="F224" s="241" t="s">
        <v>1397</v>
      </c>
      <c r="G224" s="239"/>
      <c r="H224" s="242">
        <v>0.53000000000000003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163</v>
      </c>
      <c r="AU224" s="248" t="s">
        <v>83</v>
      </c>
      <c r="AV224" s="13" t="s">
        <v>83</v>
      </c>
      <c r="AW224" s="13" t="s">
        <v>35</v>
      </c>
      <c r="AX224" s="13" t="s">
        <v>81</v>
      </c>
      <c r="AY224" s="248" t="s">
        <v>151</v>
      </c>
    </row>
    <row r="225" s="2" customFormat="1" ht="21.75" customHeight="1">
      <c r="A225" s="41"/>
      <c r="B225" s="42"/>
      <c r="C225" s="221" t="s">
        <v>305</v>
      </c>
      <c r="D225" s="221" t="s">
        <v>154</v>
      </c>
      <c r="E225" s="222" t="s">
        <v>1398</v>
      </c>
      <c r="F225" s="223" t="s">
        <v>1399</v>
      </c>
      <c r="G225" s="224" t="s">
        <v>322</v>
      </c>
      <c r="H225" s="225">
        <v>0.029000000000000001</v>
      </c>
      <c r="I225" s="226"/>
      <c r="J225" s="227">
        <f>ROUND(I225*H225,2)</f>
        <v>0</v>
      </c>
      <c r="K225" s="223" t="s">
        <v>158</v>
      </c>
      <c r="L225" s="47"/>
      <c r="M225" s="228" t="s">
        <v>21</v>
      </c>
      <c r="N225" s="229" t="s">
        <v>44</v>
      </c>
      <c r="O225" s="87"/>
      <c r="P225" s="230">
        <f>O225*H225</f>
        <v>0</v>
      </c>
      <c r="Q225" s="230">
        <v>0</v>
      </c>
      <c r="R225" s="230">
        <f>Q225*H225</f>
        <v>0</v>
      </c>
      <c r="S225" s="230">
        <v>1.258</v>
      </c>
      <c r="T225" s="231">
        <f>S225*H225</f>
        <v>0.036482000000000001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32" t="s">
        <v>159</v>
      </c>
      <c r="AT225" s="232" t="s">
        <v>154</v>
      </c>
      <c r="AU225" s="232" t="s">
        <v>83</v>
      </c>
      <c r="AY225" s="19" t="s">
        <v>151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9" t="s">
        <v>81</v>
      </c>
      <c r="BK225" s="233">
        <f>ROUND(I225*H225,2)</f>
        <v>0</v>
      </c>
      <c r="BL225" s="19" t="s">
        <v>159</v>
      </c>
      <c r="BM225" s="232" t="s">
        <v>1400</v>
      </c>
    </row>
    <row r="226" s="2" customFormat="1">
      <c r="A226" s="41"/>
      <c r="B226" s="42"/>
      <c r="C226" s="43"/>
      <c r="D226" s="234" t="s">
        <v>161</v>
      </c>
      <c r="E226" s="43"/>
      <c r="F226" s="235" t="s">
        <v>1401</v>
      </c>
      <c r="G226" s="43"/>
      <c r="H226" s="43"/>
      <c r="I226" s="139"/>
      <c r="J226" s="43"/>
      <c r="K226" s="43"/>
      <c r="L226" s="47"/>
      <c r="M226" s="236"/>
      <c r="N226" s="237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161</v>
      </c>
      <c r="AU226" s="19" t="s">
        <v>83</v>
      </c>
    </row>
    <row r="227" s="13" customFormat="1">
      <c r="A227" s="13"/>
      <c r="B227" s="238"/>
      <c r="C227" s="239"/>
      <c r="D227" s="234" t="s">
        <v>163</v>
      </c>
      <c r="E227" s="240" t="s">
        <v>21</v>
      </c>
      <c r="F227" s="241" t="s">
        <v>1402</v>
      </c>
      <c r="G227" s="239"/>
      <c r="H227" s="242">
        <v>0.029000000000000001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163</v>
      </c>
      <c r="AU227" s="248" t="s">
        <v>83</v>
      </c>
      <c r="AV227" s="13" t="s">
        <v>83</v>
      </c>
      <c r="AW227" s="13" t="s">
        <v>35</v>
      </c>
      <c r="AX227" s="13" t="s">
        <v>81</v>
      </c>
      <c r="AY227" s="248" t="s">
        <v>151</v>
      </c>
    </row>
    <row r="228" s="2" customFormat="1" ht="16.5" customHeight="1">
      <c r="A228" s="41"/>
      <c r="B228" s="42"/>
      <c r="C228" s="221" t="s">
        <v>311</v>
      </c>
      <c r="D228" s="221" t="s">
        <v>154</v>
      </c>
      <c r="E228" s="222" t="s">
        <v>779</v>
      </c>
      <c r="F228" s="223" t="s">
        <v>780</v>
      </c>
      <c r="G228" s="224" t="s">
        <v>180</v>
      </c>
      <c r="H228" s="225">
        <v>1.44</v>
      </c>
      <c r="I228" s="226"/>
      <c r="J228" s="227">
        <f>ROUND(I228*H228,2)</f>
        <v>0</v>
      </c>
      <c r="K228" s="223" t="s">
        <v>21</v>
      </c>
      <c r="L228" s="47"/>
      <c r="M228" s="228" t="s">
        <v>21</v>
      </c>
      <c r="N228" s="229" t="s">
        <v>44</v>
      </c>
      <c r="O228" s="87"/>
      <c r="P228" s="230">
        <f>O228*H228</f>
        <v>0</v>
      </c>
      <c r="Q228" s="230">
        <v>0</v>
      </c>
      <c r="R228" s="230">
        <f>Q228*H228</f>
        <v>0</v>
      </c>
      <c r="S228" s="230">
        <v>0.017999999999999999</v>
      </c>
      <c r="T228" s="231">
        <f>S228*H228</f>
        <v>0.025919999999999999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32" t="s">
        <v>159</v>
      </c>
      <c r="AT228" s="232" t="s">
        <v>154</v>
      </c>
      <c r="AU228" s="232" t="s">
        <v>83</v>
      </c>
      <c r="AY228" s="19" t="s">
        <v>151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9" t="s">
        <v>81</v>
      </c>
      <c r="BK228" s="233">
        <f>ROUND(I228*H228,2)</f>
        <v>0</v>
      </c>
      <c r="BL228" s="19" t="s">
        <v>159</v>
      </c>
      <c r="BM228" s="232" t="s">
        <v>1403</v>
      </c>
    </row>
    <row r="229" s="2" customFormat="1">
      <c r="A229" s="41"/>
      <c r="B229" s="42"/>
      <c r="C229" s="43"/>
      <c r="D229" s="234" t="s">
        <v>161</v>
      </c>
      <c r="E229" s="43"/>
      <c r="F229" s="235" t="s">
        <v>782</v>
      </c>
      <c r="G229" s="43"/>
      <c r="H229" s="43"/>
      <c r="I229" s="139"/>
      <c r="J229" s="43"/>
      <c r="K229" s="43"/>
      <c r="L229" s="47"/>
      <c r="M229" s="236"/>
      <c r="N229" s="237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161</v>
      </c>
      <c r="AU229" s="19" t="s">
        <v>83</v>
      </c>
    </row>
    <row r="230" s="13" customFormat="1">
      <c r="A230" s="13"/>
      <c r="B230" s="238"/>
      <c r="C230" s="239"/>
      <c r="D230" s="234" t="s">
        <v>163</v>
      </c>
      <c r="E230" s="240" t="s">
        <v>21</v>
      </c>
      <c r="F230" s="241" t="s">
        <v>1404</v>
      </c>
      <c r="G230" s="239"/>
      <c r="H230" s="242">
        <v>1.44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163</v>
      </c>
      <c r="AU230" s="248" t="s">
        <v>83</v>
      </c>
      <c r="AV230" s="13" t="s">
        <v>83</v>
      </c>
      <c r="AW230" s="13" t="s">
        <v>35</v>
      </c>
      <c r="AX230" s="13" t="s">
        <v>81</v>
      </c>
      <c r="AY230" s="248" t="s">
        <v>151</v>
      </c>
    </row>
    <row r="231" s="2" customFormat="1" ht="16.5" customHeight="1">
      <c r="A231" s="41"/>
      <c r="B231" s="42"/>
      <c r="C231" s="221" t="s">
        <v>319</v>
      </c>
      <c r="D231" s="221" t="s">
        <v>154</v>
      </c>
      <c r="E231" s="222" t="s">
        <v>1405</v>
      </c>
      <c r="F231" s="223" t="s">
        <v>1406</v>
      </c>
      <c r="G231" s="224" t="s">
        <v>173</v>
      </c>
      <c r="H231" s="225">
        <v>0.02</v>
      </c>
      <c r="I231" s="226"/>
      <c r="J231" s="227">
        <f>ROUND(I231*H231,2)</f>
        <v>0</v>
      </c>
      <c r="K231" s="223" t="s">
        <v>21</v>
      </c>
      <c r="L231" s="47"/>
      <c r="M231" s="228" t="s">
        <v>21</v>
      </c>
      <c r="N231" s="229" t="s">
        <v>44</v>
      </c>
      <c r="O231" s="87"/>
      <c r="P231" s="230">
        <f>O231*H231</f>
        <v>0</v>
      </c>
      <c r="Q231" s="230">
        <v>0</v>
      </c>
      <c r="R231" s="230">
        <f>Q231*H231</f>
        <v>0</v>
      </c>
      <c r="S231" s="230">
        <v>1.8</v>
      </c>
      <c r="T231" s="231">
        <f>S231*H231</f>
        <v>0.036000000000000004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32" t="s">
        <v>159</v>
      </c>
      <c r="AT231" s="232" t="s">
        <v>154</v>
      </c>
      <c r="AU231" s="232" t="s">
        <v>83</v>
      </c>
      <c r="AY231" s="19" t="s">
        <v>151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9" t="s">
        <v>81</v>
      </c>
      <c r="BK231" s="233">
        <f>ROUND(I231*H231,2)</f>
        <v>0</v>
      </c>
      <c r="BL231" s="19" t="s">
        <v>159</v>
      </c>
      <c r="BM231" s="232" t="s">
        <v>1407</v>
      </c>
    </row>
    <row r="232" s="2" customFormat="1">
      <c r="A232" s="41"/>
      <c r="B232" s="42"/>
      <c r="C232" s="43"/>
      <c r="D232" s="234" t="s">
        <v>161</v>
      </c>
      <c r="E232" s="43"/>
      <c r="F232" s="235" t="s">
        <v>1406</v>
      </c>
      <c r="G232" s="43"/>
      <c r="H232" s="43"/>
      <c r="I232" s="139"/>
      <c r="J232" s="43"/>
      <c r="K232" s="43"/>
      <c r="L232" s="47"/>
      <c r="M232" s="236"/>
      <c r="N232" s="237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161</v>
      </c>
      <c r="AU232" s="19" t="s">
        <v>83</v>
      </c>
    </row>
    <row r="233" s="13" customFormat="1">
      <c r="A233" s="13"/>
      <c r="B233" s="238"/>
      <c r="C233" s="239"/>
      <c r="D233" s="234" t="s">
        <v>163</v>
      </c>
      <c r="E233" s="240" t="s">
        <v>21</v>
      </c>
      <c r="F233" s="241" t="s">
        <v>1408</v>
      </c>
      <c r="G233" s="239"/>
      <c r="H233" s="242">
        <v>0.02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163</v>
      </c>
      <c r="AU233" s="248" t="s">
        <v>83</v>
      </c>
      <c r="AV233" s="13" t="s">
        <v>83</v>
      </c>
      <c r="AW233" s="13" t="s">
        <v>35</v>
      </c>
      <c r="AX233" s="13" t="s">
        <v>81</v>
      </c>
      <c r="AY233" s="248" t="s">
        <v>151</v>
      </c>
    </row>
    <row r="234" s="2" customFormat="1" ht="21.75" customHeight="1">
      <c r="A234" s="41"/>
      <c r="B234" s="42"/>
      <c r="C234" s="221" t="s">
        <v>327</v>
      </c>
      <c r="D234" s="221" t="s">
        <v>154</v>
      </c>
      <c r="E234" s="222" t="s">
        <v>1409</v>
      </c>
      <c r="F234" s="223" t="s">
        <v>1410</v>
      </c>
      <c r="G234" s="224" t="s">
        <v>180</v>
      </c>
      <c r="H234" s="225">
        <v>0.076999999999999999</v>
      </c>
      <c r="I234" s="226"/>
      <c r="J234" s="227">
        <f>ROUND(I234*H234,2)</f>
        <v>0</v>
      </c>
      <c r="K234" s="223" t="s">
        <v>158</v>
      </c>
      <c r="L234" s="47"/>
      <c r="M234" s="228" t="s">
        <v>21</v>
      </c>
      <c r="N234" s="229" t="s">
        <v>44</v>
      </c>
      <c r="O234" s="87"/>
      <c r="P234" s="230">
        <f>O234*H234</f>
        <v>0</v>
      </c>
      <c r="Q234" s="230">
        <v>0</v>
      </c>
      <c r="R234" s="230">
        <f>Q234*H234</f>
        <v>0</v>
      </c>
      <c r="S234" s="230">
        <v>0.27500000000000002</v>
      </c>
      <c r="T234" s="231">
        <f>S234*H234</f>
        <v>0.021175000000000003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32" t="s">
        <v>159</v>
      </c>
      <c r="AT234" s="232" t="s">
        <v>154</v>
      </c>
      <c r="AU234" s="232" t="s">
        <v>83</v>
      </c>
      <c r="AY234" s="19" t="s">
        <v>151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9" t="s">
        <v>81</v>
      </c>
      <c r="BK234" s="233">
        <f>ROUND(I234*H234,2)</f>
        <v>0</v>
      </c>
      <c r="BL234" s="19" t="s">
        <v>159</v>
      </c>
      <c r="BM234" s="232" t="s">
        <v>1411</v>
      </c>
    </row>
    <row r="235" s="2" customFormat="1">
      <c r="A235" s="41"/>
      <c r="B235" s="42"/>
      <c r="C235" s="43"/>
      <c r="D235" s="234" t="s">
        <v>161</v>
      </c>
      <c r="E235" s="43"/>
      <c r="F235" s="235" t="s">
        <v>1412</v>
      </c>
      <c r="G235" s="43"/>
      <c r="H235" s="43"/>
      <c r="I235" s="139"/>
      <c r="J235" s="43"/>
      <c r="K235" s="43"/>
      <c r="L235" s="47"/>
      <c r="M235" s="236"/>
      <c r="N235" s="237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161</v>
      </c>
      <c r="AU235" s="19" t="s">
        <v>83</v>
      </c>
    </row>
    <row r="236" s="13" customFormat="1">
      <c r="A236" s="13"/>
      <c r="B236" s="238"/>
      <c r="C236" s="239"/>
      <c r="D236" s="234" t="s">
        <v>163</v>
      </c>
      <c r="E236" s="240" t="s">
        <v>21</v>
      </c>
      <c r="F236" s="241" t="s">
        <v>1413</v>
      </c>
      <c r="G236" s="239"/>
      <c r="H236" s="242">
        <v>0.076999999999999999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163</v>
      </c>
      <c r="AU236" s="248" t="s">
        <v>83</v>
      </c>
      <c r="AV236" s="13" t="s">
        <v>83</v>
      </c>
      <c r="AW236" s="13" t="s">
        <v>35</v>
      </c>
      <c r="AX236" s="13" t="s">
        <v>81</v>
      </c>
      <c r="AY236" s="248" t="s">
        <v>151</v>
      </c>
    </row>
    <row r="237" s="2" customFormat="1" ht="16.5" customHeight="1">
      <c r="A237" s="41"/>
      <c r="B237" s="42"/>
      <c r="C237" s="221" t="s">
        <v>333</v>
      </c>
      <c r="D237" s="221" t="s">
        <v>154</v>
      </c>
      <c r="E237" s="222" t="s">
        <v>784</v>
      </c>
      <c r="F237" s="223" t="s">
        <v>785</v>
      </c>
      <c r="G237" s="224" t="s">
        <v>180</v>
      </c>
      <c r="H237" s="225">
        <v>1.44</v>
      </c>
      <c r="I237" s="226"/>
      <c r="J237" s="227">
        <f>ROUND(I237*H237,2)</f>
        <v>0</v>
      </c>
      <c r="K237" s="223" t="s">
        <v>21</v>
      </c>
      <c r="L237" s="47"/>
      <c r="M237" s="228" t="s">
        <v>21</v>
      </c>
      <c r="N237" s="229" t="s">
        <v>44</v>
      </c>
      <c r="O237" s="8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32" t="s">
        <v>159</v>
      </c>
      <c r="AT237" s="232" t="s">
        <v>154</v>
      </c>
      <c r="AU237" s="232" t="s">
        <v>83</v>
      </c>
      <c r="AY237" s="19" t="s">
        <v>151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9" t="s">
        <v>81</v>
      </c>
      <c r="BK237" s="233">
        <f>ROUND(I237*H237,2)</f>
        <v>0</v>
      </c>
      <c r="BL237" s="19" t="s">
        <v>159</v>
      </c>
      <c r="BM237" s="232" t="s">
        <v>1414</v>
      </c>
    </row>
    <row r="238" s="2" customFormat="1">
      <c r="A238" s="41"/>
      <c r="B238" s="42"/>
      <c r="C238" s="43"/>
      <c r="D238" s="234" t="s">
        <v>161</v>
      </c>
      <c r="E238" s="43"/>
      <c r="F238" s="235" t="s">
        <v>787</v>
      </c>
      <c r="G238" s="43"/>
      <c r="H238" s="43"/>
      <c r="I238" s="139"/>
      <c r="J238" s="43"/>
      <c r="K238" s="43"/>
      <c r="L238" s="47"/>
      <c r="M238" s="236"/>
      <c r="N238" s="237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161</v>
      </c>
      <c r="AU238" s="19" t="s">
        <v>83</v>
      </c>
    </row>
    <row r="239" s="13" customFormat="1">
      <c r="A239" s="13"/>
      <c r="B239" s="238"/>
      <c r="C239" s="239"/>
      <c r="D239" s="234" t="s">
        <v>163</v>
      </c>
      <c r="E239" s="240" t="s">
        <v>21</v>
      </c>
      <c r="F239" s="241" t="s">
        <v>1404</v>
      </c>
      <c r="G239" s="239"/>
      <c r="H239" s="242">
        <v>1.44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163</v>
      </c>
      <c r="AU239" s="248" t="s">
        <v>83</v>
      </c>
      <c r="AV239" s="13" t="s">
        <v>83</v>
      </c>
      <c r="AW239" s="13" t="s">
        <v>35</v>
      </c>
      <c r="AX239" s="13" t="s">
        <v>81</v>
      </c>
      <c r="AY239" s="248" t="s">
        <v>151</v>
      </c>
    </row>
    <row r="240" s="2" customFormat="1" ht="21.75" customHeight="1">
      <c r="A240" s="41"/>
      <c r="B240" s="42"/>
      <c r="C240" s="221" t="s">
        <v>341</v>
      </c>
      <c r="D240" s="221" t="s">
        <v>154</v>
      </c>
      <c r="E240" s="222" t="s">
        <v>1415</v>
      </c>
      <c r="F240" s="223" t="s">
        <v>1416</v>
      </c>
      <c r="G240" s="224" t="s">
        <v>297</v>
      </c>
      <c r="H240" s="225">
        <v>0.14999999999999999</v>
      </c>
      <c r="I240" s="226"/>
      <c r="J240" s="227">
        <f>ROUND(I240*H240,2)</f>
        <v>0</v>
      </c>
      <c r="K240" s="223" t="s">
        <v>158</v>
      </c>
      <c r="L240" s="47"/>
      <c r="M240" s="228" t="s">
        <v>21</v>
      </c>
      <c r="N240" s="229" t="s">
        <v>44</v>
      </c>
      <c r="O240" s="87"/>
      <c r="P240" s="230">
        <f>O240*H240</f>
        <v>0</v>
      </c>
      <c r="Q240" s="230">
        <v>0.00079000000000000001</v>
      </c>
      <c r="R240" s="230">
        <f>Q240*H240</f>
        <v>0.00011849999999999999</v>
      </c>
      <c r="S240" s="230">
        <v>0.052999999999999998</v>
      </c>
      <c r="T240" s="231">
        <f>S240*H240</f>
        <v>0.0079499999999999987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32" t="s">
        <v>159</v>
      </c>
      <c r="AT240" s="232" t="s">
        <v>154</v>
      </c>
      <c r="AU240" s="232" t="s">
        <v>83</v>
      </c>
      <c r="AY240" s="19" t="s">
        <v>151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9" t="s">
        <v>81</v>
      </c>
      <c r="BK240" s="233">
        <f>ROUND(I240*H240,2)</f>
        <v>0</v>
      </c>
      <c r="BL240" s="19" t="s">
        <v>159</v>
      </c>
      <c r="BM240" s="232" t="s">
        <v>1417</v>
      </c>
    </row>
    <row r="241" s="2" customFormat="1">
      <c r="A241" s="41"/>
      <c r="B241" s="42"/>
      <c r="C241" s="43"/>
      <c r="D241" s="234" t="s">
        <v>161</v>
      </c>
      <c r="E241" s="43"/>
      <c r="F241" s="235" t="s">
        <v>1418</v>
      </c>
      <c r="G241" s="43"/>
      <c r="H241" s="43"/>
      <c r="I241" s="139"/>
      <c r="J241" s="43"/>
      <c r="K241" s="43"/>
      <c r="L241" s="47"/>
      <c r="M241" s="236"/>
      <c r="N241" s="237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161</v>
      </c>
      <c r="AU241" s="19" t="s">
        <v>83</v>
      </c>
    </row>
    <row r="242" s="13" customFormat="1">
      <c r="A242" s="13"/>
      <c r="B242" s="238"/>
      <c r="C242" s="239"/>
      <c r="D242" s="234" t="s">
        <v>163</v>
      </c>
      <c r="E242" s="240" t="s">
        <v>21</v>
      </c>
      <c r="F242" s="241" t="s">
        <v>1419</v>
      </c>
      <c r="G242" s="239"/>
      <c r="H242" s="242">
        <v>0.14999999999999999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163</v>
      </c>
      <c r="AU242" s="248" t="s">
        <v>83</v>
      </c>
      <c r="AV242" s="13" t="s">
        <v>83</v>
      </c>
      <c r="AW242" s="13" t="s">
        <v>35</v>
      </c>
      <c r="AX242" s="13" t="s">
        <v>81</v>
      </c>
      <c r="AY242" s="248" t="s">
        <v>151</v>
      </c>
    </row>
    <row r="243" s="12" customFormat="1" ht="22.8" customHeight="1">
      <c r="A243" s="12"/>
      <c r="B243" s="205"/>
      <c r="C243" s="206"/>
      <c r="D243" s="207" t="s">
        <v>72</v>
      </c>
      <c r="E243" s="219" t="s">
        <v>317</v>
      </c>
      <c r="F243" s="219" t="s">
        <v>318</v>
      </c>
      <c r="G243" s="206"/>
      <c r="H243" s="206"/>
      <c r="I243" s="209"/>
      <c r="J243" s="220">
        <f>BK243</f>
        <v>0</v>
      </c>
      <c r="K243" s="206"/>
      <c r="L243" s="211"/>
      <c r="M243" s="212"/>
      <c r="N243" s="213"/>
      <c r="O243" s="213"/>
      <c r="P243" s="214">
        <f>SUM(P244:P275)</f>
        <v>0</v>
      </c>
      <c r="Q243" s="213"/>
      <c r="R243" s="214">
        <f>SUM(R244:R275)</f>
        <v>0</v>
      </c>
      <c r="S243" s="213"/>
      <c r="T243" s="215">
        <f>SUM(T244:T275)</f>
        <v>0.30000000000000004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6" t="s">
        <v>81</v>
      </c>
      <c r="AT243" s="217" t="s">
        <v>72</v>
      </c>
      <c r="AU243" s="217" t="s">
        <v>81</v>
      </c>
      <c r="AY243" s="216" t="s">
        <v>151</v>
      </c>
      <c r="BK243" s="218">
        <f>SUM(BK244:BK275)</f>
        <v>0</v>
      </c>
    </row>
    <row r="244" s="2" customFormat="1" ht="21.75" customHeight="1">
      <c r="A244" s="41"/>
      <c r="B244" s="42"/>
      <c r="C244" s="221" t="s">
        <v>347</v>
      </c>
      <c r="D244" s="221" t="s">
        <v>154</v>
      </c>
      <c r="E244" s="222" t="s">
        <v>1420</v>
      </c>
      <c r="F244" s="223" t="s">
        <v>1421</v>
      </c>
      <c r="G244" s="224" t="s">
        <v>173</v>
      </c>
      <c r="H244" s="225">
        <v>0.20000000000000001</v>
      </c>
      <c r="I244" s="226"/>
      <c r="J244" s="227">
        <f>ROUND(I244*H244,2)</f>
        <v>0</v>
      </c>
      <c r="K244" s="223" t="s">
        <v>158</v>
      </c>
      <c r="L244" s="47"/>
      <c r="M244" s="228" t="s">
        <v>21</v>
      </c>
      <c r="N244" s="229" t="s">
        <v>44</v>
      </c>
      <c r="O244" s="87"/>
      <c r="P244" s="230">
        <f>O244*H244</f>
        <v>0</v>
      </c>
      <c r="Q244" s="230">
        <v>0</v>
      </c>
      <c r="R244" s="230">
        <f>Q244*H244</f>
        <v>0</v>
      </c>
      <c r="S244" s="230">
        <v>1.5</v>
      </c>
      <c r="T244" s="231">
        <f>S244*H244</f>
        <v>0.30000000000000004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32" t="s">
        <v>159</v>
      </c>
      <c r="AT244" s="232" t="s">
        <v>154</v>
      </c>
      <c r="AU244" s="232" t="s">
        <v>83</v>
      </c>
      <c r="AY244" s="19" t="s">
        <v>151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9" t="s">
        <v>81</v>
      </c>
      <c r="BK244" s="233">
        <f>ROUND(I244*H244,2)</f>
        <v>0</v>
      </c>
      <c r="BL244" s="19" t="s">
        <v>159</v>
      </c>
      <c r="BM244" s="232" t="s">
        <v>1422</v>
      </c>
    </row>
    <row r="245" s="2" customFormat="1">
      <c r="A245" s="41"/>
      <c r="B245" s="42"/>
      <c r="C245" s="43"/>
      <c r="D245" s="234" t="s">
        <v>161</v>
      </c>
      <c r="E245" s="43"/>
      <c r="F245" s="235" t="s">
        <v>1423</v>
      </c>
      <c r="G245" s="43"/>
      <c r="H245" s="43"/>
      <c r="I245" s="139"/>
      <c r="J245" s="43"/>
      <c r="K245" s="43"/>
      <c r="L245" s="47"/>
      <c r="M245" s="236"/>
      <c r="N245" s="237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161</v>
      </c>
      <c r="AU245" s="19" t="s">
        <v>83</v>
      </c>
    </row>
    <row r="246" s="2" customFormat="1" ht="21.75" customHeight="1">
      <c r="A246" s="41"/>
      <c r="B246" s="42"/>
      <c r="C246" s="221" t="s">
        <v>354</v>
      </c>
      <c r="D246" s="221" t="s">
        <v>154</v>
      </c>
      <c r="E246" s="222" t="s">
        <v>1424</v>
      </c>
      <c r="F246" s="223" t="s">
        <v>1425</v>
      </c>
      <c r="G246" s="224" t="s">
        <v>173</v>
      </c>
      <c r="H246" s="225">
        <v>0.40000000000000002</v>
      </c>
      <c r="I246" s="226"/>
      <c r="J246" s="227">
        <f>ROUND(I246*H246,2)</f>
        <v>0</v>
      </c>
      <c r="K246" s="223" t="s">
        <v>158</v>
      </c>
      <c r="L246" s="47"/>
      <c r="M246" s="228" t="s">
        <v>21</v>
      </c>
      <c r="N246" s="229" t="s">
        <v>44</v>
      </c>
      <c r="O246" s="8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32" t="s">
        <v>159</v>
      </c>
      <c r="AT246" s="232" t="s">
        <v>154</v>
      </c>
      <c r="AU246" s="232" t="s">
        <v>83</v>
      </c>
      <c r="AY246" s="19" t="s">
        <v>151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9" t="s">
        <v>81</v>
      </c>
      <c r="BK246" s="233">
        <f>ROUND(I246*H246,2)</f>
        <v>0</v>
      </c>
      <c r="BL246" s="19" t="s">
        <v>159</v>
      </c>
      <c r="BM246" s="232" t="s">
        <v>1426</v>
      </c>
    </row>
    <row r="247" s="2" customFormat="1">
      <c r="A247" s="41"/>
      <c r="B247" s="42"/>
      <c r="C247" s="43"/>
      <c r="D247" s="234" t="s">
        <v>161</v>
      </c>
      <c r="E247" s="43"/>
      <c r="F247" s="235" t="s">
        <v>1427</v>
      </c>
      <c r="G247" s="43"/>
      <c r="H247" s="43"/>
      <c r="I247" s="139"/>
      <c r="J247" s="43"/>
      <c r="K247" s="43"/>
      <c r="L247" s="47"/>
      <c r="M247" s="236"/>
      <c r="N247" s="237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161</v>
      </c>
      <c r="AU247" s="19" t="s">
        <v>83</v>
      </c>
    </row>
    <row r="248" s="13" customFormat="1">
      <c r="A248" s="13"/>
      <c r="B248" s="238"/>
      <c r="C248" s="239"/>
      <c r="D248" s="234" t="s">
        <v>163</v>
      </c>
      <c r="E248" s="239"/>
      <c r="F248" s="241" t="s">
        <v>1428</v>
      </c>
      <c r="G248" s="239"/>
      <c r="H248" s="242">
        <v>0.40000000000000002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163</v>
      </c>
      <c r="AU248" s="248" t="s">
        <v>83</v>
      </c>
      <c r="AV248" s="13" t="s">
        <v>83</v>
      </c>
      <c r="AW248" s="13" t="s">
        <v>4</v>
      </c>
      <c r="AX248" s="13" t="s">
        <v>81</v>
      </c>
      <c r="AY248" s="248" t="s">
        <v>151</v>
      </c>
    </row>
    <row r="249" s="2" customFormat="1" ht="21.75" customHeight="1">
      <c r="A249" s="41"/>
      <c r="B249" s="42"/>
      <c r="C249" s="221" t="s">
        <v>360</v>
      </c>
      <c r="D249" s="221" t="s">
        <v>154</v>
      </c>
      <c r="E249" s="222" t="s">
        <v>320</v>
      </c>
      <c r="F249" s="223" t="s">
        <v>321</v>
      </c>
      <c r="G249" s="224" t="s">
        <v>322</v>
      </c>
      <c r="H249" s="225">
        <v>3.6280000000000001</v>
      </c>
      <c r="I249" s="226"/>
      <c r="J249" s="227">
        <f>ROUND(I249*H249,2)</f>
        <v>0</v>
      </c>
      <c r="K249" s="223" t="s">
        <v>158</v>
      </c>
      <c r="L249" s="47"/>
      <c r="M249" s="228" t="s">
        <v>21</v>
      </c>
      <c r="N249" s="229" t="s">
        <v>44</v>
      </c>
      <c r="O249" s="87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32" t="s">
        <v>159</v>
      </c>
      <c r="AT249" s="232" t="s">
        <v>154</v>
      </c>
      <c r="AU249" s="232" t="s">
        <v>83</v>
      </c>
      <c r="AY249" s="19" t="s">
        <v>151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9" t="s">
        <v>81</v>
      </c>
      <c r="BK249" s="233">
        <f>ROUND(I249*H249,2)</f>
        <v>0</v>
      </c>
      <c r="BL249" s="19" t="s">
        <v>159</v>
      </c>
      <c r="BM249" s="232" t="s">
        <v>1429</v>
      </c>
    </row>
    <row r="250" s="2" customFormat="1">
      <c r="A250" s="41"/>
      <c r="B250" s="42"/>
      <c r="C250" s="43"/>
      <c r="D250" s="234" t="s">
        <v>161</v>
      </c>
      <c r="E250" s="43"/>
      <c r="F250" s="235" t="s">
        <v>324</v>
      </c>
      <c r="G250" s="43"/>
      <c r="H250" s="43"/>
      <c r="I250" s="139"/>
      <c r="J250" s="43"/>
      <c r="K250" s="43"/>
      <c r="L250" s="47"/>
      <c r="M250" s="236"/>
      <c r="N250" s="237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161</v>
      </c>
      <c r="AU250" s="19" t="s">
        <v>83</v>
      </c>
    </row>
    <row r="251" s="13" customFormat="1">
      <c r="A251" s="13"/>
      <c r="B251" s="238"/>
      <c r="C251" s="239"/>
      <c r="D251" s="234" t="s">
        <v>163</v>
      </c>
      <c r="E251" s="240" t="s">
        <v>21</v>
      </c>
      <c r="F251" s="241" t="s">
        <v>1430</v>
      </c>
      <c r="G251" s="239"/>
      <c r="H251" s="242">
        <v>3.9279999999999999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163</v>
      </c>
      <c r="AU251" s="248" t="s">
        <v>83</v>
      </c>
      <c r="AV251" s="13" t="s">
        <v>83</v>
      </c>
      <c r="AW251" s="13" t="s">
        <v>35</v>
      </c>
      <c r="AX251" s="13" t="s">
        <v>73</v>
      </c>
      <c r="AY251" s="248" t="s">
        <v>151</v>
      </c>
    </row>
    <row r="252" s="13" customFormat="1">
      <c r="A252" s="13"/>
      <c r="B252" s="238"/>
      <c r="C252" s="239"/>
      <c r="D252" s="234" t="s">
        <v>163</v>
      </c>
      <c r="E252" s="240" t="s">
        <v>21</v>
      </c>
      <c r="F252" s="241" t="s">
        <v>1431</v>
      </c>
      <c r="G252" s="239"/>
      <c r="H252" s="242">
        <v>-0.29999999999999999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163</v>
      </c>
      <c r="AU252" s="248" t="s">
        <v>83</v>
      </c>
      <c r="AV252" s="13" t="s">
        <v>83</v>
      </c>
      <c r="AW252" s="13" t="s">
        <v>35</v>
      </c>
      <c r="AX252" s="13" t="s">
        <v>73</v>
      </c>
      <c r="AY252" s="248" t="s">
        <v>151</v>
      </c>
    </row>
    <row r="253" s="14" customFormat="1">
      <c r="A253" s="14"/>
      <c r="B253" s="249"/>
      <c r="C253" s="250"/>
      <c r="D253" s="234" t="s">
        <v>163</v>
      </c>
      <c r="E253" s="251" t="s">
        <v>21</v>
      </c>
      <c r="F253" s="252" t="s">
        <v>177</v>
      </c>
      <c r="G253" s="250"/>
      <c r="H253" s="253">
        <v>3.6280000000000001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163</v>
      </c>
      <c r="AU253" s="259" t="s">
        <v>83</v>
      </c>
      <c r="AV253" s="14" t="s">
        <v>159</v>
      </c>
      <c r="AW253" s="14" t="s">
        <v>35</v>
      </c>
      <c r="AX253" s="14" t="s">
        <v>81</v>
      </c>
      <c r="AY253" s="259" t="s">
        <v>151</v>
      </c>
    </row>
    <row r="254" s="2" customFormat="1" ht="21.75" customHeight="1">
      <c r="A254" s="41"/>
      <c r="B254" s="42"/>
      <c r="C254" s="221" t="s">
        <v>365</v>
      </c>
      <c r="D254" s="221" t="s">
        <v>154</v>
      </c>
      <c r="E254" s="222" t="s">
        <v>334</v>
      </c>
      <c r="F254" s="223" t="s">
        <v>335</v>
      </c>
      <c r="G254" s="224" t="s">
        <v>322</v>
      </c>
      <c r="H254" s="225">
        <v>3.9279999999999999</v>
      </c>
      <c r="I254" s="226"/>
      <c r="J254" s="227">
        <f>ROUND(I254*H254,2)</f>
        <v>0</v>
      </c>
      <c r="K254" s="223" t="s">
        <v>158</v>
      </c>
      <c r="L254" s="47"/>
      <c r="M254" s="228" t="s">
        <v>21</v>
      </c>
      <c r="N254" s="229" t="s">
        <v>44</v>
      </c>
      <c r="O254" s="8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32" t="s">
        <v>159</v>
      </c>
      <c r="AT254" s="232" t="s">
        <v>154</v>
      </c>
      <c r="AU254" s="232" t="s">
        <v>83</v>
      </c>
      <c r="AY254" s="19" t="s">
        <v>151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9" t="s">
        <v>81</v>
      </c>
      <c r="BK254" s="233">
        <f>ROUND(I254*H254,2)</f>
        <v>0</v>
      </c>
      <c r="BL254" s="19" t="s">
        <v>159</v>
      </c>
      <c r="BM254" s="232" t="s">
        <v>1432</v>
      </c>
    </row>
    <row r="255" s="2" customFormat="1">
      <c r="A255" s="41"/>
      <c r="B255" s="42"/>
      <c r="C255" s="43"/>
      <c r="D255" s="234" t="s">
        <v>161</v>
      </c>
      <c r="E255" s="43"/>
      <c r="F255" s="235" t="s">
        <v>337</v>
      </c>
      <c r="G255" s="43"/>
      <c r="H255" s="43"/>
      <c r="I255" s="139"/>
      <c r="J255" s="43"/>
      <c r="K255" s="43"/>
      <c r="L255" s="47"/>
      <c r="M255" s="236"/>
      <c r="N255" s="237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161</v>
      </c>
      <c r="AU255" s="19" t="s">
        <v>83</v>
      </c>
    </row>
    <row r="256" s="13" customFormat="1">
      <c r="A256" s="13"/>
      <c r="B256" s="238"/>
      <c r="C256" s="239"/>
      <c r="D256" s="234" t="s">
        <v>163</v>
      </c>
      <c r="E256" s="240" t="s">
        <v>21</v>
      </c>
      <c r="F256" s="241" t="s">
        <v>1433</v>
      </c>
      <c r="G256" s="239"/>
      <c r="H256" s="242">
        <v>3.9279999999999999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163</v>
      </c>
      <c r="AU256" s="248" t="s">
        <v>83</v>
      </c>
      <c r="AV256" s="13" t="s">
        <v>83</v>
      </c>
      <c r="AW256" s="13" t="s">
        <v>35</v>
      </c>
      <c r="AX256" s="13" t="s">
        <v>81</v>
      </c>
      <c r="AY256" s="248" t="s">
        <v>151</v>
      </c>
    </row>
    <row r="257" s="2" customFormat="1" ht="21.75" customHeight="1">
      <c r="A257" s="41"/>
      <c r="B257" s="42"/>
      <c r="C257" s="221" t="s">
        <v>372</v>
      </c>
      <c r="D257" s="221" t="s">
        <v>154</v>
      </c>
      <c r="E257" s="222" t="s">
        <v>342</v>
      </c>
      <c r="F257" s="223" t="s">
        <v>343</v>
      </c>
      <c r="G257" s="224" t="s">
        <v>322</v>
      </c>
      <c r="H257" s="225">
        <v>43.207999999999998</v>
      </c>
      <c r="I257" s="226"/>
      <c r="J257" s="227">
        <f>ROUND(I257*H257,2)</f>
        <v>0</v>
      </c>
      <c r="K257" s="223" t="s">
        <v>158</v>
      </c>
      <c r="L257" s="47"/>
      <c r="M257" s="228" t="s">
        <v>21</v>
      </c>
      <c r="N257" s="229" t="s">
        <v>44</v>
      </c>
      <c r="O257" s="8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32" t="s">
        <v>159</v>
      </c>
      <c r="AT257" s="232" t="s">
        <v>154</v>
      </c>
      <c r="AU257" s="232" t="s">
        <v>83</v>
      </c>
      <c r="AY257" s="19" t="s">
        <v>151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9" t="s">
        <v>81</v>
      </c>
      <c r="BK257" s="233">
        <f>ROUND(I257*H257,2)</f>
        <v>0</v>
      </c>
      <c r="BL257" s="19" t="s">
        <v>159</v>
      </c>
      <c r="BM257" s="232" t="s">
        <v>1434</v>
      </c>
    </row>
    <row r="258" s="2" customFormat="1">
      <c r="A258" s="41"/>
      <c r="B258" s="42"/>
      <c r="C258" s="43"/>
      <c r="D258" s="234" t="s">
        <v>161</v>
      </c>
      <c r="E258" s="43"/>
      <c r="F258" s="235" t="s">
        <v>345</v>
      </c>
      <c r="G258" s="43"/>
      <c r="H258" s="43"/>
      <c r="I258" s="139"/>
      <c r="J258" s="43"/>
      <c r="K258" s="43"/>
      <c r="L258" s="47"/>
      <c r="M258" s="236"/>
      <c r="N258" s="237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161</v>
      </c>
      <c r="AU258" s="19" t="s">
        <v>83</v>
      </c>
    </row>
    <row r="259" s="13" customFormat="1">
      <c r="A259" s="13"/>
      <c r="B259" s="238"/>
      <c r="C259" s="239"/>
      <c r="D259" s="234" t="s">
        <v>163</v>
      </c>
      <c r="E259" s="240" t="s">
        <v>21</v>
      </c>
      <c r="F259" s="241" t="s">
        <v>1433</v>
      </c>
      <c r="G259" s="239"/>
      <c r="H259" s="242">
        <v>3.9279999999999999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163</v>
      </c>
      <c r="AU259" s="248" t="s">
        <v>83</v>
      </c>
      <c r="AV259" s="13" t="s">
        <v>83</v>
      </c>
      <c r="AW259" s="13" t="s">
        <v>35</v>
      </c>
      <c r="AX259" s="13" t="s">
        <v>81</v>
      </c>
      <c r="AY259" s="248" t="s">
        <v>151</v>
      </c>
    </row>
    <row r="260" s="13" customFormat="1">
      <c r="A260" s="13"/>
      <c r="B260" s="238"/>
      <c r="C260" s="239"/>
      <c r="D260" s="234" t="s">
        <v>163</v>
      </c>
      <c r="E260" s="239"/>
      <c r="F260" s="241" t="s">
        <v>1435</v>
      </c>
      <c r="G260" s="239"/>
      <c r="H260" s="242">
        <v>43.207999999999998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163</v>
      </c>
      <c r="AU260" s="248" t="s">
        <v>83</v>
      </c>
      <c r="AV260" s="13" t="s">
        <v>83</v>
      </c>
      <c r="AW260" s="13" t="s">
        <v>4</v>
      </c>
      <c r="AX260" s="13" t="s">
        <v>81</v>
      </c>
      <c r="AY260" s="248" t="s">
        <v>151</v>
      </c>
    </row>
    <row r="261" s="2" customFormat="1" ht="21.75" customHeight="1">
      <c r="A261" s="41"/>
      <c r="B261" s="42"/>
      <c r="C261" s="221" t="s">
        <v>377</v>
      </c>
      <c r="D261" s="221" t="s">
        <v>154</v>
      </c>
      <c r="E261" s="222" t="s">
        <v>348</v>
      </c>
      <c r="F261" s="223" t="s">
        <v>349</v>
      </c>
      <c r="G261" s="224" t="s">
        <v>322</v>
      </c>
      <c r="H261" s="225">
        <v>2.903</v>
      </c>
      <c r="I261" s="226"/>
      <c r="J261" s="227">
        <f>ROUND(I261*H261,2)</f>
        <v>0</v>
      </c>
      <c r="K261" s="223" t="s">
        <v>158</v>
      </c>
      <c r="L261" s="47"/>
      <c r="M261" s="228" t="s">
        <v>21</v>
      </c>
      <c r="N261" s="229" t="s">
        <v>44</v>
      </c>
      <c r="O261" s="87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32" t="s">
        <v>159</v>
      </c>
      <c r="AT261" s="232" t="s">
        <v>154</v>
      </c>
      <c r="AU261" s="232" t="s">
        <v>83</v>
      </c>
      <c r="AY261" s="19" t="s">
        <v>151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9" t="s">
        <v>81</v>
      </c>
      <c r="BK261" s="233">
        <f>ROUND(I261*H261,2)</f>
        <v>0</v>
      </c>
      <c r="BL261" s="19" t="s">
        <v>159</v>
      </c>
      <c r="BM261" s="232" t="s">
        <v>1436</v>
      </c>
    </row>
    <row r="262" s="2" customFormat="1">
      <c r="A262" s="41"/>
      <c r="B262" s="42"/>
      <c r="C262" s="43"/>
      <c r="D262" s="234" t="s">
        <v>161</v>
      </c>
      <c r="E262" s="43"/>
      <c r="F262" s="235" t="s">
        <v>351</v>
      </c>
      <c r="G262" s="43"/>
      <c r="H262" s="43"/>
      <c r="I262" s="139"/>
      <c r="J262" s="43"/>
      <c r="K262" s="43"/>
      <c r="L262" s="47"/>
      <c r="M262" s="236"/>
      <c r="N262" s="237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161</v>
      </c>
      <c r="AU262" s="19" t="s">
        <v>83</v>
      </c>
    </row>
    <row r="263" s="13" customFormat="1">
      <c r="A263" s="13"/>
      <c r="B263" s="238"/>
      <c r="C263" s="239"/>
      <c r="D263" s="234" t="s">
        <v>163</v>
      </c>
      <c r="E263" s="240" t="s">
        <v>21</v>
      </c>
      <c r="F263" s="241" t="s">
        <v>1430</v>
      </c>
      <c r="G263" s="239"/>
      <c r="H263" s="242">
        <v>3.9279999999999999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163</v>
      </c>
      <c r="AU263" s="248" t="s">
        <v>83</v>
      </c>
      <c r="AV263" s="13" t="s">
        <v>83</v>
      </c>
      <c r="AW263" s="13" t="s">
        <v>35</v>
      </c>
      <c r="AX263" s="13" t="s">
        <v>73</v>
      </c>
      <c r="AY263" s="248" t="s">
        <v>151</v>
      </c>
    </row>
    <row r="264" s="13" customFormat="1">
      <c r="A264" s="13"/>
      <c r="B264" s="238"/>
      <c r="C264" s="239"/>
      <c r="D264" s="234" t="s">
        <v>163</v>
      </c>
      <c r="E264" s="240" t="s">
        <v>21</v>
      </c>
      <c r="F264" s="241" t="s">
        <v>1437</v>
      </c>
      <c r="G264" s="239"/>
      <c r="H264" s="242">
        <v>-1.0249999999999999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163</v>
      </c>
      <c r="AU264" s="248" t="s">
        <v>83</v>
      </c>
      <c r="AV264" s="13" t="s">
        <v>83</v>
      </c>
      <c r="AW264" s="13" t="s">
        <v>35</v>
      </c>
      <c r="AX264" s="13" t="s">
        <v>73</v>
      </c>
      <c r="AY264" s="248" t="s">
        <v>151</v>
      </c>
    </row>
    <row r="265" s="14" customFormat="1">
      <c r="A265" s="14"/>
      <c r="B265" s="249"/>
      <c r="C265" s="250"/>
      <c r="D265" s="234" t="s">
        <v>163</v>
      </c>
      <c r="E265" s="251" t="s">
        <v>21</v>
      </c>
      <c r="F265" s="252" t="s">
        <v>177</v>
      </c>
      <c r="G265" s="250"/>
      <c r="H265" s="253">
        <v>2.903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9" t="s">
        <v>163</v>
      </c>
      <c r="AU265" s="259" t="s">
        <v>83</v>
      </c>
      <c r="AV265" s="14" t="s">
        <v>159</v>
      </c>
      <c r="AW265" s="14" t="s">
        <v>35</v>
      </c>
      <c r="AX265" s="14" t="s">
        <v>81</v>
      </c>
      <c r="AY265" s="259" t="s">
        <v>151</v>
      </c>
    </row>
    <row r="266" s="2" customFormat="1" ht="21.75" customHeight="1">
      <c r="A266" s="41"/>
      <c r="B266" s="42"/>
      <c r="C266" s="221" t="s">
        <v>383</v>
      </c>
      <c r="D266" s="221" t="s">
        <v>154</v>
      </c>
      <c r="E266" s="222" t="s">
        <v>355</v>
      </c>
      <c r="F266" s="223" t="s">
        <v>356</v>
      </c>
      <c r="G266" s="224" t="s">
        <v>322</v>
      </c>
      <c r="H266" s="225">
        <v>55.156999999999996</v>
      </c>
      <c r="I266" s="226"/>
      <c r="J266" s="227">
        <f>ROUND(I266*H266,2)</f>
        <v>0</v>
      </c>
      <c r="K266" s="223" t="s">
        <v>158</v>
      </c>
      <c r="L266" s="47"/>
      <c r="M266" s="228" t="s">
        <v>21</v>
      </c>
      <c r="N266" s="229" t="s">
        <v>44</v>
      </c>
      <c r="O266" s="87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32" t="s">
        <v>159</v>
      </c>
      <c r="AT266" s="232" t="s">
        <v>154</v>
      </c>
      <c r="AU266" s="232" t="s">
        <v>83</v>
      </c>
      <c r="AY266" s="19" t="s">
        <v>151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9" t="s">
        <v>81</v>
      </c>
      <c r="BK266" s="233">
        <f>ROUND(I266*H266,2)</f>
        <v>0</v>
      </c>
      <c r="BL266" s="19" t="s">
        <v>159</v>
      </c>
      <c r="BM266" s="232" t="s">
        <v>1438</v>
      </c>
    </row>
    <row r="267" s="2" customFormat="1">
      <c r="A267" s="41"/>
      <c r="B267" s="42"/>
      <c r="C267" s="43"/>
      <c r="D267" s="234" t="s">
        <v>161</v>
      </c>
      <c r="E267" s="43"/>
      <c r="F267" s="235" t="s">
        <v>358</v>
      </c>
      <c r="G267" s="43"/>
      <c r="H267" s="43"/>
      <c r="I267" s="139"/>
      <c r="J267" s="43"/>
      <c r="K267" s="43"/>
      <c r="L267" s="47"/>
      <c r="M267" s="236"/>
      <c r="N267" s="237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161</v>
      </c>
      <c r="AU267" s="19" t="s">
        <v>83</v>
      </c>
    </row>
    <row r="268" s="13" customFormat="1">
      <c r="A268" s="13"/>
      <c r="B268" s="238"/>
      <c r="C268" s="239"/>
      <c r="D268" s="234" t="s">
        <v>163</v>
      </c>
      <c r="E268" s="240" t="s">
        <v>21</v>
      </c>
      <c r="F268" s="241" t="s">
        <v>1430</v>
      </c>
      <c r="G268" s="239"/>
      <c r="H268" s="242">
        <v>3.9279999999999999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163</v>
      </c>
      <c r="AU268" s="248" t="s">
        <v>83</v>
      </c>
      <c r="AV268" s="13" t="s">
        <v>83</v>
      </c>
      <c r="AW268" s="13" t="s">
        <v>35</v>
      </c>
      <c r="AX268" s="13" t="s">
        <v>73</v>
      </c>
      <c r="AY268" s="248" t="s">
        <v>151</v>
      </c>
    </row>
    <row r="269" s="13" customFormat="1">
      <c r="A269" s="13"/>
      <c r="B269" s="238"/>
      <c r="C269" s="239"/>
      <c r="D269" s="234" t="s">
        <v>163</v>
      </c>
      <c r="E269" s="240" t="s">
        <v>21</v>
      </c>
      <c r="F269" s="241" t="s">
        <v>1437</v>
      </c>
      <c r="G269" s="239"/>
      <c r="H269" s="242">
        <v>-1.0249999999999999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163</v>
      </c>
      <c r="AU269" s="248" t="s">
        <v>83</v>
      </c>
      <c r="AV269" s="13" t="s">
        <v>83</v>
      </c>
      <c r="AW269" s="13" t="s">
        <v>35</v>
      </c>
      <c r="AX269" s="13" t="s">
        <v>73</v>
      </c>
      <c r="AY269" s="248" t="s">
        <v>151</v>
      </c>
    </row>
    <row r="270" s="14" customFormat="1">
      <c r="A270" s="14"/>
      <c r="B270" s="249"/>
      <c r="C270" s="250"/>
      <c r="D270" s="234" t="s">
        <v>163</v>
      </c>
      <c r="E270" s="251" t="s">
        <v>21</v>
      </c>
      <c r="F270" s="252" t="s">
        <v>177</v>
      </c>
      <c r="G270" s="250"/>
      <c r="H270" s="253">
        <v>2.903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163</v>
      </c>
      <c r="AU270" s="259" t="s">
        <v>83</v>
      </c>
      <c r="AV270" s="14" t="s">
        <v>159</v>
      </c>
      <c r="AW270" s="14" t="s">
        <v>35</v>
      </c>
      <c r="AX270" s="14" t="s">
        <v>81</v>
      </c>
      <c r="AY270" s="259" t="s">
        <v>151</v>
      </c>
    </row>
    <row r="271" s="13" customFormat="1">
      <c r="A271" s="13"/>
      <c r="B271" s="238"/>
      <c r="C271" s="239"/>
      <c r="D271" s="234" t="s">
        <v>163</v>
      </c>
      <c r="E271" s="239"/>
      <c r="F271" s="241" t="s">
        <v>1439</v>
      </c>
      <c r="G271" s="239"/>
      <c r="H271" s="242">
        <v>55.156999999999996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163</v>
      </c>
      <c r="AU271" s="248" t="s">
        <v>83</v>
      </c>
      <c r="AV271" s="13" t="s">
        <v>83</v>
      </c>
      <c r="AW271" s="13" t="s">
        <v>4</v>
      </c>
      <c r="AX271" s="13" t="s">
        <v>81</v>
      </c>
      <c r="AY271" s="248" t="s">
        <v>151</v>
      </c>
    </row>
    <row r="272" s="2" customFormat="1" ht="21.75" customHeight="1">
      <c r="A272" s="41"/>
      <c r="B272" s="42"/>
      <c r="C272" s="221" t="s">
        <v>393</v>
      </c>
      <c r="D272" s="221" t="s">
        <v>154</v>
      </c>
      <c r="E272" s="222" t="s">
        <v>361</v>
      </c>
      <c r="F272" s="223" t="s">
        <v>362</v>
      </c>
      <c r="G272" s="224" t="s">
        <v>322</v>
      </c>
      <c r="H272" s="225">
        <v>2.1200000000000001</v>
      </c>
      <c r="I272" s="226"/>
      <c r="J272" s="227">
        <f>ROUND(I272*H272,2)</f>
        <v>0</v>
      </c>
      <c r="K272" s="223" t="s">
        <v>158</v>
      </c>
      <c r="L272" s="47"/>
      <c r="M272" s="228" t="s">
        <v>21</v>
      </c>
      <c r="N272" s="229" t="s">
        <v>44</v>
      </c>
      <c r="O272" s="87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32" t="s">
        <v>159</v>
      </c>
      <c r="AT272" s="232" t="s">
        <v>154</v>
      </c>
      <c r="AU272" s="232" t="s">
        <v>83</v>
      </c>
      <c r="AY272" s="19" t="s">
        <v>151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9" t="s">
        <v>81</v>
      </c>
      <c r="BK272" s="233">
        <f>ROUND(I272*H272,2)</f>
        <v>0</v>
      </c>
      <c r="BL272" s="19" t="s">
        <v>159</v>
      </c>
      <c r="BM272" s="232" t="s">
        <v>1440</v>
      </c>
    </row>
    <row r="273" s="2" customFormat="1">
      <c r="A273" s="41"/>
      <c r="B273" s="42"/>
      <c r="C273" s="43"/>
      <c r="D273" s="234" t="s">
        <v>161</v>
      </c>
      <c r="E273" s="43"/>
      <c r="F273" s="235" t="s">
        <v>364</v>
      </c>
      <c r="G273" s="43"/>
      <c r="H273" s="43"/>
      <c r="I273" s="139"/>
      <c r="J273" s="43"/>
      <c r="K273" s="43"/>
      <c r="L273" s="47"/>
      <c r="M273" s="236"/>
      <c r="N273" s="237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161</v>
      </c>
      <c r="AU273" s="19" t="s">
        <v>83</v>
      </c>
    </row>
    <row r="274" s="2" customFormat="1" ht="33" customHeight="1">
      <c r="A274" s="41"/>
      <c r="B274" s="42"/>
      <c r="C274" s="221" t="s">
        <v>399</v>
      </c>
      <c r="D274" s="221" t="s">
        <v>154</v>
      </c>
      <c r="E274" s="222" t="s">
        <v>366</v>
      </c>
      <c r="F274" s="223" t="s">
        <v>367</v>
      </c>
      <c r="G274" s="224" t="s">
        <v>322</v>
      </c>
      <c r="H274" s="225">
        <v>0.78300000000000003</v>
      </c>
      <c r="I274" s="226"/>
      <c r="J274" s="227">
        <f>ROUND(I274*H274,2)</f>
        <v>0</v>
      </c>
      <c r="K274" s="223" t="s">
        <v>158</v>
      </c>
      <c r="L274" s="47"/>
      <c r="M274" s="228" t="s">
        <v>21</v>
      </c>
      <c r="N274" s="229" t="s">
        <v>44</v>
      </c>
      <c r="O274" s="8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32" t="s">
        <v>159</v>
      </c>
      <c r="AT274" s="232" t="s">
        <v>154</v>
      </c>
      <c r="AU274" s="232" t="s">
        <v>83</v>
      </c>
      <c r="AY274" s="19" t="s">
        <v>151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9" t="s">
        <v>81</v>
      </c>
      <c r="BK274" s="233">
        <f>ROUND(I274*H274,2)</f>
        <v>0</v>
      </c>
      <c r="BL274" s="19" t="s">
        <v>159</v>
      </c>
      <c r="BM274" s="232" t="s">
        <v>1441</v>
      </c>
    </row>
    <row r="275" s="2" customFormat="1">
      <c r="A275" s="41"/>
      <c r="B275" s="42"/>
      <c r="C275" s="43"/>
      <c r="D275" s="234" t="s">
        <v>161</v>
      </c>
      <c r="E275" s="43"/>
      <c r="F275" s="235" t="s">
        <v>369</v>
      </c>
      <c r="G275" s="43"/>
      <c r="H275" s="43"/>
      <c r="I275" s="139"/>
      <c r="J275" s="43"/>
      <c r="K275" s="43"/>
      <c r="L275" s="47"/>
      <c r="M275" s="236"/>
      <c r="N275" s="237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161</v>
      </c>
      <c r="AU275" s="19" t="s">
        <v>83</v>
      </c>
    </row>
    <row r="276" s="12" customFormat="1" ht="22.8" customHeight="1">
      <c r="A276" s="12"/>
      <c r="B276" s="205"/>
      <c r="C276" s="206"/>
      <c r="D276" s="207" t="s">
        <v>72</v>
      </c>
      <c r="E276" s="219" t="s">
        <v>370</v>
      </c>
      <c r="F276" s="219" t="s">
        <v>371</v>
      </c>
      <c r="G276" s="206"/>
      <c r="H276" s="206"/>
      <c r="I276" s="209"/>
      <c r="J276" s="220">
        <f>BK276</f>
        <v>0</v>
      </c>
      <c r="K276" s="206"/>
      <c r="L276" s="211"/>
      <c r="M276" s="212"/>
      <c r="N276" s="213"/>
      <c r="O276" s="213"/>
      <c r="P276" s="214">
        <f>SUM(P277:P284)</f>
        <v>0</v>
      </c>
      <c r="Q276" s="213"/>
      <c r="R276" s="214">
        <f>SUM(R277:R284)</f>
        <v>0</v>
      </c>
      <c r="S276" s="213"/>
      <c r="T276" s="215">
        <f>SUM(T277:T284)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6" t="s">
        <v>81</v>
      </c>
      <c r="AT276" s="217" t="s">
        <v>72</v>
      </c>
      <c r="AU276" s="217" t="s">
        <v>81</v>
      </c>
      <c r="AY276" s="216" t="s">
        <v>151</v>
      </c>
      <c r="BK276" s="218">
        <f>SUM(BK277:BK284)</f>
        <v>0</v>
      </c>
    </row>
    <row r="277" s="2" customFormat="1" ht="21.75" customHeight="1">
      <c r="A277" s="41"/>
      <c r="B277" s="42"/>
      <c r="C277" s="221" t="s">
        <v>406</v>
      </c>
      <c r="D277" s="221" t="s">
        <v>154</v>
      </c>
      <c r="E277" s="222" t="s">
        <v>373</v>
      </c>
      <c r="F277" s="223" t="s">
        <v>374</v>
      </c>
      <c r="G277" s="224" t="s">
        <v>322</v>
      </c>
      <c r="H277" s="225">
        <v>1.319</v>
      </c>
      <c r="I277" s="226"/>
      <c r="J277" s="227">
        <f>ROUND(I277*H277,2)</f>
        <v>0</v>
      </c>
      <c r="K277" s="223" t="s">
        <v>158</v>
      </c>
      <c r="L277" s="47"/>
      <c r="M277" s="228" t="s">
        <v>21</v>
      </c>
      <c r="N277" s="229" t="s">
        <v>44</v>
      </c>
      <c r="O277" s="87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32" t="s">
        <v>159</v>
      </c>
      <c r="AT277" s="232" t="s">
        <v>154</v>
      </c>
      <c r="AU277" s="232" t="s">
        <v>83</v>
      </c>
      <c r="AY277" s="19" t="s">
        <v>151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9" t="s">
        <v>81</v>
      </c>
      <c r="BK277" s="233">
        <f>ROUND(I277*H277,2)</f>
        <v>0</v>
      </c>
      <c r="BL277" s="19" t="s">
        <v>159</v>
      </c>
      <c r="BM277" s="232" t="s">
        <v>1442</v>
      </c>
    </row>
    <row r="278" s="2" customFormat="1">
      <c r="A278" s="41"/>
      <c r="B278" s="42"/>
      <c r="C278" s="43"/>
      <c r="D278" s="234" t="s">
        <v>161</v>
      </c>
      <c r="E278" s="43"/>
      <c r="F278" s="235" t="s">
        <v>376</v>
      </c>
      <c r="G278" s="43"/>
      <c r="H278" s="43"/>
      <c r="I278" s="139"/>
      <c r="J278" s="43"/>
      <c r="K278" s="43"/>
      <c r="L278" s="47"/>
      <c r="M278" s="236"/>
      <c r="N278" s="237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161</v>
      </c>
      <c r="AU278" s="19" t="s">
        <v>83</v>
      </c>
    </row>
    <row r="279" s="2" customFormat="1" ht="16.5" customHeight="1">
      <c r="A279" s="41"/>
      <c r="B279" s="42"/>
      <c r="C279" s="221" t="s">
        <v>412</v>
      </c>
      <c r="D279" s="221" t="s">
        <v>154</v>
      </c>
      <c r="E279" s="222" t="s">
        <v>378</v>
      </c>
      <c r="F279" s="223" t="s">
        <v>379</v>
      </c>
      <c r="G279" s="224" t="s">
        <v>322</v>
      </c>
      <c r="H279" s="225">
        <v>1.319</v>
      </c>
      <c r="I279" s="226"/>
      <c r="J279" s="227">
        <f>ROUND(I279*H279,2)</f>
        <v>0</v>
      </c>
      <c r="K279" s="223" t="s">
        <v>158</v>
      </c>
      <c r="L279" s="47"/>
      <c r="M279" s="228" t="s">
        <v>21</v>
      </c>
      <c r="N279" s="229" t="s">
        <v>44</v>
      </c>
      <c r="O279" s="8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32" t="s">
        <v>159</v>
      </c>
      <c r="AT279" s="232" t="s">
        <v>154</v>
      </c>
      <c r="AU279" s="232" t="s">
        <v>83</v>
      </c>
      <c r="AY279" s="19" t="s">
        <v>151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9" t="s">
        <v>81</v>
      </c>
      <c r="BK279" s="233">
        <f>ROUND(I279*H279,2)</f>
        <v>0</v>
      </c>
      <c r="BL279" s="19" t="s">
        <v>159</v>
      </c>
      <c r="BM279" s="232" t="s">
        <v>1443</v>
      </c>
    </row>
    <row r="280" s="2" customFormat="1">
      <c r="A280" s="41"/>
      <c r="B280" s="42"/>
      <c r="C280" s="43"/>
      <c r="D280" s="234" t="s">
        <v>161</v>
      </c>
      <c r="E280" s="43"/>
      <c r="F280" s="235" t="s">
        <v>381</v>
      </c>
      <c r="G280" s="43"/>
      <c r="H280" s="43"/>
      <c r="I280" s="139"/>
      <c r="J280" s="43"/>
      <c r="K280" s="43"/>
      <c r="L280" s="47"/>
      <c r="M280" s="236"/>
      <c r="N280" s="237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161</v>
      </c>
      <c r="AU280" s="19" t="s">
        <v>83</v>
      </c>
    </row>
    <row r="281" s="13" customFormat="1">
      <c r="A281" s="13"/>
      <c r="B281" s="238"/>
      <c r="C281" s="239"/>
      <c r="D281" s="234" t="s">
        <v>163</v>
      </c>
      <c r="E281" s="240" t="s">
        <v>21</v>
      </c>
      <c r="F281" s="241" t="s">
        <v>1444</v>
      </c>
      <c r="G281" s="239"/>
      <c r="H281" s="242">
        <v>1.319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163</v>
      </c>
      <c r="AU281" s="248" t="s">
        <v>83</v>
      </c>
      <c r="AV281" s="13" t="s">
        <v>83</v>
      </c>
      <c r="AW281" s="13" t="s">
        <v>35</v>
      </c>
      <c r="AX281" s="13" t="s">
        <v>81</v>
      </c>
      <c r="AY281" s="248" t="s">
        <v>151</v>
      </c>
    </row>
    <row r="282" s="2" customFormat="1" ht="21.75" customHeight="1">
      <c r="A282" s="41"/>
      <c r="B282" s="42"/>
      <c r="C282" s="221" t="s">
        <v>416</v>
      </c>
      <c r="D282" s="221" t="s">
        <v>154</v>
      </c>
      <c r="E282" s="222" t="s">
        <v>384</v>
      </c>
      <c r="F282" s="223" t="s">
        <v>385</v>
      </c>
      <c r="G282" s="224" t="s">
        <v>322</v>
      </c>
      <c r="H282" s="225">
        <v>1.319</v>
      </c>
      <c r="I282" s="226"/>
      <c r="J282" s="227">
        <f>ROUND(I282*H282,2)</f>
        <v>0</v>
      </c>
      <c r="K282" s="223" t="s">
        <v>158</v>
      </c>
      <c r="L282" s="47"/>
      <c r="M282" s="228" t="s">
        <v>21</v>
      </c>
      <c r="N282" s="229" t="s">
        <v>44</v>
      </c>
      <c r="O282" s="8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32" t="s">
        <v>159</v>
      </c>
      <c r="AT282" s="232" t="s">
        <v>154</v>
      </c>
      <c r="AU282" s="232" t="s">
        <v>83</v>
      </c>
      <c r="AY282" s="19" t="s">
        <v>151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9" t="s">
        <v>81</v>
      </c>
      <c r="BK282" s="233">
        <f>ROUND(I282*H282,2)</f>
        <v>0</v>
      </c>
      <c r="BL282" s="19" t="s">
        <v>159</v>
      </c>
      <c r="BM282" s="232" t="s">
        <v>1445</v>
      </c>
    </row>
    <row r="283" s="2" customFormat="1">
      <c r="A283" s="41"/>
      <c r="B283" s="42"/>
      <c r="C283" s="43"/>
      <c r="D283" s="234" t="s">
        <v>161</v>
      </c>
      <c r="E283" s="43"/>
      <c r="F283" s="235" t="s">
        <v>387</v>
      </c>
      <c r="G283" s="43"/>
      <c r="H283" s="43"/>
      <c r="I283" s="139"/>
      <c r="J283" s="43"/>
      <c r="K283" s="43"/>
      <c r="L283" s="47"/>
      <c r="M283" s="236"/>
      <c r="N283" s="237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161</v>
      </c>
      <c r="AU283" s="19" t="s">
        <v>83</v>
      </c>
    </row>
    <row r="284" s="13" customFormat="1">
      <c r="A284" s="13"/>
      <c r="B284" s="238"/>
      <c r="C284" s="239"/>
      <c r="D284" s="234" t="s">
        <v>163</v>
      </c>
      <c r="E284" s="240" t="s">
        <v>21</v>
      </c>
      <c r="F284" s="241" t="s">
        <v>1444</v>
      </c>
      <c r="G284" s="239"/>
      <c r="H284" s="242">
        <v>1.319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163</v>
      </c>
      <c r="AU284" s="248" t="s">
        <v>83</v>
      </c>
      <c r="AV284" s="13" t="s">
        <v>83</v>
      </c>
      <c r="AW284" s="13" t="s">
        <v>35</v>
      </c>
      <c r="AX284" s="13" t="s">
        <v>81</v>
      </c>
      <c r="AY284" s="248" t="s">
        <v>151</v>
      </c>
    </row>
    <row r="285" s="12" customFormat="1" ht="25.92" customHeight="1">
      <c r="A285" s="12"/>
      <c r="B285" s="205"/>
      <c r="C285" s="206"/>
      <c r="D285" s="207" t="s">
        <v>72</v>
      </c>
      <c r="E285" s="208" t="s">
        <v>389</v>
      </c>
      <c r="F285" s="208" t="s">
        <v>390</v>
      </c>
      <c r="G285" s="206"/>
      <c r="H285" s="206"/>
      <c r="I285" s="209"/>
      <c r="J285" s="210">
        <f>BK285</f>
        <v>0</v>
      </c>
      <c r="K285" s="206"/>
      <c r="L285" s="211"/>
      <c r="M285" s="212"/>
      <c r="N285" s="213"/>
      <c r="O285" s="213"/>
      <c r="P285" s="214">
        <f>P286+P345+P374+P674+P699+P705</f>
        <v>0</v>
      </c>
      <c r="Q285" s="213"/>
      <c r="R285" s="214">
        <f>R286+R345+R374+R674+R699+R705</f>
        <v>9.9558542500000016</v>
      </c>
      <c r="S285" s="213"/>
      <c r="T285" s="215">
        <f>T286+T345+T374+T674+T699+T705</f>
        <v>2.4026529999999999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6" t="s">
        <v>83</v>
      </c>
      <c r="AT285" s="217" t="s">
        <v>72</v>
      </c>
      <c r="AU285" s="217" t="s">
        <v>73</v>
      </c>
      <c r="AY285" s="216" t="s">
        <v>151</v>
      </c>
      <c r="BK285" s="218">
        <f>BK286+BK345+BK374+BK674+BK699+BK705</f>
        <v>0</v>
      </c>
    </row>
    <row r="286" s="12" customFormat="1" ht="22.8" customHeight="1">
      <c r="A286" s="12"/>
      <c r="B286" s="205"/>
      <c r="C286" s="206"/>
      <c r="D286" s="207" t="s">
        <v>72</v>
      </c>
      <c r="E286" s="219" t="s">
        <v>391</v>
      </c>
      <c r="F286" s="219" t="s">
        <v>392</v>
      </c>
      <c r="G286" s="206"/>
      <c r="H286" s="206"/>
      <c r="I286" s="209"/>
      <c r="J286" s="220">
        <f>BK286</f>
        <v>0</v>
      </c>
      <c r="K286" s="206"/>
      <c r="L286" s="211"/>
      <c r="M286" s="212"/>
      <c r="N286" s="213"/>
      <c r="O286" s="213"/>
      <c r="P286" s="214">
        <f>SUM(P287:P344)</f>
        <v>0</v>
      </c>
      <c r="Q286" s="213"/>
      <c r="R286" s="214">
        <f>SUM(R287:R344)</f>
        <v>8.5891749200000014</v>
      </c>
      <c r="S286" s="213"/>
      <c r="T286" s="215">
        <f>SUM(T287:T344)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6" t="s">
        <v>83</v>
      </c>
      <c r="AT286" s="217" t="s">
        <v>72</v>
      </c>
      <c r="AU286" s="217" t="s">
        <v>81</v>
      </c>
      <c r="AY286" s="216" t="s">
        <v>151</v>
      </c>
      <c r="BK286" s="218">
        <f>SUM(BK287:BK344)</f>
        <v>0</v>
      </c>
    </row>
    <row r="287" s="2" customFormat="1" ht="21.75" customHeight="1">
      <c r="A287" s="41"/>
      <c r="B287" s="42"/>
      <c r="C287" s="221" t="s">
        <v>421</v>
      </c>
      <c r="D287" s="221" t="s">
        <v>154</v>
      </c>
      <c r="E287" s="222" t="s">
        <v>400</v>
      </c>
      <c r="F287" s="223" t="s">
        <v>401</v>
      </c>
      <c r="G287" s="224" t="s">
        <v>180</v>
      </c>
      <c r="H287" s="225">
        <v>419.81999999999999</v>
      </c>
      <c r="I287" s="226"/>
      <c r="J287" s="227">
        <f>ROUND(I287*H287,2)</f>
        <v>0</v>
      </c>
      <c r="K287" s="223" t="s">
        <v>158</v>
      </c>
      <c r="L287" s="47"/>
      <c r="M287" s="228" t="s">
        <v>21</v>
      </c>
      <c r="N287" s="229" t="s">
        <v>44</v>
      </c>
      <c r="O287" s="87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32" t="s">
        <v>271</v>
      </c>
      <c r="AT287" s="232" t="s">
        <v>154</v>
      </c>
      <c r="AU287" s="232" t="s">
        <v>83</v>
      </c>
      <c r="AY287" s="19" t="s">
        <v>151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9" t="s">
        <v>81</v>
      </c>
      <c r="BK287" s="233">
        <f>ROUND(I287*H287,2)</f>
        <v>0</v>
      </c>
      <c r="BL287" s="19" t="s">
        <v>271</v>
      </c>
      <c r="BM287" s="232" t="s">
        <v>1446</v>
      </c>
    </row>
    <row r="288" s="2" customFormat="1">
      <c r="A288" s="41"/>
      <c r="B288" s="42"/>
      <c r="C288" s="43"/>
      <c r="D288" s="234" t="s">
        <v>161</v>
      </c>
      <c r="E288" s="43"/>
      <c r="F288" s="235" t="s">
        <v>403</v>
      </c>
      <c r="G288" s="43"/>
      <c r="H288" s="43"/>
      <c r="I288" s="139"/>
      <c r="J288" s="43"/>
      <c r="K288" s="43"/>
      <c r="L288" s="47"/>
      <c r="M288" s="236"/>
      <c r="N288" s="237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161</v>
      </c>
      <c r="AU288" s="19" t="s">
        <v>83</v>
      </c>
    </row>
    <row r="289" s="15" customFormat="1">
      <c r="A289" s="15"/>
      <c r="B289" s="260"/>
      <c r="C289" s="261"/>
      <c r="D289" s="234" t="s">
        <v>163</v>
      </c>
      <c r="E289" s="262" t="s">
        <v>21</v>
      </c>
      <c r="F289" s="263" t="s">
        <v>404</v>
      </c>
      <c r="G289" s="261"/>
      <c r="H289" s="262" t="s">
        <v>21</v>
      </c>
      <c r="I289" s="264"/>
      <c r="J289" s="261"/>
      <c r="K289" s="261"/>
      <c r="L289" s="265"/>
      <c r="M289" s="266"/>
      <c r="N289" s="267"/>
      <c r="O289" s="267"/>
      <c r="P289" s="267"/>
      <c r="Q289" s="267"/>
      <c r="R289" s="267"/>
      <c r="S289" s="267"/>
      <c r="T289" s="26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9" t="s">
        <v>163</v>
      </c>
      <c r="AU289" s="269" t="s">
        <v>83</v>
      </c>
      <c r="AV289" s="15" t="s">
        <v>81</v>
      </c>
      <c r="AW289" s="15" t="s">
        <v>35</v>
      </c>
      <c r="AX289" s="15" t="s">
        <v>73</v>
      </c>
      <c r="AY289" s="269" t="s">
        <v>151</v>
      </c>
    </row>
    <row r="290" s="13" customFormat="1">
      <c r="A290" s="13"/>
      <c r="B290" s="238"/>
      <c r="C290" s="239"/>
      <c r="D290" s="234" t="s">
        <v>163</v>
      </c>
      <c r="E290" s="240" t="s">
        <v>21</v>
      </c>
      <c r="F290" s="241" t="s">
        <v>1447</v>
      </c>
      <c r="G290" s="239"/>
      <c r="H290" s="242">
        <v>17.210000000000001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163</v>
      </c>
      <c r="AU290" s="248" t="s">
        <v>83</v>
      </c>
      <c r="AV290" s="13" t="s">
        <v>83</v>
      </c>
      <c r="AW290" s="13" t="s">
        <v>35</v>
      </c>
      <c r="AX290" s="13" t="s">
        <v>73</v>
      </c>
      <c r="AY290" s="248" t="s">
        <v>151</v>
      </c>
    </row>
    <row r="291" s="13" customFormat="1">
      <c r="A291" s="13"/>
      <c r="B291" s="238"/>
      <c r="C291" s="239"/>
      <c r="D291" s="234" t="s">
        <v>163</v>
      </c>
      <c r="E291" s="240" t="s">
        <v>21</v>
      </c>
      <c r="F291" s="241" t="s">
        <v>1448</v>
      </c>
      <c r="G291" s="239"/>
      <c r="H291" s="242">
        <v>139.77000000000001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163</v>
      </c>
      <c r="AU291" s="248" t="s">
        <v>83</v>
      </c>
      <c r="AV291" s="13" t="s">
        <v>83</v>
      </c>
      <c r="AW291" s="13" t="s">
        <v>35</v>
      </c>
      <c r="AX291" s="13" t="s">
        <v>73</v>
      </c>
      <c r="AY291" s="248" t="s">
        <v>151</v>
      </c>
    </row>
    <row r="292" s="13" customFormat="1">
      <c r="A292" s="13"/>
      <c r="B292" s="238"/>
      <c r="C292" s="239"/>
      <c r="D292" s="234" t="s">
        <v>163</v>
      </c>
      <c r="E292" s="240" t="s">
        <v>21</v>
      </c>
      <c r="F292" s="241" t="s">
        <v>1449</v>
      </c>
      <c r="G292" s="239"/>
      <c r="H292" s="242">
        <v>262.83999999999997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163</v>
      </c>
      <c r="AU292" s="248" t="s">
        <v>83</v>
      </c>
      <c r="AV292" s="13" t="s">
        <v>83</v>
      </c>
      <c r="AW292" s="13" t="s">
        <v>35</v>
      </c>
      <c r="AX292" s="13" t="s">
        <v>73</v>
      </c>
      <c r="AY292" s="248" t="s">
        <v>151</v>
      </c>
    </row>
    <row r="293" s="14" customFormat="1">
      <c r="A293" s="14"/>
      <c r="B293" s="249"/>
      <c r="C293" s="250"/>
      <c r="D293" s="234" t="s">
        <v>163</v>
      </c>
      <c r="E293" s="251" t="s">
        <v>21</v>
      </c>
      <c r="F293" s="252" t="s">
        <v>177</v>
      </c>
      <c r="G293" s="250"/>
      <c r="H293" s="253">
        <v>419.81999999999999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163</v>
      </c>
      <c r="AU293" s="259" t="s">
        <v>83</v>
      </c>
      <c r="AV293" s="14" t="s">
        <v>159</v>
      </c>
      <c r="AW293" s="14" t="s">
        <v>35</v>
      </c>
      <c r="AX293" s="14" t="s">
        <v>81</v>
      </c>
      <c r="AY293" s="259" t="s">
        <v>151</v>
      </c>
    </row>
    <row r="294" s="2" customFormat="1" ht="33" customHeight="1">
      <c r="A294" s="41"/>
      <c r="B294" s="42"/>
      <c r="C294" s="281" t="s">
        <v>426</v>
      </c>
      <c r="D294" s="281" t="s">
        <v>407</v>
      </c>
      <c r="E294" s="282" t="s">
        <v>408</v>
      </c>
      <c r="F294" s="283" t="s">
        <v>409</v>
      </c>
      <c r="G294" s="284" t="s">
        <v>180</v>
      </c>
      <c r="H294" s="285">
        <v>428.21600000000001</v>
      </c>
      <c r="I294" s="286"/>
      <c r="J294" s="287">
        <f>ROUND(I294*H294,2)</f>
        <v>0</v>
      </c>
      <c r="K294" s="283" t="s">
        <v>21</v>
      </c>
      <c r="L294" s="288"/>
      <c r="M294" s="289" t="s">
        <v>21</v>
      </c>
      <c r="N294" s="290" t="s">
        <v>44</v>
      </c>
      <c r="O294" s="87"/>
      <c r="P294" s="230">
        <f>O294*H294</f>
        <v>0</v>
      </c>
      <c r="Q294" s="230">
        <v>0.0080199999999999994</v>
      </c>
      <c r="R294" s="230">
        <f>Q294*H294</f>
        <v>3.43429232</v>
      </c>
      <c r="S294" s="230">
        <v>0</v>
      </c>
      <c r="T294" s="231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32" t="s">
        <v>372</v>
      </c>
      <c r="AT294" s="232" t="s">
        <v>407</v>
      </c>
      <c r="AU294" s="232" t="s">
        <v>83</v>
      </c>
      <c r="AY294" s="19" t="s">
        <v>151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9" t="s">
        <v>81</v>
      </c>
      <c r="BK294" s="233">
        <f>ROUND(I294*H294,2)</f>
        <v>0</v>
      </c>
      <c r="BL294" s="19" t="s">
        <v>271</v>
      </c>
      <c r="BM294" s="232" t="s">
        <v>1450</v>
      </c>
    </row>
    <row r="295" s="2" customFormat="1">
      <c r="A295" s="41"/>
      <c r="B295" s="42"/>
      <c r="C295" s="43"/>
      <c r="D295" s="234" t="s">
        <v>161</v>
      </c>
      <c r="E295" s="43"/>
      <c r="F295" s="235" t="s">
        <v>409</v>
      </c>
      <c r="G295" s="43"/>
      <c r="H295" s="43"/>
      <c r="I295" s="139"/>
      <c r="J295" s="43"/>
      <c r="K295" s="43"/>
      <c r="L295" s="47"/>
      <c r="M295" s="236"/>
      <c r="N295" s="237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161</v>
      </c>
      <c r="AU295" s="19" t="s">
        <v>83</v>
      </c>
    </row>
    <row r="296" s="15" customFormat="1">
      <c r="A296" s="15"/>
      <c r="B296" s="260"/>
      <c r="C296" s="261"/>
      <c r="D296" s="234" t="s">
        <v>163</v>
      </c>
      <c r="E296" s="262" t="s">
        <v>21</v>
      </c>
      <c r="F296" s="263" t="s">
        <v>404</v>
      </c>
      <c r="G296" s="261"/>
      <c r="H296" s="262" t="s">
        <v>21</v>
      </c>
      <c r="I296" s="264"/>
      <c r="J296" s="261"/>
      <c r="K296" s="261"/>
      <c r="L296" s="265"/>
      <c r="M296" s="266"/>
      <c r="N296" s="267"/>
      <c r="O296" s="267"/>
      <c r="P296" s="267"/>
      <c r="Q296" s="267"/>
      <c r="R296" s="267"/>
      <c r="S296" s="267"/>
      <c r="T296" s="268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9" t="s">
        <v>163</v>
      </c>
      <c r="AU296" s="269" t="s">
        <v>83</v>
      </c>
      <c r="AV296" s="15" t="s">
        <v>81</v>
      </c>
      <c r="AW296" s="15" t="s">
        <v>35</v>
      </c>
      <c r="AX296" s="15" t="s">
        <v>73</v>
      </c>
      <c r="AY296" s="269" t="s">
        <v>151</v>
      </c>
    </row>
    <row r="297" s="13" customFormat="1">
      <c r="A297" s="13"/>
      <c r="B297" s="238"/>
      <c r="C297" s="239"/>
      <c r="D297" s="234" t="s">
        <v>163</v>
      </c>
      <c r="E297" s="240" t="s">
        <v>21</v>
      </c>
      <c r="F297" s="241" t="s">
        <v>1447</v>
      </c>
      <c r="G297" s="239"/>
      <c r="H297" s="242">
        <v>17.210000000000001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163</v>
      </c>
      <c r="AU297" s="248" t="s">
        <v>83</v>
      </c>
      <c r="AV297" s="13" t="s">
        <v>83</v>
      </c>
      <c r="AW297" s="13" t="s">
        <v>35</v>
      </c>
      <c r="AX297" s="13" t="s">
        <v>73</v>
      </c>
      <c r="AY297" s="248" t="s">
        <v>151</v>
      </c>
    </row>
    <row r="298" s="13" customFormat="1">
      <c r="A298" s="13"/>
      <c r="B298" s="238"/>
      <c r="C298" s="239"/>
      <c r="D298" s="234" t="s">
        <v>163</v>
      </c>
      <c r="E298" s="240" t="s">
        <v>21</v>
      </c>
      <c r="F298" s="241" t="s">
        <v>1448</v>
      </c>
      <c r="G298" s="239"/>
      <c r="H298" s="242">
        <v>139.77000000000001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163</v>
      </c>
      <c r="AU298" s="248" t="s">
        <v>83</v>
      </c>
      <c r="AV298" s="13" t="s">
        <v>83</v>
      </c>
      <c r="AW298" s="13" t="s">
        <v>35</v>
      </c>
      <c r="AX298" s="13" t="s">
        <v>73</v>
      </c>
      <c r="AY298" s="248" t="s">
        <v>151</v>
      </c>
    </row>
    <row r="299" s="13" customFormat="1">
      <c r="A299" s="13"/>
      <c r="B299" s="238"/>
      <c r="C299" s="239"/>
      <c r="D299" s="234" t="s">
        <v>163</v>
      </c>
      <c r="E299" s="240" t="s">
        <v>21</v>
      </c>
      <c r="F299" s="241" t="s">
        <v>1449</v>
      </c>
      <c r="G299" s="239"/>
      <c r="H299" s="242">
        <v>262.83999999999997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163</v>
      </c>
      <c r="AU299" s="248" t="s">
        <v>83</v>
      </c>
      <c r="AV299" s="13" t="s">
        <v>83</v>
      </c>
      <c r="AW299" s="13" t="s">
        <v>35</v>
      </c>
      <c r="AX299" s="13" t="s">
        <v>73</v>
      </c>
      <c r="AY299" s="248" t="s">
        <v>151</v>
      </c>
    </row>
    <row r="300" s="14" customFormat="1">
      <c r="A300" s="14"/>
      <c r="B300" s="249"/>
      <c r="C300" s="250"/>
      <c r="D300" s="234" t="s">
        <v>163</v>
      </c>
      <c r="E300" s="251" t="s">
        <v>21</v>
      </c>
      <c r="F300" s="252" t="s">
        <v>177</v>
      </c>
      <c r="G300" s="250"/>
      <c r="H300" s="253">
        <v>419.81999999999999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9" t="s">
        <v>163</v>
      </c>
      <c r="AU300" s="259" t="s">
        <v>83</v>
      </c>
      <c r="AV300" s="14" t="s">
        <v>159</v>
      </c>
      <c r="AW300" s="14" t="s">
        <v>35</v>
      </c>
      <c r="AX300" s="14" t="s">
        <v>81</v>
      </c>
      <c r="AY300" s="259" t="s">
        <v>151</v>
      </c>
    </row>
    <row r="301" s="13" customFormat="1">
      <c r="A301" s="13"/>
      <c r="B301" s="238"/>
      <c r="C301" s="239"/>
      <c r="D301" s="234" t="s">
        <v>163</v>
      </c>
      <c r="E301" s="239"/>
      <c r="F301" s="241" t="s">
        <v>1451</v>
      </c>
      <c r="G301" s="239"/>
      <c r="H301" s="242">
        <v>428.21600000000001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163</v>
      </c>
      <c r="AU301" s="248" t="s">
        <v>83</v>
      </c>
      <c r="AV301" s="13" t="s">
        <v>83</v>
      </c>
      <c r="AW301" s="13" t="s">
        <v>4</v>
      </c>
      <c r="AX301" s="13" t="s">
        <v>81</v>
      </c>
      <c r="AY301" s="248" t="s">
        <v>151</v>
      </c>
    </row>
    <row r="302" s="2" customFormat="1" ht="33" customHeight="1">
      <c r="A302" s="41"/>
      <c r="B302" s="42"/>
      <c r="C302" s="281" t="s">
        <v>432</v>
      </c>
      <c r="D302" s="281" t="s">
        <v>407</v>
      </c>
      <c r="E302" s="282" t="s">
        <v>413</v>
      </c>
      <c r="F302" s="283" t="s">
        <v>414</v>
      </c>
      <c r="G302" s="284" t="s">
        <v>180</v>
      </c>
      <c r="H302" s="285">
        <v>428.21600000000001</v>
      </c>
      <c r="I302" s="286"/>
      <c r="J302" s="287">
        <f>ROUND(I302*H302,2)</f>
        <v>0</v>
      </c>
      <c r="K302" s="283" t="s">
        <v>21</v>
      </c>
      <c r="L302" s="288"/>
      <c r="M302" s="289" t="s">
        <v>21</v>
      </c>
      <c r="N302" s="290" t="s">
        <v>44</v>
      </c>
      <c r="O302" s="87"/>
      <c r="P302" s="230">
        <f>O302*H302</f>
        <v>0</v>
      </c>
      <c r="Q302" s="230">
        <v>0.012</v>
      </c>
      <c r="R302" s="230">
        <f>Q302*H302</f>
        <v>5.138592</v>
      </c>
      <c r="S302" s="230">
        <v>0</v>
      </c>
      <c r="T302" s="231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32" t="s">
        <v>372</v>
      </c>
      <c r="AT302" s="232" t="s">
        <v>407</v>
      </c>
      <c r="AU302" s="232" t="s">
        <v>83</v>
      </c>
      <c r="AY302" s="19" t="s">
        <v>151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9" t="s">
        <v>81</v>
      </c>
      <c r="BK302" s="233">
        <f>ROUND(I302*H302,2)</f>
        <v>0</v>
      </c>
      <c r="BL302" s="19" t="s">
        <v>271</v>
      </c>
      <c r="BM302" s="232" t="s">
        <v>1452</v>
      </c>
    </row>
    <row r="303" s="2" customFormat="1">
      <c r="A303" s="41"/>
      <c r="B303" s="42"/>
      <c r="C303" s="43"/>
      <c r="D303" s="234" t="s">
        <v>161</v>
      </c>
      <c r="E303" s="43"/>
      <c r="F303" s="235" t="s">
        <v>414</v>
      </c>
      <c r="G303" s="43"/>
      <c r="H303" s="43"/>
      <c r="I303" s="139"/>
      <c r="J303" s="43"/>
      <c r="K303" s="43"/>
      <c r="L303" s="47"/>
      <c r="M303" s="236"/>
      <c r="N303" s="237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161</v>
      </c>
      <c r="AU303" s="19" t="s">
        <v>83</v>
      </c>
    </row>
    <row r="304" s="15" customFormat="1">
      <c r="A304" s="15"/>
      <c r="B304" s="260"/>
      <c r="C304" s="261"/>
      <c r="D304" s="234" t="s">
        <v>163</v>
      </c>
      <c r="E304" s="262" t="s">
        <v>21</v>
      </c>
      <c r="F304" s="263" t="s">
        <v>404</v>
      </c>
      <c r="G304" s="261"/>
      <c r="H304" s="262" t="s">
        <v>21</v>
      </c>
      <c r="I304" s="264"/>
      <c r="J304" s="261"/>
      <c r="K304" s="261"/>
      <c r="L304" s="265"/>
      <c r="M304" s="266"/>
      <c r="N304" s="267"/>
      <c r="O304" s="267"/>
      <c r="P304" s="267"/>
      <c r="Q304" s="267"/>
      <c r="R304" s="267"/>
      <c r="S304" s="267"/>
      <c r="T304" s="268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9" t="s">
        <v>163</v>
      </c>
      <c r="AU304" s="269" t="s">
        <v>83</v>
      </c>
      <c r="AV304" s="15" t="s">
        <v>81</v>
      </c>
      <c r="AW304" s="15" t="s">
        <v>35</v>
      </c>
      <c r="AX304" s="15" t="s">
        <v>73</v>
      </c>
      <c r="AY304" s="269" t="s">
        <v>151</v>
      </c>
    </row>
    <row r="305" s="13" customFormat="1">
      <c r="A305" s="13"/>
      <c r="B305" s="238"/>
      <c r="C305" s="239"/>
      <c r="D305" s="234" t="s">
        <v>163</v>
      </c>
      <c r="E305" s="240" t="s">
        <v>21</v>
      </c>
      <c r="F305" s="241" t="s">
        <v>1447</v>
      </c>
      <c r="G305" s="239"/>
      <c r="H305" s="242">
        <v>17.210000000000001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8" t="s">
        <v>163</v>
      </c>
      <c r="AU305" s="248" t="s">
        <v>83</v>
      </c>
      <c r="AV305" s="13" t="s">
        <v>83</v>
      </c>
      <c r="AW305" s="13" t="s">
        <v>35</v>
      </c>
      <c r="AX305" s="13" t="s">
        <v>73</v>
      </c>
      <c r="AY305" s="248" t="s">
        <v>151</v>
      </c>
    </row>
    <row r="306" s="13" customFormat="1">
      <c r="A306" s="13"/>
      <c r="B306" s="238"/>
      <c r="C306" s="239"/>
      <c r="D306" s="234" t="s">
        <v>163</v>
      </c>
      <c r="E306" s="240" t="s">
        <v>21</v>
      </c>
      <c r="F306" s="241" t="s">
        <v>1448</v>
      </c>
      <c r="G306" s="239"/>
      <c r="H306" s="242">
        <v>139.77000000000001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163</v>
      </c>
      <c r="AU306" s="248" t="s">
        <v>83</v>
      </c>
      <c r="AV306" s="13" t="s">
        <v>83</v>
      </c>
      <c r="AW306" s="13" t="s">
        <v>35</v>
      </c>
      <c r="AX306" s="13" t="s">
        <v>73</v>
      </c>
      <c r="AY306" s="248" t="s">
        <v>151</v>
      </c>
    </row>
    <row r="307" s="13" customFormat="1">
      <c r="A307" s="13"/>
      <c r="B307" s="238"/>
      <c r="C307" s="239"/>
      <c r="D307" s="234" t="s">
        <v>163</v>
      </c>
      <c r="E307" s="240" t="s">
        <v>21</v>
      </c>
      <c r="F307" s="241" t="s">
        <v>1449</v>
      </c>
      <c r="G307" s="239"/>
      <c r="H307" s="242">
        <v>262.83999999999997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163</v>
      </c>
      <c r="AU307" s="248" t="s">
        <v>83</v>
      </c>
      <c r="AV307" s="13" t="s">
        <v>83</v>
      </c>
      <c r="AW307" s="13" t="s">
        <v>35</v>
      </c>
      <c r="AX307" s="13" t="s">
        <v>73</v>
      </c>
      <c r="AY307" s="248" t="s">
        <v>151</v>
      </c>
    </row>
    <row r="308" s="14" customFormat="1">
      <c r="A308" s="14"/>
      <c r="B308" s="249"/>
      <c r="C308" s="250"/>
      <c r="D308" s="234" t="s">
        <v>163</v>
      </c>
      <c r="E308" s="251" t="s">
        <v>21</v>
      </c>
      <c r="F308" s="252" t="s">
        <v>177</v>
      </c>
      <c r="G308" s="250"/>
      <c r="H308" s="253">
        <v>419.81999999999999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9" t="s">
        <v>163</v>
      </c>
      <c r="AU308" s="259" t="s">
        <v>83</v>
      </c>
      <c r="AV308" s="14" t="s">
        <v>159</v>
      </c>
      <c r="AW308" s="14" t="s">
        <v>35</v>
      </c>
      <c r="AX308" s="14" t="s">
        <v>81</v>
      </c>
      <c r="AY308" s="259" t="s">
        <v>151</v>
      </c>
    </row>
    <row r="309" s="13" customFormat="1">
      <c r="A309" s="13"/>
      <c r="B309" s="238"/>
      <c r="C309" s="239"/>
      <c r="D309" s="234" t="s">
        <v>163</v>
      </c>
      <c r="E309" s="239"/>
      <c r="F309" s="241" t="s">
        <v>1451</v>
      </c>
      <c r="G309" s="239"/>
      <c r="H309" s="242">
        <v>428.21600000000001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163</v>
      </c>
      <c r="AU309" s="248" t="s">
        <v>83</v>
      </c>
      <c r="AV309" s="13" t="s">
        <v>83</v>
      </c>
      <c r="AW309" s="13" t="s">
        <v>4</v>
      </c>
      <c r="AX309" s="13" t="s">
        <v>81</v>
      </c>
      <c r="AY309" s="248" t="s">
        <v>151</v>
      </c>
    </row>
    <row r="310" s="2" customFormat="1" ht="21.75" customHeight="1">
      <c r="A310" s="41"/>
      <c r="B310" s="42"/>
      <c r="C310" s="221" t="s">
        <v>435</v>
      </c>
      <c r="D310" s="221" t="s">
        <v>154</v>
      </c>
      <c r="E310" s="222" t="s">
        <v>1071</v>
      </c>
      <c r="F310" s="223" t="s">
        <v>1072</v>
      </c>
      <c r="G310" s="224" t="s">
        <v>180</v>
      </c>
      <c r="H310" s="225">
        <v>5.3920000000000003</v>
      </c>
      <c r="I310" s="226"/>
      <c r="J310" s="227">
        <f>ROUND(I310*H310,2)</f>
        <v>0</v>
      </c>
      <c r="K310" s="223" t="s">
        <v>21</v>
      </c>
      <c r="L310" s="47"/>
      <c r="M310" s="228" t="s">
        <v>21</v>
      </c>
      <c r="N310" s="229" t="s">
        <v>44</v>
      </c>
      <c r="O310" s="87"/>
      <c r="P310" s="230">
        <f>O310*H310</f>
        <v>0</v>
      </c>
      <c r="Q310" s="230">
        <v>0.00016000000000000001</v>
      </c>
      <c r="R310" s="230">
        <f>Q310*H310</f>
        <v>0.00086272000000000009</v>
      </c>
      <c r="S310" s="230">
        <v>0</v>
      </c>
      <c r="T310" s="23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32" t="s">
        <v>271</v>
      </c>
      <c r="AT310" s="232" t="s">
        <v>154</v>
      </c>
      <c r="AU310" s="232" t="s">
        <v>83</v>
      </c>
      <c r="AY310" s="19" t="s">
        <v>151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9" t="s">
        <v>81</v>
      </c>
      <c r="BK310" s="233">
        <f>ROUND(I310*H310,2)</f>
        <v>0</v>
      </c>
      <c r="BL310" s="19" t="s">
        <v>271</v>
      </c>
      <c r="BM310" s="232" t="s">
        <v>1453</v>
      </c>
    </row>
    <row r="311" s="2" customFormat="1">
      <c r="A311" s="41"/>
      <c r="B311" s="42"/>
      <c r="C311" s="43"/>
      <c r="D311" s="234" t="s">
        <v>161</v>
      </c>
      <c r="E311" s="43"/>
      <c r="F311" s="235" t="s">
        <v>1454</v>
      </c>
      <c r="G311" s="43"/>
      <c r="H311" s="43"/>
      <c r="I311" s="139"/>
      <c r="J311" s="43"/>
      <c r="K311" s="43"/>
      <c r="L311" s="47"/>
      <c r="M311" s="236"/>
      <c r="N311" s="237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161</v>
      </c>
      <c r="AU311" s="19" t="s">
        <v>83</v>
      </c>
    </row>
    <row r="312" s="15" customFormat="1">
      <c r="A312" s="15"/>
      <c r="B312" s="260"/>
      <c r="C312" s="261"/>
      <c r="D312" s="234" t="s">
        <v>163</v>
      </c>
      <c r="E312" s="262" t="s">
        <v>21</v>
      </c>
      <c r="F312" s="263" t="s">
        <v>946</v>
      </c>
      <c r="G312" s="261"/>
      <c r="H312" s="262" t="s">
        <v>21</v>
      </c>
      <c r="I312" s="264"/>
      <c r="J312" s="261"/>
      <c r="K312" s="261"/>
      <c r="L312" s="265"/>
      <c r="M312" s="266"/>
      <c r="N312" s="267"/>
      <c r="O312" s="267"/>
      <c r="P312" s="267"/>
      <c r="Q312" s="267"/>
      <c r="R312" s="267"/>
      <c r="S312" s="267"/>
      <c r="T312" s="268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9" t="s">
        <v>163</v>
      </c>
      <c r="AU312" s="269" t="s">
        <v>83</v>
      </c>
      <c r="AV312" s="15" t="s">
        <v>81</v>
      </c>
      <c r="AW312" s="15" t="s">
        <v>35</v>
      </c>
      <c r="AX312" s="15" t="s">
        <v>73</v>
      </c>
      <c r="AY312" s="269" t="s">
        <v>151</v>
      </c>
    </row>
    <row r="313" s="13" customFormat="1">
      <c r="A313" s="13"/>
      <c r="B313" s="238"/>
      <c r="C313" s="239"/>
      <c r="D313" s="234" t="s">
        <v>163</v>
      </c>
      <c r="E313" s="240" t="s">
        <v>21</v>
      </c>
      <c r="F313" s="241" t="s">
        <v>1455</v>
      </c>
      <c r="G313" s="239"/>
      <c r="H313" s="242">
        <v>5.3920000000000003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8" t="s">
        <v>163</v>
      </c>
      <c r="AU313" s="248" t="s">
        <v>83</v>
      </c>
      <c r="AV313" s="13" t="s">
        <v>83</v>
      </c>
      <c r="AW313" s="13" t="s">
        <v>35</v>
      </c>
      <c r="AX313" s="13" t="s">
        <v>81</v>
      </c>
      <c r="AY313" s="248" t="s">
        <v>151</v>
      </c>
    </row>
    <row r="314" s="2" customFormat="1" ht="44.25" customHeight="1">
      <c r="A314" s="41"/>
      <c r="B314" s="42"/>
      <c r="C314" s="281" t="s">
        <v>441</v>
      </c>
      <c r="D314" s="281" t="s">
        <v>407</v>
      </c>
      <c r="E314" s="282" t="s">
        <v>1062</v>
      </c>
      <c r="F314" s="283" t="s">
        <v>1063</v>
      </c>
      <c r="G314" s="284" t="s">
        <v>180</v>
      </c>
      <c r="H314" s="285">
        <v>5.6619999999999999</v>
      </c>
      <c r="I314" s="286"/>
      <c r="J314" s="287">
        <f>ROUND(I314*H314,2)</f>
        <v>0</v>
      </c>
      <c r="K314" s="283" t="s">
        <v>21</v>
      </c>
      <c r="L314" s="288"/>
      <c r="M314" s="289" t="s">
        <v>21</v>
      </c>
      <c r="N314" s="290" t="s">
        <v>44</v>
      </c>
      <c r="O314" s="87"/>
      <c r="P314" s="230">
        <f>O314*H314</f>
        <v>0</v>
      </c>
      <c r="Q314" s="230">
        <v>0.0020400000000000001</v>
      </c>
      <c r="R314" s="230">
        <f>Q314*H314</f>
        <v>0.01155048</v>
      </c>
      <c r="S314" s="230">
        <v>0</v>
      </c>
      <c r="T314" s="231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32" t="s">
        <v>372</v>
      </c>
      <c r="AT314" s="232" t="s">
        <v>407</v>
      </c>
      <c r="AU314" s="232" t="s">
        <v>83</v>
      </c>
      <c r="AY314" s="19" t="s">
        <v>151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9" t="s">
        <v>81</v>
      </c>
      <c r="BK314" s="233">
        <f>ROUND(I314*H314,2)</f>
        <v>0</v>
      </c>
      <c r="BL314" s="19" t="s">
        <v>271</v>
      </c>
      <c r="BM314" s="232" t="s">
        <v>1456</v>
      </c>
    </row>
    <row r="315" s="2" customFormat="1">
      <c r="A315" s="41"/>
      <c r="B315" s="42"/>
      <c r="C315" s="43"/>
      <c r="D315" s="234" t="s">
        <v>161</v>
      </c>
      <c r="E315" s="43"/>
      <c r="F315" s="235" t="s">
        <v>1063</v>
      </c>
      <c r="G315" s="43"/>
      <c r="H315" s="43"/>
      <c r="I315" s="139"/>
      <c r="J315" s="43"/>
      <c r="K315" s="43"/>
      <c r="L315" s="47"/>
      <c r="M315" s="236"/>
      <c r="N315" s="237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161</v>
      </c>
      <c r="AU315" s="19" t="s">
        <v>83</v>
      </c>
    </row>
    <row r="316" s="13" customFormat="1">
      <c r="A316" s="13"/>
      <c r="B316" s="238"/>
      <c r="C316" s="239"/>
      <c r="D316" s="234" t="s">
        <v>163</v>
      </c>
      <c r="E316" s="239"/>
      <c r="F316" s="241" t="s">
        <v>1457</v>
      </c>
      <c r="G316" s="239"/>
      <c r="H316" s="242">
        <v>5.6619999999999999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163</v>
      </c>
      <c r="AU316" s="248" t="s">
        <v>83</v>
      </c>
      <c r="AV316" s="13" t="s">
        <v>83</v>
      </c>
      <c r="AW316" s="13" t="s">
        <v>4</v>
      </c>
      <c r="AX316" s="13" t="s">
        <v>81</v>
      </c>
      <c r="AY316" s="248" t="s">
        <v>151</v>
      </c>
    </row>
    <row r="317" s="2" customFormat="1" ht="33" customHeight="1">
      <c r="A317" s="41"/>
      <c r="B317" s="42"/>
      <c r="C317" s="221" t="s">
        <v>446</v>
      </c>
      <c r="D317" s="221" t="s">
        <v>154</v>
      </c>
      <c r="E317" s="222" t="s">
        <v>1094</v>
      </c>
      <c r="F317" s="223" t="s">
        <v>1095</v>
      </c>
      <c r="G317" s="224" t="s">
        <v>180</v>
      </c>
      <c r="H317" s="225">
        <v>0.94999999999999996</v>
      </c>
      <c r="I317" s="226"/>
      <c r="J317" s="227">
        <f>ROUND(I317*H317,2)</f>
        <v>0</v>
      </c>
      <c r="K317" s="223" t="s">
        <v>21</v>
      </c>
      <c r="L317" s="47"/>
      <c r="M317" s="228" t="s">
        <v>21</v>
      </c>
      <c r="N317" s="229" t="s">
        <v>44</v>
      </c>
      <c r="O317" s="87"/>
      <c r="P317" s="230">
        <f>O317*H317</f>
        <v>0</v>
      </c>
      <c r="Q317" s="230">
        <v>0.0037000000000000002</v>
      </c>
      <c r="R317" s="230">
        <f>Q317*H317</f>
        <v>0.0035149999999999999</v>
      </c>
      <c r="S317" s="230">
        <v>0</v>
      </c>
      <c r="T317" s="231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32" t="s">
        <v>271</v>
      </c>
      <c r="AT317" s="232" t="s">
        <v>154</v>
      </c>
      <c r="AU317" s="232" t="s">
        <v>83</v>
      </c>
      <c r="AY317" s="19" t="s">
        <v>151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9" t="s">
        <v>81</v>
      </c>
      <c r="BK317" s="233">
        <f>ROUND(I317*H317,2)</f>
        <v>0</v>
      </c>
      <c r="BL317" s="19" t="s">
        <v>271</v>
      </c>
      <c r="BM317" s="232" t="s">
        <v>1458</v>
      </c>
    </row>
    <row r="318" s="2" customFormat="1">
      <c r="A318" s="41"/>
      <c r="B318" s="42"/>
      <c r="C318" s="43"/>
      <c r="D318" s="234" t="s">
        <v>161</v>
      </c>
      <c r="E318" s="43"/>
      <c r="F318" s="235" t="s">
        <v>1095</v>
      </c>
      <c r="G318" s="43"/>
      <c r="H318" s="43"/>
      <c r="I318" s="139"/>
      <c r="J318" s="43"/>
      <c r="K318" s="43"/>
      <c r="L318" s="47"/>
      <c r="M318" s="236"/>
      <c r="N318" s="237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161</v>
      </c>
      <c r="AU318" s="19" t="s">
        <v>83</v>
      </c>
    </row>
    <row r="319" s="15" customFormat="1">
      <c r="A319" s="15"/>
      <c r="B319" s="260"/>
      <c r="C319" s="261"/>
      <c r="D319" s="234" t="s">
        <v>163</v>
      </c>
      <c r="E319" s="262" t="s">
        <v>21</v>
      </c>
      <c r="F319" s="263" t="s">
        <v>1459</v>
      </c>
      <c r="G319" s="261"/>
      <c r="H319" s="262" t="s">
        <v>21</v>
      </c>
      <c r="I319" s="264"/>
      <c r="J319" s="261"/>
      <c r="K319" s="261"/>
      <c r="L319" s="265"/>
      <c r="M319" s="266"/>
      <c r="N319" s="267"/>
      <c r="O319" s="267"/>
      <c r="P319" s="267"/>
      <c r="Q319" s="267"/>
      <c r="R319" s="267"/>
      <c r="S319" s="267"/>
      <c r="T319" s="26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9" t="s">
        <v>163</v>
      </c>
      <c r="AU319" s="269" t="s">
        <v>83</v>
      </c>
      <c r="AV319" s="15" t="s">
        <v>81</v>
      </c>
      <c r="AW319" s="15" t="s">
        <v>35</v>
      </c>
      <c r="AX319" s="15" t="s">
        <v>73</v>
      </c>
      <c r="AY319" s="269" t="s">
        <v>151</v>
      </c>
    </row>
    <row r="320" s="13" customFormat="1">
      <c r="A320" s="13"/>
      <c r="B320" s="238"/>
      <c r="C320" s="239"/>
      <c r="D320" s="234" t="s">
        <v>163</v>
      </c>
      <c r="E320" s="240" t="s">
        <v>21</v>
      </c>
      <c r="F320" s="241" t="s">
        <v>1460</v>
      </c>
      <c r="G320" s="239"/>
      <c r="H320" s="242">
        <v>0.69999999999999996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163</v>
      </c>
      <c r="AU320" s="248" t="s">
        <v>83</v>
      </c>
      <c r="AV320" s="13" t="s">
        <v>83</v>
      </c>
      <c r="AW320" s="13" t="s">
        <v>35</v>
      </c>
      <c r="AX320" s="13" t="s">
        <v>73</v>
      </c>
      <c r="AY320" s="248" t="s">
        <v>151</v>
      </c>
    </row>
    <row r="321" s="13" customFormat="1">
      <c r="A321" s="13"/>
      <c r="B321" s="238"/>
      <c r="C321" s="239"/>
      <c r="D321" s="234" t="s">
        <v>163</v>
      </c>
      <c r="E321" s="240" t="s">
        <v>21</v>
      </c>
      <c r="F321" s="241" t="s">
        <v>1461</v>
      </c>
      <c r="G321" s="239"/>
      <c r="H321" s="242">
        <v>0.25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163</v>
      </c>
      <c r="AU321" s="248" t="s">
        <v>83</v>
      </c>
      <c r="AV321" s="13" t="s">
        <v>83</v>
      </c>
      <c r="AW321" s="13" t="s">
        <v>35</v>
      </c>
      <c r="AX321" s="13" t="s">
        <v>73</v>
      </c>
      <c r="AY321" s="248" t="s">
        <v>151</v>
      </c>
    </row>
    <row r="322" s="14" customFormat="1">
      <c r="A322" s="14"/>
      <c r="B322" s="249"/>
      <c r="C322" s="250"/>
      <c r="D322" s="234" t="s">
        <v>163</v>
      </c>
      <c r="E322" s="251" t="s">
        <v>21</v>
      </c>
      <c r="F322" s="252" t="s">
        <v>177</v>
      </c>
      <c r="G322" s="250"/>
      <c r="H322" s="253">
        <v>0.94999999999999996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9" t="s">
        <v>163</v>
      </c>
      <c r="AU322" s="259" t="s">
        <v>83</v>
      </c>
      <c r="AV322" s="14" t="s">
        <v>159</v>
      </c>
      <c r="AW322" s="14" t="s">
        <v>35</v>
      </c>
      <c r="AX322" s="14" t="s">
        <v>81</v>
      </c>
      <c r="AY322" s="259" t="s">
        <v>151</v>
      </c>
    </row>
    <row r="323" s="2" customFormat="1" ht="21.75" customHeight="1">
      <c r="A323" s="41"/>
      <c r="B323" s="42"/>
      <c r="C323" s="221" t="s">
        <v>454</v>
      </c>
      <c r="D323" s="221" t="s">
        <v>154</v>
      </c>
      <c r="E323" s="222" t="s">
        <v>447</v>
      </c>
      <c r="F323" s="223" t="s">
        <v>448</v>
      </c>
      <c r="G323" s="224" t="s">
        <v>180</v>
      </c>
      <c r="H323" s="225">
        <v>0.46999999999999997</v>
      </c>
      <c r="I323" s="226"/>
      <c r="J323" s="227">
        <f>ROUND(I323*H323,2)</f>
        <v>0</v>
      </c>
      <c r="K323" s="223" t="s">
        <v>21</v>
      </c>
      <c r="L323" s="47"/>
      <c r="M323" s="228" t="s">
        <v>21</v>
      </c>
      <c r="N323" s="229" t="s">
        <v>44</v>
      </c>
      <c r="O323" s="87"/>
      <c r="P323" s="230">
        <f>O323*H323</f>
        <v>0</v>
      </c>
      <c r="Q323" s="230">
        <v>0.00036000000000000002</v>
      </c>
      <c r="R323" s="230">
        <f>Q323*H323</f>
        <v>0.00016919999999999999</v>
      </c>
      <c r="S323" s="230">
        <v>0</v>
      </c>
      <c r="T323" s="231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32" t="s">
        <v>271</v>
      </c>
      <c r="AT323" s="232" t="s">
        <v>154</v>
      </c>
      <c r="AU323" s="232" t="s">
        <v>83</v>
      </c>
      <c r="AY323" s="19" t="s">
        <v>151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9" t="s">
        <v>81</v>
      </c>
      <c r="BK323" s="233">
        <f>ROUND(I323*H323,2)</f>
        <v>0</v>
      </c>
      <c r="BL323" s="19" t="s">
        <v>271</v>
      </c>
      <c r="BM323" s="232" t="s">
        <v>1462</v>
      </c>
    </row>
    <row r="324" s="2" customFormat="1">
      <c r="A324" s="41"/>
      <c r="B324" s="42"/>
      <c r="C324" s="43"/>
      <c r="D324" s="234" t="s">
        <v>161</v>
      </c>
      <c r="E324" s="43"/>
      <c r="F324" s="235" t="s">
        <v>450</v>
      </c>
      <c r="G324" s="43"/>
      <c r="H324" s="43"/>
      <c r="I324" s="139"/>
      <c r="J324" s="43"/>
      <c r="K324" s="43"/>
      <c r="L324" s="47"/>
      <c r="M324" s="236"/>
      <c r="N324" s="237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161</v>
      </c>
      <c r="AU324" s="19" t="s">
        <v>83</v>
      </c>
    </row>
    <row r="325" s="15" customFormat="1">
      <c r="A325" s="15"/>
      <c r="B325" s="260"/>
      <c r="C325" s="261"/>
      <c r="D325" s="234" t="s">
        <v>163</v>
      </c>
      <c r="E325" s="262" t="s">
        <v>21</v>
      </c>
      <c r="F325" s="263" t="s">
        <v>451</v>
      </c>
      <c r="G325" s="261"/>
      <c r="H325" s="262" t="s">
        <v>21</v>
      </c>
      <c r="I325" s="264"/>
      <c r="J325" s="261"/>
      <c r="K325" s="261"/>
      <c r="L325" s="265"/>
      <c r="M325" s="266"/>
      <c r="N325" s="267"/>
      <c r="O325" s="267"/>
      <c r="P325" s="267"/>
      <c r="Q325" s="267"/>
      <c r="R325" s="267"/>
      <c r="S325" s="267"/>
      <c r="T325" s="268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9" t="s">
        <v>163</v>
      </c>
      <c r="AU325" s="269" t="s">
        <v>83</v>
      </c>
      <c r="AV325" s="15" t="s">
        <v>81</v>
      </c>
      <c r="AW325" s="15" t="s">
        <v>35</v>
      </c>
      <c r="AX325" s="15" t="s">
        <v>73</v>
      </c>
      <c r="AY325" s="269" t="s">
        <v>151</v>
      </c>
    </row>
    <row r="326" s="13" customFormat="1">
      <c r="A326" s="13"/>
      <c r="B326" s="238"/>
      <c r="C326" s="239"/>
      <c r="D326" s="234" t="s">
        <v>163</v>
      </c>
      <c r="E326" s="240" t="s">
        <v>21</v>
      </c>
      <c r="F326" s="241" t="s">
        <v>1463</v>
      </c>
      <c r="G326" s="239"/>
      <c r="H326" s="242">
        <v>0.14099999999999999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163</v>
      </c>
      <c r="AU326" s="248" t="s">
        <v>83</v>
      </c>
      <c r="AV326" s="13" t="s">
        <v>83</v>
      </c>
      <c r="AW326" s="13" t="s">
        <v>35</v>
      </c>
      <c r="AX326" s="13" t="s">
        <v>73</v>
      </c>
      <c r="AY326" s="248" t="s">
        <v>151</v>
      </c>
    </row>
    <row r="327" s="13" customFormat="1">
      <c r="A327" s="13"/>
      <c r="B327" s="238"/>
      <c r="C327" s="239"/>
      <c r="D327" s="234" t="s">
        <v>163</v>
      </c>
      <c r="E327" s="240" t="s">
        <v>21</v>
      </c>
      <c r="F327" s="241" t="s">
        <v>1464</v>
      </c>
      <c r="G327" s="239"/>
      <c r="H327" s="242">
        <v>0.094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163</v>
      </c>
      <c r="AU327" s="248" t="s">
        <v>83</v>
      </c>
      <c r="AV327" s="13" t="s">
        <v>83</v>
      </c>
      <c r="AW327" s="13" t="s">
        <v>35</v>
      </c>
      <c r="AX327" s="13" t="s">
        <v>73</v>
      </c>
      <c r="AY327" s="248" t="s">
        <v>151</v>
      </c>
    </row>
    <row r="328" s="13" customFormat="1">
      <c r="A328" s="13"/>
      <c r="B328" s="238"/>
      <c r="C328" s="239"/>
      <c r="D328" s="234" t="s">
        <v>163</v>
      </c>
      <c r="E328" s="240" t="s">
        <v>21</v>
      </c>
      <c r="F328" s="241" t="s">
        <v>1465</v>
      </c>
      <c r="G328" s="239"/>
      <c r="H328" s="242">
        <v>0.094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163</v>
      </c>
      <c r="AU328" s="248" t="s">
        <v>83</v>
      </c>
      <c r="AV328" s="13" t="s">
        <v>83</v>
      </c>
      <c r="AW328" s="13" t="s">
        <v>35</v>
      </c>
      <c r="AX328" s="13" t="s">
        <v>73</v>
      </c>
      <c r="AY328" s="248" t="s">
        <v>151</v>
      </c>
    </row>
    <row r="329" s="13" customFormat="1">
      <c r="A329" s="13"/>
      <c r="B329" s="238"/>
      <c r="C329" s="239"/>
      <c r="D329" s="234" t="s">
        <v>163</v>
      </c>
      <c r="E329" s="240" t="s">
        <v>21</v>
      </c>
      <c r="F329" s="241" t="s">
        <v>1466</v>
      </c>
      <c r="G329" s="239"/>
      <c r="H329" s="242">
        <v>0.14099999999999999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8" t="s">
        <v>163</v>
      </c>
      <c r="AU329" s="248" t="s">
        <v>83</v>
      </c>
      <c r="AV329" s="13" t="s">
        <v>83</v>
      </c>
      <c r="AW329" s="13" t="s">
        <v>35</v>
      </c>
      <c r="AX329" s="13" t="s">
        <v>73</v>
      </c>
      <c r="AY329" s="248" t="s">
        <v>151</v>
      </c>
    </row>
    <row r="330" s="14" customFormat="1">
      <c r="A330" s="14"/>
      <c r="B330" s="249"/>
      <c r="C330" s="250"/>
      <c r="D330" s="234" t="s">
        <v>163</v>
      </c>
      <c r="E330" s="251" t="s">
        <v>21</v>
      </c>
      <c r="F330" s="252" t="s">
        <v>177</v>
      </c>
      <c r="G330" s="250"/>
      <c r="H330" s="253">
        <v>0.46999999999999997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9" t="s">
        <v>163</v>
      </c>
      <c r="AU330" s="259" t="s">
        <v>83</v>
      </c>
      <c r="AV330" s="14" t="s">
        <v>159</v>
      </c>
      <c r="AW330" s="14" t="s">
        <v>35</v>
      </c>
      <c r="AX330" s="14" t="s">
        <v>81</v>
      </c>
      <c r="AY330" s="259" t="s">
        <v>151</v>
      </c>
    </row>
    <row r="331" s="2" customFormat="1" ht="21.75" customHeight="1">
      <c r="A331" s="41"/>
      <c r="B331" s="42"/>
      <c r="C331" s="281" t="s">
        <v>459</v>
      </c>
      <c r="D331" s="281" t="s">
        <v>407</v>
      </c>
      <c r="E331" s="282" t="s">
        <v>455</v>
      </c>
      <c r="F331" s="283" t="s">
        <v>456</v>
      </c>
      <c r="G331" s="284" t="s">
        <v>180</v>
      </c>
      <c r="H331" s="285">
        <v>0.49399999999999999</v>
      </c>
      <c r="I331" s="286"/>
      <c r="J331" s="287">
        <f>ROUND(I331*H331,2)</f>
        <v>0</v>
      </c>
      <c r="K331" s="283" t="s">
        <v>158</v>
      </c>
      <c r="L331" s="288"/>
      <c r="M331" s="289" t="s">
        <v>21</v>
      </c>
      <c r="N331" s="290" t="s">
        <v>44</v>
      </c>
      <c r="O331" s="87"/>
      <c r="P331" s="230">
        <f>O331*H331</f>
        <v>0</v>
      </c>
      <c r="Q331" s="230">
        <v>0.00029999999999999997</v>
      </c>
      <c r="R331" s="230">
        <f>Q331*H331</f>
        <v>0.0001482</v>
      </c>
      <c r="S331" s="230">
        <v>0</v>
      </c>
      <c r="T331" s="231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32" t="s">
        <v>372</v>
      </c>
      <c r="AT331" s="232" t="s">
        <v>407</v>
      </c>
      <c r="AU331" s="232" t="s">
        <v>83</v>
      </c>
      <c r="AY331" s="19" t="s">
        <v>151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9" t="s">
        <v>81</v>
      </c>
      <c r="BK331" s="233">
        <f>ROUND(I331*H331,2)</f>
        <v>0</v>
      </c>
      <c r="BL331" s="19" t="s">
        <v>271</v>
      </c>
      <c r="BM331" s="232" t="s">
        <v>1467</v>
      </c>
    </row>
    <row r="332" s="2" customFormat="1">
      <c r="A332" s="41"/>
      <c r="B332" s="42"/>
      <c r="C332" s="43"/>
      <c r="D332" s="234" t="s">
        <v>161</v>
      </c>
      <c r="E332" s="43"/>
      <c r="F332" s="235" t="s">
        <v>456</v>
      </c>
      <c r="G332" s="43"/>
      <c r="H332" s="43"/>
      <c r="I332" s="139"/>
      <c r="J332" s="43"/>
      <c r="K332" s="43"/>
      <c r="L332" s="47"/>
      <c r="M332" s="236"/>
      <c r="N332" s="237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161</v>
      </c>
      <c r="AU332" s="19" t="s">
        <v>83</v>
      </c>
    </row>
    <row r="333" s="13" customFormat="1">
      <c r="A333" s="13"/>
      <c r="B333" s="238"/>
      <c r="C333" s="239"/>
      <c r="D333" s="234" t="s">
        <v>163</v>
      </c>
      <c r="E333" s="239"/>
      <c r="F333" s="241" t="s">
        <v>1468</v>
      </c>
      <c r="G333" s="239"/>
      <c r="H333" s="242">
        <v>0.49399999999999999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163</v>
      </c>
      <c r="AU333" s="248" t="s">
        <v>83</v>
      </c>
      <c r="AV333" s="13" t="s">
        <v>83</v>
      </c>
      <c r="AW333" s="13" t="s">
        <v>4</v>
      </c>
      <c r="AX333" s="13" t="s">
        <v>81</v>
      </c>
      <c r="AY333" s="248" t="s">
        <v>151</v>
      </c>
    </row>
    <row r="334" s="2" customFormat="1" ht="44.25" customHeight="1">
      <c r="A334" s="41"/>
      <c r="B334" s="42"/>
      <c r="C334" s="221" t="s">
        <v>464</v>
      </c>
      <c r="D334" s="221" t="s">
        <v>154</v>
      </c>
      <c r="E334" s="222" t="s">
        <v>812</v>
      </c>
      <c r="F334" s="223" t="s">
        <v>813</v>
      </c>
      <c r="G334" s="224" t="s">
        <v>297</v>
      </c>
      <c r="H334" s="225">
        <v>0.75</v>
      </c>
      <c r="I334" s="226"/>
      <c r="J334" s="227">
        <f>ROUND(I334*H334,2)</f>
        <v>0</v>
      </c>
      <c r="K334" s="223" t="s">
        <v>21</v>
      </c>
      <c r="L334" s="47"/>
      <c r="M334" s="228" t="s">
        <v>21</v>
      </c>
      <c r="N334" s="229" t="s">
        <v>44</v>
      </c>
      <c r="O334" s="87"/>
      <c r="P334" s="230">
        <f>O334*H334</f>
        <v>0</v>
      </c>
      <c r="Q334" s="230">
        <v>6.0000000000000002E-05</v>
      </c>
      <c r="R334" s="230">
        <f>Q334*H334</f>
        <v>4.5000000000000003E-05</v>
      </c>
      <c r="S334" s="230">
        <v>0</v>
      </c>
      <c r="T334" s="231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32" t="s">
        <v>271</v>
      </c>
      <c r="AT334" s="232" t="s">
        <v>154</v>
      </c>
      <c r="AU334" s="232" t="s">
        <v>83</v>
      </c>
      <c r="AY334" s="19" t="s">
        <v>151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9" t="s">
        <v>81</v>
      </c>
      <c r="BK334" s="233">
        <f>ROUND(I334*H334,2)</f>
        <v>0</v>
      </c>
      <c r="BL334" s="19" t="s">
        <v>271</v>
      </c>
      <c r="BM334" s="232" t="s">
        <v>1469</v>
      </c>
    </row>
    <row r="335" s="2" customFormat="1">
      <c r="A335" s="41"/>
      <c r="B335" s="42"/>
      <c r="C335" s="43"/>
      <c r="D335" s="234" t="s">
        <v>161</v>
      </c>
      <c r="E335" s="43"/>
      <c r="F335" s="235" t="s">
        <v>813</v>
      </c>
      <c r="G335" s="43"/>
      <c r="H335" s="43"/>
      <c r="I335" s="139"/>
      <c r="J335" s="43"/>
      <c r="K335" s="43"/>
      <c r="L335" s="47"/>
      <c r="M335" s="236"/>
      <c r="N335" s="237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161</v>
      </c>
      <c r="AU335" s="19" t="s">
        <v>83</v>
      </c>
    </row>
    <row r="336" s="13" customFormat="1">
      <c r="A336" s="13"/>
      <c r="B336" s="238"/>
      <c r="C336" s="239"/>
      <c r="D336" s="234" t="s">
        <v>163</v>
      </c>
      <c r="E336" s="240" t="s">
        <v>21</v>
      </c>
      <c r="F336" s="241" t="s">
        <v>1470</v>
      </c>
      <c r="G336" s="239"/>
      <c r="H336" s="242">
        <v>0.75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163</v>
      </c>
      <c r="AU336" s="248" t="s">
        <v>83</v>
      </c>
      <c r="AV336" s="13" t="s">
        <v>83</v>
      </c>
      <c r="AW336" s="13" t="s">
        <v>35</v>
      </c>
      <c r="AX336" s="13" t="s">
        <v>81</v>
      </c>
      <c r="AY336" s="248" t="s">
        <v>151</v>
      </c>
    </row>
    <row r="337" s="2" customFormat="1" ht="21.75" customHeight="1">
      <c r="A337" s="41"/>
      <c r="B337" s="42"/>
      <c r="C337" s="221" t="s">
        <v>470</v>
      </c>
      <c r="D337" s="221" t="s">
        <v>154</v>
      </c>
      <c r="E337" s="222" t="s">
        <v>460</v>
      </c>
      <c r="F337" s="223" t="s">
        <v>461</v>
      </c>
      <c r="G337" s="224" t="s">
        <v>322</v>
      </c>
      <c r="H337" s="225">
        <v>8.5890000000000004</v>
      </c>
      <c r="I337" s="226"/>
      <c r="J337" s="227">
        <f>ROUND(I337*H337,2)</f>
        <v>0</v>
      </c>
      <c r="K337" s="223" t="s">
        <v>158</v>
      </c>
      <c r="L337" s="47"/>
      <c r="M337" s="228" t="s">
        <v>21</v>
      </c>
      <c r="N337" s="229" t="s">
        <v>44</v>
      </c>
      <c r="O337" s="8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32" t="s">
        <v>271</v>
      </c>
      <c r="AT337" s="232" t="s">
        <v>154</v>
      </c>
      <c r="AU337" s="232" t="s">
        <v>83</v>
      </c>
      <c r="AY337" s="19" t="s">
        <v>151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9" t="s">
        <v>81</v>
      </c>
      <c r="BK337" s="233">
        <f>ROUND(I337*H337,2)</f>
        <v>0</v>
      </c>
      <c r="BL337" s="19" t="s">
        <v>271</v>
      </c>
      <c r="BM337" s="232" t="s">
        <v>1471</v>
      </c>
    </row>
    <row r="338" s="2" customFormat="1">
      <c r="A338" s="41"/>
      <c r="B338" s="42"/>
      <c r="C338" s="43"/>
      <c r="D338" s="234" t="s">
        <v>161</v>
      </c>
      <c r="E338" s="43"/>
      <c r="F338" s="235" t="s">
        <v>463</v>
      </c>
      <c r="G338" s="43"/>
      <c r="H338" s="43"/>
      <c r="I338" s="139"/>
      <c r="J338" s="43"/>
      <c r="K338" s="43"/>
      <c r="L338" s="47"/>
      <c r="M338" s="236"/>
      <c r="N338" s="237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161</v>
      </c>
      <c r="AU338" s="19" t="s">
        <v>83</v>
      </c>
    </row>
    <row r="339" s="2" customFormat="1" ht="21.75" customHeight="1">
      <c r="A339" s="41"/>
      <c r="B339" s="42"/>
      <c r="C339" s="221" t="s">
        <v>478</v>
      </c>
      <c r="D339" s="221" t="s">
        <v>154</v>
      </c>
      <c r="E339" s="222" t="s">
        <v>465</v>
      </c>
      <c r="F339" s="223" t="s">
        <v>466</v>
      </c>
      <c r="G339" s="224" t="s">
        <v>322</v>
      </c>
      <c r="H339" s="225">
        <v>8.5890000000000004</v>
      </c>
      <c r="I339" s="226"/>
      <c r="J339" s="227">
        <f>ROUND(I339*H339,2)</f>
        <v>0</v>
      </c>
      <c r="K339" s="223" t="s">
        <v>158</v>
      </c>
      <c r="L339" s="47"/>
      <c r="M339" s="228" t="s">
        <v>21</v>
      </c>
      <c r="N339" s="229" t="s">
        <v>44</v>
      </c>
      <c r="O339" s="87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32" t="s">
        <v>271</v>
      </c>
      <c r="AT339" s="232" t="s">
        <v>154</v>
      </c>
      <c r="AU339" s="232" t="s">
        <v>83</v>
      </c>
      <c r="AY339" s="19" t="s">
        <v>151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9" t="s">
        <v>81</v>
      </c>
      <c r="BK339" s="233">
        <f>ROUND(I339*H339,2)</f>
        <v>0</v>
      </c>
      <c r="BL339" s="19" t="s">
        <v>271</v>
      </c>
      <c r="BM339" s="232" t="s">
        <v>1472</v>
      </c>
    </row>
    <row r="340" s="2" customFormat="1">
      <c r="A340" s="41"/>
      <c r="B340" s="42"/>
      <c r="C340" s="43"/>
      <c r="D340" s="234" t="s">
        <v>161</v>
      </c>
      <c r="E340" s="43"/>
      <c r="F340" s="235" t="s">
        <v>468</v>
      </c>
      <c r="G340" s="43"/>
      <c r="H340" s="43"/>
      <c r="I340" s="139"/>
      <c r="J340" s="43"/>
      <c r="K340" s="43"/>
      <c r="L340" s="47"/>
      <c r="M340" s="236"/>
      <c r="N340" s="237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161</v>
      </c>
      <c r="AU340" s="19" t="s">
        <v>83</v>
      </c>
    </row>
    <row r="341" s="13" customFormat="1">
      <c r="A341" s="13"/>
      <c r="B341" s="238"/>
      <c r="C341" s="239"/>
      <c r="D341" s="234" t="s">
        <v>163</v>
      </c>
      <c r="E341" s="240" t="s">
        <v>21</v>
      </c>
      <c r="F341" s="241" t="s">
        <v>1473</v>
      </c>
      <c r="G341" s="239"/>
      <c r="H341" s="242">
        <v>8.5890000000000004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163</v>
      </c>
      <c r="AU341" s="248" t="s">
        <v>83</v>
      </c>
      <c r="AV341" s="13" t="s">
        <v>83</v>
      </c>
      <c r="AW341" s="13" t="s">
        <v>35</v>
      </c>
      <c r="AX341" s="13" t="s">
        <v>81</v>
      </c>
      <c r="AY341" s="248" t="s">
        <v>151</v>
      </c>
    </row>
    <row r="342" s="2" customFormat="1" ht="21.75" customHeight="1">
      <c r="A342" s="41"/>
      <c r="B342" s="42"/>
      <c r="C342" s="221" t="s">
        <v>484</v>
      </c>
      <c r="D342" s="221" t="s">
        <v>154</v>
      </c>
      <c r="E342" s="222" t="s">
        <v>1474</v>
      </c>
      <c r="F342" s="223" t="s">
        <v>1475</v>
      </c>
      <c r="G342" s="224" t="s">
        <v>322</v>
      </c>
      <c r="H342" s="225">
        <v>8.5890000000000004</v>
      </c>
      <c r="I342" s="226"/>
      <c r="J342" s="227">
        <f>ROUND(I342*H342,2)</f>
        <v>0</v>
      </c>
      <c r="K342" s="223" t="s">
        <v>158</v>
      </c>
      <c r="L342" s="47"/>
      <c r="M342" s="228" t="s">
        <v>21</v>
      </c>
      <c r="N342" s="229" t="s">
        <v>44</v>
      </c>
      <c r="O342" s="87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32" t="s">
        <v>271</v>
      </c>
      <c r="AT342" s="232" t="s">
        <v>154</v>
      </c>
      <c r="AU342" s="232" t="s">
        <v>83</v>
      </c>
      <c r="AY342" s="19" t="s">
        <v>151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9" t="s">
        <v>81</v>
      </c>
      <c r="BK342" s="233">
        <f>ROUND(I342*H342,2)</f>
        <v>0</v>
      </c>
      <c r="BL342" s="19" t="s">
        <v>271</v>
      </c>
      <c r="BM342" s="232" t="s">
        <v>1476</v>
      </c>
    </row>
    <row r="343" s="2" customFormat="1">
      <c r="A343" s="41"/>
      <c r="B343" s="42"/>
      <c r="C343" s="43"/>
      <c r="D343" s="234" t="s">
        <v>161</v>
      </c>
      <c r="E343" s="43"/>
      <c r="F343" s="235" t="s">
        <v>1477</v>
      </c>
      <c r="G343" s="43"/>
      <c r="H343" s="43"/>
      <c r="I343" s="139"/>
      <c r="J343" s="43"/>
      <c r="K343" s="43"/>
      <c r="L343" s="47"/>
      <c r="M343" s="236"/>
      <c r="N343" s="237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161</v>
      </c>
      <c r="AU343" s="19" t="s">
        <v>83</v>
      </c>
    </row>
    <row r="344" s="13" customFormat="1">
      <c r="A344" s="13"/>
      <c r="B344" s="238"/>
      <c r="C344" s="239"/>
      <c r="D344" s="234" t="s">
        <v>163</v>
      </c>
      <c r="E344" s="240" t="s">
        <v>21</v>
      </c>
      <c r="F344" s="241" t="s">
        <v>1473</v>
      </c>
      <c r="G344" s="239"/>
      <c r="H344" s="242">
        <v>8.5890000000000004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163</v>
      </c>
      <c r="AU344" s="248" t="s">
        <v>83</v>
      </c>
      <c r="AV344" s="13" t="s">
        <v>83</v>
      </c>
      <c r="AW344" s="13" t="s">
        <v>35</v>
      </c>
      <c r="AX344" s="13" t="s">
        <v>81</v>
      </c>
      <c r="AY344" s="248" t="s">
        <v>151</v>
      </c>
    </row>
    <row r="345" s="12" customFormat="1" ht="22.8" customHeight="1">
      <c r="A345" s="12"/>
      <c r="B345" s="205"/>
      <c r="C345" s="206"/>
      <c r="D345" s="207" t="s">
        <v>72</v>
      </c>
      <c r="E345" s="219" t="s">
        <v>476</v>
      </c>
      <c r="F345" s="219" t="s">
        <v>477</v>
      </c>
      <c r="G345" s="206"/>
      <c r="H345" s="206"/>
      <c r="I345" s="209"/>
      <c r="J345" s="220">
        <f>BK345</f>
        <v>0</v>
      </c>
      <c r="K345" s="206"/>
      <c r="L345" s="211"/>
      <c r="M345" s="212"/>
      <c r="N345" s="213"/>
      <c r="O345" s="213"/>
      <c r="P345" s="214">
        <f>SUM(P346:P373)</f>
        <v>0</v>
      </c>
      <c r="Q345" s="213"/>
      <c r="R345" s="214">
        <f>SUM(R346:R373)</f>
        <v>0.21633</v>
      </c>
      <c r="S345" s="213"/>
      <c r="T345" s="215">
        <f>SUM(T346:T373)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6" t="s">
        <v>83</v>
      </c>
      <c r="AT345" s="217" t="s">
        <v>72</v>
      </c>
      <c r="AU345" s="217" t="s">
        <v>81</v>
      </c>
      <c r="AY345" s="216" t="s">
        <v>151</v>
      </c>
      <c r="BK345" s="218">
        <f>SUM(BK346:BK373)</f>
        <v>0</v>
      </c>
    </row>
    <row r="346" s="2" customFormat="1" ht="16.5" customHeight="1">
      <c r="A346" s="41"/>
      <c r="B346" s="42"/>
      <c r="C346" s="221" t="s">
        <v>489</v>
      </c>
      <c r="D346" s="221" t="s">
        <v>154</v>
      </c>
      <c r="E346" s="222" t="s">
        <v>479</v>
      </c>
      <c r="F346" s="223" t="s">
        <v>480</v>
      </c>
      <c r="G346" s="224" t="s">
        <v>157</v>
      </c>
      <c r="H346" s="225">
        <v>6</v>
      </c>
      <c r="I346" s="226"/>
      <c r="J346" s="227">
        <f>ROUND(I346*H346,2)</f>
        <v>0</v>
      </c>
      <c r="K346" s="223" t="s">
        <v>21</v>
      </c>
      <c r="L346" s="47"/>
      <c r="M346" s="228" t="s">
        <v>21</v>
      </c>
      <c r="N346" s="229" t="s">
        <v>44</v>
      </c>
      <c r="O346" s="87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32" t="s">
        <v>271</v>
      </c>
      <c r="AT346" s="232" t="s">
        <v>154</v>
      </c>
      <c r="AU346" s="232" t="s">
        <v>83</v>
      </c>
      <c r="AY346" s="19" t="s">
        <v>151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9" t="s">
        <v>81</v>
      </c>
      <c r="BK346" s="233">
        <f>ROUND(I346*H346,2)</f>
        <v>0</v>
      </c>
      <c r="BL346" s="19" t="s">
        <v>271</v>
      </c>
      <c r="BM346" s="232" t="s">
        <v>1478</v>
      </c>
    </row>
    <row r="347" s="2" customFormat="1">
      <c r="A347" s="41"/>
      <c r="B347" s="42"/>
      <c r="C347" s="43"/>
      <c r="D347" s="234" t="s">
        <v>161</v>
      </c>
      <c r="E347" s="43"/>
      <c r="F347" s="235" t="s">
        <v>482</v>
      </c>
      <c r="G347" s="43"/>
      <c r="H347" s="43"/>
      <c r="I347" s="139"/>
      <c r="J347" s="43"/>
      <c r="K347" s="43"/>
      <c r="L347" s="47"/>
      <c r="M347" s="236"/>
      <c r="N347" s="237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161</v>
      </c>
      <c r="AU347" s="19" t="s">
        <v>83</v>
      </c>
    </row>
    <row r="348" s="13" customFormat="1">
      <c r="A348" s="13"/>
      <c r="B348" s="238"/>
      <c r="C348" s="239"/>
      <c r="D348" s="234" t="s">
        <v>163</v>
      </c>
      <c r="E348" s="240" t="s">
        <v>21</v>
      </c>
      <c r="F348" s="241" t="s">
        <v>1479</v>
      </c>
      <c r="G348" s="239"/>
      <c r="H348" s="242">
        <v>1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163</v>
      </c>
      <c r="AU348" s="248" t="s">
        <v>83</v>
      </c>
      <c r="AV348" s="13" t="s">
        <v>83</v>
      </c>
      <c r="AW348" s="13" t="s">
        <v>35</v>
      </c>
      <c r="AX348" s="13" t="s">
        <v>73</v>
      </c>
      <c r="AY348" s="248" t="s">
        <v>151</v>
      </c>
    </row>
    <row r="349" s="13" customFormat="1">
      <c r="A349" s="13"/>
      <c r="B349" s="238"/>
      <c r="C349" s="239"/>
      <c r="D349" s="234" t="s">
        <v>163</v>
      </c>
      <c r="E349" s="240" t="s">
        <v>21</v>
      </c>
      <c r="F349" s="241" t="s">
        <v>1480</v>
      </c>
      <c r="G349" s="239"/>
      <c r="H349" s="242">
        <v>3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163</v>
      </c>
      <c r="AU349" s="248" t="s">
        <v>83</v>
      </c>
      <c r="AV349" s="13" t="s">
        <v>83</v>
      </c>
      <c r="AW349" s="13" t="s">
        <v>35</v>
      </c>
      <c r="AX349" s="13" t="s">
        <v>73</v>
      </c>
      <c r="AY349" s="248" t="s">
        <v>151</v>
      </c>
    </row>
    <row r="350" s="13" customFormat="1">
      <c r="A350" s="13"/>
      <c r="B350" s="238"/>
      <c r="C350" s="239"/>
      <c r="D350" s="234" t="s">
        <v>163</v>
      </c>
      <c r="E350" s="240" t="s">
        <v>21</v>
      </c>
      <c r="F350" s="241" t="s">
        <v>1481</v>
      </c>
      <c r="G350" s="239"/>
      <c r="H350" s="242">
        <v>2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163</v>
      </c>
      <c r="AU350" s="248" t="s">
        <v>83</v>
      </c>
      <c r="AV350" s="13" t="s">
        <v>83</v>
      </c>
      <c r="AW350" s="13" t="s">
        <v>35</v>
      </c>
      <c r="AX350" s="13" t="s">
        <v>73</v>
      </c>
      <c r="AY350" s="248" t="s">
        <v>151</v>
      </c>
    </row>
    <row r="351" s="14" customFormat="1">
      <c r="A351" s="14"/>
      <c r="B351" s="249"/>
      <c r="C351" s="250"/>
      <c r="D351" s="234" t="s">
        <v>163</v>
      </c>
      <c r="E351" s="251" t="s">
        <v>21</v>
      </c>
      <c r="F351" s="252" t="s">
        <v>177</v>
      </c>
      <c r="G351" s="250"/>
      <c r="H351" s="253">
        <v>6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163</v>
      </c>
      <c r="AU351" s="259" t="s">
        <v>83</v>
      </c>
      <c r="AV351" s="14" t="s">
        <v>159</v>
      </c>
      <c r="AW351" s="14" t="s">
        <v>35</v>
      </c>
      <c r="AX351" s="14" t="s">
        <v>81</v>
      </c>
      <c r="AY351" s="259" t="s">
        <v>151</v>
      </c>
    </row>
    <row r="352" s="2" customFormat="1" ht="16.5" customHeight="1">
      <c r="A352" s="41"/>
      <c r="B352" s="42"/>
      <c r="C352" s="221" t="s">
        <v>494</v>
      </c>
      <c r="D352" s="221" t="s">
        <v>154</v>
      </c>
      <c r="E352" s="222" t="s">
        <v>823</v>
      </c>
      <c r="F352" s="223" t="s">
        <v>824</v>
      </c>
      <c r="G352" s="224" t="s">
        <v>157</v>
      </c>
      <c r="H352" s="225">
        <v>1</v>
      </c>
      <c r="I352" s="226"/>
      <c r="J352" s="227">
        <f>ROUND(I352*H352,2)</f>
        <v>0</v>
      </c>
      <c r="K352" s="223" t="s">
        <v>21</v>
      </c>
      <c r="L352" s="47"/>
      <c r="M352" s="228" t="s">
        <v>21</v>
      </c>
      <c r="N352" s="229" t="s">
        <v>44</v>
      </c>
      <c r="O352" s="87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32" t="s">
        <v>271</v>
      </c>
      <c r="AT352" s="232" t="s">
        <v>154</v>
      </c>
      <c r="AU352" s="232" t="s">
        <v>83</v>
      </c>
      <c r="AY352" s="19" t="s">
        <v>151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9" t="s">
        <v>81</v>
      </c>
      <c r="BK352" s="233">
        <f>ROUND(I352*H352,2)</f>
        <v>0</v>
      </c>
      <c r="BL352" s="19" t="s">
        <v>271</v>
      </c>
      <c r="BM352" s="232" t="s">
        <v>1482</v>
      </c>
    </row>
    <row r="353" s="2" customFormat="1">
      <c r="A353" s="41"/>
      <c r="B353" s="42"/>
      <c r="C353" s="43"/>
      <c r="D353" s="234" t="s">
        <v>161</v>
      </c>
      <c r="E353" s="43"/>
      <c r="F353" s="235" t="s">
        <v>826</v>
      </c>
      <c r="G353" s="43"/>
      <c r="H353" s="43"/>
      <c r="I353" s="139"/>
      <c r="J353" s="43"/>
      <c r="K353" s="43"/>
      <c r="L353" s="47"/>
      <c r="M353" s="236"/>
      <c r="N353" s="237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161</v>
      </c>
      <c r="AU353" s="19" t="s">
        <v>83</v>
      </c>
    </row>
    <row r="354" s="13" customFormat="1">
      <c r="A354" s="13"/>
      <c r="B354" s="238"/>
      <c r="C354" s="239"/>
      <c r="D354" s="234" t="s">
        <v>163</v>
      </c>
      <c r="E354" s="240" t="s">
        <v>21</v>
      </c>
      <c r="F354" s="241" t="s">
        <v>1479</v>
      </c>
      <c r="G354" s="239"/>
      <c r="H354" s="242">
        <v>1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163</v>
      </c>
      <c r="AU354" s="248" t="s">
        <v>83</v>
      </c>
      <c r="AV354" s="13" t="s">
        <v>83</v>
      </c>
      <c r="AW354" s="13" t="s">
        <v>35</v>
      </c>
      <c r="AX354" s="13" t="s">
        <v>81</v>
      </c>
      <c r="AY354" s="248" t="s">
        <v>151</v>
      </c>
    </row>
    <row r="355" s="2" customFormat="1" ht="33" customHeight="1">
      <c r="A355" s="41"/>
      <c r="B355" s="42"/>
      <c r="C355" s="221" t="s">
        <v>499</v>
      </c>
      <c r="D355" s="221" t="s">
        <v>154</v>
      </c>
      <c r="E355" s="222" t="s">
        <v>485</v>
      </c>
      <c r="F355" s="223" t="s">
        <v>486</v>
      </c>
      <c r="G355" s="224" t="s">
        <v>157</v>
      </c>
      <c r="H355" s="225">
        <v>7</v>
      </c>
      <c r="I355" s="226"/>
      <c r="J355" s="227">
        <f>ROUND(I355*H355,2)</f>
        <v>0</v>
      </c>
      <c r="K355" s="223" t="s">
        <v>21</v>
      </c>
      <c r="L355" s="47"/>
      <c r="M355" s="228" t="s">
        <v>21</v>
      </c>
      <c r="N355" s="229" t="s">
        <v>44</v>
      </c>
      <c r="O355" s="87"/>
      <c r="P355" s="230">
        <f>O355*H355</f>
        <v>0</v>
      </c>
      <c r="Q355" s="230">
        <v>0.00010000000000000001</v>
      </c>
      <c r="R355" s="230">
        <f>Q355*H355</f>
        <v>0.00069999999999999999</v>
      </c>
      <c r="S355" s="230">
        <v>0</v>
      </c>
      <c r="T355" s="231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32" t="s">
        <v>271</v>
      </c>
      <c r="AT355" s="232" t="s">
        <v>154</v>
      </c>
      <c r="AU355" s="232" t="s">
        <v>83</v>
      </c>
      <c r="AY355" s="19" t="s">
        <v>151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9" t="s">
        <v>81</v>
      </c>
      <c r="BK355" s="233">
        <f>ROUND(I355*H355,2)</f>
        <v>0</v>
      </c>
      <c r="BL355" s="19" t="s">
        <v>271</v>
      </c>
      <c r="BM355" s="232" t="s">
        <v>1483</v>
      </c>
    </row>
    <row r="356" s="2" customFormat="1">
      <c r="A356" s="41"/>
      <c r="B356" s="42"/>
      <c r="C356" s="43"/>
      <c r="D356" s="234" t="s">
        <v>161</v>
      </c>
      <c r="E356" s="43"/>
      <c r="F356" s="235" t="s">
        <v>486</v>
      </c>
      <c r="G356" s="43"/>
      <c r="H356" s="43"/>
      <c r="I356" s="139"/>
      <c r="J356" s="43"/>
      <c r="K356" s="43"/>
      <c r="L356" s="47"/>
      <c r="M356" s="236"/>
      <c r="N356" s="237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161</v>
      </c>
      <c r="AU356" s="19" t="s">
        <v>83</v>
      </c>
    </row>
    <row r="357" s="13" customFormat="1">
      <c r="A357" s="13"/>
      <c r="B357" s="238"/>
      <c r="C357" s="239"/>
      <c r="D357" s="234" t="s">
        <v>163</v>
      </c>
      <c r="E357" s="240" t="s">
        <v>21</v>
      </c>
      <c r="F357" s="241" t="s">
        <v>1484</v>
      </c>
      <c r="G357" s="239"/>
      <c r="H357" s="242">
        <v>7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163</v>
      </c>
      <c r="AU357" s="248" t="s">
        <v>83</v>
      </c>
      <c r="AV357" s="13" t="s">
        <v>83</v>
      </c>
      <c r="AW357" s="13" t="s">
        <v>35</v>
      </c>
      <c r="AX357" s="13" t="s">
        <v>81</v>
      </c>
      <c r="AY357" s="248" t="s">
        <v>151</v>
      </c>
    </row>
    <row r="358" s="2" customFormat="1" ht="44.25" customHeight="1">
      <c r="A358" s="41"/>
      <c r="B358" s="42"/>
      <c r="C358" s="221" t="s">
        <v>504</v>
      </c>
      <c r="D358" s="221" t="s">
        <v>154</v>
      </c>
      <c r="E358" s="222" t="s">
        <v>1485</v>
      </c>
      <c r="F358" s="223" t="s">
        <v>1486</v>
      </c>
      <c r="G358" s="224" t="s">
        <v>297</v>
      </c>
      <c r="H358" s="225">
        <v>7</v>
      </c>
      <c r="I358" s="226"/>
      <c r="J358" s="227">
        <f>ROUND(I358*H358,2)</f>
        <v>0</v>
      </c>
      <c r="K358" s="223" t="s">
        <v>21</v>
      </c>
      <c r="L358" s="47"/>
      <c r="M358" s="228" t="s">
        <v>21</v>
      </c>
      <c r="N358" s="229" t="s">
        <v>44</v>
      </c>
      <c r="O358" s="87"/>
      <c r="P358" s="230">
        <f>O358*H358</f>
        <v>0</v>
      </c>
      <c r="Q358" s="230">
        <v>0.0022399999999999998</v>
      </c>
      <c r="R358" s="230">
        <f>Q358*H358</f>
        <v>0.015679999999999999</v>
      </c>
      <c r="S358" s="230">
        <v>0</v>
      </c>
      <c r="T358" s="231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32" t="s">
        <v>271</v>
      </c>
      <c r="AT358" s="232" t="s">
        <v>154</v>
      </c>
      <c r="AU358" s="232" t="s">
        <v>83</v>
      </c>
      <c r="AY358" s="19" t="s">
        <v>151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9" t="s">
        <v>81</v>
      </c>
      <c r="BK358" s="233">
        <f>ROUND(I358*H358,2)</f>
        <v>0</v>
      </c>
      <c r="BL358" s="19" t="s">
        <v>271</v>
      </c>
      <c r="BM358" s="232" t="s">
        <v>1487</v>
      </c>
    </row>
    <row r="359" s="2" customFormat="1">
      <c r="A359" s="41"/>
      <c r="B359" s="42"/>
      <c r="C359" s="43"/>
      <c r="D359" s="234" t="s">
        <v>161</v>
      </c>
      <c r="E359" s="43"/>
      <c r="F359" s="235" t="s">
        <v>1488</v>
      </c>
      <c r="G359" s="43"/>
      <c r="H359" s="43"/>
      <c r="I359" s="139"/>
      <c r="J359" s="43"/>
      <c r="K359" s="43"/>
      <c r="L359" s="47"/>
      <c r="M359" s="236"/>
      <c r="N359" s="237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161</v>
      </c>
      <c r="AU359" s="19" t="s">
        <v>83</v>
      </c>
    </row>
    <row r="360" s="2" customFormat="1" ht="44.25" customHeight="1">
      <c r="A360" s="41"/>
      <c r="B360" s="42"/>
      <c r="C360" s="221" t="s">
        <v>512</v>
      </c>
      <c r="D360" s="221" t="s">
        <v>154</v>
      </c>
      <c r="E360" s="222" t="s">
        <v>1489</v>
      </c>
      <c r="F360" s="223" t="s">
        <v>1490</v>
      </c>
      <c r="G360" s="224" t="s">
        <v>297</v>
      </c>
      <c r="H360" s="225">
        <v>4.5</v>
      </c>
      <c r="I360" s="226"/>
      <c r="J360" s="227">
        <f>ROUND(I360*H360,2)</f>
        <v>0</v>
      </c>
      <c r="K360" s="223" t="s">
        <v>21</v>
      </c>
      <c r="L360" s="47"/>
      <c r="M360" s="228" t="s">
        <v>21</v>
      </c>
      <c r="N360" s="229" t="s">
        <v>44</v>
      </c>
      <c r="O360" s="87"/>
      <c r="P360" s="230">
        <f>O360*H360</f>
        <v>0</v>
      </c>
      <c r="Q360" s="230">
        <v>0.0023</v>
      </c>
      <c r="R360" s="230">
        <f>Q360*H360</f>
        <v>0.01035</v>
      </c>
      <c r="S360" s="230">
        <v>0</v>
      </c>
      <c r="T360" s="231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32" t="s">
        <v>271</v>
      </c>
      <c r="AT360" s="232" t="s">
        <v>154</v>
      </c>
      <c r="AU360" s="232" t="s">
        <v>83</v>
      </c>
      <c r="AY360" s="19" t="s">
        <v>151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9" t="s">
        <v>81</v>
      </c>
      <c r="BK360" s="233">
        <f>ROUND(I360*H360,2)</f>
        <v>0</v>
      </c>
      <c r="BL360" s="19" t="s">
        <v>271</v>
      </c>
      <c r="BM360" s="232" t="s">
        <v>1491</v>
      </c>
    </row>
    <row r="361" s="2" customFormat="1">
      <c r="A361" s="41"/>
      <c r="B361" s="42"/>
      <c r="C361" s="43"/>
      <c r="D361" s="234" t="s">
        <v>161</v>
      </c>
      <c r="E361" s="43"/>
      <c r="F361" s="235" t="s">
        <v>1492</v>
      </c>
      <c r="G361" s="43"/>
      <c r="H361" s="43"/>
      <c r="I361" s="139"/>
      <c r="J361" s="43"/>
      <c r="K361" s="43"/>
      <c r="L361" s="47"/>
      <c r="M361" s="236"/>
      <c r="N361" s="237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161</v>
      </c>
      <c r="AU361" s="19" t="s">
        <v>83</v>
      </c>
    </row>
    <row r="362" s="2" customFormat="1" ht="33" customHeight="1">
      <c r="A362" s="41"/>
      <c r="B362" s="42"/>
      <c r="C362" s="221" t="s">
        <v>518</v>
      </c>
      <c r="D362" s="221" t="s">
        <v>154</v>
      </c>
      <c r="E362" s="222" t="s">
        <v>1493</v>
      </c>
      <c r="F362" s="223" t="s">
        <v>1494</v>
      </c>
      <c r="G362" s="224" t="s">
        <v>297</v>
      </c>
      <c r="H362" s="225">
        <v>2</v>
      </c>
      <c r="I362" s="226"/>
      <c r="J362" s="227">
        <f>ROUND(I362*H362,2)</f>
        <v>0</v>
      </c>
      <c r="K362" s="223" t="s">
        <v>21</v>
      </c>
      <c r="L362" s="47"/>
      <c r="M362" s="228" t="s">
        <v>21</v>
      </c>
      <c r="N362" s="229" t="s">
        <v>44</v>
      </c>
      <c r="O362" s="87"/>
      <c r="P362" s="230">
        <f>O362*H362</f>
        <v>0</v>
      </c>
      <c r="Q362" s="230">
        <v>0.0019</v>
      </c>
      <c r="R362" s="230">
        <f>Q362*H362</f>
        <v>0.0038</v>
      </c>
      <c r="S362" s="230">
        <v>0</v>
      </c>
      <c r="T362" s="231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32" t="s">
        <v>271</v>
      </c>
      <c r="AT362" s="232" t="s">
        <v>154</v>
      </c>
      <c r="AU362" s="232" t="s">
        <v>83</v>
      </c>
      <c r="AY362" s="19" t="s">
        <v>151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9" t="s">
        <v>81</v>
      </c>
      <c r="BK362" s="233">
        <f>ROUND(I362*H362,2)</f>
        <v>0</v>
      </c>
      <c r="BL362" s="19" t="s">
        <v>271</v>
      </c>
      <c r="BM362" s="232" t="s">
        <v>1495</v>
      </c>
    </row>
    <row r="363" s="2" customFormat="1">
      <c r="A363" s="41"/>
      <c r="B363" s="42"/>
      <c r="C363" s="43"/>
      <c r="D363" s="234" t="s">
        <v>161</v>
      </c>
      <c r="E363" s="43"/>
      <c r="F363" s="235" t="s">
        <v>1496</v>
      </c>
      <c r="G363" s="43"/>
      <c r="H363" s="43"/>
      <c r="I363" s="139"/>
      <c r="J363" s="43"/>
      <c r="K363" s="43"/>
      <c r="L363" s="47"/>
      <c r="M363" s="236"/>
      <c r="N363" s="237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9" t="s">
        <v>161</v>
      </c>
      <c r="AU363" s="19" t="s">
        <v>83</v>
      </c>
    </row>
    <row r="364" s="2" customFormat="1" ht="44.25" customHeight="1">
      <c r="A364" s="41"/>
      <c r="B364" s="42"/>
      <c r="C364" s="221" t="s">
        <v>524</v>
      </c>
      <c r="D364" s="221" t="s">
        <v>154</v>
      </c>
      <c r="E364" s="222" t="s">
        <v>1497</v>
      </c>
      <c r="F364" s="223" t="s">
        <v>1498</v>
      </c>
      <c r="G364" s="224" t="s">
        <v>297</v>
      </c>
      <c r="H364" s="225">
        <v>5</v>
      </c>
      <c r="I364" s="226"/>
      <c r="J364" s="227">
        <f>ROUND(I364*H364,2)</f>
        <v>0</v>
      </c>
      <c r="K364" s="223" t="s">
        <v>21</v>
      </c>
      <c r="L364" s="47"/>
      <c r="M364" s="228" t="s">
        <v>21</v>
      </c>
      <c r="N364" s="229" t="s">
        <v>44</v>
      </c>
      <c r="O364" s="87"/>
      <c r="P364" s="230">
        <f>O364*H364</f>
        <v>0</v>
      </c>
      <c r="Q364" s="230">
        <v>0.037159999999999999</v>
      </c>
      <c r="R364" s="230">
        <f>Q364*H364</f>
        <v>0.18579999999999999</v>
      </c>
      <c r="S364" s="230">
        <v>0</v>
      </c>
      <c r="T364" s="231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32" t="s">
        <v>271</v>
      </c>
      <c r="AT364" s="232" t="s">
        <v>154</v>
      </c>
      <c r="AU364" s="232" t="s">
        <v>83</v>
      </c>
      <c r="AY364" s="19" t="s">
        <v>151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9" t="s">
        <v>81</v>
      </c>
      <c r="BK364" s="233">
        <f>ROUND(I364*H364,2)</f>
        <v>0</v>
      </c>
      <c r="BL364" s="19" t="s">
        <v>271</v>
      </c>
      <c r="BM364" s="232" t="s">
        <v>1499</v>
      </c>
    </row>
    <row r="365" s="2" customFormat="1">
      <c r="A365" s="41"/>
      <c r="B365" s="42"/>
      <c r="C365" s="43"/>
      <c r="D365" s="234" t="s">
        <v>161</v>
      </c>
      <c r="E365" s="43"/>
      <c r="F365" s="235" t="s">
        <v>1500</v>
      </c>
      <c r="G365" s="43"/>
      <c r="H365" s="43"/>
      <c r="I365" s="139"/>
      <c r="J365" s="43"/>
      <c r="K365" s="43"/>
      <c r="L365" s="47"/>
      <c r="M365" s="236"/>
      <c r="N365" s="237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161</v>
      </c>
      <c r="AU365" s="19" t="s">
        <v>83</v>
      </c>
    </row>
    <row r="366" s="2" customFormat="1" ht="21.75" customHeight="1">
      <c r="A366" s="41"/>
      <c r="B366" s="42"/>
      <c r="C366" s="221" t="s">
        <v>529</v>
      </c>
      <c r="D366" s="221" t="s">
        <v>154</v>
      </c>
      <c r="E366" s="222" t="s">
        <v>500</v>
      </c>
      <c r="F366" s="223" t="s">
        <v>501</v>
      </c>
      <c r="G366" s="224" t="s">
        <v>322</v>
      </c>
      <c r="H366" s="225">
        <v>0.216</v>
      </c>
      <c r="I366" s="226"/>
      <c r="J366" s="227">
        <f>ROUND(I366*H366,2)</f>
        <v>0</v>
      </c>
      <c r="K366" s="223" t="s">
        <v>158</v>
      </c>
      <c r="L366" s="47"/>
      <c r="M366" s="228" t="s">
        <v>21</v>
      </c>
      <c r="N366" s="229" t="s">
        <v>44</v>
      </c>
      <c r="O366" s="87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32" t="s">
        <v>271</v>
      </c>
      <c r="AT366" s="232" t="s">
        <v>154</v>
      </c>
      <c r="AU366" s="232" t="s">
        <v>83</v>
      </c>
      <c r="AY366" s="19" t="s">
        <v>151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9" t="s">
        <v>81</v>
      </c>
      <c r="BK366" s="233">
        <f>ROUND(I366*H366,2)</f>
        <v>0</v>
      </c>
      <c r="BL366" s="19" t="s">
        <v>271</v>
      </c>
      <c r="BM366" s="232" t="s">
        <v>1501</v>
      </c>
    </row>
    <row r="367" s="2" customFormat="1">
      <c r="A367" s="41"/>
      <c r="B367" s="42"/>
      <c r="C367" s="43"/>
      <c r="D367" s="234" t="s">
        <v>161</v>
      </c>
      <c r="E367" s="43"/>
      <c r="F367" s="235" t="s">
        <v>503</v>
      </c>
      <c r="G367" s="43"/>
      <c r="H367" s="43"/>
      <c r="I367" s="139"/>
      <c r="J367" s="43"/>
      <c r="K367" s="43"/>
      <c r="L367" s="47"/>
      <c r="M367" s="236"/>
      <c r="N367" s="237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161</v>
      </c>
      <c r="AU367" s="19" t="s">
        <v>83</v>
      </c>
    </row>
    <row r="368" s="2" customFormat="1" ht="21.75" customHeight="1">
      <c r="A368" s="41"/>
      <c r="B368" s="42"/>
      <c r="C368" s="221" t="s">
        <v>535</v>
      </c>
      <c r="D368" s="221" t="s">
        <v>154</v>
      </c>
      <c r="E368" s="222" t="s">
        <v>505</v>
      </c>
      <c r="F368" s="223" t="s">
        <v>506</v>
      </c>
      <c r="G368" s="224" t="s">
        <v>322</v>
      </c>
      <c r="H368" s="225">
        <v>0.216</v>
      </c>
      <c r="I368" s="226"/>
      <c r="J368" s="227">
        <f>ROUND(I368*H368,2)</f>
        <v>0</v>
      </c>
      <c r="K368" s="223" t="s">
        <v>158</v>
      </c>
      <c r="L368" s="47"/>
      <c r="M368" s="228" t="s">
        <v>21</v>
      </c>
      <c r="N368" s="229" t="s">
        <v>44</v>
      </c>
      <c r="O368" s="87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32" t="s">
        <v>271</v>
      </c>
      <c r="AT368" s="232" t="s">
        <v>154</v>
      </c>
      <c r="AU368" s="232" t="s">
        <v>83</v>
      </c>
      <c r="AY368" s="19" t="s">
        <v>151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9" t="s">
        <v>81</v>
      </c>
      <c r="BK368" s="233">
        <f>ROUND(I368*H368,2)</f>
        <v>0</v>
      </c>
      <c r="BL368" s="19" t="s">
        <v>271</v>
      </c>
      <c r="BM368" s="232" t="s">
        <v>1502</v>
      </c>
    </row>
    <row r="369" s="2" customFormat="1">
      <c r="A369" s="41"/>
      <c r="B369" s="42"/>
      <c r="C369" s="43"/>
      <c r="D369" s="234" t="s">
        <v>161</v>
      </c>
      <c r="E369" s="43"/>
      <c r="F369" s="235" t="s">
        <v>508</v>
      </c>
      <c r="G369" s="43"/>
      <c r="H369" s="43"/>
      <c r="I369" s="139"/>
      <c r="J369" s="43"/>
      <c r="K369" s="43"/>
      <c r="L369" s="47"/>
      <c r="M369" s="236"/>
      <c r="N369" s="237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19" t="s">
        <v>161</v>
      </c>
      <c r="AU369" s="19" t="s">
        <v>83</v>
      </c>
    </row>
    <row r="370" s="13" customFormat="1">
      <c r="A370" s="13"/>
      <c r="B370" s="238"/>
      <c r="C370" s="239"/>
      <c r="D370" s="234" t="s">
        <v>163</v>
      </c>
      <c r="E370" s="240" t="s">
        <v>21</v>
      </c>
      <c r="F370" s="241" t="s">
        <v>1503</v>
      </c>
      <c r="G370" s="239"/>
      <c r="H370" s="242">
        <v>0.216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163</v>
      </c>
      <c r="AU370" s="248" t="s">
        <v>83</v>
      </c>
      <c r="AV370" s="13" t="s">
        <v>83</v>
      </c>
      <c r="AW370" s="13" t="s">
        <v>35</v>
      </c>
      <c r="AX370" s="13" t="s">
        <v>81</v>
      </c>
      <c r="AY370" s="248" t="s">
        <v>151</v>
      </c>
    </row>
    <row r="371" s="2" customFormat="1" ht="21.75" customHeight="1">
      <c r="A371" s="41"/>
      <c r="B371" s="42"/>
      <c r="C371" s="221" t="s">
        <v>540</v>
      </c>
      <c r="D371" s="221" t="s">
        <v>154</v>
      </c>
      <c r="E371" s="222" t="s">
        <v>1504</v>
      </c>
      <c r="F371" s="223" t="s">
        <v>1505</v>
      </c>
      <c r="G371" s="224" t="s">
        <v>322</v>
      </c>
      <c r="H371" s="225">
        <v>0.216</v>
      </c>
      <c r="I371" s="226"/>
      <c r="J371" s="227">
        <f>ROUND(I371*H371,2)</f>
        <v>0</v>
      </c>
      <c r="K371" s="223" t="s">
        <v>158</v>
      </c>
      <c r="L371" s="47"/>
      <c r="M371" s="228" t="s">
        <v>21</v>
      </c>
      <c r="N371" s="229" t="s">
        <v>44</v>
      </c>
      <c r="O371" s="87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32" t="s">
        <v>271</v>
      </c>
      <c r="AT371" s="232" t="s">
        <v>154</v>
      </c>
      <c r="AU371" s="232" t="s">
        <v>83</v>
      </c>
      <c r="AY371" s="19" t="s">
        <v>151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9" t="s">
        <v>81</v>
      </c>
      <c r="BK371" s="233">
        <f>ROUND(I371*H371,2)</f>
        <v>0</v>
      </c>
      <c r="BL371" s="19" t="s">
        <v>271</v>
      </c>
      <c r="BM371" s="232" t="s">
        <v>1506</v>
      </c>
    </row>
    <row r="372" s="2" customFormat="1">
      <c r="A372" s="41"/>
      <c r="B372" s="42"/>
      <c r="C372" s="43"/>
      <c r="D372" s="234" t="s">
        <v>161</v>
      </c>
      <c r="E372" s="43"/>
      <c r="F372" s="235" t="s">
        <v>1507</v>
      </c>
      <c r="G372" s="43"/>
      <c r="H372" s="43"/>
      <c r="I372" s="139"/>
      <c r="J372" s="43"/>
      <c r="K372" s="43"/>
      <c r="L372" s="47"/>
      <c r="M372" s="236"/>
      <c r="N372" s="237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9" t="s">
        <v>161</v>
      </c>
      <c r="AU372" s="19" t="s">
        <v>83</v>
      </c>
    </row>
    <row r="373" s="13" customFormat="1">
      <c r="A373" s="13"/>
      <c r="B373" s="238"/>
      <c r="C373" s="239"/>
      <c r="D373" s="234" t="s">
        <v>163</v>
      </c>
      <c r="E373" s="240" t="s">
        <v>21</v>
      </c>
      <c r="F373" s="241" t="s">
        <v>1503</v>
      </c>
      <c r="G373" s="239"/>
      <c r="H373" s="242">
        <v>0.216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163</v>
      </c>
      <c r="AU373" s="248" t="s">
        <v>83</v>
      </c>
      <c r="AV373" s="13" t="s">
        <v>83</v>
      </c>
      <c r="AW373" s="13" t="s">
        <v>35</v>
      </c>
      <c r="AX373" s="13" t="s">
        <v>81</v>
      </c>
      <c r="AY373" s="248" t="s">
        <v>151</v>
      </c>
    </row>
    <row r="374" s="12" customFormat="1" ht="22.8" customHeight="1">
      <c r="A374" s="12"/>
      <c r="B374" s="205"/>
      <c r="C374" s="206"/>
      <c r="D374" s="207" t="s">
        <v>72</v>
      </c>
      <c r="E374" s="219" t="s">
        <v>522</v>
      </c>
      <c r="F374" s="219" t="s">
        <v>523</v>
      </c>
      <c r="G374" s="206"/>
      <c r="H374" s="206"/>
      <c r="I374" s="209"/>
      <c r="J374" s="220">
        <f>BK374</f>
        <v>0</v>
      </c>
      <c r="K374" s="206"/>
      <c r="L374" s="211"/>
      <c r="M374" s="212"/>
      <c r="N374" s="213"/>
      <c r="O374" s="213"/>
      <c r="P374" s="214">
        <f>SUM(P375:P673)</f>
        <v>0</v>
      </c>
      <c r="Q374" s="213"/>
      <c r="R374" s="214">
        <f>SUM(R375:R673)</f>
        <v>1.11233749</v>
      </c>
      <c r="S374" s="213"/>
      <c r="T374" s="215">
        <f>SUM(T375:T673)</f>
        <v>2.1204529999999999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6" t="s">
        <v>83</v>
      </c>
      <c r="AT374" s="217" t="s">
        <v>72</v>
      </c>
      <c r="AU374" s="217" t="s">
        <v>81</v>
      </c>
      <c r="AY374" s="216" t="s">
        <v>151</v>
      </c>
      <c r="BK374" s="218">
        <f>SUM(BK375:BK673)</f>
        <v>0</v>
      </c>
    </row>
    <row r="375" s="2" customFormat="1" ht="16.5" customHeight="1">
      <c r="A375" s="41"/>
      <c r="B375" s="42"/>
      <c r="C375" s="221" t="s">
        <v>544</v>
      </c>
      <c r="D375" s="221" t="s">
        <v>154</v>
      </c>
      <c r="E375" s="222" t="s">
        <v>525</v>
      </c>
      <c r="F375" s="223" t="s">
        <v>526</v>
      </c>
      <c r="G375" s="224" t="s">
        <v>157</v>
      </c>
      <c r="H375" s="225">
        <v>6</v>
      </c>
      <c r="I375" s="226"/>
      <c r="J375" s="227">
        <f>ROUND(I375*H375,2)</f>
        <v>0</v>
      </c>
      <c r="K375" s="223" t="s">
        <v>158</v>
      </c>
      <c r="L375" s="47"/>
      <c r="M375" s="228" t="s">
        <v>21</v>
      </c>
      <c r="N375" s="229" t="s">
        <v>44</v>
      </c>
      <c r="O375" s="87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32" t="s">
        <v>271</v>
      </c>
      <c r="AT375" s="232" t="s">
        <v>154</v>
      </c>
      <c r="AU375" s="232" t="s">
        <v>83</v>
      </c>
      <c r="AY375" s="19" t="s">
        <v>151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9" t="s">
        <v>81</v>
      </c>
      <c r="BK375" s="233">
        <f>ROUND(I375*H375,2)</f>
        <v>0</v>
      </c>
      <c r="BL375" s="19" t="s">
        <v>271</v>
      </c>
      <c r="BM375" s="232" t="s">
        <v>1508</v>
      </c>
    </row>
    <row r="376" s="2" customFormat="1">
      <c r="A376" s="41"/>
      <c r="B376" s="42"/>
      <c r="C376" s="43"/>
      <c r="D376" s="234" t="s">
        <v>161</v>
      </c>
      <c r="E376" s="43"/>
      <c r="F376" s="235" t="s">
        <v>528</v>
      </c>
      <c r="G376" s="43"/>
      <c r="H376" s="43"/>
      <c r="I376" s="139"/>
      <c r="J376" s="43"/>
      <c r="K376" s="43"/>
      <c r="L376" s="47"/>
      <c r="M376" s="236"/>
      <c r="N376" s="237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9" t="s">
        <v>161</v>
      </c>
      <c r="AU376" s="19" t="s">
        <v>83</v>
      </c>
    </row>
    <row r="377" s="13" customFormat="1">
      <c r="A377" s="13"/>
      <c r="B377" s="238"/>
      <c r="C377" s="239"/>
      <c r="D377" s="234" t="s">
        <v>163</v>
      </c>
      <c r="E377" s="240" t="s">
        <v>21</v>
      </c>
      <c r="F377" s="241" t="s">
        <v>1391</v>
      </c>
      <c r="G377" s="239"/>
      <c r="H377" s="242">
        <v>2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163</v>
      </c>
      <c r="AU377" s="248" t="s">
        <v>83</v>
      </c>
      <c r="AV377" s="13" t="s">
        <v>83</v>
      </c>
      <c r="AW377" s="13" t="s">
        <v>35</v>
      </c>
      <c r="AX377" s="13" t="s">
        <v>73</v>
      </c>
      <c r="AY377" s="248" t="s">
        <v>151</v>
      </c>
    </row>
    <row r="378" s="13" customFormat="1">
      <c r="A378" s="13"/>
      <c r="B378" s="238"/>
      <c r="C378" s="239"/>
      <c r="D378" s="234" t="s">
        <v>163</v>
      </c>
      <c r="E378" s="240" t="s">
        <v>21</v>
      </c>
      <c r="F378" s="241" t="s">
        <v>1392</v>
      </c>
      <c r="G378" s="239"/>
      <c r="H378" s="242">
        <v>2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163</v>
      </c>
      <c r="AU378" s="248" t="s">
        <v>83</v>
      </c>
      <c r="AV378" s="13" t="s">
        <v>83</v>
      </c>
      <c r="AW378" s="13" t="s">
        <v>35</v>
      </c>
      <c r="AX378" s="13" t="s">
        <v>73</v>
      </c>
      <c r="AY378" s="248" t="s">
        <v>151</v>
      </c>
    </row>
    <row r="379" s="13" customFormat="1">
      <c r="A379" s="13"/>
      <c r="B379" s="238"/>
      <c r="C379" s="239"/>
      <c r="D379" s="234" t="s">
        <v>163</v>
      </c>
      <c r="E379" s="240" t="s">
        <v>21</v>
      </c>
      <c r="F379" s="241" t="s">
        <v>1393</v>
      </c>
      <c r="G379" s="239"/>
      <c r="H379" s="242">
        <v>2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163</v>
      </c>
      <c r="AU379" s="248" t="s">
        <v>83</v>
      </c>
      <c r="AV379" s="13" t="s">
        <v>83</v>
      </c>
      <c r="AW379" s="13" t="s">
        <v>35</v>
      </c>
      <c r="AX379" s="13" t="s">
        <v>73</v>
      </c>
      <c r="AY379" s="248" t="s">
        <v>151</v>
      </c>
    </row>
    <row r="380" s="14" customFormat="1">
      <c r="A380" s="14"/>
      <c r="B380" s="249"/>
      <c r="C380" s="250"/>
      <c r="D380" s="234" t="s">
        <v>163</v>
      </c>
      <c r="E380" s="251" t="s">
        <v>21</v>
      </c>
      <c r="F380" s="252" t="s">
        <v>177</v>
      </c>
      <c r="G380" s="250"/>
      <c r="H380" s="253">
        <v>6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9" t="s">
        <v>163</v>
      </c>
      <c r="AU380" s="259" t="s">
        <v>83</v>
      </c>
      <c r="AV380" s="14" t="s">
        <v>159</v>
      </c>
      <c r="AW380" s="14" t="s">
        <v>35</v>
      </c>
      <c r="AX380" s="14" t="s">
        <v>81</v>
      </c>
      <c r="AY380" s="259" t="s">
        <v>151</v>
      </c>
    </row>
    <row r="381" s="2" customFormat="1" ht="16.5" customHeight="1">
      <c r="A381" s="41"/>
      <c r="B381" s="42"/>
      <c r="C381" s="281" t="s">
        <v>550</v>
      </c>
      <c r="D381" s="281" t="s">
        <v>407</v>
      </c>
      <c r="E381" s="282" t="s">
        <v>530</v>
      </c>
      <c r="F381" s="283" t="s">
        <v>531</v>
      </c>
      <c r="G381" s="284" t="s">
        <v>297</v>
      </c>
      <c r="H381" s="285">
        <v>1.296</v>
      </c>
      <c r="I381" s="286"/>
      <c r="J381" s="287">
        <f>ROUND(I381*H381,2)</f>
        <v>0</v>
      </c>
      <c r="K381" s="283" t="s">
        <v>158</v>
      </c>
      <c r="L381" s="288"/>
      <c r="M381" s="289" t="s">
        <v>21</v>
      </c>
      <c r="N381" s="290" t="s">
        <v>44</v>
      </c>
      <c r="O381" s="87"/>
      <c r="P381" s="230">
        <f>O381*H381</f>
        <v>0</v>
      </c>
      <c r="Q381" s="230">
        <v>0.00046000000000000001</v>
      </c>
      <c r="R381" s="230">
        <f>Q381*H381</f>
        <v>0.00059615999999999998</v>
      </c>
      <c r="S381" s="230">
        <v>0</v>
      </c>
      <c r="T381" s="231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32" t="s">
        <v>372</v>
      </c>
      <c r="AT381" s="232" t="s">
        <v>407</v>
      </c>
      <c r="AU381" s="232" t="s">
        <v>83</v>
      </c>
      <c r="AY381" s="19" t="s">
        <v>151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9" t="s">
        <v>81</v>
      </c>
      <c r="BK381" s="233">
        <f>ROUND(I381*H381,2)</f>
        <v>0</v>
      </c>
      <c r="BL381" s="19" t="s">
        <v>271</v>
      </c>
      <c r="BM381" s="232" t="s">
        <v>1509</v>
      </c>
    </row>
    <row r="382" s="2" customFormat="1">
      <c r="A382" s="41"/>
      <c r="B382" s="42"/>
      <c r="C382" s="43"/>
      <c r="D382" s="234" t="s">
        <v>161</v>
      </c>
      <c r="E382" s="43"/>
      <c r="F382" s="235" t="s">
        <v>531</v>
      </c>
      <c r="G382" s="43"/>
      <c r="H382" s="43"/>
      <c r="I382" s="139"/>
      <c r="J382" s="43"/>
      <c r="K382" s="43"/>
      <c r="L382" s="47"/>
      <c r="M382" s="236"/>
      <c r="N382" s="237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9" t="s">
        <v>161</v>
      </c>
      <c r="AU382" s="19" t="s">
        <v>83</v>
      </c>
    </row>
    <row r="383" s="13" customFormat="1">
      <c r="A383" s="13"/>
      <c r="B383" s="238"/>
      <c r="C383" s="239"/>
      <c r="D383" s="234" t="s">
        <v>163</v>
      </c>
      <c r="E383" s="240" t="s">
        <v>21</v>
      </c>
      <c r="F383" s="241" t="s">
        <v>1510</v>
      </c>
      <c r="G383" s="239"/>
      <c r="H383" s="242">
        <v>0.40000000000000002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163</v>
      </c>
      <c r="AU383" s="248" t="s">
        <v>83</v>
      </c>
      <c r="AV383" s="13" t="s">
        <v>83</v>
      </c>
      <c r="AW383" s="13" t="s">
        <v>35</v>
      </c>
      <c r="AX383" s="13" t="s">
        <v>73</v>
      </c>
      <c r="AY383" s="248" t="s">
        <v>151</v>
      </c>
    </row>
    <row r="384" s="13" customFormat="1">
      <c r="A384" s="13"/>
      <c r="B384" s="238"/>
      <c r="C384" s="239"/>
      <c r="D384" s="234" t="s">
        <v>163</v>
      </c>
      <c r="E384" s="240" t="s">
        <v>21</v>
      </c>
      <c r="F384" s="241" t="s">
        <v>1511</v>
      </c>
      <c r="G384" s="239"/>
      <c r="H384" s="242">
        <v>0.40000000000000002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163</v>
      </c>
      <c r="AU384" s="248" t="s">
        <v>83</v>
      </c>
      <c r="AV384" s="13" t="s">
        <v>83</v>
      </c>
      <c r="AW384" s="13" t="s">
        <v>35</v>
      </c>
      <c r="AX384" s="13" t="s">
        <v>73</v>
      </c>
      <c r="AY384" s="248" t="s">
        <v>151</v>
      </c>
    </row>
    <row r="385" s="13" customFormat="1">
      <c r="A385" s="13"/>
      <c r="B385" s="238"/>
      <c r="C385" s="239"/>
      <c r="D385" s="234" t="s">
        <v>163</v>
      </c>
      <c r="E385" s="240" t="s">
        <v>21</v>
      </c>
      <c r="F385" s="241" t="s">
        <v>1512</v>
      </c>
      <c r="G385" s="239"/>
      <c r="H385" s="242">
        <v>0.40000000000000002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163</v>
      </c>
      <c r="AU385" s="248" t="s">
        <v>83</v>
      </c>
      <c r="AV385" s="13" t="s">
        <v>83</v>
      </c>
      <c r="AW385" s="13" t="s">
        <v>35</v>
      </c>
      <c r="AX385" s="13" t="s">
        <v>73</v>
      </c>
      <c r="AY385" s="248" t="s">
        <v>151</v>
      </c>
    </row>
    <row r="386" s="14" customFormat="1">
      <c r="A386" s="14"/>
      <c r="B386" s="249"/>
      <c r="C386" s="250"/>
      <c r="D386" s="234" t="s">
        <v>163</v>
      </c>
      <c r="E386" s="251" t="s">
        <v>21</v>
      </c>
      <c r="F386" s="252" t="s">
        <v>177</v>
      </c>
      <c r="G386" s="250"/>
      <c r="H386" s="253">
        <v>1.2000000000000002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9" t="s">
        <v>163</v>
      </c>
      <c r="AU386" s="259" t="s">
        <v>83</v>
      </c>
      <c r="AV386" s="14" t="s">
        <v>159</v>
      </c>
      <c r="AW386" s="14" t="s">
        <v>35</v>
      </c>
      <c r="AX386" s="14" t="s">
        <v>81</v>
      </c>
      <c r="AY386" s="259" t="s">
        <v>151</v>
      </c>
    </row>
    <row r="387" s="13" customFormat="1">
      <c r="A387" s="13"/>
      <c r="B387" s="238"/>
      <c r="C387" s="239"/>
      <c r="D387" s="234" t="s">
        <v>163</v>
      </c>
      <c r="E387" s="239"/>
      <c r="F387" s="241" t="s">
        <v>1513</v>
      </c>
      <c r="G387" s="239"/>
      <c r="H387" s="242">
        <v>1.296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8" t="s">
        <v>163</v>
      </c>
      <c r="AU387" s="248" t="s">
        <v>83</v>
      </c>
      <c r="AV387" s="13" t="s">
        <v>83</v>
      </c>
      <c r="AW387" s="13" t="s">
        <v>4</v>
      </c>
      <c r="AX387" s="13" t="s">
        <v>81</v>
      </c>
      <c r="AY387" s="248" t="s">
        <v>151</v>
      </c>
    </row>
    <row r="388" s="2" customFormat="1" ht="16.5" customHeight="1">
      <c r="A388" s="41"/>
      <c r="B388" s="42"/>
      <c r="C388" s="281" t="s">
        <v>554</v>
      </c>
      <c r="D388" s="281" t="s">
        <v>407</v>
      </c>
      <c r="E388" s="282" t="s">
        <v>536</v>
      </c>
      <c r="F388" s="283" t="s">
        <v>537</v>
      </c>
      <c r="G388" s="284" t="s">
        <v>538</v>
      </c>
      <c r="H388" s="285">
        <v>0.059999999999999998</v>
      </c>
      <c r="I388" s="286"/>
      <c r="J388" s="287">
        <f>ROUND(I388*H388,2)</f>
        <v>0</v>
      </c>
      <c r="K388" s="283" t="s">
        <v>158</v>
      </c>
      <c r="L388" s="288"/>
      <c r="M388" s="289" t="s">
        <v>21</v>
      </c>
      <c r="N388" s="290" t="s">
        <v>44</v>
      </c>
      <c r="O388" s="87"/>
      <c r="P388" s="230">
        <f>O388*H388</f>
        <v>0</v>
      </c>
      <c r="Q388" s="230">
        <v>0.00040999999999999999</v>
      </c>
      <c r="R388" s="230">
        <f>Q388*H388</f>
        <v>2.4599999999999998E-05</v>
      </c>
      <c r="S388" s="230">
        <v>0</v>
      </c>
      <c r="T388" s="231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32" t="s">
        <v>372</v>
      </c>
      <c r="AT388" s="232" t="s">
        <v>407</v>
      </c>
      <c r="AU388" s="232" t="s">
        <v>83</v>
      </c>
      <c r="AY388" s="19" t="s">
        <v>151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9" t="s">
        <v>81</v>
      </c>
      <c r="BK388" s="233">
        <f>ROUND(I388*H388,2)</f>
        <v>0</v>
      </c>
      <c r="BL388" s="19" t="s">
        <v>271</v>
      </c>
      <c r="BM388" s="232" t="s">
        <v>1514</v>
      </c>
    </row>
    <row r="389" s="2" customFormat="1">
      <c r="A389" s="41"/>
      <c r="B389" s="42"/>
      <c r="C389" s="43"/>
      <c r="D389" s="234" t="s">
        <v>161</v>
      </c>
      <c r="E389" s="43"/>
      <c r="F389" s="235" t="s">
        <v>537</v>
      </c>
      <c r="G389" s="43"/>
      <c r="H389" s="43"/>
      <c r="I389" s="139"/>
      <c r="J389" s="43"/>
      <c r="K389" s="43"/>
      <c r="L389" s="47"/>
      <c r="M389" s="236"/>
      <c r="N389" s="237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161</v>
      </c>
      <c r="AU389" s="19" t="s">
        <v>83</v>
      </c>
    </row>
    <row r="390" s="2" customFormat="1" ht="16.5" customHeight="1">
      <c r="A390" s="41"/>
      <c r="B390" s="42"/>
      <c r="C390" s="281" t="s">
        <v>560</v>
      </c>
      <c r="D390" s="281" t="s">
        <v>407</v>
      </c>
      <c r="E390" s="282" t="s">
        <v>541</v>
      </c>
      <c r="F390" s="283" t="s">
        <v>542</v>
      </c>
      <c r="G390" s="284" t="s">
        <v>538</v>
      </c>
      <c r="H390" s="285">
        <v>0.059999999999999998</v>
      </c>
      <c r="I390" s="286"/>
      <c r="J390" s="287">
        <f>ROUND(I390*H390,2)</f>
        <v>0</v>
      </c>
      <c r="K390" s="283" t="s">
        <v>158</v>
      </c>
      <c r="L390" s="288"/>
      <c r="M390" s="289" t="s">
        <v>21</v>
      </c>
      <c r="N390" s="290" t="s">
        <v>44</v>
      </c>
      <c r="O390" s="87"/>
      <c r="P390" s="230">
        <f>O390*H390</f>
        <v>0</v>
      </c>
      <c r="Q390" s="230">
        <v>0.00040999999999999999</v>
      </c>
      <c r="R390" s="230">
        <f>Q390*H390</f>
        <v>2.4599999999999998E-05</v>
      </c>
      <c r="S390" s="230">
        <v>0</v>
      </c>
      <c r="T390" s="231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32" t="s">
        <v>372</v>
      </c>
      <c r="AT390" s="232" t="s">
        <v>407</v>
      </c>
      <c r="AU390" s="232" t="s">
        <v>83</v>
      </c>
      <c r="AY390" s="19" t="s">
        <v>151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9" t="s">
        <v>81</v>
      </c>
      <c r="BK390" s="233">
        <f>ROUND(I390*H390,2)</f>
        <v>0</v>
      </c>
      <c r="BL390" s="19" t="s">
        <v>271</v>
      </c>
      <c r="BM390" s="232" t="s">
        <v>1515</v>
      </c>
    </row>
    <row r="391" s="2" customFormat="1">
      <c r="A391" s="41"/>
      <c r="B391" s="42"/>
      <c r="C391" s="43"/>
      <c r="D391" s="234" t="s">
        <v>161</v>
      </c>
      <c r="E391" s="43"/>
      <c r="F391" s="235" t="s">
        <v>542</v>
      </c>
      <c r="G391" s="43"/>
      <c r="H391" s="43"/>
      <c r="I391" s="139"/>
      <c r="J391" s="43"/>
      <c r="K391" s="43"/>
      <c r="L391" s="47"/>
      <c r="M391" s="236"/>
      <c r="N391" s="237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19" t="s">
        <v>161</v>
      </c>
      <c r="AU391" s="19" t="s">
        <v>83</v>
      </c>
    </row>
    <row r="392" s="2" customFormat="1" ht="21.75" customHeight="1">
      <c r="A392" s="41"/>
      <c r="B392" s="42"/>
      <c r="C392" s="221" t="s">
        <v>566</v>
      </c>
      <c r="D392" s="221" t="s">
        <v>154</v>
      </c>
      <c r="E392" s="222" t="s">
        <v>1142</v>
      </c>
      <c r="F392" s="223" t="s">
        <v>1143</v>
      </c>
      <c r="G392" s="224" t="s">
        <v>157</v>
      </c>
      <c r="H392" s="225">
        <v>18</v>
      </c>
      <c r="I392" s="226"/>
      <c r="J392" s="227">
        <f>ROUND(I392*H392,2)</f>
        <v>0</v>
      </c>
      <c r="K392" s="223" t="s">
        <v>21</v>
      </c>
      <c r="L392" s="47"/>
      <c r="M392" s="228" t="s">
        <v>21</v>
      </c>
      <c r="N392" s="229" t="s">
        <v>44</v>
      </c>
      <c r="O392" s="87"/>
      <c r="P392" s="230">
        <f>O392*H392</f>
        <v>0</v>
      </c>
      <c r="Q392" s="230">
        <v>0.00040000000000000002</v>
      </c>
      <c r="R392" s="230">
        <f>Q392*H392</f>
        <v>0.0072000000000000007</v>
      </c>
      <c r="S392" s="230">
        <v>0</v>
      </c>
      <c r="T392" s="231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32" t="s">
        <v>271</v>
      </c>
      <c r="AT392" s="232" t="s">
        <v>154</v>
      </c>
      <c r="AU392" s="232" t="s">
        <v>83</v>
      </c>
      <c r="AY392" s="19" t="s">
        <v>151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9" t="s">
        <v>81</v>
      </c>
      <c r="BK392" s="233">
        <f>ROUND(I392*H392,2)</f>
        <v>0</v>
      </c>
      <c r="BL392" s="19" t="s">
        <v>271</v>
      </c>
      <c r="BM392" s="232" t="s">
        <v>1516</v>
      </c>
    </row>
    <row r="393" s="2" customFormat="1">
      <c r="A393" s="41"/>
      <c r="B393" s="42"/>
      <c r="C393" s="43"/>
      <c r="D393" s="234" t="s">
        <v>161</v>
      </c>
      <c r="E393" s="43"/>
      <c r="F393" s="235" t="s">
        <v>1145</v>
      </c>
      <c r="G393" s="43"/>
      <c r="H393" s="43"/>
      <c r="I393" s="139"/>
      <c r="J393" s="43"/>
      <c r="K393" s="43"/>
      <c r="L393" s="47"/>
      <c r="M393" s="236"/>
      <c r="N393" s="237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19" t="s">
        <v>161</v>
      </c>
      <c r="AU393" s="19" t="s">
        <v>83</v>
      </c>
    </row>
    <row r="394" s="13" customFormat="1">
      <c r="A394" s="13"/>
      <c r="B394" s="238"/>
      <c r="C394" s="239"/>
      <c r="D394" s="234" t="s">
        <v>163</v>
      </c>
      <c r="E394" s="240" t="s">
        <v>21</v>
      </c>
      <c r="F394" s="241" t="s">
        <v>1517</v>
      </c>
      <c r="G394" s="239"/>
      <c r="H394" s="242">
        <v>18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163</v>
      </c>
      <c r="AU394" s="248" t="s">
        <v>83</v>
      </c>
      <c r="AV394" s="13" t="s">
        <v>83</v>
      </c>
      <c r="AW394" s="13" t="s">
        <v>35</v>
      </c>
      <c r="AX394" s="13" t="s">
        <v>81</v>
      </c>
      <c r="AY394" s="248" t="s">
        <v>151</v>
      </c>
    </row>
    <row r="395" s="2" customFormat="1" ht="21.75" customHeight="1">
      <c r="A395" s="41"/>
      <c r="B395" s="42"/>
      <c r="C395" s="221" t="s">
        <v>572</v>
      </c>
      <c r="D395" s="221" t="s">
        <v>154</v>
      </c>
      <c r="E395" s="222" t="s">
        <v>1147</v>
      </c>
      <c r="F395" s="223" t="s">
        <v>1148</v>
      </c>
      <c r="G395" s="224" t="s">
        <v>157</v>
      </c>
      <c r="H395" s="225">
        <v>10</v>
      </c>
      <c r="I395" s="226"/>
      <c r="J395" s="227">
        <f>ROUND(I395*H395,2)</f>
        <v>0</v>
      </c>
      <c r="K395" s="223" t="s">
        <v>21</v>
      </c>
      <c r="L395" s="47"/>
      <c r="M395" s="228" t="s">
        <v>21</v>
      </c>
      <c r="N395" s="229" t="s">
        <v>44</v>
      </c>
      <c r="O395" s="87"/>
      <c r="P395" s="230">
        <f>O395*H395</f>
        <v>0</v>
      </c>
      <c r="Q395" s="230">
        <v>0.00040000000000000002</v>
      </c>
      <c r="R395" s="230">
        <f>Q395*H395</f>
        <v>0.0040000000000000001</v>
      </c>
      <c r="S395" s="230">
        <v>0</v>
      </c>
      <c r="T395" s="23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32" t="s">
        <v>271</v>
      </c>
      <c r="AT395" s="232" t="s">
        <v>154</v>
      </c>
      <c r="AU395" s="232" t="s">
        <v>83</v>
      </c>
      <c r="AY395" s="19" t="s">
        <v>151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9" t="s">
        <v>81</v>
      </c>
      <c r="BK395" s="233">
        <f>ROUND(I395*H395,2)</f>
        <v>0</v>
      </c>
      <c r="BL395" s="19" t="s">
        <v>271</v>
      </c>
      <c r="BM395" s="232" t="s">
        <v>1518</v>
      </c>
    </row>
    <row r="396" s="2" customFormat="1">
      <c r="A396" s="41"/>
      <c r="B396" s="42"/>
      <c r="C396" s="43"/>
      <c r="D396" s="234" t="s">
        <v>161</v>
      </c>
      <c r="E396" s="43"/>
      <c r="F396" s="235" t="s">
        <v>1150</v>
      </c>
      <c r="G396" s="43"/>
      <c r="H396" s="43"/>
      <c r="I396" s="139"/>
      <c r="J396" s="43"/>
      <c r="K396" s="43"/>
      <c r="L396" s="47"/>
      <c r="M396" s="236"/>
      <c r="N396" s="237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161</v>
      </c>
      <c r="AU396" s="19" t="s">
        <v>83</v>
      </c>
    </row>
    <row r="397" s="13" customFormat="1">
      <c r="A397" s="13"/>
      <c r="B397" s="238"/>
      <c r="C397" s="239"/>
      <c r="D397" s="234" t="s">
        <v>163</v>
      </c>
      <c r="E397" s="240" t="s">
        <v>21</v>
      </c>
      <c r="F397" s="241" t="s">
        <v>1519</v>
      </c>
      <c r="G397" s="239"/>
      <c r="H397" s="242">
        <v>10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163</v>
      </c>
      <c r="AU397" s="248" t="s">
        <v>83</v>
      </c>
      <c r="AV397" s="13" t="s">
        <v>83</v>
      </c>
      <c r="AW397" s="13" t="s">
        <v>35</v>
      </c>
      <c r="AX397" s="13" t="s">
        <v>81</v>
      </c>
      <c r="AY397" s="248" t="s">
        <v>151</v>
      </c>
    </row>
    <row r="398" s="2" customFormat="1" ht="33" customHeight="1">
      <c r="A398" s="41"/>
      <c r="B398" s="42"/>
      <c r="C398" s="221" t="s">
        <v>577</v>
      </c>
      <c r="D398" s="221" t="s">
        <v>154</v>
      </c>
      <c r="E398" s="222" t="s">
        <v>1520</v>
      </c>
      <c r="F398" s="223" t="s">
        <v>1521</v>
      </c>
      <c r="G398" s="224" t="s">
        <v>157</v>
      </c>
      <c r="H398" s="225">
        <v>1</v>
      </c>
      <c r="I398" s="226"/>
      <c r="J398" s="227">
        <f>ROUND(I398*H398,2)</f>
        <v>0</v>
      </c>
      <c r="K398" s="223" t="s">
        <v>21</v>
      </c>
      <c r="L398" s="47"/>
      <c r="M398" s="228" t="s">
        <v>21</v>
      </c>
      <c r="N398" s="229" t="s">
        <v>44</v>
      </c>
      <c r="O398" s="87"/>
      <c r="P398" s="230">
        <f>O398*H398</f>
        <v>0</v>
      </c>
      <c r="Q398" s="230">
        <v>0.00025999999999999998</v>
      </c>
      <c r="R398" s="230">
        <f>Q398*H398</f>
        <v>0.00025999999999999998</v>
      </c>
      <c r="S398" s="230">
        <v>0</v>
      </c>
      <c r="T398" s="231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32" t="s">
        <v>271</v>
      </c>
      <c r="AT398" s="232" t="s">
        <v>154</v>
      </c>
      <c r="AU398" s="232" t="s">
        <v>83</v>
      </c>
      <c r="AY398" s="19" t="s">
        <v>151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9" t="s">
        <v>81</v>
      </c>
      <c r="BK398" s="233">
        <f>ROUND(I398*H398,2)</f>
        <v>0</v>
      </c>
      <c r="BL398" s="19" t="s">
        <v>271</v>
      </c>
      <c r="BM398" s="232" t="s">
        <v>1522</v>
      </c>
    </row>
    <row r="399" s="2" customFormat="1">
      <c r="A399" s="41"/>
      <c r="B399" s="42"/>
      <c r="C399" s="43"/>
      <c r="D399" s="234" t="s">
        <v>161</v>
      </c>
      <c r="E399" s="43"/>
      <c r="F399" s="235" t="s">
        <v>1523</v>
      </c>
      <c r="G399" s="43"/>
      <c r="H399" s="43"/>
      <c r="I399" s="139"/>
      <c r="J399" s="43"/>
      <c r="K399" s="43"/>
      <c r="L399" s="47"/>
      <c r="M399" s="236"/>
      <c r="N399" s="237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161</v>
      </c>
      <c r="AU399" s="19" t="s">
        <v>83</v>
      </c>
    </row>
    <row r="400" s="13" customFormat="1">
      <c r="A400" s="13"/>
      <c r="B400" s="238"/>
      <c r="C400" s="239"/>
      <c r="D400" s="234" t="s">
        <v>163</v>
      </c>
      <c r="E400" s="240" t="s">
        <v>21</v>
      </c>
      <c r="F400" s="241" t="s">
        <v>1524</v>
      </c>
      <c r="G400" s="239"/>
      <c r="H400" s="242">
        <v>1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163</v>
      </c>
      <c r="AU400" s="248" t="s">
        <v>83</v>
      </c>
      <c r="AV400" s="13" t="s">
        <v>83</v>
      </c>
      <c r="AW400" s="13" t="s">
        <v>35</v>
      </c>
      <c r="AX400" s="13" t="s">
        <v>73</v>
      </c>
      <c r="AY400" s="248" t="s">
        <v>151</v>
      </c>
    </row>
    <row r="401" s="14" customFormat="1">
      <c r="A401" s="14"/>
      <c r="B401" s="249"/>
      <c r="C401" s="250"/>
      <c r="D401" s="234" t="s">
        <v>163</v>
      </c>
      <c r="E401" s="251" t="s">
        <v>21</v>
      </c>
      <c r="F401" s="252" t="s">
        <v>177</v>
      </c>
      <c r="G401" s="250"/>
      <c r="H401" s="253">
        <v>1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9" t="s">
        <v>163</v>
      </c>
      <c r="AU401" s="259" t="s">
        <v>83</v>
      </c>
      <c r="AV401" s="14" t="s">
        <v>159</v>
      </c>
      <c r="AW401" s="14" t="s">
        <v>35</v>
      </c>
      <c r="AX401" s="14" t="s">
        <v>81</v>
      </c>
      <c r="AY401" s="259" t="s">
        <v>151</v>
      </c>
    </row>
    <row r="402" s="2" customFormat="1" ht="21.75" customHeight="1">
      <c r="A402" s="41"/>
      <c r="B402" s="42"/>
      <c r="C402" s="221" t="s">
        <v>583</v>
      </c>
      <c r="D402" s="221" t="s">
        <v>154</v>
      </c>
      <c r="E402" s="222" t="s">
        <v>1525</v>
      </c>
      <c r="F402" s="223" t="s">
        <v>1526</v>
      </c>
      <c r="G402" s="224" t="s">
        <v>297</v>
      </c>
      <c r="H402" s="225">
        <v>2.46</v>
      </c>
      <c r="I402" s="226"/>
      <c r="J402" s="227">
        <f>ROUND(I402*H402,2)</f>
        <v>0</v>
      </c>
      <c r="K402" s="223" t="s">
        <v>158</v>
      </c>
      <c r="L402" s="47"/>
      <c r="M402" s="228" t="s">
        <v>21</v>
      </c>
      <c r="N402" s="229" t="s">
        <v>44</v>
      </c>
      <c r="O402" s="87"/>
      <c r="P402" s="230">
        <f>O402*H402</f>
        <v>0</v>
      </c>
      <c r="Q402" s="230">
        <v>0</v>
      </c>
      <c r="R402" s="230">
        <f>Q402*H402</f>
        <v>0</v>
      </c>
      <c r="S402" s="230">
        <v>0.0044000000000000003</v>
      </c>
      <c r="T402" s="231">
        <f>S402*H402</f>
        <v>0.010824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32" t="s">
        <v>159</v>
      </c>
      <c r="AT402" s="232" t="s">
        <v>154</v>
      </c>
      <c r="AU402" s="232" t="s">
        <v>83</v>
      </c>
      <c r="AY402" s="19" t="s">
        <v>151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9" t="s">
        <v>81</v>
      </c>
      <c r="BK402" s="233">
        <f>ROUND(I402*H402,2)</f>
        <v>0</v>
      </c>
      <c r="BL402" s="19" t="s">
        <v>159</v>
      </c>
      <c r="BM402" s="232" t="s">
        <v>1527</v>
      </c>
    </row>
    <row r="403" s="2" customFormat="1">
      <c r="A403" s="41"/>
      <c r="B403" s="42"/>
      <c r="C403" s="43"/>
      <c r="D403" s="234" t="s">
        <v>161</v>
      </c>
      <c r="E403" s="43"/>
      <c r="F403" s="235" t="s">
        <v>1528</v>
      </c>
      <c r="G403" s="43"/>
      <c r="H403" s="43"/>
      <c r="I403" s="139"/>
      <c r="J403" s="43"/>
      <c r="K403" s="43"/>
      <c r="L403" s="47"/>
      <c r="M403" s="236"/>
      <c r="N403" s="237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19" t="s">
        <v>161</v>
      </c>
      <c r="AU403" s="19" t="s">
        <v>83</v>
      </c>
    </row>
    <row r="404" s="13" customFormat="1">
      <c r="A404" s="13"/>
      <c r="B404" s="238"/>
      <c r="C404" s="239"/>
      <c r="D404" s="234" t="s">
        <v>163</v>
      </c>
      <c r="E404" s="240" t="s">
        <v>21</v>
      </c>
      <c r="F404" s="241" t="s">
        <v>1529</v>
      </c>
      <c r="G404" s="239"/>
      <c r="H404" s="242">
        <v>2.46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8" t="s">
        <v>163</v>
      </c>
      <c r="AU404" s="248" t="s">
        <v>83</v>
      </c>
      <c r="AV404" s="13" t="s">
        <v>83</v>
      </c>
      <c r="AW404" s="13" t="s">
        <v>35</v>
      </c>
      <c r="AX404" s="13" t="s">
        <v>81</v>
      </c>
      <c r="AY404" s="248" t="s">
        <v>151</v>
      </c>
    </row>
    <row r="405" s="2" customFormat="1" ht="33" customHeight="1">
      <c r="A405" s="41"/>
      <c r="B405" s="42"/>
      <c r="C405" s="221" t="s">
        <v>589</v>
      </c>
      <c r="D405" s="221" t="s">
        <v>154</v>
      </c>
      <c r="E405" s="222" t="s">
        <v>1530</v>
      </c>
      <c r="F405" s="223" t="s">
        <v>1531</v>
      </c>
      <c r="G405" s="224" t="s">
        <v>297</v>
      </c>
      <c r="H405" s="225">
        <v>1.52</v>
      </c>
      <c r="I405" s="226"/>
      <c r="J405" s="227">
        <f>ROUND(I405*H405,2)</f>
        <v>0</v>
      </c>
      <c r="K405" s="223" t="s">
        <v>158</v>
      </c>
      <c r="L405" s="47"/>
      <c r="M405" s="228" t="s">
        <v>21</v>
      </c>
      <c r="N405" s="229" t="s">
        <v>44</v>
      </c>
      <c r="O405" s="87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32" t="s">
        <v>271</v>
      </c>
      <c r="AT405" s="232" t="s">
        <v>154</v>
      </c>
      <c r="AU405" s="232" t="s">
        <v>83</v>
      </c>
      <c r="AY405" s="19" t="s">
        <v>151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9" t="s">
        <v>81</v>
      </c>
      <c r="BK405" s="233">
        <f>ROUND(I405*H405,2)</f>
        <v>0</v>
      </c>
      <c r="BL405" s="19" t="s">
        <v>271</v>
      </c>
      <c r="BM405" s="232" t="s">
        <v>1532</v>
      </c>
    </row>
    <row r="406" s="2" customFormat="1">
      <c r="A406" s="41"/>
      <c r="B406" s="42"/>
      <c r="C406" s="43"/>
      <c r="D406" s="234" t="s">
        <v>161</v>
      </c>
      <c r="E406" s="43"/>
      <c r="F406" s="235" t="s">
        <v>1533</v>
      </c>
      <c r="G406" s="43"/>
      <c r="H406" s="43"/>
      <c r="I406" s="139"/>
      <c r="J406" s="43"/>
      <c r="K406" s="43"/>
      <c r="L406" s="47"/>
      <c r="M406" s="236"/>
      <c r="N406" s="237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19" t="s">
        <v>161</v>
      </c>
      <c r="AU406" s="19" t="s">
        <v>83</v>
      </c>
    </row>
    <row r="407" s="13" customFormat="1">
      <c r="A407" s="13"/>
      <c r="B407" s="238"/>
      <c r="C407" s="239"/>
      <c r="D407" s="234" t="s">
        <v>163</v>
      </c>
      <c r="E407" s="240" t="s">
        <v>21</v>
      </c>
      <c r="F407" s="241" t="s">
        <v>1534</v>
      </c>
      <c r="G407" s="239"/>
      <c r="H407" s="242">
        <v>1.52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163</v>
      </c>
      <c r="AU407" s="248" t="s">
        <v>83</v>
      </c>
      <c r="AV407" s="13" t="s">
        <v>83</v>
      </c>
      <c r="AW407" s="13" t="s">
        <v>35</v>
      </c>
      <c r="AX407" s="13" t="s">
        <v>81</v>
      </c>
      <c r="AY407" s="248" t="s">
        <v>151</v>
      </c>
    </row>
    <row r="408" s="2" customFormat="1" ht="21.75" customHeight="1">
      <c r="A408" s="41"/>
      <c r="B408" s="42"/>
      <c r="C408" s="281" t="s">
        <v>595</v>
      </c>
      <c r="D408" s="281" t="s">
        <v>407</v>
      </c>
      <c r="E408" s="282" t="s">
        <v>1535</v>
      </c>
      <c r="F408" s="283" t="s">
        <v>1536</v>
      </c>
      <c r="G408" s="284" t="s">
        <v>173</v>
      </c>
      <c r="H408" s="285">
        <v>0.012999999999999999</v>
      </c>
      <c r="I408" s="286"/>
      <c r="J408" s="287">
        <f>ROUND(I408*H408,2)</f>
        <v>0</v>
      </c>
      <c r="K408" s="283" t="s">
        <v>158</v>
      </c>
      <c r="L408" s="288"/>
      <c r="M408" s="289" t="s">
        <v>21</v>
      </c>
      <c r="N408" s="290" t="s">
        <v>44</v>
      </c>
      <c r="O408" s="87"/>
      <c r="P408" s="230">
        <f>O408*H408</f>
        <v>0</v>
      </c>
      <c r="Q408" s="230">
        <v>0.55000000000000004</v>
      </c>
      <c r="R408" s="230">
        <f>Q408*H408</f>
        <v>0.0071500000000000001</v>
      </c>
      <c r="S408" s="230">
        <v>0</v>
      </c>
      <c r="T408" s="231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32" t="s">
        <v>372</v>
      </c>
      <c r="AT408" s="232" t="s">
        <v>407</v>
      </c>
      <c r="AU408" s="232" t="s">
        <v>83</v>
      </c>
      <c r="AY408" s="19" t="s">
        <v>151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19" t="s">
        <v>81</v>
      </c>
      <c r="BK408" s="233">
        <f>ROUND(I408*H408,2)</f>
        <v>0</v>
      </c>
      <c r="BL408" s="19" t="s">
        <v>271</v>
      </c>
      <c r="BM408" s="232" t="s">
        <v>1537</v>
      </c>
    </row>
    <row r="409" s="2" customFormat="1">
      <c r="A409" s="41"/>
      <c r="B409" s="42"/>
      <c r="C409" s="43"/>
      <c r="D409" s="234" t="s">
        <v>161</v>
      </c>
      <c r="E409" s="43"/>
      <c r="F409" s="235" t="s">
        <v>1536</v>
      </c>
      <c r="G409" s="43"/>
      <c r="H409" s="43"/>
      <c r="I409" s="139"/>
      <c r="J409" s="43"/>
      <c r="K409" s="43"/>
      <c r="L409" s="47"/>
      <c r="M409" s="236"/>
      <c r="N409" s="237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161</v>
      </c>
      <c r="AU409" s="19" t="s">
        <v>83</v>
      </c>
    </row>
    <row r="410" s="13" customFormat="1">
      <c r="A410" s="13"/>
      <c r="B410" s="238"/>
      <c r="C410" s="239"/>
      <c r="D410" s="234" t="s">
        <v>163</v>
      </c>
      <c r="E410" s="240" t="s">
        <v>21</v>
      </c>
      <c r="F410" s="241" t="s">
        <v>1538</v>
      </c>
      <c r="G410" s="239"/>
      <c r="H410" s="242">
        <v>0.012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163</v>
      </c>
      <c r="AU410" s="248" t="s">
        <v>83</v>
      </c>
      <c r="AV410" s="13" t="s">
        <v>83</v>
      </c>
      <c r="AW410" s="13" t="s">
        <v>35</v>
      </c>
      <c r="AX410" s="13" t="s">
        <v>81</v>
      </c>
      <c r="AY410" s="248" t="s">
        <v>151</v>
      </c>
    </row>
    <row r="411" s="13" customFormat="1">
      <c r="A411" s="13"/>
      <c r="B411" s="238"/>
      <c r="C411" s="239"/>
      <c r="D411" s="234" t="s">
        <v>163</v>
      </c>
      <c r="E411" s="239"/>
      <c r="F411" s="241" t="s">
        <v>1539</v>
      </c>
      <c r="G411" s="239"/>
      <c r="H411" s="242">
        <v>0.012999999999999999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163</v>
      </c>
      <c r="AU411" s="248" t="s">
        <v>83</v>
      </c>
      <c r="AV411" s="13" t="s">
        <v>83</v>
      </c>
      <c r="AW411" s="13" t="s">
        <v>4</v>
      </c>
      <c r="AX411" s="13" t="s">
        <v>81</v>
      </c>
      <c r="AY411" s="248" t="s">
        <v>151</v>
      </c>
    </row>
    <row r="412" s="2" customFormat="1" ht="16.5" customHeight="1">
      <c r="A412" s="41"/>
      <c r="B412" s="42"/>
      <c r="C412" s="281" t="s">
        <v>602</v>
      </c>
      <c r="D412" s="281" t="s">
        <v>407</v>
      </c>
      <c r="E412" s="282" t="s">
        <v>629</v>
      </c>
      <c r="F412" s="283" t="s">
        <v>630</v>
      </c>
      <c r="G412" s="284" t="s">
        <v>157</v>
      </c>
      <c r="H412" s="285">
        <v>8</v>
      </c>
      <c r="I412" s="286"/>
      <c r="J412" s="287">
        <f>ROUND(I412*H412,2)</f>
        <v>0</v>
      </c>
      <c r="K412" s="283" t="s">
        <v>21</v>
      </c>
      <c r="L412" s="288"/>
      <c r="M412" s="289" t="s">
        <v>21</v>
      </c>
      <c r="N412" s="290" t="s">
        <v>44</v>
      </c>
      <c r="O412" s="87"/>
      <c r="P412" s="230">
        <f>O412*H412</f>
        <v>0</v>
      </c>
      <c r="Q412" s="230">
        <v>0.00024000000000000001</v>
      </c>
      <c r="R412" s="230">
        <f>Q412*H412</f>
        <v>0.0019200000000000001</v>
      </c>
      <c r="S412" s="230">
        <v>0</v>
      </c>
      <c r="T412" s="231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32" t="s">
        <v>372</v>
      </c>
      <c r="AT412" s="232" t="s">
        <v>407</v>
      </c>
      <c r="AU412" s="232" t="s">
        <v>83</v>
      </c>
      <c r="AY412" s="19" t="s">
        <v>151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9" t="s">
        <v>81</v>
      </c>
      <c r="BK412" s="233">
        <f>ROUND(I412*H412,2)</f>
        <v>0</v>
      </c>
      <c r="BL412" s="19" t="s">
        <v>271</v>
      </c>
      <c r="BM412" s="232" t="s">
        <v>1540</v>
      </c>
    </row>
    <row r="413" s="2" customFormat="1">
      <c r="A413" s="41"/>
      <c r="B413" s="42"/>
      <c r="C413" s="43"/>
      <c r="D413" s="234" t="s">
        <v>161</v>
      </c>
      <c r="E413" s="43"/>
      <c r="F413" s="235" t="s">
        <v>630</v>
      </c>
      <c r="G413" s="43"/>
      <c r="H413" s="43"/>
      <c r="I413" s="139"/>
      <c r="J413" s="43"/>
      <c r="K413" s="43"/>
      <c r="L413" s="47"/>
      <c r="M413" s="236"/>
      <c r="N413" s="237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9" t="s">
        <v>161</v>
      </c>
      <c r="AU413" s="19" t="s">
        <v>83</v>
      </c>
    </row>
    <row r="414" s="13" customFormat="1">
      <c r="A414" s="13"/>
      <c r="B414" s="238"/>
      <c r="C414" s="239"/>
      <c r="D414" s="234" t="s">
        <v>163</v>
      </c>
      <c r="E414" s="240" t="s">
        <v>21</v>
      </c>
      <c r="F414" s="241" t="s">
        <v>1541</v>
      </c>
      <c r="G414" s="239"/>
      <c r="H414" s="242">
        <v>8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163</v>
      </c>
      <c r="AU414" s="248" t="s">
        <v>83</v>
      </c>
      <c r="AV414" s="13" t="s">
        <v>83</v>
      </c>
      <c r="AW414" s="13" t="s">
        <v>35</v>
      </c>
      <c r="AX414" s="13" t="s">
        <v>73</v>
      </c>
      <c r="AY414" s="248" t="s">
        <v>151</v>
      </c>
    </row>
    <row r="415" s="14" customFormat="1">
      <c r="A415" s="14"/>
      <c r="B415" s="249"/>
      <c r="C415" s="250"/>
      <c r="D415" s="234" t="s">
        <v>163</v>
      </c>
      <c r="E415" s="251" t="s">
        <v>21</v>
      </c>
      <c r="F415" s="252" t="s">
        <v>177</v>
      </c>
      <c r="G415" s="250"/>
      <c r="H415" s="253">
        <v>8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9" t="s">
        <v>163</v>
      </c>
      <c r="AU415" s="259" t="s">
        <v>83</v>
      </c>
      <c r="AV415" s="14" t="s">
        <v>159</v>
      </c>
      <c r="AW415" s="14" t="s">
        <v>35</v>
      </c>
      <c r="AX415" s="14" t="s">
        <v>81</v>
      </c>
      <c r="AY415" s="259" t="s">
        <v>151</v>
      </c>
    </row>
    <row r="416" s="2" customFormat="1" ht="21.75" customHeight="1">
      <c r="A416" s="41"/>
      <c r="B416" s="42"/>
      <c r="C416" s="221" t="s">
        <v>607</v>
      </c>
      <c r="D416" s="221" t="s">
        <v>154</v>
      </c>
      <c r="E416" s="222" t="s">
        <v>1542</v>
      </c>
      <c r="F416" s="223" t="s">
        <v>1543</v>
      </c>
      <c r="G416" s="224" t="s">
        <v>173</v>
      </c>
      <c r="H416" s="225">
        <v>0.012</v>
      </c>
      <c r="I416" s="226"/>
      <c r="J416" s="227">
        <f>ROUND(I416*H416,2)</f>
        <v>0</v>
      </c>
      <c r="K416" s="223" t="s">
        <v>158</v>
      </c>
      <c r="L416" s="47"/>
      <c r="M416" s="228" t="s">
        <v>21</v>
      </c>
      <c r="N416" s="229" t="s">
        <v>44</v>
      </c>
      <c r="O416" s="87"/>
      <c r="P416" s="230">
        <f>O416*H416</f>
        <v>0</v>
      </c>
      <c r="Q416" s="230">
        <v>0.012659999999999999</v>
      </c>
      <c r="R416" s="230">
        <f>Q416*H416</f>
        <v>0.00015192</v>
      </c>
      <c r="S416" s="230">
        <v>0</v>
      </c>
      <c r="T416" s="231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32" t="s">
        <v>271</v>
      </c>
      <c r="AT416" s="232" t="s">
        <v>154</v>
      </c>
      <c r="AU416" s="232" t="s">
        <v>83</v>
      </c>
      <c r="AY416" s="19" t="s">
        <v>151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9" t="s">
        <v>81</v>
      </c>
      <c r="BK416" s="233">
        <f>ROUND(I416*H416,2)</f>
        <v>0</v>
      </c>
      <c r="BL416" s="19" t="s">
        <v>271</v>
      </c>
      <c r="BM416" s="232" t="s">
        <v>1544</v>
      </c>
    </row>
    <row r="417" s="2" customFormat="1">
      <c r="A417" s="41"/>
      <c r="B417" s="42"/>
      <c r="C417" s="43"/>
      <c r="D417" s="234" t="s">
        <v>161</v>
      </c>
      <c r="E417" s="43"/>
      <c r="F417" s="235" t="s">
        <v>1545</v>
      </c>
      <c r="G417" s="43"/>
      <c r="H417" s="43"/>
      <c r="I417" s="139"/>
      <c r="J417" s="43"/>
      <c r="K417" s="43"/>
      <c r="L417" s="47"/>
      <c r="M417" s="236"/>
      <c r="N417" s="237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19" t="s">
        <v>161</v>
      </c>
      <c r="AU417" s="19" t="s">
        <v>83</v>
      </c>
    </row>
    <row r="418" s="13" customFormat="1">
      <c r="A418" s="13"/>
      <c r="B418" s="238"/>
      <c r="C418" s="239"/>
      <c r="D418" s="234" t="s">
        <v>163</v>
      </c>
      <c r="E418" s="240" t="s">
        <v>21</v>
      </c>
      <c r="F418" s="241" t="s">
        <v>1546</v>
      </c>
      <c r="G418" s="239"/>
      <c r="H418" s="242">
        <v>0.012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163</v>
      </c>
      <c r="AU418" s="248" t="s">
        <v>83</v>
      </c>
      <c r="AV418" s="13" t="s">
        <v>83</v>
      </c>
      <c r="AW418" s="13" t="s">
        <v>35</v>
      </c>
      <c r="AX418" s="13" t="s">
        <v>81</v>
      </c>
      <c r="AY418" s="248" t="s">
        <v>151</v>
      </c>
    </row>
    <row r="419" s="2" customFormat="1" ht="44.25" customHeight="1">
      <c r="A419" s="41"/>
      <c r="B419" s="42"/>
      <c r="C419" s="221" t="s">
        <v>614</v>
      </c>
      <c r="D419" s="221" t="s">
        <v>154</v>
      </c>
      <c r="E419" s="222" t="s">
        <v>1157</v>
      </c>
      <c r="F419" s="223" t="s">
        <v>1158</v>
      </c>
      <c r="G419" s="224" t="s">
        <v>157</v>
      </c>
      <c r="H419" s="225">
        <v>5</v>
      </c>
      <c r="I419" s="226"/>
      <c r="J419" s="227">
        <f>ROUND(I419*H419,2)</f>
        <v>0</v>
      </c>
      <c r="K419" s="223" t="s">
        <v>21</v>
      </c>
      <c r="L419" s="47"/>
      <c r="M419" s="228" t="s">
        <v>21</v>
      </c>
      <c r="N419" s="229" t="s">
        <v>44</v>
      </c>
      <c r="O419" s="87"/>
      <c r="P419" s="230">
        <f>O419*H419</f>
        <v>0</v>
      </c>
      <c r="Q419" s="230">
        <v>0.021999999999999999</v>
      </c>
      <c r="R419" s="230">
        <f>Q419*H419</f>
        <v>0.10999999999999999</v>
      </c>
      <c r="S419" s="230">
        <v>0</v>
      </c>
      <c r="T419" s="231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32" t="s">
        <v>271</v>
      </c>
      <c r="AT419" s="232" t="s">
        <v>154</v>
      </c>
      <c r="AU419" s="232" t="s">
        <v>83</v>
      </c>
      <c r="AY419" s="19" t="s">
        <v>151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9" t="s">
        <v>81</v>
      </c>
      <c r="BK419" s="233">
        <f>ROUND(I419*H419,2)</f>
        <v>0</v>
      </c>
      <c r="BL419" s="19" t="s">
        <v>271</v>
      </c>
      <c r="BM419" s="232" t="s">
        <v>1547</v>
      </c>
    </row>
    <row r="420" s="2" customFormat="1">
      <c r="A420" s="41"/>
      <c r="B420" s="42"/>
      <c r="C420" s="43"/>
      <c r="D420" s="234" t="s">
        <v>161</v>
      </c>
      <c r="E420" s="43"/>
      <c r="F420" s="235" t="s">
        <v>1158</v>
      </c>
      <c r="G420" s="43"/>
      <c r="H420" s="43"/>
      <c r="I420" s="139"/>
      <c r="J420" s="43"/>
      <c r="K420" s="43"/>
      <c r="L420" s="47"/>
      <c r="M420" s="236"/>
      <c r="N420" s="237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161</v>
      </c>
      <c r="AU420" s="19" t="s">
        <v>83</v>
      </c>
    </row>
    <row r="421" s="2" customFormat="1" ht="44.25" customHeight="1">
      <c r="A421" s="41"/>
      <c r="B421" s="42"/>
      <c r="C421" s="221" t="s">
        <v>618</v>
      </c>
      <c r="D421" s="221" t="s">
        <v>154</v>
      </c>
      <c r="E421" s="222" t="s">
        <v>1160</v>
      </c>
      <c r="F421" s="223" t="s">
        <v>1161</v>
      </c>
      <c r="G421" s="224" t="s">
        <v>157</v>
      </c>
      <c r="H421" s="225">
        <v>1</v>
      </c>
      <c r="I421" s="226"/>
      <c r="J421" s="227">
        <f>ROUND(I421*H421,2)</f>
        <v>0</v>
      </c>
      <c r="K421" s="223" t="s">
        <v>21</v>
      </c>
      <c r="L421" s="47"/>
      <c r="M421" s="228" t="s">
        <v>21</v>
      </c>
      <c r="N421" s="229" t="s">
        <v>44</v>
      </c>
      <c r="O421" s="87"/>
      <c r="P421" s="230">
        <f>O421*H421</f>
        <v>0</v>
      </c>
      <c r="Q421" s="230">
        <v>0.021999999999999999</v>
      </c>
      <c r="R421" s="230">
        <f>Q421*H421</f>
        <v>0.021999999999999999</v>
      </c>
      <c r="S421" s="230">
        <v>0</v>
      </c>
      <c r="T421" s="231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32" t="s">
        <v>271</v>
      </c>
      <c r="AT421" s="232" t="s">
        <v>154</v>
      </c>
      <c r="AU421" s="232" t="s">
        <v>83</v>
      </c>
      <c r="AY421" s="19" t="s">
        <v>151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9" t="s">
        <v>81</v>
      </c>
      <c r="BK421" s="233">
        <f>ROUND(I421*H421,2)</f>
        <v>0</v>
      </c>
      <c r="BL421" s="19" t="s">
        <v>271</v>
      </c>
      <c r="BM421" s="232" t="s">
        <v>1548</v>
      </c>
    </row>
    <row r="422" s="2" customFormat="1">
      <c r="A422" s="41"/>
      <c r="B422" s="42"/>
      <c r="C422" s="43"/>
      <c r="D422" s="234" t="s">
        <v>161</v>
      </c>
      <c r="E422" s="43"/>
      <c r="F422" s="235" t="s">
        <v>1161</v>
      </c>
      <c r="G422" s="43"/>
      <c r="H422" s="43"/>
      <c r="I422" s="139"/>
      <c r="J422" s="43"/>
      <c r="K422" s="43"/>
      <c r="L422" s="47"/>
      <c r="M422" s="236"/>
      <c r="N422" s="237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19" t="s">
        <v>161</v>
      </c>
      <c r="AU422" s="19" t="s">
        <v>83</v>
      </c>
    </row>
    <row r="423" s="2" customFormat="1" ht="44.25" customHeight="1">
      <c r="A423" s="41"/>
      <c r="B423" s="42"/>
      <c r="C423" s="221" t="s">
        <v>624</v>
      </c>
      <c r="D423" s="221" t="s">
        <v>154</v>
      </c>
      <c r="E423" s="222" t="s">
        <v>1549</v>
      </c>
      <c r="F423" s="223" t="s">
        <v>1550</v>
      </c>
      <c r="G423" s="224" t="s">
        <v>157</v>
      </c>
      <c r="H423" s="225">
        <v>1</v>
      </c>
      <c r="I423" s="226"/>
      <c r="J423" s="227">
        <f>ROUND(I423*H423,2)</f>
        <v>0</v>
      </c>
      <c r="K423" s="223" t="s">
        <v>21</v>
      </c>
      <c r="L423" s="47"/>
      <c r="M423" s="228" t="s">
        <v>21</v>
      </c>
      <c r="N423" s="229" t="s">
        <v>44</v>
      </c>
      <c r="O423" s="87"/>
      <c r="P423" s="230">
        <f>O423*H423</f>
        <v>0</v>
      </c>
      <c r="Q423" s="230">
        <v>0.021999999999999999</v>
      </c>
      <c r="R423" s="230">
        <f>Q423*H423</f>
        <v>0.021999999999999999</v>
      </c>
      <c r="S423" s="230">
        <v>0</v>
      </c>
      <c r="T423" s="231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32" t="s">
        <v>271</v>
      </c>
      <c r="AT423" s="232" t="s">
        <v>154</v>
      </c>
      <c r="AU423" s="232" t="s">
        <v>83</v>
      </c>
      <c r="AY423" s="19" t="s">
        <v>151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9" t="s">
        <v>81</v>
      </c>
      <c r="BK423" s="233">
        <f>ROUND(I423*H423,2)</f>
        <v>0</v>
      </c>
      <c r="BL423" s="19" t="s">
        <v>271</v>
      </c>
      <c r="BM423" s="232" t="s">
        <v>1551</v>
      </c>
    </row>
    <row r="424" s="2" customFormat="1">
      <c r="A424" s="41"/>
      <c r="B424" s="42"/>
      <c r="C424" s="43"/>
      <c r="D424" s="234" t="s">
        <v>161</v>
      </c>
      <c r="E424" s="43"/>
      <c r="F424" s="235" t="s">
        <v>1550</v>
      </c>
      <c r="G424" s="43"/>
      <c r="H424" s="43"/>
      <c r="I424" s="139"/>
      <c r="J424" s="43"/>
      <c r="K424" s="43"/>
      <c r="L424" s="47"/>
      <c r="M424" s="236"/>
      <c r="N424" s="237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161</v>
      </c>
      <c r="AU424" s="19" t="s">
        <v>83</v>
      </c>
    </row>
    <row r="425" s="2" customFormat="1" ht="44.25" customHeight="1">
      <c r="A425" s="41"/>
      <c r="B425" s="42"/>
      <c r="C425" s="221" t="s">
        <v>628</v>
      </c>
      <c r="D425" s="221" t="s">
        <v>154</v>
      </c>
      <c r="E425" s="222" t="s">
        <v>1552</v>
      </c>
      <c r="F425" s="223" t="s">
        <v>1553</v>
      </c>
      <c r="G425" s="224" t="s">
        <v>157</v>
      </c>
      <c r="H425" s="225">
        <v>1</v>
      </c>
      <c r="I425" s="226"/>
      <c r="J425" s="227">
        <f>ROUND(I425*H425,2)</f>
        <v>0</v>
      </c>
      <c r="K425" s="223" t="s">
        <v>21</v>
      </c>
      <c r="L425" s="47"/>
      <c r="M425" s="228" t="s">
        <v>21</v>
      </c>
      <c r="N425" s="229" t="s">
        <v>44</v>
      </c>
      <c r="O425" s="87"/>
      <c r="P425" s="230">
        <f>O425*H425</f>
        <v>0</v>
      </c>
      <c r="Q425" s="230">
        <v>0.012</v>
      </c>
      <c r="R425" s="230">
        <f>Q425*H425</f>
        <v>0.012</v>
      </c>
      <c r="S425" s="230">
        <v>0</v>
      </c>
      <c r="T425" s="231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32" t="s">
        <v>271</v>
      </c>
      <c r="AT425" s="232" t="s">
        <v>154</v>
      </c>
      <c r="AU425" s="232" t="s">
        <v>83</v>
      </c>
      <c r="AY425" s="19" t="s">
        <v>151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9" t="s">
        <v>81</v>
      </c>
      <c r="BK425" s="233">
        <f>ROUND(I425*H425,2)</f>
        <v>0</v>
      </c>
      <c r="BL425" s="19" t="s">
        <v>271</v>
      </c>
      <c r="BM425" s="232" t="s">
        <v>1554</v>
      </c>
    </row>
    <row r="426" s="2" customFormat="1">
      <c r="A426" s="41"/>
      <c r="B426" s="42"/>
      <c r="C426" s="43"/>
      <c r="D426" s="234" t="s">
        <v>161</v>
      </c>
      <c r="E426" s="43"/>
      <c r="F426" s="235" t="s">
        <v>1553</v>
      </c>
      <c r="G426" s="43"/>
      <c r="H426" s="43"/>
      <c r="I426" s="139"/>
      <c r="J426" s="43"/>
      <c r="K426" s="43"/>
      <c r="L426" s="47"/>
      <c r="M426" s="236"/>
      <c r="N426" s="237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161</v>
      </c>
      <c r="AU426" s="19" t="s">
        <v>83</v>
      </c>
    </row>
    <row r="427" s="2" customFormat="1" ht="44.25" customHeight="1">
      <c r="A427" s="41"/>
      <c r="B427" s="42"/>
      <c r="C427" s="221" t="s">
        <v>632</v>
      </c>
      <c r="D427" s="221" t="s">
        <v>154</v>
      </c>
      <c r="E427" s="222" t="s">
        <v>1555</v>
      </c>
      <c r="F427" s="223" t="s">
        <v>1556</v>
      </c>
      <c r="G427" s="224" t="s">
        <v>157</v>
      </c>
      <c r="H427" s="225">
        <v>1</v>
      </c>
      <c r="I427" s="226"/>
      <c r="J427" s="227">
        <f>ROUND(I427*H427,2)</f>
        <v>0</v>
      </c>
      <c r="K427" s="223" t="s">
        <v>21</v>
      </c>
      <c r="L427" s="47"/>
      <c r="M427" s="228" t="s">
        <v>21</v>
      </c>
      <c r="N427" s="229" t="s">
        <v>44</v>
      </c>
      <c r="O427" s="87"/>
      <c r="P427" s="230">
        <f>O427*H427</f>
        <v>0</v>
      </c>
      <c r="Q427" s="230">
        <v>0.01</v>
      </c>
      <c r="R427" s="230">
        <f>Q427*H427</f>
        <v>0.01</v>
      </c>
      <c r="S427" s="230">
        <v>0</v>
      </c>
      <c r="T427" s="231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32" t="s">
        <v>271</v>
      </c>
      <c r="AT427" s="232" t="s">
        <v>154</v>
      </c>
      <c r="AU427" s="232" t="s">
        <v>83</v>
      </c>
      <c r="AY427" s="19" t="s">
        <v>151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9" t="s">
        <v>81</v>
      </c>
      <c r="BK427" s="233">
        <f>ROUND(I427*H427,2)</f>
        <v>0</v>
      </c>
      <c r="BL427" s="19" t="s">
        <v>271</v>
      </c>
      <c r="BM427" s="232" t="s">
        <v>1557</v>
      </c>
    </row>
    <row r="428" s="2" customFormat="1">
      <c r="A428" s="41"/>
      <c r="B428" s="42"/>
      <c r="C428" s="43"/>
      <c r="D428" s="234" t="s">
        <v>161</v>
      </c>
      <c r="E428" s="43"/>
      <c r="F428" s="235" t="s">
        <v>1556</v>
      </c>
      <c r="G428" s="43"/>
      <c r="H428" s="43"/>
      <c r="I428" s="139"/>
      <c r="J428" s="43"/>
      <c r="K428" s="43"/>
      <c r="L428" s="47"/>
      <c r="M428" s="236"/>
      <c r="N428" s="237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9" t="s">
        <v>161</v>
      </c>
      <c r="AU428" s="19" t="s">
        <v>83</v>
      </c>
    </row>
    <row r="429" s="2" customFormat="1" ht="44.25" customHeight="1">
      <c r="A429" s="41"/>
      <c r="B429" s="42"/>
      <c r="C429" s="221" t="s">
        <v>639</v>
      </c>
      <c r="D429" s="221" t="s">
        <v>154</v>
      </c>
      <c r="E429" s="222" t="s">
        <v>1558</v>
      </c>
      <c r="F429" s="223" t="s">
        <v>1559</v>
      </c>
      <c r="G429" s="224" t="s">
        <v>157</v>
      </c>
      <c r="H429" s="225">
        <v>1</v>
      </c>
      <c r="I429" s="226"/>
      <c r="J429" s="227">
        <f>ROUND(I429*H429,2)</f>
        <v>0</v>
      </c>
      <c r="K429" s="223" t="s">
        <v>21</v>
      </c>
      <c r="L429" s="47"/>
      <c r="M429" s="228" t="s">
        <v>21</v>
      </c>
      <c r="N429" s="229" t="s">
        <v>44</v>
      </c>
      <c r="O429" s="87"/>
      <c r="P429" s="230">
        <f>O429*H429</f>
        <v>0</v>
      </c>
      <c r="Q429" s="230">
        <v>0.014999999999999999</v>
      </c>
      <c r="R429" s="230">
        <f>Q429*H429</f>
        <v>0.014999999999999999</v>
      </c>
      <c r="S429" s="230">
        <v>0</v>
      </c>
      <c r="T429" s="231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32" t="s">
        <v>271</v>
      </c>
      <c r="AT429" s="232" t="s">
        <v>154</v>
      </c>
      <c r="AU429" s="232" t="s">
        <v>83</v>
      </c>
      <c r="AY429" s="19" t="s">
        <v>151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9" t="s">
        <v>81</v>
      </c>
      <c r="BK429" s="233">
        <f>ROUND(I429*H429,2)</f>
        <v>0</v>
      </c>
      <c r="BL429" s="19" t="s">
        <v>271</v>
      </c>
      <c r="BM429" s="232" t="s">
        <v>1560</v>
      </c>
    </row>
    <row r="430" s="2" customFormat="1">
      <c r="A430" s="41"/>
      <c r="B430" s="42"/>
      <c r="C430" s="43"/>
      <c r="D430" s="234" t="s">
        <v>161</v>
      </c>
      <c r="E430" s="43"/>
      <c r="F430" s="235" t="s">
        <v>1559</v>
      </c>
      <c r="G430" s="43"/>
      <c r="H430" s="43"/>
      <c r="I430" s="139"/>
      <c r="J430" s="43"/>
      <c r="K430" s="43"/>
      <c r="L430" s="47"/>
      <c r="M430" s="236"/>
      <c r="N430" s="237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9" t="s">
        <v>161</v>
      </c>
      <c r="AU430" s="19" t="s">
        <v>83</v>
      </c>
    </row>
    <row r="431" s="2" customFormat="1" ht="44.25" customHeight="1">
      <c r="A431" s="41"/>
      <c r="B431" s="42"/>
      <c r="C431" s="221" t="s">
        <v>645</v>
      </c>
      <c r="D431" s="221" t="s">
        <v>154</v>
      </c>
      <c r="E431" s="222" t="s">
        <v>1561</v>
      </c>
      <c r="F431" s="223" t="s">
        <v>1562</v>
      </c>
      <c r="G431" s="224" t="s">
        <v>157</v>
      </c>
      <c r="H431" s="225">
        <v>1</v>
      </c>
      <c r="I431" s="226"/>
      <c r="J431" s="227">
        <f>ROUND(I431*H431,2)</f>
        <v>0</v>
      </c>
      <c r="K431" s="223" t="s">
        <v>21</v>
      </c>
      <c r="L431" s="47"/>
      <c r="M431" s="228" t="s">
        <v>21</v>
      </c>
      <c r="N431" s="229" t="s">
        <v>44</v>
      </c>
      <c r="O431" s="87"/>
      <c r="P431" s="230">
        <f>O431*H431</f>
        <v>0</v>
      </c>
      <c r="Q431" s="230">
        <v>0.0040000000000000001</v>
      </c>
      <c r="R431" s="230">
        <f>Q431*H431</f>
        <v>0.0040000000000000001</v>
      </c>
      <c r="S431" s="230">
        <v>0</v>
      </c>
      <c r="T431" s="231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32" t="s">
        <v>271</v>
      </c>
      <c r="AT431" s="232" t="s">
        <v>154</v>
      </c>
      <c r="AU431" s="232" t="s">
        <v>83</v>
      </c>
      <c r="AY431" s="19" t="s">
        <v>151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9" t="s">
        <v>81</v>
      </c>
      <c r="BK431" s="233">
        <f>ROUND(I431*H431,2)</f>
        <v>0</v>
      </c>
      <c r="BL431" s="19" t="s">
        <v>271</v>
      </c>
      <c r="BM431" s="232" t="s">
        <v>1563</v>
      </c>
    </row>
    <row r="432" s="2" customFormat="1">
      <c r="A432" s="41"/>
      <c r="B432" s="42"/>
      <c r="C432" s="43"/>
      <c r="D432" s="234" t="s">
        <v>161</v>
      </c>
      <c r="E432" s="43"/>
      <c r="F432" s="235" t="s">
        <v>1562</v>
      </c>
      <c r="G432" s="43"/>
      <c r="H432" s="43"/>
      <c r="I432" s="139"/>
      <c r="J432" s="43"/>
      <c r="K432" s="43"/>
      <c r="L432" s="47"/>
      <c r="M432" s="236"/>
      <c r="N432" s="237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19" t="s">
        <v>161</v>
      </c>
      <c r="AU432" s="19" t="s">
        <v>83</v>
      </c>
    </row>
    <row r="433" s="2" customFormat="1" ht="21.75" customHeight="1">
      <c r="A433" s="41"/>
      <c r="B433" s="42"/>
      <c r="C433" s="221" t="s">
        <v>651</v>
      </c>
      <c r="D433" s="221" t="s">
        <v>154</v>
      </c>
      <c r="E433" s="222" t="s">
        <v>545</v>
      </c>
      <c r="F433" s="223" t="s">
        <v>546</v>
      </c>
      <c r="G433" s="224" t="s">
        <v>180</v>
      </c>
      <c r="H433" s="225">
        <v>37.695</v>
      </c>
      <c r="I433" s="226"/>
      <c r="J433" s="227">
        <f>ROUND(I433*H433,2)</f>
        <v>0</v>
      </c>
      <c r="K433" s="223" t="s">
        <v>21</v>
      </c>
      <c r="L433" s="47"/>
      <c r="M433" s="228" t="s">
        <v>21</v>
      </c>
      <c r="N433" s="229" t="s">
        <v>44</v>
      </c>
      <c r="O433" s="87"/>
      <c r="P433" s="230">
        <f>O433*H433</f>
        <v>0</v>
      </c>
      <c r="Q433" s="230">
        <v>0</v>
      </c>
      <c r="R433" s="230">
        <f>Q433*H433</f>
        <v>0</v>
      </c>
      <c r="S433" s="230">
        <v>0.014999999999999999</v>
      </c>
      <c r="T433" s="231">
        <f>S433*H433</f>
        <v>0.56542499999999996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32" t="s">
        <v>271</v>
      </c>
      <c r="AT433" s="232" t="s">
        <v>154</v>
      </c>
      <c r="AU433" s="232" t="s">
        <v>83</v>
      </c>
      <c r="AY433" s="19" t="s">
        <v>151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9" t="s">
        <v>81</v>
      </c>
      <c r="BK433" s="233">
        <f>ROUND(I433*H433,2)</f>
        <v>0</v>
      </c>
      <c r="BL433" s="19" t="s">
        <v>271</v>
      </c>
      <c r="BM433" s="232" t="s">
        <v>1564</v>
      </c>
    </row>
    <row r="434" s="2" customFormat="1">
      <c r="A434" s="41"/>
      <c r="B434" s="42"/>
      <c r="C434" s="43"/>
      <c r="D434" s="234" t="s">
        <v>161</v>
      </c>
      <c r="E434" s="43"/>
      <c r="F434" s="235" t="s">
        <v>548</v>
      </c>
      <c r="G434" s="43"/>
      <c r="H434" s="43"/>
      <c r="I434" s="139"/>
      <c r="J434" s="43"/>
      <c r="K434" s="43"/>
      <c r="L434" s="47"/>
      <c r="M434" s="236"/>
      <c r="N434" s="237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19" t="s">
        <v>161</v>
      </c>
      <c r="AU434" s="19" t="s">
        <v>83</v>
      </c>
    </row>
    <row r="435" s="13" customFormat="1">
      <c r="A435" s="13"/>
      <c r="B435" s="238"/>
      <c r="C435" s="239"/>
      <c r="D435" s="234" t="s">
        <v>163</v>
      </c>
      <c r="E435" s="240" t="s">
        <v>21</v>
      </c>
      <c r="F435" s="241" t="s">
        <v>1565</v>
      </c>
      <c r="G435" s="239"/>
      <c r="H435" s="242">
        <v>31.721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163</v>
      </c>
      <c r="AU435" s="248" t="s">
        <v>83</v>
      </c>
      <c r="AV435" s="13" t="s">
        <v>83</v>
      </c>
      <c r="AW435" s="13" t="s">
        <v>35</v>
      </c>
      <c r="AX435" s="13" t="s">
        <v>73</v>
      </c>
      <c r="AY435" s="248" t="s">
        <v>151</v>
      </c>
    </row>
    <row r="436" s="13" customFormat="1">
      <c r="A436" s="13"/>
      <c r="B436" s="238"/>
      <c r="C436" s="239"/>
      <c r="D436" s="234" t="s">
        <v>163</v>
      </c>
      <c r="E436" s="240" t="s">
        <v>21</v>
      </c>
      <c r="F436" s="241" t="s">
        <v>1566</v>
      </c>
      <c r="G436" s="239"/>
      <c r="H436" s="242">
        <v>5.9740000000000002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8" t="s">
        <v>163</v>
      </c>
      <c r="AU436" s="248" t="s">
        <v>83</v>
      </c>
      <c r="AV436" s="13" t="s">
        <v>83</v>
      </c>
      <c r="AW436" s="13" t="s">
        <v>35</v>
      </c>
      <c r="AX436" s="13" t="s">
        <v>73</v>
      </c>
      <c r="AY436" s="248" t="s">
        <v>151</v>
      </c>
    </row>
    <row r="437" s="14" customFormat="1">
      <c r="A437" s="14"/>
      <c r="B437" s="249"/>
      <c r="C437" s="250"/>
      <c r="D437" s="234" t="s">
        <v>163</v>
      </c>
      <c r="E437" s="251" t="s">
        <v>21</v>
      </c>
      <c r="F437" s="252" t="s">
        <v>177</v>
      </c>
      <c r="G437" s="250"/>
      <c r="H437" s="253">
        <v>37.695</v>
      </c>
      <c r="I437" s="254"/>
      <c r="J437" s="250"/>
      <c r="K437" s="250"/>
      <c r="L437" s="255"/>
      <c r="M437" s="256"/>
      <c r="N437" s="257"/>
      <c r="O437" s="257"/>
      <c r="P437" s="257"/>
      <c r="Q437" s="257"/>
      <c r="R437" s="257"/>
      <c r="S437" s="257"/>
      <c r="T437" s="25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9" t="s">
        <v>163</v>
      </c>
      <c r="AU437" s="259" t="s">
        <v>83</v>
      </c>
      <c r="AV437" s="14" t="s">
        <v>159</v>
      </c>
      <c r="AW437" s="14" t="s">
        <v>35</v>
      </c>
      <c r="AX437" s="14" t="s">
        <v>81</v>
      </c>
      <c r="AY437" s="259" t="s">
        <v>151</v>
      </c>
    </row>
    <row r="438" s="2" customFormat="1" ht="21.75" customHeight="1">
      <c r="A438" s="41"/>
      <c r="B438" s="42"/>
      <c r="C438" s="221" t="s">
        <v>656</v>
      </c>
      <c r="D438" s="221" t="s">
        <v>154</v>
      </c>
      <c r="E438" s="222" t="s">
        <v>555</v>
      </c>
      <c r="F438" s="223" t="s">
        <v>556</v>
      </c>
      <c r="G438" s="224" t="s">
        <v>297</v>
      </c>
      <c r="H438" s="225">
        <v>8.5760000000000005</v>
      </c>
      <c r="I438" s="226"/>
      <c r="J438" s="227">
        <f>ROUND(I438*H438,2)</f>
        <v>0</v>
      </c>
      <c r="K438" s="223" t="s">
        <v>21</v>
      </c>
      <c r="L438" s="47"/>
      <c r="M438" s="228" t="s">
        <v>21</v>
      </c>
      <c r="N438" s="229" t="s">
        <v>44</v>
      </c>
      <c r="O438" s="87"/>
      <c r="P438" s="230">
        <f>O438*H438</f>
        <v>0</v>
      </c>
      <c r="Q438" s="230">
        <v>0</v>
      </c>
      <c r="R438" s="230">
        <f>Q438*H438</f>
        <v>0</v>
      </c>
      <c r="S438" s="230">
        <v>0.089999999999999997</v>
      </c>
      <c r="T438" s="231">
        <f>S438*H438</f>
        <v>0.77183999999999997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32" t="s">
        <v>271</v>
      </c>
      <c r="AT438" s="232" t="s">
        <v>154</v>
      </c>
      <c r="AU438" s="232" t="s">
        <v>83</v>
      </c>
      <c r="AY438" s="19" t="s">
        <v>151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9" t="s">
        <v>81</v>
      </c>
      <c r="BK438" s="233">
        <f>ROUND(I438*H438,2)</f>
        <v>0</v>
      </c>
      <c r="BL438" s="19" t="s">
        <v>271</v>
      </c>
      <c r="BM438" s="232" t="s">
        <v>1567</v>
      </c>
    </row>
    <row r="439" s="2" customFormat="1">
      <c r="A439" s="41"/>
      <c r="B439" s="42"/>
      <c r="C439" s="43"/>
      <c r="D439" s="234" t="s">
        <v>161</v>
      </c>
      <c r="E439" s="43"/>
      <c r="F439" s="235" t="s">
        <v>558</v>
      </c>
      <c r="G439" s="43"/>
      <c r="H439" s="43"/>
      <c r="I439" s="139"/>
      <c r="J439" s="43"/>
      <c r="K439" s="43"/>
      <c r="L439" s="47"/>
      <c r="M439" s="236"/>
      <c r="N439" s="237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19" t="s">
        <v>161</v>
      </c>
      <c r="AU439" s="19" t="s">
        <v>83</v>
      </c>
    </row>
    <row r="440" s="13" customFormat="1">
      <c r="A440" s="13"/>
      <c r="B440" s="238"/>
      <c r="C440" s="239"/>
      <c r="D440" s="234" t="s">
        <v>163</v>
      </c>
      <c r="E440" s="240" t="s">
        <v>21</v>
      </c>
      <c r="F440" s="241" t="s">
        <v>1568</v>
      </c>
      <c r="G440" s="239"/>
      <c r="H440" s="242">
        <v>8.5760000000000005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163</v>
      </c>
      <c r="AU440" s="248" t="s">
        <v>83</v>
      </c>
      <c r="AV440" s="13" t="s">
        <v>83</v>
      </c>
      <c r="AW440" s="13" t="s">
        <v>35</v>
      </c>
      <c r="AX440" s="13" t="s">
        <v>81</v>
      </c>
      <c r="AY440" s="248" t="s">
        <v>151</v>
      </c>
    </row>
    <row r="441" s="2" customFormat="1" ht="21.75" customHeight="1">
      <c r="A441" s="41"/>
      <c r="B441" s="42"/>
      <c r="C441" s="221" t="s">
        <v>661</v>
      </c>
      <c r="D441" s="221" t="s">
        <v>154</v>
      </c>
      <c r="E441" s="222" t="s">
        <v>862</v>
      </c>
      <c r="F441" s="223" t="s">
        <v>863</v>
      </c>
      <c r="G441" s="224" t="s">
        <v>297</v>
      </c>
      <c r="H441" s="225">
        <v>2.8999999999999999</v>
      </c>
      <c r="I441" s="226"/>
      <c r="J441" s="227">
        <f>ROUND(I441*H441,2)</f>
        <v>0</v>
      </c>
      <c r="K441" s="223" t="s">
        <v>158</v>
      </c>
      <c r="L441" s="47"/>
      <c r="M441" s="228" t="s">
        <v>21</v>
      </c>
      <c r="N441" s="229" t="s">
        <v>44</v>
      </c>
      <c r="O441" s="87"/>
      <c r="P441" s="230">
        <f>O441*H441</f>
        <v>0</v>
      </c>
      <c r="Q441" s="230">
        <v>0.0033899999999999998</v>
      </c>
      <c r="R441" s="230">
        <f>Q441*H441</f>
        <v>0.0098309999999999995</v>
      </c>
      <c r="S441" s="230">
        <v>0</v>
      </c>
      <c r="T441" s="231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32" t="s">
        <v>271</v>
      </c>
      <c r="AT441" s="232" t="s">
        <v>154</v>
      </c>
      <c r="AU441" s="232" t="s">
        <v>83</v>
      </c>
      <c r="AY441" s="19" t="s">
        <v>151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9" t="s">
        <v>81</v>
      </c>
      <c r="BK441" s="233">
        <f>ROUND(I441*H441,2)</f>
        <v>0</v>
      </c>
      <c r="BL441" s="19" t="s">
        <v>271</v>
      </c>
      <c r="BM441" s="232" t="s">
        <v>1569</v>
      </c>
    </row>
    <row r="442" s="2" customFormat="1">
      <c r="A442" s="41"/>
      <c r="B442" s="42"/>
      <c r="C442" s="43"/>
      <c r="D442" s="234" t="s">
        <v>161</v>
      </c>
      <c r="E442" s="43"/>
      <c r="F442" s="235" t="s">
        <v>865</v>
      </c>
      <c r="G442" s="43"/>
      <c r="H442" s="43"/>
      <c r="I442" s="139"/>
      <c r="J442" s="43"/>
      <c r="K442" s="43"/>
      <c r="L442" s="47"/>
      <c r="M442" s="236"/>
      <c r="N442" s="237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9" t="s">
        <v>161</v>
      </c>
      <c r="AU442" s="19" t="s">
        <v>83</v>
      </c>
    </row>
    <row r="443" s="13" customFormat="1">
      <c r="A443" s="13"/>
      <c r="B443" s="238"/>
      <c r="C443" s="239"/>
      <c r="D443" s="234" t="s">
        <v>163</v>
      </c>
      <c r="E443" s="240" t="s">
        <v>21</v>
      </c>
      <c r="F443" s="241" t="s">
        <v>1570</v>
      </c>
      <c r="G443" s="239"/>
      <c r="H443" s="242">
        <v>2.8999999999999999</v>
      </c>
      <c r="I443" s="243"/>
      <c r="J443" s="239"/>
      <c r="K443" s="239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163</v>
      </c>
      <c r="AU443" s="248" t="s">
        <v>83</v>
      </c>
      <c r="AV443" s="13" t="s">
        <v>83</v>
      </c>
      <c r="AW443" s="13" t="s">
        <v>35</v>
      </c>
      <c r="AX443" s="13" t="s">
        <v>81</v>
      </c>
      <c r="AY443" s="248" t="s">
        <v>151</v>
      </c>
    </row>
    <row r="444" s="2" customFormat="1" ht="16.5" customHeight="1">
      <c r="A444" s="41"/>
      <c r="B444" s="42"/>
      <c r="C444" s="281" t="s">
        <v>667</v>
      </c>
      <c r="D444" s="281" t="s">
        <v>407</v>
      </c>
      <c r="E444" s="282" t="s">
        <v>596</v>
      </c>
      <c r="F444" s="283" t="s">
        <v>597</v>
      </c>
      <c r="G444" s="284" t="s">
        <v>173</v>
      </c>
      <c r="H444" s="285">
        <v>0.058000000000000003</v>
      </c>
      <c r="I444" s="286"/>
      <c r="J444" s="287">
        <f>ROUND(I444*H444,2)</f>
        <v>0</v>
      </c>
      <c r="K444" s="283" t="s">
        <v>158</v>
      </c>
      <c r="L444" s="288"/>
      <c r="M444" s="289" t="s">
        <v>21</v>
      </c>
      <c r="N444" s="290" t="s">
        <v>44</v>
      </c>
      <c r="O444" s="87"/>
      <c r="P444" s="230">
        <f>O444*H444</f>
        <v>0</v>
      </c>
      <c r="Q444" s="230">
        <v>0.55000000000000004</v>
      </c>
      <c r="R444" s="230">
        <f>Q444*H444</f>
        <v>0.031900000000000005</v>
      </c>
      <c r="S444" s="230">
        <v>0</v>
      </c>
      <c r="T444" s="231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32" t="s">
        <v>372</v>
      </c>
      <c r="AT444" s="232" t="s">
        <v>407</v>
      </c>
      <c r="AU444" s="232" t="s">
        <v>83</v>
      </c>
      <c r="AY444" s="19" t="s">
        <v>151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9" t="s">
        <v>81</v>
      </c>
      <c r="BK444" s="233">
        <f>ROUND(I444*H444,2)</f>
        <v>0</v>
      </c>
      <c r="BL444" s="19" t="s">
        <v>271</v>
      </c>
      <c r="BM444" s="232" t="s">
        <v>1571</v>
      </c>
    </row>
    <row r="445" s="2" customFormat="1">
      <c r="A445" s="41"/>
      <c r="B445" s="42"/>
      <c r="C445" s="43"/>
      <c r="D445" s="234" t="s">
        <v>161</v>
      </c>
      <c r="E445" s="43"/>
      <c r="F445" s="235" t="s">
        <v>597</v>
      </c>
      <c r="G445" s="43"/>
      <c r="H445" s="43"/>
      <c r="I445" s="139"/>
      <c r="J445" s="43"/>
      <c r="K445" s="43"/>
      <c r="L445" s="47"/>
      <c r="M445" s="236"/>
      <c r="N445" s="237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161</v>
      </c>
      <c r="AU445" s="19" t="s">
        <v>83</v>
      </c>
    </row>
    <row r="446" s="15" customFormat="1">
      <c r="A446" s="15"/>
      <c r="B446" s="260"/>
      <c r="C446" s="261"/>
      <c r="D446" s="234" t="s">
        <v>163</v>
      </c>
      <c r="E446" s="262" t="s">
        <v>21</v>
      </c>
      <c r="F446" s="263" t="s">
        <v>868</v>
      </c>
      <c r="G446" s="261"/>
      <c r="H446" s="262" t="s">
        <v>21</v>
      </c>
      <c r="I446" s="264"/>
      <c r="J446" s="261"/>
      <c r="K446" s="261"/>
      <c r="L446" s="265"/>
      <c r="M446" s="266"/>
      <c r="N446" s="267"/>
      <c r="O446" s="267"/>
      <c r="P446" s="267"/>
      <c r="Q446" s="267"/>
      <c r="R446" s="267"/>
      <c r="S446" s="267"/>
      <c r="T446" s="268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9" t="s">
        <v>163</v>
      </c>
      <c r="AU446" s="269" t="s">
        <v>83</v>
      </c>
      <c r="AV446" s="15" t="s">
        <v>81</v>
      </c>
      <c r="AW446" s="15" t="s">
        <v>35</v>
      </c>
      <c r="AX446" s="15" t="s">
        <v>73</v>
      </c>
      <c r="AY446" s="269" t="s">
        <v>151</v>
      </c>
    </row>
    <row r="447" s="13" customFormat="1">
      <c r="A447" s="13"/>
      <c r="B447" s="238"/>
      <c r="C447" s="239"/>
      <c r="D447" s="234" t="s">
        <v>163</v>
      </c>
      <c r="E447" s="240" t="s">
        <v>21</v>
      </c>
      <c r="F447" s="241" t="s">
        <v>1572</v>
      </c>
      <c r="G447" s="239"/>
      <c r="H447" s="242">
        <v>0.052999999999999998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163</v>
      </c>
      <c r="AU447" s="248" t="s">
        <v>83</v>
      </c>
      <c r="AV447" s="13" t="s">
        <v>83</v>
      </c>
      <c r="AW447" s="13" t="s">
        <v>35</v>
      </c>
      <c r="AX447" s="13" t="s">
        <v>81</v>
      </c>
      <c r="AY447" s="248" t="s">
        <v>151</v>
      </c>
    </row>
    <row r="448" s="13" customFormat="1">
      <c r="A448" s="13"/>
      <c r="B448" s="238"/>
      <c r="C448" s="239"/>
      <c r="D448" s="234" t="s">
        <v>163</v>
      </c>
      <c r="E448" s="239"/>
      <c r="F448" s="241" t="s">
        <v>848</v>
      </c>
      <c r="G448" s="239"/>
      <c r="H448" s="242">
        <v>0.058000000000000003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163</v>
      </c>
      <c r="AU448" s="248" t="s">
        <v>83</v>
      </c>
      <c r="AV448" s="13" t="s">
        <v>83</v>
      </c>
      <c r="AW448" s="13" t="s">
        <v>4</v>
      </c>
      <c r="AX448" s="13" t="s">
        <v>81</v>
      </c>
      <c r="AY448" s="248" t="s">
        <v>151</v>
      </c>
    </row>
    <row r="449" s="2" customFormat="1" ht="21.75" customHeight="1">
      <c r="A449" s="41"/>
      <c r="B449" s="42"/>
      <c r="C449" s="281" t="s">
        <v>675</v>
      </c>
      <c r="D449" s="281" t="s">
        <v>407</v>
      </c>
      <c r="E449" s="282" t="s">
        <v>584</v>
      </c>
      <c r="F449" s="283" t="s">
        <v>585</v>
      </c>
      <c r="G449" s="284" t="s">
        <v>173</v>
      </c>
      <c r="H449" s="285">
        <v>0.0040000000000000001</v>
      </c>
      <c r="I449" s="286"/>
      <c r="J449" s="287">
        <f>ROUND(I449*H449,2)</f>
        <v>0</v>
      </c>
      <c r="K449" s="283" t="s">
        <v>158</v>
      </c>
      <c r="L449" s="288"/>
      <c r="M449" s="289" t="s">
        <v>21</v>
      </c>
      <c r="N449" s="290" t="s">
        <v>44</v>
      </c>
      <c r="O449" s="87"/>
      <c r="P449" s="230">
        <f>O449*H449</f>
        <v>0</v>
      </c>
      <c r="Q449" s="230">
        <v>0.55000000000000004</v>
      </c>
      <c r="R449" s="230">
        <f>Q449*H449</f>
        <v>0.0022000000000000001</v>
      </c>
      <c r="S449" s="230">
        <v>0</v>
      </c>
      <c r="T449" s="231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32" t="s">
        <v>372</v>
      </c>
      <c r="AT449" s="232" t="s">
        <v>407</v>
      </c>
      <c r="AU449" s="232" t="s">
        <v>83</v>
      </c>
      <c r="AY449" s="19" t="s">
        <v>151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9" t="s">
        <v>81</v>
      </c>
      <c r="BK449" s="233">
        <f>ROUND(I449*H449,2)</f>
        <v>0</v>
      </c>
      <c r="BL449" s="19" t="s">
        <v>271</v>
      </c>
      <c r="BM449" s="232" t="s">
        <v>1573</v>
      </c>
    </row>
    <row r="450" s="2" customFormat="1">
      <c r="A450" s="41"/>
      <c r="B450" s="42"/>
      <c r="C450" s="43"/>
      <c r="D450" s="234" t="s">
        <v>161</v>
      </c>
      <c r="E450" s="43"/>
      <c r="F450" s="235" t="s">
        <v>585</v>
      </c>
      <c r="G450" s="43"/>
      <c r="H450" s="43"/>
      <c r="I450" s="139"/>
      <c r="J450" s="43"/>
      <c r="K450" s="43"/>
      <c r="L450" s="47"/>
      <c r="M450" s="236"/>
      <c r="N450" s="237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9" t="s">
        <v>161</v>
      </c>
      <c r="AU450" s="19" t="s">
        <v>83</v>
      </c>
    </row>
    <row r="451" s="13" customFormat="1">
      <c r="A451" s="13"/>
      <c r="B451" s="238"/>
      <c r="C451" s="239"/>
      <c r="D451" s="234" t="s">
        <v>163</v>
      </c>
      <c r="E451" s="240" t="s">
        <v>21</v>
      </c>
      <c r="F451" s="241" t="s">
        <v>1574</v>
      </c>
      <c r="G451" s="239"/>
      <c r="H451" s="242">
        <v>0.0040000000000000001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163</v>
      </c>
      <c r="AU451" s="248" t="s">
        <v>83</v>
      </c>
      <c r="AV451" s="13" t="s">
        <v>83</v>
      </c>
      <c r="AW451" s="13" t="s">
        <v>35</v>
      </c>
      <c r="AX451" s="13" t="s">
        <v>81</v>
      </c>
      <c r="AY451" s="248" t="s">
        <v>151</v>
      </c>
    </row>
    <row r="452" s="13" customFormat="1">
      <c r="A452" s="13"/>
      <c r="B452" s="238"/>
      <c r="C452" s="239"/>
      <c r="D452" s="234" t="s">
        <v>163</v>
      </c>
      <c r="E452" s="239"/>
      <c r="F452" s="241" t="s">
        <v>1575</v>
      </c>
      <c r="G452" s="239"/>
      <c r="H452" s="242">
        <v>0.0040000000000000001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163</v>
      </c>
      <c r="AU452" s="248" t="s">
        <v>83</v>
      </c>
      <c r="AV452" s="13" t="s">
        <v>83</v>
      </c>
      <c r="AW452" s="13" t="s">
        <v>4</v>
      </c>
      <c r="AX452" s="13" t="s">
        <v>81</v>
      </c>
      <c r="AY452" s="248" t="s">
        <v>151</v>
      </c>
    </row>
    <row r="453" s="2" customFormat="1" ht="16.5" customHeight="1">
      <c r="A453" s="41"/>
      <c r="B453" s="42"/>
      <c r="C453" s="281" t="s">
        <v>684</v>
      </c>
      <c r="D453" s="281" t="s">
        <v>407</v>
      </c>
      <c r="E453" s="282" t="s">
        <v>874</v>
      </c>
      <c r="F453" s="283" t="s">
        <v>875</v>
      </c>
      <c r="G453" s="284" t="s">
        <v>173</v>
      </c>
      <c r="H453" s="285">
        <v>0.014999999999999999</v>
      </c>
      <c r="I453" s="286"/>
      <c r="J453" s="287">
        <f>ROUND(I453*H453,2)</f>
        <v>0</v>
      </c>
      <c r="K453" s="283" t="s">
        <v>21</v>
      </c>
      <c r="L453" s="288"/>
      <c r="M453" s="289" t="s">
        <v>21</v>
      </c>
      <c r="N453" s="290" t="s">
        <v>44</v>
      </c>
      <c r="O453" s="87"/>
      <c r="P453" s="230">
        <f>O453*H453</f>
        <v>0</v>
      </c>
      <c r="Q453" s="230">
        <v>0.55000000000000004</v>
      </c>
      <c r="R453" s="230">
        <f>Q453*H453</f>
        <v>0.0082500000000000004</v>
      </c>
      <c r="S453" s="230">
        <v>0</v>
      </c>
      <c r="T453" s="231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32" t="s">
        <v>372</v>
      </c>
      <c r="AT453" s="232" t="s">
        <v>407</v>
      </c>
      <c r="AU453" s="232" t="s">
        <v>83</v>
      </c>
      <c r="AY453" s="19" t="s">
        <v>151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9" t="s">
        <v>81</v>
      </c>
      <c r="BK453" s="233">
        <f>ROUND(I453*H453,2)</f>
        <v>0</v>
      </c>
      <c r="BL453" s="19" t="s">
        <v>271</v>
      </c>
      <c r="BM453" s="232" t="s">
        <v>1576</v>
      </c>
    </row>
    <row r="454" s="2" customFormat="1">
      <c r="A454" s="41"/>
      <c r="B454" s="42"/>
      <c r="C454" s="43"/>
      <c r="D454" s="234" t="s">
        <v>161</v>
      </c>
      <c r="E454" s="43"/>
      <c r="F454" s="235" t="s">
        <v>875</v>
      </c>
      <c r="G454" s="43"/>
      <c r="H454" s="43"/>
      <c r="I454" s="139"/>
      <c r="J454" s="43"/>
      <c r="K454" s="43"/>
      <c r="L454" s="47"/>
      <c r="M454" s="236"/>
      <c r="N454" s="237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9" t="s">
        <v>161</v>
      </c>
      <c r="AU454" s="19" t="s">
        <v>83</v>
      </c>
    </row>
    <row r="455" s="13" customFormat="1">
      <c r="A455" s="13"/>
      <c r="B455" s="238"/>
      <c r="C455" s="239"/>
      <c r="D455" s="234" t="s">
        <v>163</v>
      </c>
      <c r="E455" s="240" t="s">
        <v>21</v>
      </c>
      <c r="F455" s="241" t="s">
        <v>1577</v>
      </c>
      <c r="G455" s="239"/>
      <c r="H455" s="242">
        <v>0.014</v>
      </c>
      <c r="I455" s="243"/>
      <c r="J455" s="239"/>
      <c r="K455" s="239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163</v>
      </c>
      <c r="AU455" s="248" t="s">
        <v>83</v>
      </c>
      <c r="AV455" s="13" t="s">
        <v>83</v>
      </c>
      <c r="AW455" s="13" t="s">
        <v>35</v>
      </c>
      <c r="AX455" s="13" t="s">
        <v>81</v>
      </c>
      <c r="AY455" s="248" t="s">
        <v>151</v>
      </c>
    </row>
    <row r="456" s="13" customFormat="1">
      <c r="A456" s="13"/>
      <c r="B456" s="238"/>
      <c r="C456" s="239"/>
      <c r="D456" s="234" t="s">
        <v>163</v>
      </c>
      <c r="E456" s="239"/>
      <c r="F456" s="241" t="s">
        <v>1578</v>
      </c>
      <c r="G456" s="239"/>
      <c r="H456" s="242">
        <v>0.014999999999999999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163</v>
      </c>
      <c r="AU456" s="248" t="s">
        <v>83</v>
      </c>
      <c r="AV456" s="13" t="s">
        <v>83</v>
      </c>
      <c r="AW456" s="13" t="s">
        <v>4</v>
      </c>
      <c r="AX456" s="13" t="s">
        <v>81</v>
      </c>
      <c r="AY456" s="248" t="s">
        <v>151</v>
      </c>
    </row>
    <row r="457" s="2" customFormat="1" ht="16.5" customHeight="1">
      <c r="A457" s="41"/>
      <c r="B457" s="42"/>
      <c r="C457" s="221" t="s">
        <v>689</v>
      </c>
      <c r="D457" s="221" t="s">
        <v>154</v>
      </c>
      <c r="E457" s="222" t="s">
        <v>879</v>
      </c>
      <c r="F457" s="223" t="s">
        <v>880</v>
      </c>
      <c r="G457" s="224" t="s">
        <v>173</v>
      </c>
      <c r="H457" s="225">
        <v>0.070999999999999994</v>
      </c>
      <c r="I457" s="226"/>
      <c r="J457" s="227">
        <f>ROUND(I457*H457,2)</f>
        <v>0</v>
      </c>
      <c r="K457" s="223" t="s">
        <v>158</v>
      </c>
      <c r="L457" s="47"/>
      <c r="M457" s="228" t="s">
        <v>21</v>
      </c>
      <c r="N457" s="229" t="s">
        <v>44</v>
      </c>
      <c r="O457" s="87"/>
      <c r="P457" s="230">
        <f>O457*H457</f>
        <v>0</v>
      </c>
      <c r="Q457" s="230">
        <v>0.01328</v>
      </c>
      <c r="R457" s="230">
        <f>Q457*H457</f>
        <v>0.00094287999999999989</v>
      </c>
      <c r="S457" s="230">
        <v>0</v>
      </c>
      <c r="T457" s="231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32" t="s">
        <v>271</v>
      </c>
      <c r="AT457" s="232" t="s">
        <v>154</v>
      </c>
      <c r="AU457" s="232" t="s">
        <v>83</v>
      </c>
      <c r="AY457" s="19" t="s">
        <v>151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9" t="s">
        <v>81</v>
      </c>
      <c r="BK457" s="233">
        <f>ROUND(I457*H457,2)</f>
        <v>0</v>
      </c>
      <c r="BL457" s="19" t="s">
        <v>271</v>
      </c>
      <c r="BM457" s="232" t="s">
        <v>1579</v>
      </c>
    </row>
    <row r="458" s="2" customFormat="1">
      <c r="A458" s="41"/>
      <c r="B458" s="42"/>
      <c r="C458" s="43"/>
      <c r="D458" s="234" t="s">
        <v>161</v>
      </c>
      <c r="E458" s="43"/>
      <c r="F458" s="235" t="s">
        <v>882</v>
      </c>
      <c r="G458" s="43"/>
      <c r="H458" s="43"/>
      <c r="I458" s="139"/>
      <c r="J458" s="43"/>
      <c r="K458" s="43"/>
      <c r="L458" s="47"/>
      <c r="M458" s="236"/>
      <c r="N458" s="237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161</v>
      </c>
      <c r="AU458" s="19" t="s">
        <v>83</v>
      </c>
    </row>
    <row r="459" s="2" customFormat="1" ht="21.75" customHeight="1">
      <c r="A459" s="41"/>
      <c r="B459" s="42"/>
      <c r="C459" s="221" t="s">
        <v>694</v>
      </c>
      <c r="D459" s="221" t="s">
        <v>154</v>
      </c>
      <c r="E459" s="222" t="s">
        <v>1580</v>
      </c>
      <c r="F459" s="223" t="s">
        <v>1581</v>
      </c>
      <c r="G459" s="224" t="s">
        <v>157</v>
      </c>
      <c r="H459" s="225">
        <v>6</v>
      </c>
      <c r="I459" s="226"/>
      <c r="J459" s="227">
        <f>ROUND(I459*H459,2)</f>
        <v>0</v>
      </c>
      <c r="K459" s="223" t="s">
        <v>21</v>
      </c>
      <c r="L459" s="47"/>
      <c r="M459" s="228" t="s">
        <v>21</v>
      </c>
      <c r="N459" s="229" t="s">
        <v>44</v>
      </c>
      <c r="O459" s="87"/>
      <c r="P459" s="230">
        <f>O459*H459</f>
        <v>0</v>
      </c>
      <c r="Q459" s="230">
        <v>0</v>
      </c>
      <c r="R459" s="230">
        <f>Q459*H459</f>
        <v>0</v>
      </c>
      <c r="S459" s="230">
        <v>0.00054000000000000001</v>
      </c>
      <c r="T459" s="231">
        <f>S459*H459</f>
        <v>0.0032399999999999998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32" t="s">
        <v>271</v>
      </c>
      <c r="AT459" s="232" t="s">
        <v>154</v>
      </c>
      <c r="AU459" s="232" t="s">
        <v>83</v>
      </c>
      <c r="AY459" s="19" t="s">
        <v>151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9" t="s">
        <v>81</v>
      </c>
      <c r="BK459" s="233">
        <f>ROUND(I459*H459,2)</f>
        <v>0</v>
      </c>
      <c r="BL459" s="19" t="s">
        <v>271</v>
      </c>
      <c r="BM459" s="232" t="s">
        <v>1582</v>
      </c>
    </row>
    <row r="460" s="2" customFormat="1">
      <c r="A460" s="41"/>
      <c r="B460" s="42"/>
      <c r="C460" s="43"/>
      <c r="D460" s="234" t="s">
        <v>161</v>
      </c>
      <c r="E460" s="43"/>
      <c r="F460" s="235" t="s">
        <v>1581</v>
      </c>
      <c r="G460" s="43"/>
      <c r="H460" s="43"/>
      <c r="I460" s="139"/>
      <c r="J460" s="43"/>
      <c r="K460" s="43"/>
      <c r="L460" s="47"/>
      <c r="M460" s="236"/>
      <c r="N460" s="237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19" t="s">
        <v>161</v>
      </c>
      <c r="AU460" s="19" t="s">
        <v>83</v>
      </c>
    </row>
    <row r="461" s="15" customFormat="1">
      <c r="A461" s="15"/>
      <c r="B461" s="260"/>
      <c r="C461" s="261"/>
      <c r="D461" s="234" t="s">
        <v>163</v>
      </c>
      <c r="E461" s="262" t="s">
        <v>21</v>
      </c>
      <c r="F461" s="263" t="s">
        <v>1583</v>
      </c>
      <c r="G461" s="261"/>
      <c r="H461" s="262" t="s">
        <v>21</v>
      </c>
      <c r="I461" s="264"/>
      <c r="J461" s="261"/>
      <c r="K461" s="261"/>
      <c r="L461" s="265"/>
      <c r="M461" s="266"/>
      <c r="N461" s="267"/>
      <c r="O461" s="267"/>
      <c r="P461" s="267"/>
      <c r="Q461" s="267"/>
      <c r="R461" s="267"/>
      <c r="S461" s="267"/>
      <c r="T461" s="268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9" t="s">
        <v>163</v>
      </c>
      <c r="AU461" s="269" t="s">
        <v>83</v>
      </c>
      <c r="AV461" s="15" t="s">
        <v>81</v>
      </c>
      <c r="AW461" s="15" t="s">
        <v>35</v>
      </c>
      <c r="AX461" s="15" t="s">
        <v>73</v>
      </c>
      <c r="AY461" s="269" t="s">
        <v>151</v>
      </c>
    </row>
    <row r="462" s="13" customFormat="1">
      <c r="A462" s="13"/>
      <c r="B462" s="238"/>
      <c r="C462" s="239"/>
      <c r="D462" s="234" t="s">
        <v>163</v>
      </c>
      <c r="E462" s="240" t="s">
        <v>21</v>
      </c>
      <c r="F462" s="241" t="s">
        <v>1584</v>
      </c>
      <c r="G462" s="239"/>
      <c r="H462" s="242">
        <v>2</v>
      </c>
      <c r="I462" s="243"/>
      <c r="J462" s="239"/>
      <c r="K462" s="239"/>
      <c r="L462" s="244"/>
      <c r="M462" s="245"/>
      <c r="N462" s="246"/>
      <c r="O462" s="246"/>
      <c r="P462" s="246"/>
      <c r="Q462" s="246"/>
      <c r="R462" s="246"/>
      <c r="S462" s="246"/>
      <c r="T462" s="24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8" t="s">
        <v>163</v>
      </c>
      <c r="AU462" s="248" t="s">
        <v>83</v>
      </c>
      <c r="AV462" s="13" t="s">
        <v>83</v>
      </c>
      <c r="AW462" s="13" t="s">
        <v>35</v>
      </c>
      <c r="AX462" s="13" t="s">
        <v>73</v>
      </c>
      <c r="AY462" s="248" t="s">
        <v>151</v>
      </c>
    </row>
    <row r="463" s="13" customFormat="1">
      <c r="A463" s="13"/>
      <c r="B463" s="238"/>
      <c r="C463" s="239"/>
      <c r="D463" s="234" t="s">
        <v>163</v>
      </c>
      <c r="E463" s="240" t="s">
        <v>21</v>
      </c>
      <c r="F463" s="241" t="s">
        <v>1585</v>
      </c>
      <c r="G463" s="239"/>
      <c r="H463" s="242">
        <v>4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163</v>
      </c>
      <c r="AU463" s="248" t="s">
        <v>83</v>
      </c>
      <c r="AV463" s="13" t="s">
        <v>83</v>
      </c>
      <c r="AW463" s="13" t="s">
        <v>35</v>
      </c>
      <c r="AX463" s="13" t="s">
        <v>73</v>
      </c>
      <c r="AY463" s="248" t="s">
        <v>151</v>
      </c>
    </row>
    <row r="464" s="14" customFormat="1">
      <c r="A464" s="14"/>
      <c r="B464" s="249"/>
      <c r="C464" s="250"/>
      <c r="D464" s="234" t="s">
        <v>163</v>
      </c>
      <c r="E464" s="251" t="s">
        <v>21</v>
      </c>
      <c r="F464" s="252" t="s">
        <v>177</v>
      </c>
      <c r="G464" s="250"/>
      <c r="H464" s="253">
        <v>6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9" t="s">
        <v>163</v>
      </c>
      <c r="AU464" s="259" t="s">
        <v>83</v>
      </c>
      <c r="AV464" s="14" t="s">
        <v>159</v>
      </c>
      <c r="AW464" s="14" t="s">
        <v>35</v>
      </c>
      <c r="AX464" s="14" t="s">
        <v>81</v>
      </c>
      <c r="AY464" s="259" t="s">
        <v>151</v>
      </c>
    </row>
    <row r="465" s="2" customFormat="1" ht="21.75" customHeight="1">
      <c r="A465" s="41"/>
      <c r="B465" s="42"/>
      <c r="C465" s="221" t="s">
        <v>700</v>
      </c>
      <c r="D465" s="221" t="s">
        <v>154</v>
      </c>
      <c r="E465" s="222" t="s">
        <v>1586</v>
      </c>
      <c r="F465" s="223" t="s">
        <v>1587</v>
      </c>
      <c r="G465" s="224" t="s">
        <v>180</v>
      </c>
      <c r="H465" s="225">
        <v>10.6</v>
      </c>
      <c r="I465" s="226"/>
      <c r="J465" s="227">
        <f>ROUND(I465*H465,2)</f>
        <v>0</v>
      </c>
      <c r="K465" s="223" t="s">
        <v>21</v>
      </c>
      <c r="L465" s="47"/>
      <c r="M465" s="228" t="s">
        <v>21</v>
      </c>
      <c r="N465" s="229" t="s">
        <v>44</v>
      </c>
      <c r="O465" s="87"/>
      <c r="P465" s="230">
        <f>O465*H465</f>
        <v>0</v>
      </c>
      <c r="Q465" s="230">
        <v>0</v>
      </c>
      <c r="R465" s="230">
        <f>Q465*H465</f>
        <v>0</v>
      </c>
      <c r="S465" s="230">
        <v>0.019400000000000001</v>
      </c>
      <c r="T465" s="231">
        <f>S465*H465</f>
        <v>0.20563999999999999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32" t="s">
        <v>271</v>
      </c>
      <c r="AT465" s="232" t="s">
        <v>154</v>
      </c>
      <c r="AU465" s="232" t="s">
        <v>83</v>
      </c>
      <c r="AY465" s="19" t="s">
        <v>151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9" t="s">
        <v>81</v>
      </c>
      <c r="BK465" s="233">
        <f>ROUND(I465*H465,2)</f>
        <v>0</v>
      </c>
      <c r="BL465" s="19" t="s">
        <v>271</v>
      </c>
      <c r="BM465" s="232" t="s">
        <v>1588</v>
      </c>
    </row>
    <row r="466" s="2" customFormat="1">
      <c r="A466" s="41"/>
      <c r="B466" s="42"/>
      <c r="C466" s="43"/>
      <c r="D466" s="234" t="s">
        <v>161</v>
      </c>
      <c r="E466" s="43"/>
      <c r="F466" s="235" t="s">
        <v>1589</v>
      </c>
      <c r="G466" s="43"/>
      <c r="H466" s="43"/>
      <c r="I466" s="139"/>
      <c r="J466" s="43"/>
      <c r="K466" s="43"/>
      <c r="L466" s="47"/>
      <c r="M466" s="236"/>
      <c r="N466" s="237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9" t="s">
        <v>161</v>
      </c>
      <c r="AU466" s="19" t="s">
        <v>83</v>
      </c>
    </row>
    <row r="467" s="13" customFormat="1">
      <c r="A467" s="13"/>
      <c r="B467" s="238"/>
      <c r="C467" s="239"/>
      <c r="D467" s="234" t="s">
        <v>163</v>
      </c>
      <c r="E467" s="240" t="s">
        <v>21</v>
      </c>
      <c r="F467" s="241" t="s">
        <v>1590</v>
      </c>
      <c r="G467" s="239"/>
      <c r="H467" s="242">
        <v>9.0600000000000005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163</v>
      </c>
      <c r="AU467" s="248" t="s">
        <v>83</v>
      </c>
      <c r="AV467" s="13" t="s">
        <v>83</v>
      </c>
      <c r="AW467" s="13" t="s">
        <v>35</v>
      </c>
      <c r="AX467" s="13" t="s">
        <v>73</v>
      </c>
      <c r="AY467" s="248" t="s">
        <v>151</v>
      </c>
    </row>
    <row r="468" s="13" customFormat="1">
      <c r="A468" s="13"/>
      <c r="B468" s="238"/>
      <c r="C468" s="239"/>
      <c r="D468" s="234" t="s">
        <v>163</v>
      </c>
      <c r="E468" s="240" t="s">
        <v>21</v>
      </c>
      <c r="F468" s="241" t="s">
        <v>1591</v>
      </c>
      <c r="G468" s="239"/>
      <c r="H468" s="242">
        <v>1.54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163</v>
      </c>
      <c r="AU468" s="248" t="s">
        <v>83</v>
      </c>
      <c r="AV468" s="13" t="s">
        <v>83</v>
      </c>
      <c r="AW468" s="13" t="s">
        <v>35</v>
      </c>
      <c r="AX468" s="13" t="s">
        <v>73</v>
      </c>
      <c r="AY468" s="248" t="s">
        <v>151</v>
      </c>
    </row>
    <row r="469" s="14" customFormat="1">
      <c r="A469" s="14"/>
      <c r="B469" s="249"/>
      <c r="C469" s="250"/>
      <c r="D469" s="234" t="s">
        <v>163</v>
      </c>
      <c r="E469" s="251" t="s">
        <v>21</v>
      </c>
      <c r="F469" s="252" t="s">
        <v>177</v>
      </c>
      <c r="G469" s="250"/>
      <c r="H469" s="253">
        <v>10.600000000000001</v>
      </c>
      <c r="I469" s="254"/>
      <c r="J469" s="250"/>
      <c r="K469" s="250"/>
      <c r="L469" s="255"/>
      <c r="M469" s="256"/>
      <c r="N469" s="257"/>
      <c r="O469" s="257"/>
      <c r="P469" s="257"/>
      <c r="Q469" s="257"/>
      <c r="R469" s="257"/>
      <c r="S469" s="257"/>
      <c r="T469" s="25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9" t="s">
        <v>163</v>
      </c>
      <c r="AU469" s="259" t="s">
        <v>83</v>
      </c>
      <c r="AV469" s="14" t="s">
        <v>159</v>
      </c>
      <c r="AW469" s="14" t="s">
        <v>35</v>
      </c>
      <c r="AX469" s="14" t="s">
        <v>81</v>
      </c>
      <c r="AY469" s="259" t="s">
        <v>151</v>
      </c>
    </row>
    <row r="470" s="2" customFormat="1" ht="21.75" customHeight="1">
      <c r="A470" s="41"/>
      <c r="B470" s="42"/>
      <c r="C470" s="221" t="s">
        <v>707</v>
      </c>
      <c r="D470" s="221" t="s">
        <v>154</v>
      </c>
      <c r="E470" s="222" t="s">
        <v>1592</v>
      </c>
      <c r="F470" s="223" t="s">
        <v>1593</v>
      </c>
      <c r="G470" s="224" t="s">
        <v>180</v>
      </c>
      <c r="H470" s="225">
        <v>1.198</v>
      </c>
      <c r="I470" s="226"/>
      <c r="J470" s="227">
        <f>ROUND(I470*H470,2)</f>
        <v>0</v>
      </c>
      <c r="K470" s="223" t="s">
        <v>158</v>
      </c>
      <c r="L470" s="47"/>
      <c r="M470" s="228" t="s">
        <v>21</v>
      </c>
      <c r="N470" s="229" t="s">
        <v>44</v>
      </c>
      <c r="O470" s="87"/>
      <c r="P470" s="230">
        <f>O470*H470</f>
        <v>0</v>
      </c>
      <c r="Q470" s="230">
        <v>0</v>
      </c>
      <c r="R470" s="230">
        <f>Q470*H470</f>
        <v>0</v>
      </c>
      <c r="S470" s="230">
        <v>0</v>
      </c>
      <c r="T470" s="231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32" t="s">
        <v>271</v>
      </c>
      <c r="AT470" s="232" t="s">
        <v>154</v>
      </c>
      <c r="AU470" s="232" t="s">
        <v>83</v>
      </c>
      <c r="AY470" s="19" t="s">
        <v>151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9" t="s">
        <v>81</v>
      </c>
      <c r="BK470" s="233">
        <f>ROUND(I470*H470,2)</f>
        <v>0</v>
      </c>
      <c r="BL470" s="19" t="s">
        <v>271</v>
      </c>
      <c r="BM470" s="232" t="s">
        <v>1594</v>
      </c>
    </row>
    <row r="471" s="2" customFormat="1">
      <c r="A471" s="41"/>
      <c r="B471" s="42"/>
      <c r="C471" s="43"/>
      <c r="D471" s="234" t="s">
        <v>161</v>
      </c>
      <c r="E471" s="43"/>
      <c r="F471" s="235" t="s">
        <v>1595</v>
      </c>
      <c r="G471" s="43"/>
      <c r="H471" s="43"/>
      <c r="I471" s="139"/>
      <c r="J471" s="43"/>
      <c r="K471" s="43"/>
      <c r="L471" s="47"/>
      <c r="M471" s="236"/>
      <c r="N471" s="237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T471" s="19" t="s">
        <v>161</v>
      </c>
      <c r="AU471" s="19" t="s">
        <v>83</v>
      </c>
    </row>
    <row r="472" s="15" customFormat="1">
      <c r="A472" s="15"/>
      <c r="B472" s="260"/>
      <c r="C472" s="261"/>
      <c r="D472" s="234" t="s">
        <v>163</v>
      </c>
      <c r="E472" s="262" t="s">
        <v>21</v>
      </c>
      <c r="F472" s="263" t="s">
        <v>1596</v>
      </c>
      <c r="G472" s="261"/>
      <c r="H472" s="262" t="s">
        <v>21</v>
      </c>
      <c r="I472" s="264"/>
      <c r="J472" s="261"/>
      <c r="K472" s="261"/>
      <c r="L472" s="265"/>
      <c r="M472" s="266"/>
      <c r="N472" s="267"/>
      <c r="O472" s="267"/>
      <c r="P472" s="267"/>
      <c r="Q472" s="267"/>
      <c r="R472" s="267"/>
      <c r="S472" s="267"/>
      <c r="T472" s="268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9" t="s">
        <v>163</v>
      </c>
      <c r="AU472" s="269" t="s">
        <v>83</v>
      </c>
      <c r="AV472" s="15" t="s">
        <v>81</v>
      </c>
      <c r="AW472" s="15" t="s">
        <v>35</v>
      </c>
      <c r="AX472" s="15" t="s">
        <v>73</v>
      </c>
      <c r="AY472" s="269" t="s">
        <v>151</v>
      </c>
    </row>
    <row r="473" s="13" customFormat="1">
      <c r="A473" s="13"/>
      <c r="B473" s="238"/>
      <c r="C473" s="239"/>
      <c r="D473" s="234" t="s">
        <v>163</v>
      </c>
      <c r="E473" s="240" t="s">
        <v>21</v>
      </c>
      <c r="F473" s="241" t="s">
        <v>1597</v>
      </c>
      <c r="G473" s="239"/>
      <c r="H473" s="242">
        <v>0.752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8" t="s">
        <v>163</v>
      </c>
      <c r="AU473" s="248" t="s">
        <v>83</v>
      </c>
      <c r="AV473" s="13" t="s">
        <v>83</v>
      </c>
      <c r="AW473" s="13" t="s">
        <v>35</v>
      </c>
      <c r="AX473" s="13" t="s">
        <v>73</v>
      </c>
      <c r="AY473" s="248" t="s">
        <v>151</v>
      </c>
    </row>
    <row r="474" s="15" customFormat="1">
      <c r="A474" s="15"/>
      <c r="B474" s="260"/>
      <c r="C474" s="261"/>
      <c r="D474" s="234" t="s">
        <v>163</v>
      </c>
      <c r="E474" s="262" t="s">
        <v>21</v>
      </c>
      <c r="F474" s="263" t="s">
        <v>1598</v>
      </c>
      <c r="G474" s="261"/>
      <c r="H474" s="262" t="s">
        <v>21</v>
      </c>
      <c r="I474" s="264"/>
      <c r="J474" s="261"/>
      <c r="K474" s="261"/>
      <c r="L474" s="265"/>
      <c r="M474" s="266"/>
      <c r="N474" s="267"/>
      <c r="O474" s="267"/>
      <c r="P474" s="267"/>
      <c r="Q474" s="267"/>
      <c r="R474" s="267"/>
      <c r="S474" s="267"/>
      <c r="T474" s="268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9" t="s">
        <v>163</v>
      </c>
      <c r="AU474" s="269" t="s">
        <v>83</v>
      </c>
      <c r="AV474" s="15" t="s">
        <v>81</v>
      </c>
      <c r="AW474" s="15" t="s">
        <v>35</v>
      </c>
      <c r="AX474" s="15" t="s">
        <v>73</v>
      </c>
      <c r="AY474" s="269" t="s">
        <v>151</v>
      </c>
    </row>
    <row r="475" s="13" customFormat="1">
      <c r="A475" s="13"/>
      <c r="B475" s="238"/>
      <c r="C475" s="239"/>
      <c r="D475" s="234" t="s">
        <v>163</v>
      </c>
      <c r="E475" s="240" t="s">
        <v>21</v>
      </c>
      <c r="F475" s="241" t="s">
        <v>1599</v>
      </c>
      <c r="G475" s="239"/>
      <c r="H475" s="242">
        <v>0.44600000000000001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163</v>
      </c>
      <c r="AU475" s="248" t="s">
        <v>83</v>
      </c>
      <c r="AV475" s="13" t="s">
        <v>83</v>
      </c>
      <c r="AW475" s="13" t="s">
        <v>35</v>
      </c>
      <c r="AX475" s="13" t="s">
        <v>73</v>
      </c>
      <c r="AY475" s="248" t="s">
        <v>151</v>
      </c>
    </row>
    <row r="476" s="14" customFormat="1">
      <c r="A476" s="14"/>
      <c r="B476" s="249"/>
      <c r="C476" s="250"/>
      <c r="D476" s="234" t="s">
        <v>163</v>
      </c>
      <c r="E476" s="251" t="s">
        <v>21</v>
      </c>
      <c r="F476" s="252" t="s">
        <v>177</v>
      </c>
      <c r="G476" s="250"/>
      <c r="H476" s="253">
        <v>1.198</v>
      </c>
      <c r="I476" s="254"/>
      <c r="J476" s="250"/>
      <c r="K476" s="250"/>
      <c r="L476" s="255"/>
      <c r="M476" s="256"/>
      <c r="N476" s="257"/>
      <c r="O476" s="257"/>
      <c r="P476" s="257"/>
      <c r="Q476" s="257"/>
      <c r="R476" s="257"/>
      <c r="S476" s="257"/>
      <c r="T476" s="25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9" t="s">
        <v>163</v>
      </c>
      <c r="AU476" s="259" t="s">
        <v>83</v>
      </c>
      <c r="AV476" s="14" t="s">
        <v>159</v>
      </c>
      <c r="AW476" s="14" t="s">
        <v>35</v>
      </c>
      <c r="AX476" s="14" t="s">
        <v>81</v>
      </c>
      <c r="AY476" s="259" t="s">
        <v>151</v>
      </c>
    </row>
    <row r="477" s="2" customFormat="1" ht="21.75" customHeight="1">
      <c r="A477" s="41"/>
      <c r="B477" s="42"/>
      <c r="C477" s="221" t="s">
        <v>712</v>
      </c>
      <c r="D477" s="221" t="s">
        <v>154</v>
      </c>
      <c r="E477" s="222" t="s">
        <v>885</v>
      </c>
      <c r="F477" s="223" t="s">
        <v>886</v>
      </c>
      <c r="G477" s="224" t="s">
        <v>180</v>
      </c>
      <c r="H477" s="225">
        <v>15.942</v>
      </c>
      <c r="I477" s="226"/>
      <c r="J477" s="227">
        <f>ROUND(I477*H477,2)</f>
        <v>0</v>
      </c>
      <c r="K477" s="223" t="s">
        <v>158</v>
      </c>
      <c r="L477" s="47"/>
      <c r="M477" s="228" t="s">
        <v>21</v>
      </c>
      <c r="N477" s="229" t="s">
        <v>44</v>
      </c>
      <c r="O477" s="87"/>
      <c r="P477" s="230">
        <f>O477*H477</f>
        <v>0</v>
      </c>
      <c r="Q477" s="230">
        <v>0</v>
      </c>
      <c r="R477" s="230">
        <f>Q477*H477</f>
        <v>0</v>
      </c>
      <c r="S477" s="230">
        <v>0.017999999999999999</v>
      </c>
      <c r="T477" s="231">
        <f>S477*H477</f>
        <v>0.28695599999999999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32" t="s">
        <v>271</v>
      </c>
      <c r="AT477" s="232" t="s">
        <v>154</v>
      </c>
      <c r="AU477" s="232" t="s">
        <v>83</v>
      </c>
      <c r="AY477" s="19" t="s">
        <v>151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9" t="s">
        <v>81</v>
      </c>
      <c r="BK477" s="233">
        <f>ROUND(I477*H477,2)</f>
        <v>0</v>
      </c>
      <c r="BL477" s="19" t="s">
        <v>271</v>
      </c>
      <c r="BM477" s="232" t="s">
        <v>1600</v>
      </c>
    </row>
    <row r="478" s="2" customFormat="1">
      <c r="A478" s="41"/>
      <c r="B478" s="42"/>
      <c r="C478" s="43"/>
      <c r="D478" s="234" t="s">
        <v>161</v>
      </c>
      <c r="E478" s="43"/>
      <c r="F478" s="235" t="s">
        <v>888</v>
      </c>
      <c r="G478" s="43"/>
      <c r="H478" s="43"/>
      <c r="I478" s="139"/>
      <c r="J478" s="43"/>
      <c r="K478" s="43"/>
      <c r="L478" s="47"/>
      <c r="M478" s="236"/>
      <c r="N478" s="237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9" t="s">
        <v>161</v>
      </c>
      <c r="AU478" s="19" t="s">
        <v>83</v>
      </c>
    </row>
    <row r="479" s="13" customFormat="1">
      <c r="A479" s="13"/>
      <c r="B479" s="238"/>
      <c r="C479" s="239"/>
      <c r="D479" s="234" t="s">
        <v>163</v>
      </c>
      <c r="E479" s="240" t="s">
        <v>21</v>
      </c>
      <c r="F479" s="241" t="s">
        <v>1601</v>
      </c>
      <c r="G479" s="239"/>
      <c r="H479" s="242">
        <v>5.0919999999999996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163</v>
      </c>
      <c r="AU479" s="248" t="s">
        <v>83</v>
      </c>
      <c r="AV479" s="13" t="s">
        <v>83</v>
      </c>
      <c r="AW479" s="13" t="s">
        <v>35</v>
      </c>
      <c r="AX479" s="13" t="s">
        <v>73</v>
      </c>
      <c r="AY479" s="248" t="s">
        <v>151</v>
      </c>
    </row>
    <row r="480" s="13" customFormat="1">
      <c r="A480" s="13"/>
      <c r="B480" s="238"/>
      <c r="C480" s="239"/>
      <c r="D480" s="234" t="s">
        <v>163</v>
      </c>
      <c r="E480" s="240" t="s">
        <v>21</v>
      </c>
      <c r="F480" s="241" t="s">
        <v>1602</v>
      </c>
      <c r="G480" s="239"/>
      <c r="H480" s="242">
        <v>10.85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163</v>
      </c>
      <c r="AU480" s="248" t="s">
        <v>83</v>
      </c>
      <c r="AV480" s="13" t="s">
        <v>83</v>
      </c>
      <c r="AW480" s="13" t="s">
        <v>35</v>
      </c>
      <c r="AX480" s="13" t="s">
        <v>73</v>
      </c>
      <c r="AY480" s="248" t="s">
        <v>151</v>
      </c>
    </row>
    <row r="481" s="14" customFormat="1">
      <c r="A481" s="14"/>
      <c r="B481" s="249"/>
      <c r="C481" s="250"/>
      <c r="D481" s="234" t="s">
        <v>163</v>
      </c>
      <c r="E481" s="251" t="s">
        <v>21</v>
      </c>
      <c r="F481" s="252" t="s">
        <v>177</v>
      </c>
      <c r="G481" s="250"/>
      <c r="H481" s="253">
        <v>15.942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9" t="s">
        <v>163</v>
      </c>
      <c r="AU481" s="259" t="s">
        <v>83</v>
      </c>
      <c r="AV481" s="14" t="s">
        <v>159</v>
      </c>
      <c r="AW481" s="14" t="s">
        <v>35</v>
      </c>
      <c r="AX481" s="14" t="s">
        <v>81</v>
      </c>
      <c r="AY481" s="259" t="s">
        <v>151</v>
      </c>
    </row>
    <row r="482" s="2" customFormat="1" ht="33" customHeight="1">
      <c r="A482" s="41"/>
      <c r="B482" s="42"/>
      <c r="C482" s="221" t="s">
        <v>717</v>
      </c>
      <c r="D482" s="221" t="s">
        <v>154</v>
      </c>
      <c r="E482" s="222" t="s">
        <v>573</v>
      </c>
      <c r="F482" s="223" t="s">
        <v>574</v>
      </c>
      <c r="G482" s="224" t="s">
        <v>157</v>
      </c>
      <c r="H482" s="225">
        <v>2</v>
      </c>
      <c r="I482" s="226"/>
      <c r="J482" s="227">
        <f>ROUND(I482*H482,2)</f>
        <v>0</v>
      </c>
      <c r="K482" s="223" t="s">
        <v>21</v>
      </c>
      <c r="L482" s="47"/>
      <c r="M482" s="228" t="s">
        <v>21</v>
      </c>
      <c r="N482" s="229" t="s">
        <v>44</v>
      </c>
      <c r="O482" s="87"/>
      <c r="P482" s="230">
        <f>O482*H482</f>
        <v>0</v>
      </c>
      <c r="Q482" s="230">
        <v>0.046129999999999997</v>
      </c>
      <c r="R482" s="230">
        <f>Q482*H482</f>
        <v>0.092259999999999995</v>
      </c>
      <c r="S482" s="230">
        <v>0</v>
      </c>
      <c r="T482" s="231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32" t="s">
        <v>271</v>
      </c>
      <c r="AT482" s="232" t="s">
        <v>154</v>
      </c>
      <c r="AU482" s="232" t="s">
        <v>83</v>
      </c>
      <c r="AY482" s="19" t="s">
        <v>151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9" t="s">
        <v>81</v>
      </c>
      <c r="BK482" s="233">
        <f>ROUND(I482*H482,2)</f>
        <v>0</v>
      </c>
      <c r="BL482" s="19" t="s">
        <v>271</v>
      </c>
      <c r="BM482" s="232" t="s">
        <v>1603</v>
      </c>
    </row>
    <row r="483" s="2" customFormat="1">
      <c r="A483" s="41"/>
      <c r="B483" s="42"/>
      <c r="C483" s="43"/>
      <c r="D483" s="234" t="s">
        <v>161</v>
      </c>
      <c r="E483" s="43"/>
      <c r="F483" s="235" t="s">
        <v>576</v>
      </c>
      <c r="G483" s="43"/>
      <c r="H483" s="43"/>
      <c r="I483" s="139"/>
      <c r="J483" s="43"/>
      <c r="K483" s="43"/>
      <c r="L483" s="47"/>
      <c r="M483" s="236"/>
      <c r="N483" s="237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19" t="s">
        <v>161</v>
      </c>
      <c r="AU483" s="19" t="s">
        <v>83</v>
      </c>
    </row>
    <row r="484" s="13" customFormat="1">
      <c r="A484" s="13"/>
      <c r="B484" s="238"/>
      <c r="C484" s="239"/>
      <c r="D484" s="234" t="s">
        <v>163</v>
      </c>
      <c r="E484" s="240" t="s">
        <v>21</v>
      </c>
      <c r="F484" s="241" t="s">
        <v>488</v>
      </c>
      <c r="G484" s="239"/>
      <c r="H484" s="242">
        <v>2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8" t="s">
        <v>163</v>
      </c>
      <c r="AU484" s="248" t="s">
        <v>83</v>
      </c>
      <c r="AV484" s="13" t="s">
        <v>83</v>
      </c>
      <c r="AW484" s="13" t="s">
        <v>35</v>
      </c>
      <c r="AX484" s="13" t="s">
        <v>81</v>
      </c>
      <c r="AY484" s="248" t="s">
        <v>151</v>
      </c>
    </row>
    <row r="485" s="2" customFormat="1" ht="16.5" customHeight="1">
      <c r="A485" s="41"/>
      <c r="B485" s="42"/>
      <c r="C485" s="221" t="s">
        <v>723</v>
      </c>
      <c r="D485" s="221" t="s">
        <v>154</v>
      </c>
      <c r="E485" s="222" t="s">
        <v>1604</v>
      </c>
      <c r="F485" s="223" t="s">
        <v>1605</v>
      </c>
      <c r="G485" s="224" t="s">
        <v>180</v>
      </c>
      <c r="H485" s="225">
        <v>2.484</v>
      </c>
      <c r="I485" s="226"/>
      <c r="J485" s="227">
        <f>ROUND(I485*H485,2)</f>
        <v>0</v>
      </c>
      <c r="K485" s="223" t="s">
        <v>158</v>
      </c>
      <c r="L485" s="47"/>
      <c r="M485" s="228" t="s">
        <v>21</v>
      </c>
      <c r="N485" s="229" t="s">
        <v>44</v>
      </c>
      <c r="O485" s="87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32" t="s">
        <v>271</v>
      </c>
      <c r="AT485" s="232" t="s">
        <v>154</v>
      </c>
      <c r="AU485" s="232" t="s">
        <v>83</v>
      </c>
      <c r="AY485" s="19" t="s">
        <v>151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9" t="s">
        <v>81</v>
      </c>
      <c r="BK485" s="233">
        <f>ROUND(I485*H485,2)</f>
        <v>0</v>
      </c>
      <c r="BL485" s="19" t="s">
        <v>271</v>
      </c>
      <c r="BM485" s="232" t="s">
        <v>1606</v>
      </c>
    </row>
    <row r="486" s="2" customFormat="1">
      <c r="A486" s="41"/>
      <c r="B486" s="42"/>
      <c r="C486" s="43"/>
      <c r="D486" s="234" t="s">
        <v>161</v>
      </c>
      <c r="E486" s="43"/>
      <c r="F486" s="235" t="s">
        <v>1607</v>
      </c>
      <c r="G486" s="43"/>
      <c r="H486" s="43"/>
      <c r="I486" s="139"/>
      <c r="J486" s="43"/>
      <c r="K486" s="43"/>
      <c r="L486" s="47"/>
      <c r="M486" s="236"/>
      <c r="N486" s="237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19" t="s">
        <v>161</v>
      </c>
      <c r="AU486" s="19" t="s">
        <v>83</v>
      </c>
    </row>
    <row r="487" s="13" customFormat="1">
      <c r="A487" s="13"/>
      <c r="B487" s="238"/>
      <c r="C487" s="239"/>
      <c r="D487" s="234" t="s">
        <v>163</v>
      </c>
      <c r="E487" s="240" t="s">
        <v>21</v>
      </c>
      <c r="F487" s="241" t="s">
        <v>1608</v>
      </c>
      <c r="G487" s="239"/>
      <c r="H487" s="242">
        <v>2.484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163</v>
      </c>
      <c r="AU487" s="248" t="s">
        <v>83</v>
      </c>
      <c r="AV487" s="13" t="s">
        <v>83</v>
      </c>
      <c r="AW487" s="13" t="s">
        <v>35</v>
      </c>
      <c r="AX487" s="13" t="s">
        <v>81</v>
      </c>
      <c r="AY487" s="248" t="s">
        <v>151</v>
      </c>
    </row>
    <row r="488" s="2" customFormat="1" ht="21.75" customHeight="1">
      <c r="A488" s="41"/>
      <c r="B488" s="42"/>
      <c r="C488" s="281" t="s">
        <v>1272</v>
      </c>
      <c r="D488" s="281" t="s">
        <v>407</v>
      </c>
      <c r="E488" s="282" t="s">
        <v>909</v>
      </c>
      <c r="F488" s="283" t="s">
        <v>910</v>
      </c>
      <c r="G488" s="284" t="s">
        <v>173</v>
      </c>
      <c r="H488" s="285">
        <v>0.107</v>
      </c>
      <c r="I488" s="286"/>
      <c r="J488" s="287">
        <f>ROUND(I488*H488,2)</f>
        <v>0</v>
      </c>
      <c r="K488" s="283" t="s">
        <v>158</v>
      </c>
      <c r="L488" s="288"/>
      <c r="M488" s="289" t="s">
        <v>21</v>
      </c>
      <c r="N488" s="290" t="s">
        <v>44</v>
      </c>
      <c r="O488" s="87"/>
      <c r="P488" s="230">
        <f>O488*H488</f>
        <v>0</v>
      </c>
      <c r="Q488" s="230">
        <v>0.55000000000000004</v>
      </c>
      <c r="R488" s="230">
        <f>Q488*H488</f>
        <v>0.058850000000000006</v>
      </c>
      <c r="S488" s="230">
        <v>0</v>
      </c>
      <c r="T488" s="231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32" t="s">
        <v>372</v>
      </c>
      <c r="AT488" s="232" t="s">
        <v>407</v>
      </c>
      <c r="AU488" s="232" t="s">
        <v>83</v>
      </c>
      <c r="AY488" s="19" t="s">
        <v>151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9" t="s">
        <v>81</v>
      </c>
      <c r="BK488" s="233">
        <f>ROUND(I488*H488,2)</f>
        <v>0</v>
      </c>
      <c r="BL488" s="19" t="s">
        <v>271</v>
      </c>
      <c r="BM488" s="232" t="s">
        <v>1609</v>
      </c>
    </row>
    <row r="489" s="2" customFormat="1">
      <c r="A489" s="41"/>
      <c r="B489" s="42"/>
      <c r="C489" s="43"/>
      <c r="D489" s="234" t="s">
        <v>161</v>
      </c>
      <c r="E489" s="43"/>
      <c r="F489" s="235" t="s">
        <v>910</v>
      </c>
      <c r="G489" s="43"/>
      <c r="H489" s="43"/>
      <c r="I489" s="139"/>
      <c r="J489" s="43"/>
      <c r="K489" s="43"/>
      <c r="L489" s="47"/>
      <c r="M489" s="236"/>
      <c r="N489" s="237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161</v>
      </c>
      <c r="AU489" s="19" t="s">
        <v>83</v>
      </c>
    </row>
    <row r="490" s="13" customFormat="1">
      <c r="A490" s="13"/>
      <c r="B490" s="238"/>
      <c r="C490" s="239"/>
      <c r="D490" s="234" t="s">
        <v>163</v>
      </c>
      <c r="E490" s="240" t="s">
        <v>21</v>
      </c>
      <c r="F490" s="241" t="s">
        <v>1610</v>
      </c>
      <c r="G490" s="239"/>
      <c r="H490" s="242">
        <v>0.099000000000000005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163</v>
      </c>
      <c r="AU490" s="248" t="s">
        <v>83</v>
      </c>
      <c r="AV490" s="13" t="s">
        <v>83</v>
      </c>
      <c r="AW490" s="13" t="s">
        <v>35</v>
      </c>
      <c r="AX490" s="13" t="s">
        <v>81</v>
      </c>
      <c r="AY490" s="248" t="s">
        <v>151</v>
      </c>
    </row>
    <row r="491" s="13" customFormat="1">
      <c r="A491" s="13"/>
      <c r="B491" s="238"/>
      <c r="C491" s="239"/>
      <c r="D491" s="234" t="s">
        <v>163</v>
      </c>
      <c r="E491" s="239"/>
      <c r="F491" s="241" t="s">
        <v>1611</v>
      </c>
      <c r="G491" s="239"/>
      <c r="H491" s="242">
        <v>0.107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8" t="s">
        <v>163</v>
      </c>
      <c r="AU491" s="248" t="s">
        <v>83</v>
      </c>
      <c r="AV491" s="13" t="s">
        <v>83</v>
      </c>
      <c r="AW491" s="13" t="s">
        <v>4</v>
      </c>
      <c r="AX491" s="13" t="s">
        <v>81</v>
      </c>
      <c r="AY491" s="248" t="s">
        <v>151</v>
      </c>
    </row>
    <row r="492" s="2" customFormat="1" ht="16.5" customHeight="1">
      <c r="A492" s="41"/>
      <c r="B492" s="42"/>
      <c r="C492" s="221" t="s">
        <v>1278</v>
      </c>
      <c r="D492" s="221" t="s">
        <v>154</v>
      </c>
      <c r="E492" s="222" t="s">
        <v>578</v>
      </c>
      <c r="F492" s="223" t="s">
        <v>579</v>
      </c>
      <c r="G492" s="224" t="s">
        <v>180</v>
      </c>
      <c r="H492" s="225">
        <v>32.615000000000002</v>
      </c>
      <c r="I492" s="226"/>
      <c r="J492" s="227">
        <f>ROUND(I492*H492,2)</f>
        <v>0</v>
      </c>
      <c r="K492" s="223" t="s">
        <v>158</v>
      </c>
      <c r="L492" s="47"/>
      <c r="M492" s="228" t="s">
        <v>21</v>
      </c>
      <c r="N492" s="229" t="s">
        <v>44</v>
      </c>
      <c r="O492" s="87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32" t="s">
        <v>271</v>
      </c>
      <c r="AT492" s="232" t="s">
        <v>154</v>
      </c>
      <c r="AU492" s="232" t="s">
        <v>83</v>
      </c>
      <c r="AY492" s="19" t="s">
        <v>151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9" t="s">
        <v>81</v>
      </c>
      <c r="BK492" s="233">
        <f>ROUND(I492*H492,2)</f>
        <v>0</v>
      </c>
      <c r="BL492" s="19" t="s">
        <v>271</v>
      </c>
      <c r="BM492" s="232" t="s">
        <v>1612</v>
      </c>
    </row>
    <row r="493" s="2" customFormat="1">
      <c r="A493" s="41"/>
      <c r="B493" s="42"/>
      <c r="C493" s="43"/>
      <c r="D493" s="234" t="s">
        <v>161</v>
      </c>
      <c r="E493" s="43"/>
      <c r="F493" s="235" t="s">
        <v>581</v>
      </c>
      <c r="G493" s="43"/>
      <c r="H493" s="43"/>
      <c r="I493" s="139"/>
      <c r="J493" s="43"/>
      <c r="K493" s="43"/>
      <c r="L493" s="47"/>
      <c r="M493" s="236"/>
      <c r="N493" s="237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19" t="s">
        <v>161</v>
      </c>
      <c r="AU493" s="19" t="s">
        <v>83</v>
      </c>
    </row>
    <row r="494" s="15" customFormat="1">
      <c r="A494" s="15"/>
      <c r="B494" s="260"/>
      <c r="C494" s="261"/>
      <c r="D494" s="234" t="s">
        <v>163</v>
      </c>
      <c r="E494" s="262" t="s">
        <v>21</v>
      </c>
      <c r="F494" s="263" t="s">
        <v>1613</v>
      </c>
      <c r="G494" s="261"/>
      <c r="H494" s="262" t="s">
        <v>21</v>
      </c>
      <c r="I494" s="264"/>
      <c r="J494" s="261"/>
      <c r="K494" s="261"/>
      <c r="L494" s="265"/>
      <c r="M494" s="266"/>
      <c r="N494" s="267"/>
      <c r="O494" s="267"/>
      <c r="P494" s="267"/>
      <c r="Q494" s="267"/>
      <c r="R494" s="267"/>
      <c r="S494" s="267"/>
      <c r="T494" s="268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69" t="s">
        <v>163</v>
      </c>
      <c r="AU494" s="269" t="s">
        <v>83</v>
      </c>
      <c r="AV494" s="15" t="s">
        <v>81</v>
      </c>
      <c r="AW494" s="15" t="s">
        <v>35</v>
      </c>
      <c r="AX494" s="15" t="s">
        <v>73</v>
      </c>
      <c r="AY494" s="269" t="s">
        <v>151</v>
      </c>
    </row>
    <row r="495" s="13" customFormat="1">
      <c r="A495" s="13"/>
      <c r="B495" s="238"/>
      <c r="C495" s="239"/>
      <c r="D495" s="234" t="s">
        <v>163</v>
      </c>
      <c r="E495" s="240" t="s">
        <v>21</v>
      </c>
      <c r="F495" s="241" t="s">
        <v>1614</v>
      </c>
      <c r="G495" s="239"/>
      <c r="H495" s="242">
        <v>2.4119999999999999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8" t="s">
        <v>163</v>
      </c>
      <c r="AU495" s="248" t="s">
        <v>83</v>
      </c>
      <c r="AV495" s="13" t="s">
        <v>83</v>
      </c>
      <c r="AW495" s="13" t="s">
        <v>35</v>
      </c>
      <c r="AX495" s="13" t="s">
        <v>73</v>
      </c>
      <c r="AY495" s="248" t="s">
        <v>151</v>
      </c>
    </row>
    <row r="496" s="13" customFormat="1">
      <c r="A496" s="13"/>
      <c r="B496" s="238"/>
      <c r="C496" s="239"/>
      <c r="D496" s="234" t="s">
        <v>163</v>
      </c>
      <c r="E496" s="240" t="s">
        <v>21</v>
      </c>
      <c r="F496" s="241" t="s">
        <v>1615</v>
      </c>
      <c r="G496" s="239"/>
      <c r="H496" s="242">
        <v>2.6779999999999999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163</v>
      </c>
      <c r="AU496" s="248" t="s">
        <v>83</v>
      </c>
      <c r="AV496" s="13" t="s">
        <v>83</v>
      </c>
      <c r="AW496" s="13" t="s">
        <v>35</v>
      </c>
      <c r="AX496" s="13" t="s">
        <v>73</v>
      </c>
      <c r="AY496" s="248" t="s">
        <v>151</v>
      </c>
    </row>
    <row r="497" s="13" customFormat="1">
      <c r="A497" s="13"/>
      <c r="B497" s="238"/>
      <c r="C497" s="239"/>
      <c r="D497" s="234" t="s">
        <v>163</v>
      </c>
      <c r="E497" s="240" t="s">
        <v>21</v>
      </c>
      <c r="F497" s="241" t="s">
        <v>1616</v>
      </c>
      <c r="G497" s="239"/>
      <c r="H497" s="242">
        <v>1.994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163</v>
      </c>
      <c r="AU497" s="248" t="s">
        <v>83</v>
      </c>
      <c r="AV497" s="13" t="s">
        <v>83</v>
      </c>
      <c r="AW497" s="13" t="s">
        <v>35</v>
      </c>
      <c r="AX497" s="13" t="s">
        <v>73</v>
      </c>
      <c r="AY497" s="248" t="s">
        <v>151</v>
      </c>
    </row>
    <row r="498" s="13" customFormat="1">
      <c r="A498" s="13"/>
      <c r="B498" s="238"/>
      <c r="C498" s="239"/>
      <c r="D498" s="234" t="s">
        <v>163</v>
      </c>
      <c r="E498" s="240" t="s">
        <v>21</v>
      </c>
      <c r="F498" s="241" t="s">
        <v>1617</v>
      </c>
      <c r="G498" s="239"/>
      <c r="H498" s="242">
        <v>3.3700000000000001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163</v>
      </c>
      <c r="AU498" s="248" t="s">
        <v>83</v>
      </c>
      <c r="AV498" s="13" t="s">
        <v>83</v>
      </c>
      <c r="AW498" s="13" t="s">
        <v>35</v>
      </c>
      <c r="AX498" s="13" t="s">
        <v>73</v>
      </c>
      <c r="AY498" s="248" t="s">
        <v>151</v>
      </c>
    </row>
    <row r="499" s="13" customFormat="1">
      <c r="A499" s="13"/>
      <c r="B499" s="238"/>
      <c r="C499" s="239"/>
      <c r="D499" s="234" t="s">
        <v>163</v>
      </c>
      <c r="E499" s="240" t="s">
        <v>21</v>
      </c>
      <c r="F499" s="241" t="s">
        <v>1618</v>
      </c>
      <c r="G499" s="239"/>
      <c r="H499" s="242">
        <v>3.5099999999999998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163</v>
      </c>
      <c r="AU499" s="248" t="s">
        <v>83</v>
      </c>
      <c r="AV499" s="13" t="s">
        <v>83</v>
      </c>
      <c r="AW499" s="13" t="s">
        <v>35</v>
      </c>
      <c r="AX499" s="13" t="s">
        <v>73</v>
      </c>
      <c r="AY499" s="248" t="s">
        <v>151</v>
      </c>
    </row>
    <row r="500" s="13" customFormat="1">
      <c r="A500" s="13"/>
      <c r="B500" s="238"/>
      <c r="C500" s="239"/>
      <c r="D500" s="234" t="s">
        <v>163</v>
      </c>
      <c r="E500" s="240" t="s">
        <v>21</v>
      </c>
      <c r="F500" s="241" t="s">
        <v>1619</v>
      </c>
      <c r="G500" s="239"/>
      <c r="H500" s="242">
        <v>1.984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163</v>
      </c>
      <c r="AU500" s="248" t="s">
        <v>83</v>
      </c>
      <c r="AV500" s="13" t="s">
        <v>83</v>
      </c>
      <c r="AW500" s="13" t="s">
        <v>35</v>
      </c>
      <c r="AX500" s="13" t="s">
        <v>73</v>
      </c>
      <c r="AY500" s="248" t="s">
        <v>151</v>
      </c>
    </row>
    <row r="501" s="13" customFormat="1">
      <c r="A501" s="13"/>
      <c r="B501" s="238"/>
      <c r="C501" s="239"/>
      <c r="D501" s="234" t="s">
        <v>163</v>
      </c>
      <c r="E501" s="240" t="s">
        <v>21</v>
      </c>
      <c r="F501" s="241" t="s">
        <v>1620</v>
      </c>
      <c r="G501" s="239"/>
      <c r="H501" s="242">
        <v>2.0049999999999999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8" t="s">
        <v>163</v>
      </c>
      <c r="AU501" s="248" t="s">
        <v>83</v>
      </c>
      <c r="AV501" s="13" t="s">
        <v>83</v>
      </c>
      <c r="AW501" s="13" t="s">
        <v>35</v>
      </c>
      <c r="AX501" s="13" t="s">
        <v>73</v>
      </c>
      <c r="AY501" s="248" t="s">
        <v>151</v>
      </c>
    </row>
    <row r="502" s="13" customFormat="1">
      <c r="A502" s="13"/>
      <c r="B502" s="238"/>
      <c r="C502" s="239"/>
      <c r="D502" s="234" t="s">
        <v>163</v>
      </c>
      <c r="E502" s="240" t="s">
        <v>21</v>
      </c>
      <c r="F502" s="241" t="s">
        <v>1621</v>
      </c>
      <c r="G502" s="239"/>
      <c r="H502" s="242">
        <v>2.5630000000000002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8" t="s">
        <v>163</v>
      </c>
      <c r="AU502" s="248" t="s">
        <v>83</v>
      </c>
      <c r="AV502" s="13" t="s">
        <v>83</v>
      </c>
      <c r="AW502" s="13" t="s">
        <v>35</v>
      </c>
      <c r="AX502" s="13" t="s">
        <v>73</v>
      </c>
      <c r="AY502" s="248" t="s">
        <v>151</v>
      </c>
    </row>
    <row r="503" s="13" customFormat="1">
      <c r="A503" s="13"/>
      <c r="B503" s="238"/>
      <c r="C503" s="239"/>
      <c r="D503" s="234" t="s">
        <v>163</v>
      </c>
      <c r="E503" s="240" t="s">
        <v>21</v>
      </c>
      <c r="F503" s="241" t="s">
        <v>1622</v>
      </c>
      <c r="G503" s="239"/>
      <c r="H503" s="242">
        <v>1.8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163</v>
      </c>
      <c r="AU503" s="248" t="s">
        <v>83</v>
      </c>
      <c r="AV503" s="13" t="s">
        <v>83</v>
      </c>
      <c r="AW503" s="13" t="s">
        <v>35</v>
      </c>
      <c r="AX503" s="13" t="s">
        <v>73</v>
      </c>
      <c r="AY503" s="248" t="s">
        <v>151</v>
      </c>
    </row>
    <row r="504" s="13" customFormat="1">
      <c r="A504" s="13"/>
      <c r="B504" s="238"/>
      <c r="C504" s="239"/>
      <c r="D504" s="234" t="s">
        <v>163</v>
      </c>
      <c r="E504" s="240" t="s">
        <v>21</v>
      </c>
      <c r="F504" s="241" t="s">
        <v>1623</v>
      </c>
      <c r="G504" s="239"/>
      <c r="H504" s="242">
        <v>2.6280000000000001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163</v>
      </c>
      <c r="AU504" s="248" t="s">
        <v>83</v>
      </c>
      <c r="AV504" s="13" t="s">
        <v>83</v>
      </c>
      <c r="AW504" s="13" t="s">
        <v>35</v>
      </c>
      <c r="AX504" s="13" t="s">
        <v>73</v>
      </c>
      <c r="AY504" s="248" t="s">
        <v>151</v>
      </c>
    </row>
    <row r="505" s="13" customFormat="1">
      <c r="A505" s="13"/>
      <c r="B505" s="238"/>
      <c r="C505" s="239"/>
      <c r="D505" s="234" t="s">
        <v>163</v>
      </c>
      <c r="E505" s="240" t="s">
        <v>21</v>
      </c>
      <c r="F505" s="241" t="s">
        <v>1624</v>
      </c>
      <c r="G505" s="239"/>
      <c r="H505" s="242">
        <v>1.728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163</v>
      </c>
      <c r="AU505" s="248" t="s">
        <v>83</v>
      </c>
      <c r="AV505" s="13" t="s">
        <v>83</v>
      </c>
      <c r="AW505" s="13" t="s">
        <v>4</v>
      </c>
      <c r="AX505" s="13" t="s">
        <v>73</v>
      </c>
      <c r="AY505" s="248" t="s">
        <v>151</v>
      </c>
    </row>
    <row r="506" s="13" customFormat="1">
      <c r="A506" s="13"/>
      <c r="B506" s="238"/>
      <c r="C506" s="239"/>
      <c r="D506" s="234" t="s">
        <v>163</v>
      </c>
      <c r="E506" s="240" t="s">
        <v>21</v>
      </c>
      <c r="F506" s="241" t="s">
        <v>1625</v>
      </c>
      <c r="G506" s="239"/>
      <c r="H506" s="242">
        <v>2.448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163</v>
      </c>
      <c r="AU506" s="248" t="s">
        <v>83</v>
      </c>
      <c r="AV506" s="13" t="s">
        <v>83</v>
      </c>
      <c r="AW506" s="13" t="s">
        <v>35</v>
      </c>
      <c r="AX506" s="13" t="s">
        <v>73</v>
      </c>
      <c r="AY506" s="248" t="s">
        <v>151</v>
      </c>
    </row>
    <row r="507" s="13" customFormat="1">
      <c r="A507" s="13"/>
      <c r="B507" s="238"/>
      <c r="C507" s="239"/>
      <c r="D507" s="234" t="s">
        <v>163</v>
      </c>
      <c r="E507" s="240" t="s">
        <v>21</v>
      </c>
      <c r="F507" s="241" t="s">
        <v>1626</v>
      </c>
      <c r="G507" s="239"/>
      <c r="H507" s="242">
        <v>1.7749999999999999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163</v>
      </c>
      <c r="AU507" s="248" t="s">
        <v>83</v>
      </c>
      <c r="AV507" s="13" t="s">
        <v>83</v>
      </c>
      <c r="AW507" s="13" t="s">
        <v>35</v>
      </c>
      <c r="AX507" s="13" t="s">
        <v>73</v>
      </c>
      <c r="AY507" s="248" t="s">
        <v>151</v>
      </c>
    </row>
    <row r="508" s="16" customFormat="1">
      <c r="A508" s="16"/>
      <c r="B508" s="270"/>
      <c r="C508" s="271"/>
      <c r="D508" s="234" t="s">
        <v>163</v>
      </c>
      <c r="E508" s="272" t="s">
        <v>21</v>
      </c>
      <c r="F508" s="273" t="s">
        <v>250</v>
      </c>
      <c r="G508" s="271"/>
      <c r="H508" s="274">
        <v>30.895</v>
      </c>
      <c r="I508" s="275"/>
      <c r="J508" s="271"/>
      <c r="K508" s="271"/>
      <c r="L508" s="276"/>
      <c r="M508" s="277"/>
      <c r="N508" s="278"/>
      <c r="O508" s="278"/>
      <c r="P508" s="278"/>
      <c r="Q508" s="278"/>
      <c r="R508" s="278"/>
      <c r="S508" s="278"/>
      <c r="T508" s="279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T508" s="280" t="s">
        <v>163</v>
      </c>
      <c r="AU508" s="280" t="s">
        <v>83</v>
      </c>
      <c r="AV508" s="16" t="s">
        <v>152</v>
      </c>
      <c r="AW508" s="16" t="s">
        <v>35</v>
      </c>
      <c r="AX508" s="16" t="s">
        <v>73</v>
      </c>
      <c r="AY508" s="280" t="s">
        <v>151</v>
      </c>
    </row>
    <row r="509" s="15" customFormat="1">
      <c r="A509" s="15"/>
      <c r="B509" s="260"/>
      <c r="C509" s="261"/>
      <c r="D509" s="234" t="s">
        <v>163</v>
      </c>
      <c r="E509" s="262" t="s">
        <v>21</v>
      </c>
      <c r="F509" s="263" t="s">
        <v>1627</v>
      </c>
      <c r="G509" s="261"/>
      <c r="H509" s="262" t="s">
        <v>21</v>
      </c>
      <c r="I509" s="264"/>
      <c r="J509" s="261"/>
      <c r="K509" s="261"/>
      <c r="L509" s="265"/>
      <c r="M509" s="266"/>
      <c r="N509" s="267"/>
      <c r="O509" s="267"/>
      <c r="P509" s="267"/>
      <c r="Q509" s="267"/>
      <c r="R509" s="267"/>
      <c r="S509" s="267"/>
      <c r="T509" s="268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69" t="s">
        <v>163</v>
      </c>
      <c r="AU509" s="269" t="s">
        <v>83</v>
      </c>
      <c r="AV509" s="15" t="s">
        <v>81</v>
      </c>
      <c r="AW509" s="15" t="s">
        <v>35</v>
      </c>
      <c r="AX509" s="15" t="s">
        <v>73</v>
      </c>
      <c r="AY509" s="269" t="s">
        <v>151</v>
      </c>
    </row>
    <row r="510" s="13" customFormat="1">
      <c r="A510" s="13"/>
      <c r="B510" s="238"/>
      <c r="C510" s="239"/>
      <c r="D510" s="234" t="s">
        <v>163</v>
      </c>
      <c r="E510" s="240" t="s">
        <v>21</v>
      </c>
      <c r="F510" s="241" t="s">
        <v>1628</v>
      </c>
      <c r="G510" s="239"/>
      <c r="H510" s="242">
        <v>0.52200000000000002</v>
      </c>
      <c r="I510" s="243"/>
      <c r="J510" s="239"/>
      <c r="K510" s="239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163</v>
      </c>
      <c r="AU510" s="248" t="s">
        <v>83</v>
      </c>
      <c r="AV510" s="13" t="s">
        <v>83</v>
      </c>
      <c r="AW510" s="13" t="s">
        <v>35</v>
      </c>
      <c r="AX510" s="13" t="s">
        <v>73</v>
      </c>
      <c r="AY510" s="248" t="s">
        <v>151</v>
      </c>
    </row>
    <row r="511" s="16" customFormat="1">
      <c r="A511" s="16"/>
      <c r="B511" s="270"/>
      <c r="C511" s="271"/>
      <c r="D511" s="234" t="s">
        <v>163</v>
      </c>
      <c r="E511" s="272" t="s">
        <v>21</v>
      </c>
      <c r="F511" s="273" t="s">
        <v>250</v>
      </c>
      <c r="G511" s="271"/>
      <c r="H511" s="274">
        <v>0.52200000000000002</v>
      </c>
      <c r="I511" s="275"/>
      <c r="J511" s="271"/>
      <c r="K511" s="271"/>
      <c r="L511" s="276"/>
      <c r="M511" s="277"/>
      <c r="N511" s="278"/>
      <c r="O511" s="278"/>
      <c r="P511" s="278"/>
      <c r="Q511" s="278"/>
      <c r="R511" s="278"/>
      <c r="S511" s="278"/>
      <c r="T511" s="279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T511" s="280" t="s">
        <v>163</v>
      </c>
      <c r="AU511" s="280" t="s">
        <v>83</v>
      </c>
      <c r="AV511" s="16" t="s">
        <v>152</v>
      </c>
      <c r="AW511" s="16" t="s">
        <v>35</v>
      </c>
      <c r="AX511" s="16" t="s">
        <v>73</v>
      </c>
      <c r="AY511" s="280" t="s">
        <v>151</v>
      </c>
    </row>
    <row r="512" s="15" customFormat="1">
      <c r="A512" s="15"/>
      <c r="B512" s="260"/>
      <c r="C512" s="261"/>
      <c r="D512" s="234" t="s">
        <v>163</v>
      </c>
      <c r="E512" s="262" t="s">
        <v>21</v>
      </c>
      <c r="F512" s="263" t="s">
        <v>1629</v>
      </c>
      <c r="G512" s="261"/>
      <c r="H512" s="262" t="s">
        <v>21</v>
      </c>
      <c r="I512" s="264"/>
      <c r="J512" s="261"/>
      <c r="K512" s="261"/>
      <c r="L512" s="265"/>
      <c r="M512" s="266"/>
      <c r="N512" s="267"/>
      <c r="O512" s="267"/>
      <c r="P512" s="267"/>
      <c r="Q512" s="267"/>
      <c r="R512" s="267"/>
      <c r="S512" s="267"/>
      <c r="T512" s="268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9" t="s">
        <v>163</v>
      </c>
      <c r="AU512" s="269" t="s">
        <v>83</v>
      </c>
      <c r="AV512" s="15" t="s">
        <v>81</v>
      </c>
      <c r="AW512" s="15" t="s">
        <v>35</v>
      </c>
      <c r="AX512" s="15" t="s">
        <v>73</v>
      </c>
      <c r="AY512" s="269" t="s">
        <v>151</v>
      </c>
    </row>
    <row r="513" s="13" customFormat="1">
      <c r="A513" s="13"/>
      <c r="B513" s="238"/>
      <c r="C513" s="239"/>
      <c r="D513" s="234" t="s">
        <v>163</v>
      </c>
      <c r="E513" s="240" t="s">
        <v>21</v>
      </c>
      <c r="F513" s="241" t="s">
        <v>1597</v>
      </c>
      <c r="G513" s="239"/>
      <c r="H513" s="242">
        <v>0.752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8" t="s">
        <v>163</v>
      </c>
      <c r="AU513" s="248" t="s">
        <v>83</v>
      </c>
      <c r="AV513" s="13" t="s">
        <v>83</v>
      </c>
      <c r="AW513" s="13" t="s">
        <v>35</v>
      </c>
      <c r="AX513" s="13" t="s">
        <v>73</v>
      </c>
      <c r="AY513" s="248" t="s">
        <v>151</v>
      </c>
    </row>
    <row r="514" s="13" customFormat="1">
      <c r="A514" s="13"/>
      <c r="B514" s="238"/>
      <c r="C514" s="239"/>
      <c r="D514" s="234" t="s">
        <v>163</v>
      </c>
      <c r="E514" s="240" t="s">
        <v>21</v>
      </c>
      <c r="F514" s="241" t="s">
        <v>1599</v>
      </c>
      <c r="G514" s="239"/>
      <c r="H514" s="242">
        <v>0.44600000000000001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8" t="s">
        <v>163</v>
      </c>
      <c r="AU514" s="248" t="s">
        <v>83</v>
      </c>
      <c r="AV514" s="13" t="s">
        <v>83</v>
      </c>
      <c r="AW514" s="13" t="s">
        <v>35</v>
      </c>
      <c r="AX514" s="13" t="s">
        <v>73</v>
      </c>
      <c r="AY514" s="248" t="s">
        <v>151</v>
      </c>
    </row>
    <row r="515" s="16" customFormat="1">
      <c r="A515" s="16"/>
      <c r="B515" s="270"/>
      <c r="C515" s="271"/>
      <c r="D515" s="234" t="s">
        <v>163</v>
      </c>
      <c r="E515" s="272" t="s">
        <v>21</v>
      </c>
      <c r="F515" s="273" t="s">
        <v>250</v>
      </c>
      <c r="G515" s="271"/>
      <c r="H515" s="274">
        <v>1.198</v>
      </c>
      <c r="I515" s="275"/>
      <c r="J515" s="271"/>
      <c r="K515" s="271"/>
      <c r="L515" s="276"/>
      <c r="M515" s="277"/>
      <c r="N515" s="278"/>
      <c r="O515" s="278"/>
      <c r="P515" s="278"/>
      <c r="Q515" s="278"/>
      <c r="R515" s="278"/>
      <c r="S515" s="278"/>
      <c r="T515" s="279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80" t="s">
        <v>163</v>
      </c>
      <c r="AU515" s="280" t="s">
        <v>83</v>
      </c>
      <c r="AV515" s="16" t="s">
        <v>152</v>
      </c>
      <c r="AW515" s="16" t="s">
        <v>35</v>
      </c>
      <c r="AX515" s="16" t="s">
        <v>73</v>
      </c>
      <c r="AY515" s="280" t="s">
        <v>151</v>
      </c>
    </row>
    <row r="516" s="14" customFormat="1">
      <c r="A516" s="14"/>
      <c r="B516" s="249"/>
      <c r="C516" s="250"/>
      <c r="D516" s="234" t="s">
        <v>163</v>
      </c>
      <c r="E516" s="251" t="s">
        <v>21</v>
      </c>
      <c r="F516" s="252" t="s">
        <v>177</v>
      </c>
      <c r="G516" s="250"/>
      <c r="H516" s="253">
        <v>32.614999999999995</v>
      </c>
      <c r="I516" s="254"/>
      <c r="J516" s="250"/>
      <c r="K516" s="250"/>
      <c r="L516" s="255"/>
      <c r="M516" s="256"/>
      <c r="N516" s="257"/>
      <c r="O516" s="257"/>
      <c r="P516" s="257"/>
      <c r="Q516" s="257"/>
      <c r="R516" s="257"/>
      <c r="S516" s="257"/>
      <c r="T516" s="25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9" t="s">
        <v>163</v>
      </c>
      <c r="AU516" s="259" t="s">
        <v>83</v>
      </c>
      <c r="AV516" s="14" t="s">
        <v>159</v>
      </c>
      <c r="AW516" s="14" t="s">
        <v>35</v>
      </c>
      <c r="AX516" s="14" t="s">
        <v>81</v>
      </c>
      <c r="AY516" s="259" t="s">
        <v>151</v>
      </c>
    </row>
    <row r="517" s="2" customFormat="1" ht="21.75" customHeight="1">
      <c r="A517" s="41"/>
      <c r="B517" s="42"/>
      <c r="C517" s="281" t="s">
        <v>1285</v>
      </c>
      <c r="D517" s="281" t="s">
        <v>407</v>
      </c>
      <c r="E517" s="282" t="s">
        <v>584</v>
      </c>
      <c r="F517" s="283" t="s">
        <v>585</v>
      </c>
      <c r="G517" s="284" t="s">
        <v>173</v>
      </c>
      <c r="H517" s="285">
        <v>0.017999999999999999</v>
      </c>
      <c r="I517" s="286"/>
      <c r="J517" s="287">
        <f>ROUND(I517*H517,2)</f>
        <v>0</v>
      </c>
      <c r="K517" s="283" t="s">
        <v>158</v>
      </c>
      <c r="L517" s="288"/>
      <c r="M517" s="289" t="s">
        <v>21</v>
      </c>
      <c r="N517" s="290" t="s">
        <v>44</v>
      </c>
      <c r="O517" s="87"/>
      <c r="P517" s="230">
        <f>O517*H517</f>
        <v>0</v>
      </c>
      <c r="Q517" s="230">
        <v>0.55000000000000004</v>
      </c>
      <c r="R517" s="230">
        <f>Q517*H517</f>
        <v>0.0099000000000000008</v>
      </c>
      <c r="S517" s="230">
        <v>0</v>
      </c>
      <c r="T517" s="231">
        <f>S517*H517</f>
        <v>0</v>
      </c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R517" s="232" t="s">
        <v>372</v>
      </c>
      <c r="AT517" s="232" t="s">
        <v>407</v>
      </c>
      <c r="AU517" s="232" t="s">
        <v>83</v>
      </c>
      <c r="AY517" s="19" t="s">
        <v>151</v>
      </c>
      <c r="BE517" s="233">
        <f>IF(N517="základní",J517,0)</f>
        <v>0</v>
      </c>
      <c r="BF517" s="233">
        <f>IF(N517="snížená",J517,0)</f>
        <v>0</v>
      </c>
      <c r="BG517" s="233">
        <f>IF(N517="zákl. přenesená",J517,0)</f>
        <v>0</v>
      </c>
      <c r="BH517" s="233">
        <f>IF(N517="sníž. přenesená",J517,0)</f>
        <v>0</v>
      </c>
      <c r="BI517" s="233">
        <f>IF(N517="nulová",J517,0)</f>
        <v>0</v>
      </c>
      <c r="BJ517" s="19" t="s">
        <v>81</v>
      </c>
      <c r="BK517" s="233">
        <f>ROUND(I517*H517,2)</f>
        <v>0</v>
      </c>
      <c r="BL517" s="19" t="s">
        <v>271</v>
      </c>
      <c r="BM517" s="232" t="s">
        <v>1630</v>
      </c>
    </row>
    <row r="518" s="2" customFormat="1">
      <c r="A518" s="41"/>
      <c r="B518" s="42"/>
      <c r="C518" s="43"/>
      <c r="D518" s="234" t="s">
        <v>161</v>
      </c>
      <c r="E518" s="43"/>
      <c r="F518" s="235" t="s">
        <v>585</v>
      </c>
      <c r="G518" s="43"/>
      <c r="H518" s="43"/>
      <c r="I518" s="139"/>
      <c r="J518" s="43"/>
      <c r="K518" s="43"/>
      <c r="L518" s="47"/>
      <c r="M518" s="236"/>
      <c r="N518" s="237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T518" s="19" t="s">
        <v>161</v>
      </c>
      <c r="AU518" s="19" t="s">
        <v>83</v>
      </c>
    </row>
    <row r="519" s="13" customFormat="1">
      <c r="A519" s="13"/>
      <c r="B519" s="238"/>
      <c r="C519" s="239"/>
      <c r="D519" s="234" t="s">
        <v>163</v>
      </c>
      <c r="E519" s="240" t="s">
        <v>21</v>
      </c>
      <c r="F519" s="241" t="s">
        <v>1631</v>
      </c>
      <c r="G519" s="239"/>
      <c r="H519" s="242">
        <v>0.017000000000000001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8" t="s">
        <v>163</v>
      </c>
      <c r="AU519" s="248" t="s">
        <v>83</v>
      </c>
      <c r="AV519" s="13" t="s">
        <v>83</v>
      </c>
      <c r="AW519" s="13" t="s">
        <v>35</v>
      </c>
      <c r="AX519" s="13" t="s">
        <v>81</v>
      </c>
      <c r="AY519" s="248" t="s">
        <v>151</v>
      </c>
    </row>
    <row r="520" s="13" customFormat="1">
      <c r="A520" s="13"/>
      <c r="B520" s="238"/>
      <c r="C520" s="239"/>
      <c r="D520" s="234" t="s">
        <v>163</v>
      </c>
      <c r="E520" s="239"/>
      <c r="F520" s="241" t="s">
        <v>1632</v>
      </c>
      <c r="G520" s="239"/>
      <c r="H520" s="242">
        <v>0.017999999999999999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8" t="s">
        <v>163</v>
      </c>
      <c r="AU520" s="248" t="s">
        <v>83</v>
      </c>
      <c r="AV520" s="13" t="s">
        <v>83</v>
      </c>
      <c r="AW520" s="13" t="s">
        <v>4</v>
      </c>
      <c r="AX520" s="13" t="s">
        <v>81</v>
      </c>
      <c r="AY520" s="248" t="s">
        <v>151</v>
      </c>
    </row>
    <row r="521" s="2" customFormat="1" ht="21.75" customHeight="1">
      <c r="A521" s="41"/>
      <c r="B521" s="42"/>
      <c r="C521" s="221" t="s">
        <v>1289</v>
      </c>
      <c r="D521" s="221" t="s">
        <v>154</v>
      </c>
      <c r="E521" s="222" t="s">
        <v>590</v>
      </c>
      <c r="F521" s="223" t="s">
        <v>591</v>
      </c>
      <c r="G521" s="224" t="s">
        <v>297</v>
      </c>
      <c r="H521" s="225">
        <v>90.635000000000005</v>
      </c>
      <c r="I521" s="226"/>
      <c r="J521" s="227">
        <f>ROUND(I521*H521,2)</f>
        <v>0</v>
      </c>
      <c r="K521" s="223" t="s">
        <v>21</v>
      </c>
      <c r="L521" s="47"/>
      <c r="M521" s="228" t="s">
        <v>21</v>
      </c>
      <c r="N521" s="229" t="s">
        <v>44</v>
      </c>
      <c r="O521" s="87"/>
      <c r="P521" s="230">
        <f>O521*H521</f>
        <v>0</v>
      </c>
      <c r="Q521" s="230">
        <v>0</v>
      </c>
      <c r="R521" s="230">
        <f>Q521*H521</f>
        <v>0</v>
      </c>
      <c r="S521" s="230">
        <v>0</v>
      </c>
      <c r="T521" s="231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32" t="s">
        <v>271</v>
      </c>
      <c r="AT521" s="232" t="s">
        <v>154</v>
      </c>
      <c r="AU521" s="232" t="s">
        <v>83</v>
      </c>
      <c r="AY521" s="19" t="s">
        <v>151</v>
      </c>
      <c r="BE521" s="233">
        <f>IF(N521="základní",J521,0)</f>
        <v>0</v>
      </c>
      <c r="BF521" s="233">
        <f>IF(N521="snížená",J521,0)</f>
        <v>0</v>
      </c>
      <c r="BG521" s="233">
        <f>IF(N521="zákl. přenesená",J521,0)</f>
        <v>0</v>
      </c>
      <c r="BH521" s="233">
        <f>IF(N521="sníž. přenesená",J521,0)</f>
        <v>0</v>
      </c>
      <c r="BI521" s="233">
        <f>IF(N521="nulová",J521,0)</f>
        <v>0</v>
      </c>
      <c r="BJ521" s="19" t="s">
        <v>81</v>
      </c>
      <c r="BK521" s="233">
        <f>ROUND(I521*H521,2)</f>
        <v>0</v>
      </c>
      <c r="BL521" s="19" t="s">
        <v>271</v>
      </c>
      <c r="BM521" s="232" t="s">
        <v>1633</v>
      </c>
    </row>
    <row r="522" s="2" customFormat="1">
      <c r="A522" s="41"/>
      <c r="B522" s="42"/>
      <c r="C522" s="43"/>
      <c r="D522" s="234" t="s">
        <v>161</v>
      </c>
      <c r="E522" s="43"/>
      <c r="F522" s="235" t="s">
        <v>591</v>
      </c>
      <c r="G522" s="43"/>
      <c r="H522" s="43"/>
      <c r="I522" s="139"/>
      <c r="J522" s="43"/>
      <c r="K522" s="43"/>
      <c r="L522" s="47"/>
      <c r="M522" s="236"/>
      <c r="N522" s="237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19" t="s">
        <v>161</v>
      </c>
      <c r="AU522" s="19" t="s">
        <v>83</v>
      </c>
    </row>
    <row r="523" s="15" customFormat="1">
      <c r="A523" s="15"/>
      <c r="B523" s="260"/>
      <c r="C523" s="261"/>
      <c r="D523" s="234" t="s">
        <v>163</v>
      </c>
      <c r="E523" s="262" t="s">
        <v>21</v>
      </c>
      <c r="F523" s="263" t="s">
        <v>897</v>
      </c>
      <c r="G523" s="261"/>
      <c r="H523" s="262" t="s">
        <v>21</v>
      </c>
      <c r="I523" s="264"/>
      <c r="J523" s="261"/>
      <c r="K523" s="261"/>
      <c r="L523" s="265"/>
      <c r="M523" s="266"/>
      <c r="N523" s="267"/>
      <c r="O523" s="267"/>
      <c r="P523" s="267"/>
      <c r="Q523" s="267"/>
      <c r="R523" s="267"/>
      <c r="S523" s="267"/>
      <c r="T523" s="268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9" t="s">
        <v>163</v>
      </c>
      <c r="AU523" s="269" t="s">
        <v>83</v>
      </c>
      <c r="AV523" s="15" t="s">
        <v>81</v>
      </c>
      <c r="AW523" s="15" t="s">
        <v>35</v>
      </c>
      <c r="AX523" s="15" t="s">
        <v>73</v>
      </c>
      <c r="AY523" s="269" t="s">
        <v>151</v>
      </c>
    </row>
    <row r="524" s="13" customFormat="1">
      <c r="A524" s="13"/>
      <c r="B524" s="238"/>
      <c r="C524" s="239"/>
      <c r="D524" s="234" t="s">
        <v>163</v>
      </c>
      <c r="E524" s="240" t="s">
        <v>21</v>
      </c>
      <c r="F524" s="241" t="s">
        <v>1634</v>
      </c>
      <c r="G524" s="239"/>
      <c r="H524" s="242">
        <v>3.6000000000000001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8" t="s">
        <v>163</v>
      </c>
      <c r="AU524" s="248" t="s">
        <v>83</v>
      </c>
      <c r="AV524" s="13" t="s">
        <v>83</v>
      </c>
      <c r="AW524" s="13" t="s">
        <v>35</v>
      </c>
      <c r="AX524" s="13" t="s">
        <v>73</v>
      </c>
      <c r="AY524" s="248" t="s">
        <v>151</v>
      </c>
    </row>
    <row r="525" s="13" customFormat="1">
      <c r="A525" s="13"/>
      <c r="B525" s="238"/>
      <c r="C525" s="239"/>
      <c r="D525" s="234" t="s">
        <v>163</v>
      </c>
      <c r="E525" s="240" t="s">
        <v>21</v>
      </c>
      <c r="F525" s="241" t="s">
        <v>1635</v>
      </c>
      <c r="G525" s="239"/>
      <c r="H525" s="242">
        <v>6.7000000000000002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8" t="s">
        <v>163</v>
      </c>
      <c r="AU525" s="248" t="s">
        <v>83</v>
      </c>
      <c r="AV525" s="13" t="s">
        <v>83</v>
      </c>
      <c r="AW525" s="13" t="s">
        <v>35</v>
      </c>
      <c r="AX525" s="13" t="s">
        <v>73</v>
      </c>
      <c r="AY525" s="248" t="s">
        <v>151</v>
      </c>
    </row>
    <row r="526" s="13" customFormat="1">
      <c r="A526" s="13"/>
      <c r="B526" s="238"/>
      <c r="C526" s="239"/>
      <c r="D526" s="234" t="s">
        <v>163</v>
      </c>
      <c r="E526" s="240" t="s">
        <v>21</v>
      </c>
      <c r="F526" s="241" t="s">
        <v>1636</v>
      </c>
      <c r="G526" s="239"/>
      <c r="H526" s="242">
        <v>7.2800000000000002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163</v>
      </c>
      <c r="AU526" s="248" t="s">
        <v>83</v>
      </c>
      <c r="AV526" s="13" t="s">
        <v>83</v>
      </c>
      <c r="AW526" s="13" t="s">
        <v>35</v>
      </c>
      <c r="AX526" s="13" t="s">
        <v>73</v>
      </c>
      <c r="AY526" s="248" t="s">
        <v>151</v>
      </c>
    </row>
    <row r="527" s="13" customFormat="1">
      <c r="A527" s="13"/>
      <c r="B527" s="238"/>
      <c r="C527" s="239"/>
      <c r="D527" s="234" t="s">
        <v>163</v>
      </c>
      <c r="E527" s="240" t="s">
        <v>21</v>
      </c>
      <c r="F527" s="241" t="s">
        <v>1637</v>
      </c>
      <c r="G527" s="239"/>
      <c r="H527" s="242">
        <v>5.54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163</v>
      </c>
      <c r="AU527" s="248" t="s">
        <v>83</v>
      </c>
      <c r="AV527" s="13" t="s">
        <v>83</v>
      </c>
      <c r="AW527" s="13" t="s">
        <v>35</v>
      </c>
      <c r="AX527" s="13" t="s">
        <v>73</v>
      </c>
      <c r="AY527" s="248" t="s">
        <v>151</v>
      </c>
    </row>
    <row r="528" s="13" customFormat="1">
      <c r="A528" s="13"/>
      <c r="B528" s="238"/>
      <c r="C528" s="239"/>
      <c r="D528" s="234" t="s">
        <v>163</v>
      </c>
      <c r="E528" s="240" t="s">
        <v>21</v>
      </c>
      <c r="F528" s="241" t="s">
        <v>1638</v>
      </c>
      <c r="G528" s="239"/>
      <c r="H528" s="242">
        <v>0.92500000000000004</v>
      </c>
      <c r="I528" s="243"/>
      <c r="J528" s="239"/>
      <c r="K528" s="239"/>
      <c r="L528" s="244"/>
      <c r="M528" s="245"/>
      <c r="N528" s="246"/>
      <c r="O528" s="246"/>
      <c r="P528" s="246"/>
      <c r="Q528" s="246"/>
      <c r="R528" s="246"/>
      <c r="S528" s="246"/>
      <c r="T528" s="24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8" t="s">
        <v>163</v>
      </c>
      <c r="AU528" s="248" t="s">
        <v>83</v>
      </c>
      <c r="AV528" s="13" t="s">
        <v>83</v>
      </c>
      <c r="AW528" s="13" t="s">
        <v>35</v>
      </c>
      <c r="AX528" s="13" t="s">
        <v>73</v>
      </c>
      <c r="AY528" s="248" t="s">
        <v>151</v>
      </c>
    </row>
    <row r="529" s="13" customFormat="1">
      <c r="A529" s="13"/>
      <c r="B529" s="238"/>
      <c r="C529" s="239"/>
      <c r="D529" s="234" t="s">
        <v>163</v>
      </c>
      <c r="E529" s="240" t="s">
        <v>21</v>
      </c>
      <c r="F529" s="241" t="s">
        <v>1639</v>
      </c>
      <c r="G529" s="239"/>
      <c r="H529" s="242">
        <v>5.5700000000000003</v>
      </c>
      <c r="I529" s="243"/>
      <c r="J529" s="239"/>
      <c r="K529" s="239"/>
      <c r="L529" s="244"/>
      <c r="M529" s="245"/>
      <c r="N529" s="246"/>
      <c r="O529" s="246"/>
      <c r="P529" s="246"/>
      <c r="Q529" s="246"/>
      <c r="R529" s="246"/>
      <c r="S529" s="246"/>
      <c r="T529" s="247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8" t="s">
        <v>163</v>
      </c>
      <c r="AU529" s="248" t="s">
        <v>83</v>
      </c>
      <c r="AV529" s="13" t="s">
        <v>83</v>
      </c>
      <c r="AW529" s="13" t="s">
        <v>35</v>
      </c>
      <c r="AX529" s="13" t="s">
        <v>73</v>
      </c>
      <c r="AY529" s="248" t="s">
        <v>151</v>
      </c>
    </row>
    <row r="530" s="13" customFormat="1">
      <c r="A530" s="13"/>
      <c r="B530" s="238"/>
      <c r="C530" s="239"/>
      <c r="D530" s="234" t="s">
        <v>163</v>
      </c>
      <c r="E530" s="240" t="s">
        <v>21</v>
      </c>
      <c r="F530" s="241" t="s">
        <v>1640</v>
      </c>
      <c r="G530" s="239"/>
      <c r="H530" s="242">
        <v>5.4699999999999998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8" t="s">
        <v>163</v>
      </c>
      <c r="AU530" s="248" t="s">
        <v>83</v>
      </c>
      <c r="AV530" s="13" t="s">
        <v>83</v>
      </c>
      <c r="AW530" s="13" t="s">
        <v>35</v>
      </c>
      <c r="AX530" s="13" t="s">
        <v>73</v>
      </c>
      <c r="AY530" s="248" t="s">
        <v>151</v>
      </c>
    </row>
    <row r="531" s="13" customFormat="1">
      <c r="A531" s="13"/>
      <c r="B531" s="238"/>
      <c r="C531" s="239"/>
      <c r="D531" s="234" t="s">
        <v>163</v>
      </c>
      <c r="E531" s="240" t="s">
        <v>21</v>
      </c>
      <c r="F531" s="241" t="s">
        <v>1641</v>
      </c>
      <c r="G531" s="239"/>
      <c r="H531" s="242">
        <v>7.1200000000000001</v>
      </c>
      <c r="I531" s="243"/>
      <c r="J531" s="239"/>
      <c r="K531" s="239"/>
      <c r="L531" s="244"/>
      <c r="M531" s="245"/>
      <c r="N531" s="246"/>
      <c r="O531" s="246"/>
      <c r="P531" s="246"/>
      <c r="Q531" s="246"/>
      <c r="R531" s="246"/>
      <c r="S531" s="246"/>
      <c r="T531" s="24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8" t="s">
        <v>163</v>
      </c>
      <c r="AU531" s="248" t="s">
        <v>83</v>
      </c>
      <c r="AV531" s="13" t="s">
        <v>83</v>
      </c>
      <c r="AW531" s="13" t="s">
        <v>35</v>
      </c>
      <c r="AX531" s="13" t="s">
        <v>73</v>
      </c>
      <c r="AY531" s="248" t="s">
        <v>151</v>
      </c>
    </row>
    <row r="532" s="13" customFormat="1">
      <c r="A532" s="13"/>
      <c r="B532" s="238"/>
      <c r="C532" s="239"/>
      <c r="D532" s="234" t="s">
        <v>163</v>
      </c>
      <c r="E532" s="240" t="s">
        <v>21</v>
      </c>
      <c r="F532" s="241" t="s">
        <v>1642</v>
      </c>
      <c r="G532" s="239"/>
      <c r="H532" s="242">
        <v>5.8600000000000003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8" t="s">
        <v>163</v>
      </c>
      <c r="AU532" s="248" t="s">
        <v>83</v>
      </c>
      <c r="AV532" s="13" t="s">
        <v>83</v>
      </c>
      <c r="AW532" s="13" t="s">
        <v>35</v>
      </c>
      <c r="AX532" s="13" t="s">
        <v>73</v>
      </c>
      <c r="AY532" s="248" t="s">
        <v>151</v>
      </c>
    </row>
    <row r="533" s="13" customFormat="1">
      <c r="A533" s="13"/>
      <c r="B533" s="238"/>
      <c r="C533" s="239"/>
      <c r="D533" s="234" t="s">
        <v>163</v>
      </c>
      <c r="E533" s="240" t="s">
        <v>21</v>
      </c>
      <c r="F533" s="241" t="s">
        <v>1643</v>
      </c>
      <c r="G533" s="239"/>
      <c r="H533" s="242">
        <v>7.2800000000000002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8" t="s">
        <v>163</v>
      </c>
      <c r="AU533" s="248" t="s">
        <v>83</v>
      </c>
      <c r="AV533" s="13" t="s">
        <v>83</v>
      </c>
      <c r="AW533" s="13" t="s">
        <v>35</v>
      </c>
      <c r="AX533" s="13" t="s">
        <v>73</v>
      </c>
      <c r="AY533" s="248" t="s">
        <v>151</v>
      </c>
    </row>
    <row r="534" s="13" customFormat="1">
      <c r="A534" s="13"/>
      <c r="B534" s="238"/>
      <c r="C534" s="239"/>
      <c r="D534" s="234" t="s">
        <v>163</v>
      </c>
      <c r="E534" s="240" t="s">
        <v>21</v>
      </c>
      <c r="F534" s="241" t="s">
        <v>1644</v>
      </c>
      <c r="G534" s="239"/>
      <c r="H534" s="242">
        <v>0.25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8" t="s">
        <v>163</v>
      </c>
      <c r="AU534" s="248" t="s">
        <v>83</v>
      </c>
      <c r="AV534" s="13" t="s">
        <v>83</v>
      </c>
      <c r="AW534" s="13" t="s">
        <v>35</v>
      </c>
      <c r="AX534" s="13" t="s">
        <v>73</v>
      </c>
      <c r="AY534" s="248" t="s">
        <v>151</v>
      </c>
    </row>
    <row r="535" s="13" customFormat="1">
      <c r="A535" s="13"/>
      <c r="B535" s="238"/>
      <c r="C535" s="239"/>
      <c r="D535" s="234" t="s">
        <v>163</v>
      </c>
      <c r="E535" s="240" t="s">
        <v>21</v>
      </c>
      <c r="F535" s="241" t="s">
        <v>1645</v>
      </c>
      <c r="G535" s="239"/>
      <c r="H535" s="242">
        <v>4.7999999999999998</v>
      </c>
      <c r="I535" s="243"/>
      <c r="J535" s="239"/>
      <c r="K535" s="239"/>
      <c r="L535" s="244"/>
      <c r="M535" s="245"/>
      <c r="N535" s="246"/>
      <c r="O535" s="246"/>
      <c r="P535" s="246"/>
      <c r="Q535" s="246"/>
      <c r="R535" s="246"/>
      <c r="S535" s="246"/>
      <c r="T535" s="24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8" t="s">
        <v>163</v>
      </c>
      <c r="AU535" s="248" t="s">
        <v>83</v>
      </c>
      <c r="AV535" s="13" t="s">
        <v>83</v>
      </c>
      <c r="AW535" s="13" t="s">
        <v>35</v>
      </c>
      <c r="AX535" s="13" t="s">
        <v>73</v>
      </c>
      <c r="AY535" s="248" t="s">
        <v>151</v>
      </c>
    </row>
    <row r="536" s="13" customFormat="1">
      <c r="A536" s="13"/>
      <c r="B536" s="238"/>
      <c r="C536" s="239"/>
      <c r="D536" s="234" t="s">
        <v>163</v>
      </c>
      <c r="E536" s="240" t="s">
        <v>21</v>
      </c>
      <c r="F536" s="241" t="s">
        <v>1646</v>
      </c>
      <c r="G536" s="239"/>
      <c r="H536" s="242">
        <v>6.2000000000000002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8" t="s">
        <v>163</v>
      </c>
      <c r="AU536" s="248" t="s">
        <v>83</v>
      </c>
      <c r="AV536" s="13" t="s">
        <v>83</v>
      </c>
      <c r="AW536" s="13" t="s">
        <v>35</v>
      </c>
      <c r="AX536" s="13" t="s">
        <v>73</v>
      </c>
      <c r="AY536" s="248" t="s">
        <v>151</v>
      </c>
    </row>
    <row r="537" s="13" customFormat="1">
      <c r="A537" s="13"/>
      <c r="B537" s="238"/>
      <c r="C537" s="239"/>
      <c r="D537" s="234" t="s">
        <v>163</v>
      </c>
      <c r="E537" s="240" t="s">
        <v>21</v>
      </c>
      <c r="F537" s="241" t="s">
        <v>1647</v>
      </c>
      <c r="G537" s="239"/>
      <c r="H537" s="242">
        <v>4.9299999999999997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163</v>
      </c>
      <c r="AU537" s="248" t="s">
        <v>83</v>
      </c>
      <c r="AV537" s="13" t="s">
        <v>83</v>
      </c>
      <c r="AW537" s="13" t="s">
        <v>35</v>
      </c>
      <c r="AX537" s="13" t="s">
        <v>73</v>
      </c>
      <c r="AY537" s="248" t="s">
        <v>151</v>
      </c>
    </row>
    <row r="538" s="16" customFormat="1">
      <c r="A538" s="16"/>
      <c r="B538" s="270"/>
      <c r="C538" s="271"/>
      <c r="D538" s="234" t="s">
        <v>163</v>
      </c>
      <c r="E538" s="272" t="s">
        <v>21</v>
      </c>
      <c r="F538" s="273" t="s">
        <v>250</v>
      </c>
      <c r="G538" s="271"/>
      <c r="H538" s="274">
        <v>71.525000000000006</v>
      </c>
      <c r="I538" s="275"/>
      <c r="J538" s="271"/>
      <c r="K538" s="271"/>
      <c r="L538" s="276"/>
      <c r="M538" s="277"/>
      <c r="N538" s="278"/>
      <c r="O538" s="278"/>
      <c r="P538" s="278"/>
      <c r="Q538" s="278"/>
      <c r="R538" s="278"/>
      <c r="S538" s="278"/>
      <c r="T538" s="279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80" t="s">
        <v>163</v>
      </c>
      <c r="AU538" s="280" t="s">
        <v>83</v>
      </c>
      <c r="AV538" s="16" t="s">
        <v>152</v>
      </c>
      <c r="AW538" s="16" t="s">
        <v>35</v>
      </c>
      <c r="AX538" s="16" t="s">
        <v>73</v>
      </c>
      <c r="AY538" s="280" t="s">
        <v>151</v>
      </c>
    </row>
    <row r="539" s="15" customFormat="1">
      <c r="A539" s="15"/>
      <c r="B539" s="260"/>
      <c r="C539" s="261"/>
      <c r="D539" s="234" t="s">
        <v>163</v>
      </c>
      <c r="E539" s="262" t="s">
        <v>21</v>
      </c>
      <c r="F539" s="263" t="s">
        <v>1648</v>
      </c>
      <c r="G539" s="261"/>
      <c r="H539" s="262" t="s">
        <v>21</v>
      </c>
      <c r="I539" s="264"/>
      <c r="J539" s="261"/>
      <c r="K539" s="261"/>
      <c r="L539" s="265"/>
      <c r="M539" s="266"/>
      <c r="N539" s="267"/>
      <c r="O539" s="267"/>
      <c r="P539" s="267"/>
      <c r="Q539" s="267"/>
      <c r="R539" s="267"/>
      <c r="S539" s="267"/>
      <c r="T539" s="268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9" t="s">
        <v>163</v>
      </c>
      <c r="AU539" s="269" t="s">
        <v>83</v>
      </c>
      <c r="AV539" s="15" t="s">
        <v>81</v>
      </c>
      <c r="AW539" s="15" t="s">
        <v>35</v>
      </c>
      <c r="AX539" s="15" t="s">
        <v>73</v>
      </c>
      <c r="AY539" s="269" t="s">
        <v>151</v>
      </c>
    </row>
    <row r="540" s="13" customFormat="1">
      <c r="A540" s="13"/>
      <c r="B540" s="238"/>
      <c r="C540" s="239"/>
      <c r="D540" s="234" t="s">
        <v>163</v>
      </c>
      <c r="E540" s="240" t="s">
        <v>21</v>
      </c>
      <c r="F540" s="241" t="s">
        <v>1649</v>
      </c>
      <c r="G540" s="239"/>
      <c r="H540" s="242">
        <v>9.3599999999999994</v>
      </c>
      <c r="I540" s="243"/>
      <c r="J540" s="239"/>
      <c r="K540" s="239"/>
      <c r="L540" s="244"/>
      <c r="M540" s="245"/>
      <c r="N540" s="246"/>
      <c r="O540" s="246"/>
      <c r="P540" s="246"/>
      <c r="Q540" s="246"/>
      <c r="R540" s="246"/>
      <c r="S540" s="246"/>
      <c r="T540" s="24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8" t="s">
        <v>163</v>
      </c>
      <c r="AU540" s="248" t="s">
        <v>83</v>
      </c>
      <c r="AV540" s="13" t="s">
        <v>83</v>
      </c>
      <c r="AW540" s="13" t="s">
        <v>35</v>
      </c>
      <c r="AX540" s="13" t="s">
        <v>73</v>
      </c>
      <c r="AY540" s="248" t="s">
        <v>151</v>
      </c>
    </row>
    <row r="541" s="13" customFormat="1">
      <c r="A541" s="13"/>
      <c r="B541" s="238"/>
      <c r="C541" s="239"/>
      <c r="D541" s="234" t="s">
        <v>163</v>
      </c>
      <c r="E541" s="240" t="s">
        <v>21</v>
      </c>
      <c r="F541" s="241" t="s">
        <v>1650</v>
      </c>
      <c r="G541" s="239"/>
      <c r="H541" s="242">
        <v>9.75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8" t="s">
        <v>163</v>
      </c>
      <c r="AU541" s="248" t="s">
        <v>83</v>
      </c>
      <c r="AV541" s="13" t="s">
        <v>83</v>
      </c>
      <c r="AW541" s="13" t="s">
        <v>35</v>
      </c>
      <c r="AX541" s="13" t="s">
        <v>73</v>
      </c>
      <c r="AY541" s="248" t="s">
        <v>151</v>
      </c>
    </row>
    <row r="542" s="16" customFormat="1">
      <c r="A542" s="16"/>
      <c r="B542" s="270"/>
      <c r="C542" s="271"/>
      <c r="D542" s="234" t="s">
        <v>163</v>
      </c>
      <c r="E542" s="272" t="s">
        <v>21</v>
      </c>
      <c r="F542" s="273" t="s">
        <v>250</v>
      </c>
      <c r="G542" s="271"/>
      <c r="H542" s="274">
        <v>19.109999999999999</v>
      </c>
      <c r="I542" s="275"/>
      <c r="J542" s="271"/>
      <c r="K542" s="271"/>
      <c r="L542" s="276"/>
      <c r="M542" s="277"/>
      <c r="N542" s="278"/>
      <c r="O542" s="278"/>
      <c r="P542" s="278"/>
      <c r="Q542" s="278"/>
      <c r="R542" s="278"/>
      <c r="S542" s="278"/>
      <c r="T542" s="279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T542" s="280" t="s">
        <v>163</v>
      </c>
      <c r="AU542" s="280" t="s">
        <v>83</v>
      </c>
      <c r="AV542" s="16" t="s">
        <v>152</v>
      </c>
      <c r="AW542" s="16" t="s">
        <v>35</v>
      </c>
      <c r="AX542" s="16" t="s">
        <v>73</v>
      </c>
      <c r="AY542" s="280" t="s">
        <v>151</v>
      </c>
    </row>
    <row r="543" s="14" customFormat="1">
      <c r="A543" s="14"/>
      <c r="B543" s="249"/>
      <c r="C543" s="250"/>
      <c r="D543" s="234" t="s">
        <v>163</v>
      </c>
      <c r="E543" s="251" t="s">
        <v>21</v>
      </c>
      <c r="F543" s="252" t="s">
        <v>177</v>
      </c>
      <c r="G543" s="250"/>
      <c r="H543" s="253">
        <v>90.635000000000005</v>
      </c>
      <c r="I543" s="254"/>
      <c r="J543" s="250"/>
      <c r="K543" s="250"/>
      <c r="L543" s="255"/>
      <c r="M543" s="256"/>
      <c r="N543" s="257"/>
      <c r="O543" s="257"/>
      <c r="P543" s="257"/>
      <c r="Q543" s="257"/>
      <c r="R543" s="257"/>
      <c r="S543" s="257"/>
      <c r="T543" s="25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9" t="s">
        <v>163</v>
      </c>
      <c r="AU543" s="259" t="s">
        <v>83</v>
      </c>
      <c r="AV543" s="14" t="s">
        <v>159</v>
      </c>
      <c r="AW543" s="14" t="s">
        <v>35</v>
      </c>
      <c r="AX543" s="14" t="s">
        <v>81</v>
      </c>
      <c r="AY543" s="259" t="s">
        <v>151</v>
      </c>
    </row>
    <row r="544" s="2" customFormat="1" ht="16.5" customHeight="1">
      <c r="A544" s="41"/>
      <c r="B544" s="42"/>
      <c r="C544" s="281" t="s">
        <v>1295</v>
      </c>
      <c r="D544" s="281" t="s">
        <v>407</v>
      </c>
      <c r="E544" s="282" t="s">
        <v>596</v>
      </c>
      <c r="F544" s="283" t="s">
        <v>597</v>
      </c>
      <c r="G544" s="284" t="s">
        <v>173</v>
      </c>
      <c r="H544" s="285">
        <v>0.86499999999999999</v>
      </c>
      <c r="I544" s="286"/>
      <c r="J544" s="287">
        <f>ROUND(I544*H544,2)</f>
        <v>0</v>
      </c>
      <c r="K544" s="283" t="s">
        <v>158</v>
      </c>
      <c r="L544" s="288"/>
      <c r="M544" s="289" t="s">
        <v>21</v>
      </c>
      <c r="N544" s="290" t="s">
        <v>44</v>
      </c>
      <c r="O544" s="87"/>
      <c r="P544" s="230">
        <f>O544*H544</f>
        <v>0</v>
      </c>
      <c r="Q544" s="230">
        <v>0.55000000000000004</v>
      </c>
      <c r="R544" s="230">
        <f>Q544*H544</f>
        <v>0.47575000000000001</v>
      </c>
      <c r="S544" s="230">
        <v>0</v>
      </c>
      <c r="T544" s="231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32" t="s">
        <v>372</v>
      </c>
      <c r="AT544" s="232" t="s">
        <v>407</v>
      </c>
      <c r="AU544" s="232" t="s">
        <v>83</v>
      </c>
      <c r="AY544" s="19" t="s">
        <v>151</v>
      </c>
      <c r="BE544" s="233">
        <f>IF(N544="základní",J544,0)</f>
        <v>0</v>
      </c>
      <c r="BF544" s="233">
        <f>IF(N544="snížená",J544,0)</f>
        <v>0</v>
      </c>
      <c r="BG544" s="233">
        <f>IF(N544="zákl. přenesená",J544,0)</f>
        <v>0</v>
      </c>
      <c r="BH544" s="233">
        <f>IF(N544="sníž. přenesená",J544,0)</f>
        <v>0</v>
      </c>
      <c r="BI544" s="233">
        <f>IF(N544="nulová",J544,0)</f>
        <v>0</v>
      </c>
      <c r="BJ544" s="19" t="s">
        <v>81</v>
      </c>
      <c r="BK544" s="233">
        <f>ROUND(I544*H544,2)</f>
        <v>0</v>
      </c>
      <c r="BL544" s="19" t="s">
        <v>271</v>
      </c>
      <c r="BM544" s="232" t="s">
        <v>1651</v>
      </c>
    </row>
    <row r="545" s="2" customFormat="1">
      <c r="A545" s="41"/>
      <c r="B545" s="42"/>
      <c r="C545" s="43"/>
      <c r="D545" s="234" t="s">
        <v>161</v>
      </c>
      <c r="E545" s="43"/>
      <c r="F545" s="235" t="s">
        <v>597</v>
      </c>
      <c r="G545" s="43"/>
      <c r="H545" s="43"/>
      <c r="I545" s="139"/>
      <c r="J545" s="43"/>
      <c r="K545" s="43"/>
      <c r="L545" s="47"/>
      <c r="M545" s="236"/>
      <c r="N545" s="237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19" t="s">
        <v>161</v>
      </c>
      <c r="AU545" s="19" t="s">
        <v>83</v>
      </c>
    </row>
    <row r="546" s="15" customFormat="1">
      <c r="A546" s="15"/>
      <c r="B546" s="260"/>
      <c r="C546" s="261"/>
      <c r="D546" s="234" t="s">
        <v>163</v>
      </c>
      <c r="E546" s="262" t="s">
        <v>21</v>
      </c>
      <c r="F546" s="263" t="s">
        <v>897</v>
      </c>
      <c r="G546" s="261"/>
      <c r="H546" s="262" t="s">
        <v>21</v>
      </c>
      <c r="I546" s="264"/>
      <c r="J546" s="261"/>
      <c r="K546" s="261"/>
      <c r="L546" s="265"/>
      <c r="M546" s="266"/>
      <c r="N546" s="267"/>
      <c r="O546" s="267"/>
      <c r="P546" s="267"/>
      <c r="Q546" s="267"/>
      <c r="R546" s="267"/>
      <c r="S546" s="267"/>
      <c r="T546" s="268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9" t="s">
        <v>163</v>
      </c>
      <c r="AU546" s="269" t="s">
        <v>83</v>
      </c>
      <c r="AV546" s="15" t="s">
        <v>81</v>
      </c>
      <c r="AW546" s="15" t="s">
        <v>35</v>
      </c>
      <c r="AX546" s="15" t="s">
        <v>73</v>
      </c>
      <c r="AY546" s="269" t="s">
        <v>151</v>
      </c>
    </row>
    <row r="547" s="13" customFormat="1">
      <c r="A547" s="13"/>
      <c r="B547" s="238"/>
      <c r="C547" s="239"/>
      <c r="D547" s="234" t="s">
        <v>163</v>
      </c>
      <c r="E547" s="240" t="s">
        <v>21</v>
      </c>
      <c r="F547" s="241" t="s">
        <v>1652</v>
      </c>
      <c r="G547" s="239"/>
      <c r="H547" s="242">
        <v>0.57199999999999995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8" t="s">
        <v>163</v>
      </c>
      <c r="AU547" s="248" t="s">
        <v>83</v>
      </c>
      <c r="AV547" s="13" t="s">
        <v>83</v>
      </c>
      <c r="AW547" s="13" t="s">
        <v>35</v>
      </c>
      <c r="AX547" s="13" t="s">
        <v>73</v>
      </c>
      <c r="AY547" s="248" t="s">
        <v>151</v>
      </c>
    </row>
    <row r="548" s="15" customFormat="1">
      <c r="A548" s="15"/>
      <c r="B548" s="260"/>
      <c r="C548" s="261"/>
      <c r="D548" s="234" t="s">
        <v>163</v>
      </c>
      <c r="E548" s="262" t="s">
        <v>21</v>
      </c>
      <c r="F548" s="263" t="s">
        <v>599</v>
      </c>
      <c r="G548" s="261"/>
      <c r="H548" s="262" t="s">
        <v>21</v>
      </c>
      <c r="I548" s="264"/>
      <c r="J548" s="261"/>
      <c r="K548" s="261"/>
      <c r="L548" s="265"/>
      <c r="M548" s="266"/>
      <c r="N548" s="267"/>
      <c r="O548" s="267"/>
      <c r="P548" s="267"/>
      <c r="Q548" s="267"/>
      <c r="R548" s="267"/>
      <c r="S548" s="267"/>
      <c r="T548" s="26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9" t="s">
        <v>163</v>
      </c>
      <c r="AU548" s="269" t="s">
        <v>83</v>
      </c>
      <c r="AV548" s="15" t="s">
        <v>81</v>
      </c>
      <c r="AW548" s="15" t="s">
        <v>35</v>
      </c>
      <c r="AX548" s="15" t="s">
        <v>73</v>
      </c>
      <c r="AY548" s="269" t="s">
        <v>151</v>
      </c>
    </row>
    <row r="549" s="13" customFormat="1">
      <c r="A549" s="13"/>
      <c r="B549" s="238"/>
      <c r="C549" s="239"/>
      <c r="D549" s="234" t="s">
        <v>163</v>
      </c>
      <c r="E549" s="240" t="s">
        <v>21</v>
      </c>
      <c r="F549" s="241" t="s">
        <v>1653</v>
      </c>
      <c r="G549" s="239"/>
      <c r="H549" s="242">
        <v>0.22900000000000001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8" t="s">
        <v>163</v>
      </c>
      <c r="AU549" s="248" t="s">
        <v>83</v>
      </c>
      <c r="AV549" s="13" t="s">
        <v>83</v>
      </c>
      <c r="AW549" s="13" t="s">
        <v>35</v>
      </c>
      <c r="AX549" s="13" t="s">
        <v>73</v>
      </c>
      <c r="AY549" s="248" t="s">
        <v>151</v>
      </c>
    </row>
    <row r="550" s="14" customFormat="1">
      <c r="A550" s="14"/>
      <c r="B550" s="249"/>
      <c r="C550" s="250"/>
      <c r="D550" s="234" t="s">
        <v>163</v>
      </c>
      <c r="E550" s="251" t="s">
        <v>21</v>
      </c>
      <c r="F550" s="252" t="s">
        <v>177</v>
      </c>
      <c r="G550" s="250"/>
      <c r="H550" s="253">
        <v>0.80099999999999993</v>
      </c>
      <c r="I550" s="254"/>
      <c r="J550" s="250"/>
      <c r="K550" s="250"/>
      <c r="L550" s="255"/>
      <c r="M550" s="256"/>
      <c r="N550" s="257"/>
      <c r="O550" s="257"/>
      <c r="P550" s="257"/>
      <c r="Q550" s="257"/>
      <c r="R550" s="257"/>
      <c r="S550" s="257"/>
      <c r="T550" s="25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9" t="s">
        <v>163</v>
      </c>
      <c r="AU550" s="259" t="s">
        <v>83</v>
      </c>
      <c r="AV550" s="14" t="s">
        <v>159</v>
      </c>
      <c r="AW550" s="14" t="s">
        <v>35</v>
      </c>
      <c r="AX550" s="14" t="s">
        <v>81</v>
      </c>
      <c r="AY550" s="259" t="s">
        <v>151</v>
      </c>
    </row>
    <row r="551" s="13" customFormat="1">
      <c r="A551" s="13"/>
      <c r="B551" s="238"/>
      <c r="C551" s="239"/>
      <c r="D551" s="234" t="s">
        <v>163</v>
      </c>
      <c r="E551" s="239"/>
      <c r="F551" s="241" t="s">
        <v>1654</v>
      </c>
      <c r="G551" s="239"/>
      <c r="H551" s="242">
        <v>0.86499999999999999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8" t="s">
        <v>163</v>
      </c>
      <c r="AU551" s="248" t="s">
        <v>83</v>
      </c>
      <c r="AV551" s="13" t="s">
        <v>83</v>
      </c>
      <c r="AW551" s="13" t="s">
        <v>4</v>
      </c>
      <c r="AX551" s="13" t="s">
        <v>81</v>
      </c>
      <c r="AY551" s="248" t="s">
        <v>151</v>
      </c>
    </row>
    <row r="552" s="2" customFormat="1" ht="21.75" customHeight="1">
      <c r="A552" s="41"/>
      <c r="B552" s="42"/>
      <c r="C552" s="221" t="s">
        <v>1301</v>
      </c>
      <c r="D552" s="221" t="s">
        <v>154</v>
      </c>
      <c r="E552" s="222" t="s">
        <v>603</v>
      </c>
      <c r="F552" s="223" t="s">
        <v>604</v>
      </c>
      <c r="G552" s="224" t="s">
        <v>180</v>
      </c>
      <c r="H552" s="225">
        <v>56.929000000000002</v>
      </c>
      <c r="I552" s="226"/>
      <c r="J552" s="227">
        <f>ROUND(I552*H552,2)</f>
        <v>0</v>
      </c>
      <c r="K552" s="223" t="s">
        <v>158</v>
      </c>
      <c r="L552" s="47"/>
      <c r="M552" s="228" t="s">
        <v>21</v>
      </c>
      <c r="N552" s="229" t="s">
        <v>44</v>
      </c>
      <c r="O552" s="87"/>
      <c r="P552" s="230">
        <f>O552*H552</f>
        <v>0</v>
      </c>
      <c r="Q552" s="230">
        <v>0.00020000000000000001</v>
      </c>
      <c r="R552" s="230">
        <f>Q552*H552</f>
        <v>0.011385800000000002</v>
      </c>
      <c r="S552" s="230">
        <v>0</v>
      </c>
      <c r="T552" s="231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32" t="s">
        <v>271</v>
      </c>
      <c r="AT552" s="232" t="s">
        <v>154</v>
      </c>
      <c r="AU552" s="232" t="s">
        <v>83</v>
      </c>
      <c r="AY552" s="19" t="s">
        <v>151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9" t="s">
        <v>81</v>
      </c>
      <c r="BK552" s="233">
        <f>ROUND(I552*H552,2)</f>
        <v>0</v>
      </c>
      <c r="BL552" s="19" t="s">
        <v>271</v>
      </c>
      <c r="BM552" s="232" t="s">
        <v>1655</v>
      </c>
    </row>
    <row r="553" s="2" customFormat="1">
      <c r="A553" s="41"/>
      <c r="B553" s="42"/>
      <c r="C553" s="43"/>
      <c r="D553" s="234" t="s">
        <v>161</v>
      </c>
      <c r="E553" s="43"/>
      <c r="F553" s="235" t="s">
        <v>606</v>
      </c>
      <c r="G553" s="43"/>
      <c r="H553" s="43"/>
      <c r="I553" s="139"/>
      <c r="J553" s="43"/>
      <c r="K553" s="43"/>
      <c r="L553" s="47"/>
      <c r="M553" s="236"/>
      <c r="N553" s="237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161</v>
      </c>
      <c r="AU553" s="19" t="s">
        <v>83</v>
      </c>
    </row>
    <row r="554" s="13" customFormat="1">
      <c r="A554" s="13"/>
      <c r="B554" s="238"/>
      <c r="C554" s="239"/>
      <c r="D554" s="234" t="s">
        <v>163</v>
      </c>
      <c r="E554" s="240" t="s">
        <v>21</v>
      </c>
      <c r="F554" s="241" t="s">
        <v>1608</v>
      </c>
      <c r="G554" s="239"/>
      <c r="H554" s="242">
        <v>2.484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8" t="s">
        <v>163</v>
      </c>
      <c r="AU554" s="248" t="s">
        <v>83</v>
      </c>
      <c r="AV554" s="13" t="s">
        <v>83</v>
      </c>
      <c r="AW554" s="13" t="s">
        <v>35</v>
      </c>
      <c r="AX554" s="13" t="s">
        <v>73</v>
      </c>
      <c r="AY554" s="248" t="s">
        <v>151</v>
      </c>
    </row>
    <row r="555" s="13" customFormat="1">
      <c r="A555" s="13"/>
      <c r="B555" s="238"/>
      <c r="C555" s="239"/>
      <c r="D555" s="234" t="s">
        <v>163</v>
      </c>
      <c r="E555" s="240" t="s">
        <v>21</v>
      </c>
      <c r="F555" s="241" t="s">
        <v>1656</v>
      </c>
      <c r="G555" s="239"/>
      <c r="H555" s="242">
        <v>2.4119999999999999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8" t="s">
        <v>163</v>
      </c>
      <c r="AU555" s="248" t="s">
        <v>83</v>
      </c>
      <c r="AV555" s="13" t="s">
        <v>83</v>
      </c>
      <c r="AW555" s="13" t="s">
        <v>35</v>
      </c>
      <c r="AX555" s="13" t="s">
        <v>73</v>
      </c>
      <c r="AY555" s="248" t="s">
        <v>151</v>
      </c>
    </row>
    <row r="556" s="13" customFormat="1">
      <c r="A556" s="13"/>
      <c r="B556" s="238"/>
      <c r="C556" s="239"/>
      <c r="D556" s="234" t="s">
        <v>163</v>
      </c>
      <c r="E556" s="240" t="s">
        <v>21</v>
      </c>
      <c r="F556" s="241" t="s">
        <v>1615</v>
      </c>
      <c r="G556" s="239"/>
      <c r="H556" s="242">
        <v>2.6779999999999999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163</v>
      </c>
      <c r="AU556" s="248" t="s">
        <v>83</v>
      </c>
      <c r="AV556" s="13" t="s">
        <v>83</v>
      </c>
      <c r="AW556" s="13" t="s">
        <v>35</v>
      </c>
      <c r="AX556" s="13" t="s">
        <v>73</v>
      </c>
      <c r="AY556" s="248" t="s">
        <v>151</v>
      </c>
    </row>
    <row r="557" s="13" customFormat="1">
      <c r="A557" s="13"/>
      <c r="B557" s="238"/>
      <c r="C557" s="239"/>
      <c r="D557" s="234" t="s">
        <v>163</v>
      </c>
      <c r="E557" s="240" t="s">
        <v>21</v>
      </c>
      <c r="F557" s="241" t="s">
        <v>1616</v>
      </c>
      <c r="G557" s="239"/>
      <c r="H557" s="242">
        <v>1.994</v>
      </c>
      <c r="I557" s="243"/>
      <c r="J557" s="239"/>
      <c r="K557" s="239"/>
      <c r="L557" s="244"/>
      <c r="M557" s="245"/>
      <c r="N557" s="246"/>
      <c r="O557" s="246"/>
      <c r="P557" s="246"/>
      <c r="Q557" s="246"/>
      <c r="R557" s="246"/>
      <c r="S557" s="246"/>
      <c r="T557" s="24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8" t="s">
        <v>163</v>
      </c>
      <c r="AU557" s="248" t="s">
        <v>83</v>
      </c>
      <c r="AV557" s="13" t="s">
        <v>83</v>
      </c>
      <c r="AW557" s="13" t="s">
        <v>35</v>
      </c>
      <c r="AX557" s="13" t="s">
        <v>73</v>
      </c>
      <c r="AY557" s="248" t="s">
        <v>151</v>
      </c>
    </row>
    <row r="558" s="13" customFormat="1">
      <c r="A558" s="13"/>
      <c r="B558" s="238"/>
      <c r="C558" s="239"/>
      <c r="D558" s="234" t="s">
        <v>163</v>
      </c>
      <c r="E558" s="240" t="s">
        <v>21</v>
      </c>
      <c r="F558" s="241" t="s">
        <v>1657</v>
      </c>
      <c r="G558" s="239"/>
      <c r="H558" s="242">
        <v>3.8919999999999999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8" t="s">
        <v>163</v>
      </c>
      <c r="AU558" s="248" t="s">
        <v>83</v>
      </c>
      <c r="AV558" s="13" t="s">
        <v>83</v>
      </c>
      <c r="AW558" s="13" t="s">
        <v>35</v>
      </c>
      <c r="AX558" s="13" t="s">
        <v>73</v>
      </c>
      <c r="AY558" s="248" t="s">
        <v>151</v>
      </c>
    </row>
    <row r="559" s="13" customFormat="1">
      <c r="A559" s="13"/>
      <c r="B559" s="238"/>
      <c r="C559" s="239"/>
      <c r="D559" s="234" t="s">
        <v>163</v>
      </c>
      <c r="E559" s="240" t="s">
        <v>21</v>
      </c>
      <c r="F559" s="241" t="s">
        <v>1618</v>
      </c>
      <c r="G559" s="239"/>
      <c r="H559" s="242">
        <v>3.5099999999999998</v>
      </c>
      <c r="I559" s="243"/>
      <c r="J559" s="239"/>
      <c r="K559" s="239"/>
      <c r="L559" s="244"/>
      <c r="M559" s="245"/>
      <c r="N559" s="246"/>
      <c r="O559" s="246"/>
      <c r="P559" s="246"/>
      <c r="Q559" s="246"/>
      <c r="R559" s="246"/>
      <c r="S559" s="246"/>
      <c r="T559" s="24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8" t="s">
        <v>163</v>
      </c>
      <c r="AU559" s="248" t="s">
        <v>83</v>
      </c>
      <c r="AV559" s="13" t="s">
        <v>83</v>
      </c>
      <c r="AW559" s="13" t="s">
        <v>35</v>
      </c>
      <c r="AX559" s="13" t="s">
        <v>73</v>
      </c>
      <c r="AY559" s="248" t="s">
        <v>151</v>
      </c>
    </row>
    <row r="560" s="13" customFormat="1">
      <c r="A560" s="13"/>
      <c r="B560" s="238"/>
      <c r="C560" s="239"/>
      <c r="D560" s="234" t="s">
        <v>163</v>
      </c>
      <c r="E560" s="240" t="s">
        <v>21</v>
      </c>
      <c r="F560" s="241" t="s">
        <v>1619</v>
      </c>
      <c r="G560" s="239"/>
      <c r="H560" s="242">
        <v>1.984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8" t="s">
        <v>163</v>
      </c>
      <c r="AU560" s="248" t="s">
        <v>83</v>
      </c>
      <c r="AV560" s="13" t="s">
        <v>83</v>
      </c>
      <c r="AW560" s="13" t="s">
        <v>35</v>
      </c>
      <c r="AX560" s="13" t="s">
        <v>73</v>
      </c>
      <c r="AY560" s="248" t="s">
        <v>151</v>
      </c>
    </row>
    <row r="561" s="13" customFormat="1">
      <c r="A561" s="13"/>
      <c r="B561" s="238"/>
      <c r="C561" s="239"/>
      <c r="D561" s="234" t="s">
        <v>163</v>
      </c>
      <c r="E561" s="240" t="s">
        <v>21</v>
      </c>
      <c r="F561" s="241" t="s">
        <v>1620</v>
      </c>
      <c r="G561" s="239"/>
      <c r="H561" s="242">
        <v>2.0049999999999999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8" t="s">
        <v>163</v>
      </c>
      <c r="AU561" s="248" t="s">
        <v>83</v>
      </c>
      <c r="AV561" s="13" t="s">
        <v>83</v>
      </c>
      <c r="AW561" s="13" t="s">
        <v>35</v>
      </c>
      <c r="AX561" s="13" t="s">
        <v>73</v>
      </c>
      <c r="AY561" s="248" t="s">
        <v>151</v>
      </c>
    </row>
    <row r="562" s="13" customFormat="1">
      <c r="A562" s="13"/>
      <c r="B562" s="238"/>
      <c r="C562" s="239"/>
      <c r="D562" s="234" t="s">
        <v>163</v>
      </c>
      <c r="E562" s="240" t="s">
        <v>21</v>
      </c>
      <c r="F562" s="241" t="s">
        <v>1621</v>
      </c>
      <c r="G562" s="239"/>
      <c r="H562" s="242">
        <v>2.5630000000000002</v>
      </c>
      <c r="I562" s="243"/>
      <c r="J562" s="239"/>
      <c r="K562" s="239"/>
      <c r="L562" s="244"/>
      <c r="M562" s="245"/>
      <c r="N562" s="246"/>
      <c r="O562" s="246"/>
      <c r="P562" s="246"/>
      <c r="Q562" s="246"/>
      <c r="R562" s="246"/>
      <c r="S562" s="246"/>
      <c r="T562" s="24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8" t="s">
        <v>163</v>
      </c>
      <c r="AU562" s="248" t="s">
        <v>83</v>
      </c>
      <c r="AV562" s="13" t="s">
        <v>83</v>
      </c>
      <c r="AW562" s="13" t="s">
        <v>35</v>
      </c>
      <c r="AX562" s="13" t="s">
        <v>73</v>
      </c>
      <c r="AY562" s="248" t="s">
        <v>151</v>
      </c>
    </row>
    <row r="563" s="13" customFormat="1">
      <c r="A563" s="13"/>
      <c r="B563" s="238"/>
      <c r="C563" s="239"/>
      <c r="D563" s="234" t="s">
        <v>163</v>
      </c>
      <c r="E563" s="240" t="s">
        <v>21</v>
      </c>
      <c r="F563" s="241" t="s">
        <v>1622</v>
      </c>
      <c r="G563" s="239"/>
      <c r="H563" s="242">
        <v>1.8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8" t="s">
        <v>163</v>
      </c>
      <c r="AU563" s="248" t="s">
        <v>83</v>
      </c>
      <c r="AV563" s="13" t="s">
        <v>83</v>
      </c>
      <c r="AW563" s="13" t="s">
        <v>35</v>
      </c>
      <c r="AX563" s="13" t="s">
        <v>73</v>
      </c>
      <c r="AY563" s="248" t="s">
        <v>151</v>
      </c>
    </row>
    <row r="564" s="13" customFormat="1">
      <c r="A564" s="13"/>
      <c r="B564" s="238"/>
      <c r="C564" s="239"/>
      <c r="D564" s="234" t="s">
        <v>163</v>
      </c>
      <c r="E564" s="240" t="s">
        <v>21</v>
      </c>
      <c r="F564" s="241" t="s">
        <v>1623</v>
      </c>
      <c r="G564" s="239"/>
      <c r="H564" s="242">
        <v>2.6280000000000001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8" t="s">
        <v>163</v>
      </c>
      <c r="AU564" s="248" t="s">
        <v>83</v>
      </c>
      <c r="AV564" s="13" t="s">
        <v>83</v>
      </c>
      <c r="AW564" s="13" t="s">
        <v>35</v>
      </c>
      <c r="AX564" s="13" t="s">
        <v>73</v>
      </c>
      <c r="AY564" s="248" t="s">
        <v>151</v>
      </c>
    </row>
    <row r="565" s="13" customFormat="1">
      <c r="A565" s="13"/>
      <c r="B565" s="238"/>
      <c r="C565" s="239"/>
      <c r="D565" s="234" t="s">
        <v>163</v>
      </c>
      <c r="E565" s="240" t="s">
        <v>21</v>
      </c>
      <c r="F565" s="241" t="s">
        <v>1624</v>
      </c>
      <c r="G565" s="239"/>
      <c r="H565" s="242">
        <v>1.728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163</v>
      </c>
      <c r="AU565" s="248" t="s">
        <v>83</v>
      </c>
      <c r="AV565" s="13" t="s">
        <v>83</v>
      </c>
      <c r="AW565" s="13" t="s">
        <v>35</v>
      </c>
      <c r="AX565" s="13" t="s">
        <v>73</v>
      </c>
      <c r="AY565" s="248" t="s">
        <v>151</v>
      </c>
    </row>
    <row r="566" s="13" customFormat="1">
      <c r="A566" s="13"/>
      <c r="B566" s="238"/>
      <c r="C566" s="239"/>
      <c r="D566" s="234" t="s">
        <v>163</v>
      </c>
      <c r="E566" s="240" t="s">
        <v>21</v>
      </c>
      <c r="F566" s="241" t="s">
        <v>1625</v>
      </c>
      <c r="G566" s="239"/>
      <c r="H566" s="242">
        <v>2.448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8" t="s">
        <v>163</v>
      </c>
      <c r="AU566" s="248" t="s">
        <v>83</v>
      </c>
      <c r="AV566" s="13" t="s">
        <v>83</v>
      </c>
      <c r="AW566" s="13" t="s">
        <v>35</v>
      </c>
      <c r="AX566" s="13" t="s">
        <v>73</v>
      </c>
      <c r="AY566" s="248" t="s">
        <v>151</v>
      </c>
    </row>
    <row r="567" s="13" customFormat="1">
      <c r="A567" s="13"/>
      <c r="B567" s="238"/>
      <c r="C567" s="239"/>
      <c r="D567" s="234" t="s">
        <v>163</v>
      </c>
      <c r="E567" s="240" t="s">
        <v>21</v>
      </c>
      <c r="F567" s="241" t="s">
        <v>1626</v>
      </c>
      <c r="G567" s="239"/>
      <c r="H567" s="242">
        <v>1.7749999999999999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8" t="s">
        <v>163</v>
      </c>
      <c r="AU567" s="248" t="s">
        <v>83</v>
      </c>
      <c r="AV567" s="13" t="s">
        <v>83</v>
      </c>
      <c r="AW567" s="13" t="s">
        <v>35</v>
      </c>
      <c r="AX567" s="13" t="s">
        <v>73</v>
      </c>
      <c r="AY567" s="248" t="s">
        <v>151</v>
      </c>
    </row>
    <row r="568" s="16" customFormat="1">
      <c r="A568" s="16"/>
      <c r="B568" s="270"/>
      <c r="C568" s="271"/>
      <c r="D568" s="234" t="s">
        <v>163</v>
      </c>
      <c r="E568" s="272" t="s">
        <v>21</v>
      </c>
      <c r="F568" s="273" t="s">
        <v>250</v>
      </c>
      <c r="G568" s="271"/>
      <c r="H568" s="274">
        <v>33.900999999999996</v>
      </c>
      <c r="I568" s="275"/>
      <c r="J568" s="271"/>
      <c r="K568" s="271"/>
      <c r="L568" s="276"/>
      <c r="M568" s="277"/>
      <c r="N568" s="278"/>
      <c r="O568" s="278"/>
      <c r="P568" s="278"/>
      <c r="Q568" s="278"/>
      <c r="R568" s="278"/>
      <c r="S568" s="278"/>
      <c r="T568" s="279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80" t="s">
        <v>163</v>
      </c>
      <c r="AU568" s="280" t="s">
        <v>83</v>
      </c>
      <c r="AV568" s="16" t="s">
        <v>152</v>
      </c>
      <c r="AW568" s="16" t="s">
        <v>35</v>
      </c>
      <c r="AX568" s="16" t="s">
        <v>73</v>
      </c>
      <c r="AY568" s="280" t="s">
        <v>151</v>
      </c>
    </row>
    <row r="569" s="13" customFormat="1">
      <c r="A569" s="13"/>
      <c r="B569" s="238"/>
      <c r="C569" s="239"/>
      <c r="D569" s="234" t="s">
        <v>163</v>
      </c>
      <c r="E569" s="240" t="s">
        <v>21</v>
      </c>
      <c r="F569" s="241" t="s">
        <v>1658</v>
      </c>
      <c r="G569" s="239"/>
      <c r="H569" s="242">
        <v>23.027999999999999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8" t="s">
        <v>163</v>
      </c>
      <c r="AU569" s="248" t="s">
        <v>83</v>
      </c>
      <c r="AV569" s="13" t="s">
        <v>83</v>
      </c>
      <c r="AW569" s="13" t="s">
        <v>35</v>
      </c>
      <c r="AX569" s="13" t="s">
        <v>73</v>
      </c>
      <c r="AY569" s="248" t="s">
        <v>151</v>
      </c>
    </row>
    <row r="570" s="14" customFormat="1">
      <c r="A570" s="14"/>
      <c r="B570" s="249"/>
      <c r="C570" s="250"/>
      <c r="D570" s="234" t="s">
        <v>163</v>
      </c>
      <c r="E570" s="251" t="s">
        <v>21</v>
      </c>
      <c r="F570" s="252" t="s">
        <v>177</v>
      </c>
      <c r="G570" s="250"/>
      <c r="H570" s="253">
        <v>56.928999999999995</v>
      </c>
      <c r="I570" s="254"/>
      <c r="J570" s="250"/>
      <c r="K570" s="250"/>
      <c r="L570" s="255"/>
      <c r="M570" s="256"/>
      <c r="N570" s="257"/>
      <c r="O570" s="257"/>
      <c r="P570" s="257"/>
      <c r="Q570" s="257"/>
      <c r="R570" s="257"/>
      <c r="S570" s="257"/>
      <c r="T570" s="258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9" t="s">
        <v>163</v>
      </c>
      <c r="AU570" s="259" t="s">
        <v>83</v>
      </c>
      <c r="AV570" s="14" t="s">
        <v>159</v>
      </c>
      <c r="AW570" s="14" t="s">
        <v>35</v>
      </c>
      <c r="AX570" s="14" t="s">
        <v>81</v>
      </c>
      <c r="AY570" s="259" t="s">
        <v>151</v>
      </c>
    </row>
    <row r="571" s="2" customFormat="1" ht="21.75" customHeight="1">
      <c r="A571" s="41"/>
      <c r="B571" s="42"/>
      <c r="C571" s="221" t="s">
        <v>1659</v>
      </c>
      <c r="D571" s="221" t="s">
        <v>154</v>
      </c>
      <c r="E571" s="222" t="s">
        <v>904</v>
      </c>
      <c r="F571" s="223" t="s">
        <v>905</v>
      </c>
      <c r="G571" s="224" t="s">
        <v>297</v>
      </c>
      <c r="H571" s="225">
        <v>3.2000000000000002</v>
      </c>
      <c r="I571" s="226"/>
      <c r="J571" s="227">
        <f>ROUND(I571*H571,2)</f>
        <v>0</v>
      </c>
      <c r="K571" s="223" t="s">
        <v>158</v>
      </c>
      <c r="L571" s="47"/>
      <c r="M571" s="228" t="s">
        <v>21</v>
      </c>
      <c r="N571" s="229" t="s">
        <v>44</v>
      </c>
      <c r="O571" s="87"/>
      <c r="P571" s="230">
        <f>O571*H571</f>
        <v>0</v>
      </c>
      <c r="Q571" s="230">
        <v>0</v>
      </c>
      <c r="R571" s="230">
        <f>Q571*H571</f>
        <v>0</v>
      </c>
      <c r="S571" s="230">
        <v>0</v>
      </c>
      <c r="T571" s="231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32" t="s">
        <v>271</v>
      </c>
      <c r="AT571" s="232" t="s">
        <v>154</v>
      </c>
      <c r="AU571" s="232" t="s">
        <v>83</v>
      </c>
      <c r="AY571" s="19" t="s">
        <v>151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9" t="s">
        <v>81</v>
      </c>
      <c r="BK571" s="233">
        <f>ROUND(I571*H571,2)</f>
        <v>0</v>
      </c>
      <c r="BL571" s="19" t="s">
        <v>271</v>
      </c>
      <c r="BM571" s="232" t="s">
        <v>1660</v>
      </c>
    </row>
    <row r="572" s="2" customFormat="1">
      <c r="A572" s="41"/>
      <c r="B572" s="42"/>
      <c r="C572" s="43"/>
      <c r="D572" s="234" t="s">
        <v>161</v>
      </c>
      <c r="E572" s="43"/>
      <c r="F572" s="235" t="s">
        <v>907</v>
      </c>
      <c r="G572" s="43"/>
      <c r="H572" s="43"/>
      <c r="I572" s="139"/>
      <c r="J572" s="43"/>
      <c r="K572" s="43"/>
      <c r="L572" s="47"/>
      <c r="M572" s="236"/>
      <c r="N572" s="237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T572" s="19" t="s">
        <v>161</v>
      </c>
      <c r="AU572" s="19" t="s">
        <v>83</v>
      </c>
    </row>
    <row r="573" s="15" customFormat="1">
      <c r="A573" s="15"/>
      <c r="B573" s="260"/>
      <c r="C573" s="261"/>
      <c r="D573" s="234" t="s">
        <v>163</v>
      </c>
      <c r="E573" s="262" t="s">
        <v>21</v>
      </c>
      <c r="F573" s="263" t="s">
        <v>912</v>
      </c>
      <c r="G573" s="261"/>
      <c r="H573" s="262" t="s">
        <v>21</v>
      </c>
      <c r="I573" s="264"/>
      <c r="J573" s="261"/>
      <c r="K573" s="261"/>
      <c r="L573" s="265"/>
      <c r="M573" s="266"/>
      <c r="N573" s="267"/>
      <c r="O573" s="267"/>
      <c r="P573" s="267"/>
      <c r="Q573" s="267"/>
      <c r="R573" s="267"/>
      <c r="S573" s="267"/>
      <c r="T573" s="268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9" t="s">
        <v>163</v>
      </c>
      <c r="AU573" s="269" t="s">
        <v>83</v>
      </c>
      <c r="AV573" s="15" t="s">
        <v>81</v>
      </c>
      <c r="AW573" s="15" t="s">
        <v>35</v>
      </c>
      <c r="AX573" s="15" t="s">
        <v>73</v>
      </c>
      <c r="AY573" s="269" t="s">
        <v>151</v>
      </c>
    </row>
    <row r="574" s="13" customFormat="1">
      <c r="A574" s="13"/>
      <c r="B574" s="238"/>
      <c r="C574" s="239"/>
      <c r="D574" s="234" t="s">
        <v>163</v>
      </c>
      <c r="E574" s="240" t="s">
        <v>21</v>
      </c>
      <c r="F574" s="241" t="s">
        <v>1661</v>
      </c>
      <c r="G574" s="239"/>
      <c r="H574" s="242">
        <v>3.2000000000000002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8" t="s">
        <v>163</v>
      </c>
      <c r="AU574" s="248" t="s">
        <v>83</v>
      </c>
      <c r="AV574" s="13" t="s">
        <v>83</v>
      </c>
      <c r="AW574" s="13" t="s">
        <v>35</v>
      </c>
      <c r="AX574" s="13" t="s">
        <v>73</v>
      </c>
      <c r="AY574" s="248" t="s">
        <v>151</v>
      </c>
    </row>
    <row r="575" s="14" customFormat="1">
      <c r="A575" s="14"/>
      <c r="B575" s="249"/>
      <c r="C575" s="250"/>
      <c r="D575" s="234" t="s">
        <v>163</v>
      </c>
      <c r="E575" s="251" t="s">
        <v>21</v>
      </c>
      <c r="F575" s="252" t="s">
        <v>177</v>
      </c>
      <c r="G575" s="250"/>
      <c r="H575" s="253">
        <v>3.2000000000000002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9" t="s">
        <v>163</v>
      </c>
      <c r="AU575" s="259" t="s">
        <v>83</v>
      </c>
      <c r="AV575" s="14" t="s">
        <v>159</v>
      </c>
      <c r="AW575" s="14" t="s">
        <v>35</v>
      </c>
      <c r="AX575" s="14" t="s">
        <v>81</v>
      </c>
      <c r="AY575" s="259" t="s">
        <v>151</v>
      </c>
    </row>
    <row r="576" s="2" customFormat="1" ht="21.75" customHeight="1">
      <c r="A576" s="41"/>
      <c r="B576" s="42"/>
      <c r="C576" s="281" t="s">
        <v>1662</v>
      </c>
      <c r="D576" s="281" t="s">
        <v>407</v>
      </c>
      <c r="E576" s="282" t="s">
        <v>909</v>
      </c>
      <c r="F576" s="283" t="s">
        <v>910</v>
      </c>
      <c r="G576" s="284" t="s">
        <v>173</v>
      </c>
      <c r="H576" s="285">
        <v>0.027</v>
      </c>
      <c r="I576" s="286"/>
      <c r="J576" s="287">
        <f>ROUND(I576*H576,2)</f>
        <v>0</v>
      </c>
      <c r="K576" s="283" t="s">
        <v>158</v>
      </c>
      <c r="L576" s="288"/>
      <c r="M576" s="289" t="s">
        <v>21</v>
      </c>
      <c r="N576" s="290" t="s">
        <v>44</v>
      </c>
      <c r="O576" s="87"/>
      <c r="P576" s="230">
        <f>O576*H576</f>
        <v>0</v>
      </c>
      <c r="Q576" s="230">
        <v>0.55000000000000004</v>
      </c>
      <c r="R576" s="230">
        <f>Q576*H576</f>
        <v>0.01485</v>
      </c>
      <c r="S576" s="230">
        <v>0</v>
      </c>
      <c r="T576" s="231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32" t="s">
        <v>372</v>
      </c>
      <c r="AT576" s="232" t="s">
        <v>407</v>
      </c>
      <c r="AU576" s="232" t="s">
        <v>83</v>
      </c>
      <c r="AY576" s="19" t="s">
        <v>151</v>
      </c>
      <c r="BE576" s="233">
        <f>IF(N576="základní",J576,0)</f>
        <v>0</v>
      </c>
      <c r="BF576" s="233">
        <f>IF(N576="snížená",J576,0)</f>
        <v>0</v>
      </c>
      <c r="BG576" s="233">
        <f>IF(N576="zákl. přenesená",J576,0)</f>
        <v>0</v>
      </c>
      <c r="BH576" s="233">
        <f>IF(N576="sníž. přenesená",J576,0)</f>
        <v>0</v>
      </c>
      <c r="BI576" s="233">
        <f>IF(N576="nulová",J576,0)</f>
        <v>0</v>
      </c>
      <c r="BJ576" s="19" t="s">
        <v>81</v>
      </c>
      <c r="BK576" s="233">
        <f>ROUND(I576*H576,2)</f>
        <v>0</v>
      </c>
      <c r="BL576" s="19" t="s">
        <v>271</v>
      </c>
      <c r="BM576" s="232" t="s">
        <v>1663</v>
      </c>
    </row>
    <row r="577" s="2" customFormat="1">
      <c r="A577" s="41"/>
      <c r="B577" s="42"/>
      <c r="C577" s="43"/>
      <c r="D577" s="234" t="s">
        <v>161</v>
      </c>
      <c r="E577" s="43"/>
      <c r="F577" s="235" t="s">
        <v>910</v>
      </c>
      <c r="G577" s="43"/>
      <c r="H577" s="43"/>
      <c r="I577" s="139"/>
      <c r="J577" s="43"/>
      <c r="K577" s="43"/>
      <c r="L577" s="47"/>
      <c r="M577" s="236"/>
      <c r="N577" s="237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T577" s="19" t="s">
        <v>161</v>
      </c>
      <c r="AU577" s="19" t="s">
        <v>83</v>
      </c>
    </row>
    <row r="578" s="13" customFormat="1">
      <c r="A578" s="13"/>
      <c r="B578" s="238"/>
      <c r="C578" s="239"/>
      <c r="D578" s="234" t="s">
        <v>163</v>
      </c>
      <c r="E578" s="240" t="s">
        <v>21</v>
      </c>
      <c r="F578" s="241" t="s">
        <v>1664</v>
      </c>
      <c r="G578" s="239"/>
      <c r="H578" s="242">
        <v>0.025000000000000001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8" t="s">
        <v>163</v>
      </c>
      <c r="AU578" s="248" t="s">
        <v>83</v>
      </c>
      <c r="AV578" s="13" t="s">
        <v>83</v>
      </c>
      <c r="AW578" s="13" t="s">
        <v>35</v>
      </c>
      <c r="AX578" s="13" t="s">
        <v>73</v>
      </c>
      <c r="AY578" s="248" t="s">
        <v>151</v>
      </c>
    </row>
    <row r="579" s="14" customFormat="1">
      <c r="A579" s="14"/>
      <c r="B579" s="249"/>
      <c r="C579" s="250"/>
      <c r="D579" s="234" t="s">
        <v>163</v>
      </c>
      <c r="E579" s="251" t="s">
        <v>21</v>
      </c>
      <c r="F579" s="252" t="s">
        <v>177</v>
      </c>
      <c r="G579" s="250"/>
      <c r="H579" s="253">
        <v>0.025000000000000001</v>
      </c>
      <c r="I579" s="254"/>
      <c r="J579" s="250"/>
      <c r="K579" s="250"/>
      <c r="L579" s="255"/>
      <c r="M579" s="256"/>
      <c r="N579" s="257"/>
      <c r="O579" s="257"/>
      <c r="P579" s="257"/>
      <c r="Q579" s="257"/>
      <c r="R579" s="257"/>
      <c r="S579" s="257"/>
      <c r="T579" s="25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9" t="s">
        <v>163</v>
      </c>
      <c r="AU579" s="259" t="s">
        <v>83</v>
      </c>
      <c r="AV579" s="14" t="s">
        <v>159</v>
      </c>
      <c r="AW579" s="14" t="s">
        <v>35</v>
      </c>
      <c r="AX579" s="14" t="s">
        <v>81</v>
      </c>
      <c r="AY579" s="259" t="s">
        <v>151</v>
      </c>
    </row>
    <row r="580" s="13" customFormat="1">
      <c r="A580" s="13"/>
      <c r="B580" s="238"/>
      <c r="C580" s="239"/>
      <c r="D580" s="234" t="s">
        <v>163</v>
      </c>
      <c r="E580" s="239"/>
      <c r="F580" s="241" t="s">
        <v>1665</v>
      </c>
      <c r="G580" s="239"/>
      <c r="H580" s="242">
        <v>0.027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163</v>
      </c>
      <c r="AU580" s="248" t="s">
        <v>83</v>
      </c>
      <c r="AV580" s="13" t="s">
        <v>83</v>
      </c>
      <c r="AW580" s="13" t="s">
        <v>4</v>
      </c>
      <c r="AX580" s="13" t="s">
        <v>81</v>
      </c>
      <c r="AY580" s="248" t="s">
        <v>151</v>
      </c>
    </row>
    <row r="581" s="2" customFormat="1" ht="16.5" customHeight="1">
      <c r="A581" s="41"/>
      <c r="B581" s="42"/>
      <c r="C581" s="281" t="s">
        <v>1666</v>
      </c>
      <c r="D581" s="281" t="s">
        <v>407</v>
      </c>
      <c r="E581" s="282" t="s">
        <v>629</v>
      </c>
      <c r="F581" s="283" t="s">
        <v>630</v>
      </c>
      <c r="G581" s="284" t="s">
        <v>157</v>
      </c>
      <c r="H581" s="285">
        <v>4</v>
      </c>
      <c r="I581" s="286"/>
      <c r="J581" s="287">
        <f>ROUND(I581*H581,2)</f>
        <v>0</v>
      </c>
      <c r="K581" s="283" t="s">
        <v>21</v>
      </c>
      <c r="L581" s="288"/>
      <c r="M581" s="289" t="s">
        <v>21</v>
      </c>
      <c r="N581" s="290" t="s">
        <v>44</v>
      </c>
      <c r="O581" s="87"/>
      <c r="P581" s="230">
        <f>O581*H581</f>
        <v>0</v>
      </c>
      <c r="Q581" s="230">
        <v>0.00024000000000000001</v>
      </c>
      <c r="R581" s="230">
        <f>Q581*H581</f>
        <v>0.00096000000000000002</v>
      </c>
      <c r="S581" s="230">
        <v>0</v>
      </c>
      <c r="T581" s="231">
        <f>S581*H581</f>
        <v>0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32" t="s">
        <v>372</v>
      </c>
      <c r="AT581" s="232" t="s">
        <v>407</v>
      </c>
      <c r="AU581" s="232" t="s">
        <v>83</v>
      </c>
      <c r="AY581" s="19" t="s">
        <v>151</v>
      </c>
      <c r="BE581" s="233">
        <f>IF(N581="základní",J581,0)</f>
        <v>0</v>
      </c>
      <c r="BF581" s="233">
        <f>IF(N581="snížená",J581,0)</f>
        <v>0</v>
      </c>
      <c r="BG581" s="233">
        <f>IF(N581="zákl. přenesená",J581,0)</f>
        <v>0</v>
      </c>
      <c r="BH581" s="233">
        <f>IF(N581="sníž. přenesená",J581,0)</f>
        <v>0</v>
      </c>
      <c r="BI581" s="233">
        <f>IF(N581="nulová",J581,0)</f>
        <v>0</v>
      </c>
      <c r="BJ581" s="19" t="s">
        <v>81</v>
      </c>
      <c r="BK581" s="233">
        <f>ROUND(I581*H581,2)</f>
        <v>0</v>
      </c>
      <c r="BL581" s="19" t="s">
        <v>271</v>
      </c>
      <c r="BM581" s="232" t="s">
        <v>1667</v>
      </c>
    </row>
    <row r="582" s="2" customFormat="1">
      <c r="A582" s="41"/>
      <c r="B582" s="42"/>
      <c r="C582" s="43"/>
      <c r="D582" s="234" t="s">
        <v>161</v>
      </c>
      <c r="E582" s="43"/>
      <c r="F582" s="235" t="s">
        <v>630</v>
      </c>
      <c r="G582" s="43"/>
      <c r="H582" s="43"/>
      <c r="I582" s="139"/>
      <c r="J582" s="43"/>
      <c r="K582" s="43"/>
      <c r="L582" s="47"/>
      <c r="M582" s="236"/>
      <c r="N582" s="237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19" t="s">
        <v>161</v>
      </c>
      <c r="AU582" s="19" t="s">
        <v>83</v>
      </c>
    </row>
    <row r="583" s="13" customFormat="1">
      <c r="A583" s="13"/>
      <c r="B583" s="238"/>
      <c r="C583" s="239"/>
      <c r="D583" s="234" t="s">
        <v>163</v>
      </c>
      <c r="E583" s="240" t="s">
        <v>21</v>
      </c>
      <c r="F583" s="241" t="s">
        <v>1668</v>
      </c>
      <c r="G583" s="239"/>
      <c r="H583" s="242">
        <v>2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8" t="s">
        <v>163</v>
      </c>
      <c r="AU583" s="248" t="s">
        <v>83</v>
      </c>
      <c r="AV583" s="13" t="s">
        <v>83</v>
      </c>
      <c r="AW583" s="13" t="s">
        <v>35</v>
      </c>
      <c r="AX583" s="13" t="s">
        <v>73</v>
      </c>
      <c r="AY583" s="248" t="s">
        <v>151</v>
      </c>
    </row>
    <row r="584" s="13" customFormat="1">
      <c r="A584" s="13"/>
      <c r="B584" s="238"/>
      <c r="C584" s="239"/>
      <c r="D584" s="234" t="s">
        <v>163</v>
      </c>
      <c r="E584" s="240" t="s">
        <v>21</v>
      </c>
      <c r="F584" s="241" t="s">
        <v>1669</v>
      </c>
      <c r="G584" s="239"/>
      <c r="H584" s="242">
        <v>2</v>
      </c>
      <c r="I584" s="243"/>
      <c r="J584" s="239"/>
      <c r="K584" s="239"/>
      <c r="L584" s="244"/>
      <c r="M584" s="245"/>
      <c r="N584" s="246"/>
      <c r="O584" s="246"/>
      <c r="P584" s="246"/>
      <c r="Q584" s="246"/>
      <c r="R584" s="246"/>
      <c r="S584" s="246"/>
      <c r="T584" s="24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8" t="s">
        <v>163</v>
      </c>
      <c r="AU584" s="248" t="s">
        <v>83</v>
      </c>
      <c r="AV584" s="13" t="s">
        <v>83</v>
      </c>
      <c r="AW584" s="13" t="s">
        <v>35</v>
      </c>
      <c r="AX584" s="13" t="s">
        <v>73</v>
      </c>
      <c r="AY584" s="248" t="s">
        <v>151</v>
      </c>
    </row>
    <row r="585" s="14" customFormat="1">
      <c r="A585" s="14"/>
      <c r="B585" s="249"/>
      <c r="C585" s="250"/>
      <c r="D585" s="234" t="s">
        <v>163</v>
      </c>
      <c r="E585" s="251" t="s">
        <v>21</v>
      </c>
      <c r="F585" s="252" t="s">
        <v>177</v>
      </c>
      <c r="G585" s="250"/>
      <c r="H585" s="253">
        <v>4</v>
      </c>
      <c r="I585" s="254"/>
      <c r="J585" s="250"/>
      <c r="K585" s="250"/>
      <c r="L585" s="255"/>
      <c r="M585" s="256"/>
      <c r="N585" s="257"/>
      <c r="O585" s="257"/>
      <c r="P585" s="257"/>
      <c r="Q585" s="257"/>
      <c r="R585" s="257"/>
      <c r="S585" s="257"/>
      <c r="T585" s="25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9" t="s">
        <v>163</v>
      </c>
      <c r="AU585" s="259" t="s">
        <v>83</v>
      </c>
      <c r="AV585" s="14" t="s">
        <v>159</v>
      </c>
      <c r="AW585" s="14" t="s">
        <v>35</v>
      </c>
      <c r="AX585" s="14" t="s">
        <v>81</v>
      </c>
      <c r="AY585" s="259" t="s">
        <v>151</v>
      </c>
    </row>
    <row r="586" s="2" customFormat="1" ht="21.75" customHeight="1">
      <c r="A586" s="41"/>
      <c r="B586" s="42"/>
      <c r="C586" s="221" t="s">
        <v>1670</v>
      </c>
      <c r="D586" s="221" t="s">
        <v>154</v>
      </c>
      <c r="E586" s="222" t="s">
        <v>608</v>
      </c>
      <c r="F586" s="223" t="s">
        <v>609</v>
      </c>
      <c r="G586" s="224" t="s">
        <v>297</v>
      </c>
      <c r="H586" s="225">
        <v>23</v>
      </c>
      <c r="I586" s="226"/>
      <c r="J586" s="227">
        <f>ROUND(I586*H586,2)</f>
        <v>0</v>
      </c>
      <c r="K586" s="223" t="s">
        <v>158</v>
      </c>
      <c r="L586" s="47"/>
      <c r="M586" s="228" t="s">
        <v>21</v>
      </c>
      <c r="N586" s="229" t="s">
        <v>44</v>
      </c>
      <c r="O586" s="87"/>
      <c r="P586" s="230">
        <f>O586*H586</f>
        <v>0</v>
      </c>
      <c r="Q586" s="230">
        <v>0</v>
      </c>
      <c r="R586" s="230">
        <f>Q586*H586</f>
        <v>0</v>
      </c>
      <c r="S586" s="230">
        <v>0</v>
      </c>
      <c r="T586" s="231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32" t="s">
        <v>271</v>
      </c>
      <c r="AT586" s="232" t="s">
        <v>154</v>
      </c>
      <c r="AU586" s="232" t="s">
        <v>83</v>
      </c>
      <c r="AY586" s="19" t="s">
        <v>151</v>
      </c>
      <c r="BE586" s="233">
        <f>IF(N586="základní",J586,0)</f>
        <v>0</v>
      </c>
      <c r="BF586" s="233">
        <f>IF(N586="snížená",J586,0)</f>
        <v>0</v>
      </c>
      <c r="BG586" s="233">
        <f>IF(N586="zákl. přenesená",J586,0)</f>
        <v>0</v>
      </c>
      <c r="BH586" s="233">
        <f>IF(N586="sníž. přenesená",J586,0)</f>
        <v>0</v>
      </c>
      <c r="BI586" s="233">
        <f>IF(N586="nulová",J586,0)</f>
        <v>0</v>
      </c>
      <c r="BJ586" s="19" t="s">
        <v>81</v>
      </c>
      <c r="BK586" s="233">
        <f>ROUND(I586*H586,2)</f>
        <v>0</v>
      </c>
      <c r="BL586" s="19" t="s">
        <v>271</v>
      </c>
      <c r="BM586" s="232" t="s">
        <v>1671</v>
      </c>
    </row>
    <row r="587" s="2" customFormat="1">
      <c r="A587" s="41"/>
      <c r="B587" s="42"/>
      <c r="C587" s="43"/>
      <c r="D587" s="234" t="s">
        <v>161</v>
      </c>
      <c r="E587" s="43"/>
      <c r="F587" s="235" t="s">
        <v>611</v>
      </c>
      <c r="G587" s="43"/>
      <c r="H587" s="43"/>
      <c r="I587" s="139"/>
      <c r="J587" s="43"/>
      <c r="K587" s="43"/>
      <c r="L587" s="47"/>
      <c r="M587" s="236"/>
      <c r="N587" s="237"/>
      <c r="O587" s="87"/>
      <c r="P587" s="87"/>
      <c r="Q587" s="87"/>
      <c r="R587" s="87"/>
      <c r="S587" s="87"/>
      <c r="T587" s="88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T587" s="19" t="s">
        <v>161</v>
      </c>
      <c r="AU587" s="19" t="s">
        <v>83</v>
      </c>
    </row>
    <row r="588" s="15" customFormat="1">
      <c r="A588" s="15"/>
      <c r="B588" s="260"/>
      <c r="C588" s="261"/>
      <c r="D588" s="234" t="s">
        <v>163</v>
      </c>
      <c r="E588" s="262" t="s">
        <v>21</v>
      </c>
      <c r="F588" s="263" t="s">
        <v>612</v>
      </c>
      <c r="G588" s="261"/>
      <c r="H588" s="262" t="s">
        <v>21</v>
      </c>
      <c r="I588" s="264"/>
      <c r="J588" s="261"/>
      <c r="K588" s="261"/>
      <c r="L588" s="265"/>
      <c r="M588" s="266"/>
      <c r="N588" s="267"/>
      <c r="O588" s="267"/>
      <c r="P588" s="267"/>
      <c r="Q588" s="267"/>
      <c r="R588" s="267"/>
      <c r="S588" s="267"/>
      <c r="T588" s="268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69" t="s">
        <v>163</v>
      </c>
      <c r="AU588" s="269" t="s">
        <v>83</v>
      </c>
      <c r="AV588" s="15" t="s">
        <v>81</v>
      </c>
      <c r="AW588" s="15" t="s">
        <v>35</v>
      </c>
      <c r="AX588" s="15" t="s">
        <v>73</v>
      </c>
      <c r="AY588" s="269" t="s">
        <v>151</v>
      </c>
    </row>
    <row r="589" s="13" customFormat="1">
      <c r="A589" s="13"/>
      <c r="B589" s="238"/>
      <c r="C589" s="239"/>
      <c r="D589" s="234" t="s">
        <v>163</v>
      </c>
      <c r="E589" s="240" t="s">
        <v>21</v>
      </c>
      <c r="F589" s="241" t="s">
        <v>1672</v>
      </c>
      <c r="G589" s="239"/>
      <c r="H589" s="242">
        <v>0.71999999999999997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8" t="s">
        <v>163</v>
      </c>
      <c r="AU589" s="248" t="s">
        <v>83</v>
      </c>
      <c r="AV589" s="13" t="s">
        <v>83</v>
      </c>
      <c r="AW589" s="13" t="s">
        <v>35</v>
      </c>
      <c r="AX589" s="13" t="s">
        <v>73</v>
      </c>
      <c r="AY589" s="248" t="s">
        <v>151</v>
      </c>
    </row>
    <row r="590" s="13" customFormat="1">
      <c r="A590" s="13"/>
      <c r="B590" s="238"/>
      <c r="C590" s="239"/>
      <c r="D590" s="234" t="s">
        <v>163</v>
      </c>
      <c r="E590" s="240" t="s">
        <v>21</v>
      </c>
      <c r="F590" s="241" t="s">
        <v>1673</v>
      </c>
      <c r="G590" s="239"/>
      <c r="H590" s="242">
        <v>3.75</v>
      </c>
      <c r="I590" s="243"/>
      <c r="J590" s="239"/>
      <c r="K590" s="239"/>
      <c r="L590" s="244"/>
      <c r="M590" s="245"/>
      <c r="N590" s="246"/>
      <c r="O590" s="246"/>
      <c r="P590" s="246"/>
      <c r="Q590" s="246"/>
      <c r="R590" s="246"/>
      <c r="S590" s="246"/>
      <c r="T590" s="24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8" t="s">
        <v>163</v>
      </c>
      <c r="AU590" s="248" t="s">
        <v>83</v>
      </c>
      <c r="AV590" s="13" t="s">
        <v>83</v>
      </c>
      <c r="AW590" s="13" t="s">
        <v>35</v>
      </c>
      <c r="AX590" s="13" t="s">
        <v>73</v>
      </c>
      <c r="AY590" s="248" t="s">
        <v>151</v>
      </c>
    </row>
    <row r="591" s="13" customFormat="1">
      <c r="A591" s="13"/>
      <c r="B591" s="238"/>
      <c r="C591" s="239"/>
      <c r="D591" s="234" t="s">
        <v>163</v>
      </c>
      <c r="E591" s="240" t="s">
        <v>21</v>
      </c>
      <c r="F591" s="241" t="s">
        <v>1674</v>
      </c>
      <c r="G591" s="239"/>
      <c r="H591" s="242">
        <v>3.75</v>
      </c>
      <c r="I591" s="243"/>
      <c r="J591" s="239"/>
      <c r="K591" s="239"/>
      <c r="L591" s="244"/>
      <c r="M591" s="245"/>
      <c r="N591" s="246"/>
      <c r="O591" s="246"/>
      <c r="P591" s="246"/>
      <c r="Q591" s="246"/>
      <c r="R591" s="246"/>
      <c r="S591" s="246"/>
      <c r="T591" s="247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8" t="s">
        <v>163</v>
      </c>
      <c r="AU591" s="248" t="s">
        <v>83</v>
      </c>
      <c r="AV591" s="13" t="s">
        <v>83</v>
      </c>
      <c r="AW591" s="13" t="s">
        <v>35</v>
      </c>
      <c r="AX591" s="13" t="s">
        <v>73</v>
      </c>
      <c r="AY591" s="248" t="s">
        <v>151</v>
      </c>
    </row>
    <row r="592" s="13" customFormat="1">
      <c r="A592" s="13"/>
      <c r="B592" s="238"/>
      <c r="C592" s="239"/>
      <c r="D592" s="234" t="s">
        <v>163</v>
      </c>
      <c r="E592" s="240" t="s">
        <v>21</v>
      </c>
      <c r="F592" s="241" t="s">
        <v>1675</v>
      </c>
      <c r="G592" s="239"/>
      <c r="H592" s="242">
        <v>1.44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8" t="s">
        <v>163</v>
      </c>
      <c r="AU592" s="248" t="s">
        <v>83</v>
      </c>
      <c r="AV592" s="13" t="s">
        <v>83</v>
      </c>
      <c r="AW592" s="13" t="s">
        <v>35</v>
      </c>
      <c r="AX592" s="13" t="s">
        <v>73</v>
      </c>
      <c r="AY592" s="248" t="s">
        <v>151</v>
      </c>
    </row>
    <row r="593" s="13" customFormat="1">
      <c r="A593" s="13"/>
      <c r="B593" s="238"/>
      <c r="C593" s="239"/>
      <c r="D593" s="234" t="s">
        <v>163</v>
      </c>
      <c r="E593" s="240" t="s">
        <v>21</v>
      </c>
      <c r="F593" s="241" t="s">
        <v>1676</v>
      </c>
      <c r="G593" s="239"/>
      <c r="H593" s="242">
        <v>0.71999999999999997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163</v>
      </c>
      <c r="AU593" s="248" t="s">
        <v>83</v>
      </c>
      <c r="AV593" s="13" t="s">
        <v>83</v>
      </c>
      <c r="AW593" s="13" t="s">
        <v>35</v>
      </c>
      <c r="AX593" s="13" t="s">
        <v>73</v>
      </c>
      <c r="AY593" s="248" t="s">
        <v>151</v>
      </c>
    </row>
    <row r="594" s="13" customFormat="1">
      <c r="A594" s="13"/>
      <c r="B594" s="238"/>
      <c r="C594" s="239"/>
      <c r="D594" s="234" t="s">
        <v>163</v>
      </c>
      <c r="E594" s="240" t="s">
        <v>21</v>
      </c>
      <c r="F594" s="241" t="s">
        <v>1677</v>
      </c>
      <c r="G594" s="239"/>
      <c r="H594" s="242">
        <v>0.22</v>
      </c>
      <c r="I594" s="243"/>
      <c r="J594" s="239"/>
      <c r="K594" s="239"/>
      <c r="L594" s="244"/>
      <c r="M594" s="245"/>
      <c r="N594" s="246"/>
      <c r="O594" s="246"/>
      <c r="P594" s="246"/>
      <c r="Q594" s="246"/>
      <c r="R594" s="246"/>
      <c r="S594" s="246"/>
      <c r="T594" s="24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8" t="s">
        <v>163</v>
      </c>
      <c r="AU594" s="248" t="s">
        <v>83</v>
      </c>
      <c r="AV594" s="13" t="s">
        <v>83</v>
      </c>
      <c r="AW594" s="13" t="s">
        <v>35</v>
      </c>
      <c r="AX594" s="13" t="s">
        <v>73</v>
      </c>
      <c r="AY594" s="248" t="s">
        <v>151</v>
      </c>
    </row>
    <row r="595" s="13" customFormat="1">
      <c r="A595" s="13"/>
      <c r="B595" s="238"/>
      <c r="C595" s="239"/>
      <c r="D595" s="234" t="s">
        <v>163</v>
      </c>
      <c r="E595" s="240" t="s">
        <v>21</v>
      </c>
      <c r="F595" s="241" t="s">
        <v>1678</v>
      </c>
      <c r="G595" s="239"/>
      <c r="H595" s="242">
        <v>3.8199999999999998</v>
      </c>
      <c r="I595" s="243"/>
      <c r="J595" s="239"/>
      <c r="K595" s="239"/>
      <c r="L595" s="244"/>
      <c r="M595" s="245"/>
      <c r="N595" s="246"/>
      <c r="O595" s="246"/>
      <c r="P595" s="246"/>
      <c r="Q595" s="246"/>
      <c r="R595" s="246"/>
      <c r="S595" s="246"/>
      <c r="T595" s="24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8" t="s">
        <v>163</v>
      </c>
      <c r="AU595" s="248" t="s">
        <v>83</v>
      </c>
      <c r="AV595" s="13" t="s">
        <v>83</v>
      </c>
      <c r="AW595" s="13" t="s">
        <v>35</v>
      </c>
      <c r="AX595" s="13" t="s">
        <v>73</v>
      </c>
      <c r="AY595" s="248" t="s">
        <v>151</v>
      </c>
    </row>
    <row r="596" s="13" customFormat="1">
      <c r="A596" s="13"/>
      <c r="B596" s="238"/>
      <c r="C596" s="239"/>
      <c r="D596" s="234" t="s">
        <v>163</v>
      </c>
      <c r="E596" s="240" t="s">
        <v>21</v>
      </c>
      <c r="F596" s="241" t="s">
        <v>1679</v>
      </c>
      <c r="G596" s="239"/>
      <c r="H596" s="242">
        <v>4.5</v>
      </c>
      <c r="I596" s="243"/>
      <c r="J596" s="239"/>
      <c r="K596" s="239"/>
      <c r="L596" s="244"/>
      <c r="M596" s="245"/>
      <c r="N596" s="246"/>
      <c r="O596" s="246"/>
      <c r="P596" s="246"/>
      <c r="Q596" s="246"/>
      <c r="R596" s="246"/>
      <c r="S596" s="246"/>
      <c r="T596" s="247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8" t="s">
        <v>163</v>
      </c>
      <c r="AU596" s="248" t="s">
        <v>83</v>
      </c>
      <c r="AV596" s="13" t="s">
        <v>83</v>
      </c>
      <c r="AW596" s="13" t="s">
        <v>35</v>
      </c>
      <c r="AX596" s="13" t="s">
        <v>73</v>
      </c>
      <c r="AY596" s="248" t="s">
        <v>151</v>
      </c>
    </row>
    <row r="597" s="13" customFormat="1">
      <c r="A597" s="13"/>
      <c r="B597" s="238"/>
      <c r="C597" s="239"/>
      <c r="D597" s="234" t="s">
        <v>163</v>
      </c>
      <c r="E597" s="240" t="s">
        <v>21</v>
      </c>
      <c r="F597" s="241" t="s">
        <v>1680</v>
      </c>
      <c r="G597" s="239"/>
      <c r="H597" s="242">
        <v>0.44</v>
      </c>
      <c r="I597" s="243"/>
      <c r="J597" s="239"/>
      <c r="K597" s="239"/>
      <c r="L597" s="244"/>
      <c r="M597" s="245"/>
      <c r="N597" s="246"/>
      <c r="O597" s="246"/>
      <c r="P597" s="246"/>
      <c r="Q597" s="246"/>
      <c r="R597" s="246"/>
      <c r="S597" s="246"/>
      <c r="T597" s="247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8" t="s">
        <v>163</v>
      </c>
      <c r="AU597" s="248" t="s">
        <v>83</v>
      </c>
      <c r="AV597" s="13" t="s">
        <v>83</v>
      </c>
      <c r="AW597" s="13" t="s">
        <v>35</v>
      </c>
      <c r="AX597" s="13" t="s">
        <v>73</v>
      </c>
      <c r="AY597" s="248" t="s">
        <v>151</v>
      </c>
    </row>
    <row r="598" s="16" customFormat="1">
      <c r="A598" s="16"/>
      <c r="B598" s="270"/>
      <c r="C598" s="271"/>
      <c r="D598" s="234" t="s">
        <v>163</v>
      </c>
      <c r="E598" s="272" t="s">
        <v>21</v>
      </c>
      <c r="F598" s="273" t="s">
        <v>250</v>
      </c>
      <c r="G598" s="271"/>
      <c r="H598" s="274">
        <v>19.360000000000003</v>
      </c>
      <c r="I598" s="275"/>
      <c r="J598" s="271"/>
      <c r="K598" s="271"/>
      <c r="L598" s="276"/>
      <c r="M598" s="277"/>
      <c r="N598" s="278"/>
      <c r="O598" s="278"/>
      <c r="P598" s="278"/>
      <c r="Q598" s="278"/>
      <c r="R598" s="278"/>
      <c r="S598" s="278"/>
      <c r="T598" s="279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T598" s="280" t="s">
        <v>163</v>
      </c>
      <c r="AU598" s="280" t="s">
        <v>83</v>
      </c>
      <c r="AV598" s="16" t="s">
        <v>152</v>
      </c>
      <c r="AW598" s="16" t="s">
        <v>35</v>
      </c>
      <c r="AX598" s="16" t="s">
        <v>73</v>
      </c>
      <c r="AY598" s="280" t="s">
        <v>151</v>
      </c>
    </row>
    <row r="599" s="15" customFormat="1">
      <c r="A599" s="15"/>
      <c r="B599" s="260"/>
      <c r="C599" s="261"/>
      <c r="D599" s="234" t="s">
        <v>163</v>
      </c>
      <c r="E599" s="262" t="s">
        <v>21</v>
      </c>
      <c r="F599" s="263" t="s">
        <v>1681</v>
      </c>
      <c r="G599" s="261"/>
      <c r="H599" s="262" t="s">
        <v>21</v>
      </c>
      <c r="I599" s="264"/>
      <c r="J599" s="261"/>
      <c r="K599" s="261"/>
      <c r="L599" s="265"/>
      <c r="M599" s="266"/>
      <c r="N599" s="267"/>
      <c r="O599" s="267"/>
      <c r="P599" s="267"/>
      <c r="Q599" s="267"/>
      <c r="R599" s="267"/>
      <c r="S599" s="267"/>
      <c r="T599" s="268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9" t="s">
        <v>163</v>
      </c>
      <c r="AU599" s="269" t="s">
        <v>83</v>
      </c>
      <c r="AV599" s="15" t="s">
        <v>81</v>
      </c>
      <c r="AW599" s="15" t="s">
        <v>35</v>
      </c>
      <c r="AX599" s="15" t="s">
        <v>73</v>
      </c>
      <c r="AY599" s="269" t="s">
        <v>151</v>
      </c>
    </row>
    <row r="600" s="13" customFormat="1">
      <c r="A600" s="13"/>
      <c r="B600" s="238"/>
      <c r="C600" s="239"/>
      <c r="D600" s="234" t="s">
        <v>163</v>
      </c>
      <c r="E600" s="240" t="s">
        <v>21</v>
      </c>
      <c r="F600" s="241" t="s">
        <v>1682</v>
      </c>
      <c r="G600" s="239"/>
      <c r="H600" s="242">
        <v>3.6400000000000001</v>
      </c>
      <c r="I600" s="243"/>
      <c r="J600" s="239"/>
      <c r="K600" s="239"/>
      <c r="L600" s="244"/>
      <c r="M600" s="245"/>
      <c r="N600" s="246"/>
      <c r="O600" s="246"/>
      <c r="P600" s="246"/>
      <c r="Q600" s="246"/>
      <c r="R600" s="246"/>
      <c r="S600" s="246"/>
      <c r="T600" s="24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8" t="s">
        <v>163</v>
      </c>
      <c r="AU600" s="248" t="s">
        <v>83</v>
      </c>
      <c r="AV600" s="13" t="s">
        <v>83</v>
      </c>
      <c r="AW600" s="13" t="s">
        <v>35</v>
      </c>
      <c r="AX600" s="13" t="s">
        <v>73</v>
      </c>
      <c r="AY600" s="248" t="s">
        <v>151</v>
      </c>
    </row>
    <row r="601" s="16" customFormat="1">
      <c r="A601" s="16"/>
      <c r="B601" s="270"/>
      <c r="C601" s="271"/>
      <c r="D601" s="234" t="s">
        <v>163</v>
      </c>
      <c r="E601" s="272" t="s">
        <v>21</v>
      </c>
      <c r="F601" s="273" t="s">
        <v>250</v>
      </c>
      <c r="G601" s="271"/>
      <c r="H601" s="274">
        <v>3.6400000000000001</v>
      </c>
      <c r="I601" s="275"/>
      <c r="J601" s="271"/>
      <c r="K601" s="271"/>
      <c r="L601" s="276"/>
      <c r="M601" s="277"/>
      <c r="N601" s="278"/>
      <c r="O601" s="278"/>
      <c r="P601" s="278"/>
      <c r="Q601" s="278"/>
      <c r="R601" s="278"/>
      <c r="S601" s="278"/>
      <c r="T601" s="279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280" t="s">
        <v>163</v>
      </c>
      <c r="AU601" s="280" t="s">
        <v>83</v>
      </c>
      <c r="AV601" s="16" t="s">
        <v>152</v>
      </c>
      <c r="AW601" s="16" t="s">
        <v>35</v>
      </c>
      <c r="AX601" s="16" t="s">
        <v>73</v>
      </c>
      <c r="AY601" s="280" t="s">
        <v>151</v>
      </c>
    </row>
    <row r="602" s="14" customFormat="1">
      <c r="A602" s="14"/>
      <c r="B602" s="249"/>
      <c r="C602" s="250"/>
      <c r="D602" s="234" t="s">
        <v>163</v>
      </c>
      <c r="E602" s="251" t="s">
        <v>21</v>
      </c>
      <c r="F602" s="252" t="s">
        <v>177</v>
      </c>
      <c r="G602" s="250"/>
      <c r="H602" s="253">
        <v>23.000000000000004</v>
      </c>
      <c r="I602" s="254"/>
      <c r="J602" s="250"/>
      <c r="K602" s="250"/>
      <c r="L602" s="255"/>
      <c r="M602" s="256"/>
      <c r="N602" s="257"/>
      <c r="O602" s="257"/>
      <c r="P602" s="257"/>
      <c r="Q602" s="257"/>
      <c r="R602" s="257"/>
      <c r="S602" s="257"/>
      <c r="T602" s="258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9" t="s">
        <v>163</v>
      </c>
      <c r="AU602" s="259" t="s">
        <v>83</v>
      </c>
      <c r="AV602" s="14" t="s">
        <v>159</v>
      </c>
      <c r="AW602" s="14" t="s">
        <v>35</v>
      </c>
      <c r="AX602" s="14" t="s">
        <v>81</v>
      </c>
      <c r="AY602" s="259" t="s">
        <v>151</v>
      </c>
    </row>
    <row r="603" s="2" customFormat="1" ht="16.5" customHeight="1">
      <c r="A603" s="41"/>
      <c r="B603" s="42"/>
      <c r="C603" s="281" t="s">
        <v>1683</v>
      </c>
      <c r="D603" s="281" t="s">
        <v>407</v>
      </c>
      <c r="E603" s="282" t="s">
        <v>596</v>
      </c>
      <c r="F603" s="283" t="s">
        <v>597</v>
      </c>
      <c r="G603" s="284" t="s">
        <v>173</v>
      </c>
      <c r="H603" s="285">
        <v>0.16700000000000001</v>
      </c>
      <c r="I603" s="286"/>
      <c r="J603" s="287">
        <f>ROUND(I603*H603,2)</f>
        <v>0</v>
      </c>
      <c r="K603" s="283" t="s">
        <v>158</v>
      </c>
      <c r="L603" s="288"/>
      <c r="M603" s="289" t="s">
        <v>21</v>
      </c>
      <c r="N603" s="290" t="s">
        <v>44</v>
      </c>
      <c r="O603" s="87"/>
      <c r="P603" s="230">
        <f>O603*H603</f>
        <v>0</v>
      </c>
      <c r="Q603" s="230">
        <v>0.55000000000000004</v>
      </c>
      <c r="R603" s="230">
        <f>Q603*H603</f>
        <v>0.091850000000000015</v>
      </c>
      <c r="S603" s="230">
        <v>0</v>
      </c>
      <c r="T603" s="231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32" t="s">
        <v>372</v>
      </c>
      <c r="AT603" s="232" t="s">
        <v>407</v>
      </c>
      <c r="AU603" s="232" t="s">
        <v>83</v>
      </c>
      <c r="AY603" s="19" t="s">
        <v>151</v>
      </c>
      <c r="BE603" s="233">
        <f>IF(N603="základní",J603,0)</f>
        <v>0</v>
      </c>
      <c r="BF603" s="233">
        <f>IF(N603="snížená",J603,0)</f>
        <v>0</v>
      </c>
      <c r="BG603" s="233">
        <f>IF(N603="zákl. přenesená",J603,0)</f>
        <v>0</v>
      </c>
      <c r="BH603" s="233">
        <f>IF(N603="sníž. přenesená",J603,0)</f>
        <v>0</v>
      </c>
      <c r="BI603" s="233">
        <f>IF(N603="nulová",J603,0)</f>
        <v>0</v>
      </c>
      <c r="BJ603" s="19" t="s">
        <v>81</v>
      </c>
      <c r="BK603" s="233">
        <f>ROUND(I603*H603,2)</f>
        <v>0</v>
      </c>
      <c r="BL603" s="19" t="s">
        <v>271</v>
      </c>
      <c r="BM603" s="232" t="s">
        <v>1684</v>
      </c>
    </row>
    <row r="604" s="2" customFormat="1">
      <c r="A604" s="41"/>
      <c r="B604" s="42"/>
      <c r="C604" s="43"/>
      <c r="D604" s="234" t="s">
        <v>161</v>
      </c>
      <c r="E604" s="43"/>
      <c r="F604" s="235" t="s">
        <v>597</v>
      </c>
      <c r="G604" s="43"/>
      <c r="H604" s="43"/>
      <c r="I604" s="139"/>
      <c r="J604" s="43"/>
      <c r="K604" s="43"/>
      <c r="L604" s="47"/>
      <c r="M604" s="236"/>
      <c r="N604" s="237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19" t="s">
        <v>161</v>
      </c>
      <c r="AU604" s="19" t="s">
        <v>83</v>
      </c>
    </row>
    <row r="605" s="13" customFormat="1">
      <c r="A605" s="13"/>
      <c r="B605" s="238"/>
      <c r="C605" s="239"/>
      <c r="D605" s="234" t="s">
        <v>163</v>
      </c>
      <c r="E605" s="240" t="s">
        <v>21</v>
      </c>
      <c r="F605" s="241" t="s">
        <v>1685</v>
      </c>
      <c r="G605" s="239"/>
      <c r="H605" s="242">
        <v>0.155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163</v>
      </c>
      <c r="AU605" s="248" t="s">
        <v>83</v>
      </c>
      <c r="AV605" s="13" t="s">
        <v>83</v>
      </c>
      <c r="AW605" s="13" t="s">
        <v>35</v>
      </c>
      <c r="AX605" s="13" t="s">
        <v>73</v>
      </c>
      <c r="AY605" s="248" t="s">
        <v>151</v>
      </c>
    </row>
    <row r="606" s="14" customFormat="1">
      <c r="A606" s="14"/>
      <c r="B606" s="249"/>
      <c r="C606" s="250"/>
      <c r="D606" s="234" t="s">
        <v>163</v>
      </c>
      <c r="E606" s="251" t="s">
        <v>21</v>
      </c>
      <c r="F606" s="252" t="s">
        <v>177</v>
      </c>
      <c r="G606" s="250"/>
      <c r="H606" s="253">
        <v>0.155</v>
      </c>
      <c r="I606" s="254"/>
      <c r="J606" s="250"/>
      <c r="K606" s="250"/>
      <c r="L606" s="255"/>
      <c r="M606" s="256"/>
      <c r="N606" s="257"/>
      <c r="O606" s="257"/>
      <c r="P606" s="257"/>
      <c r="Q606" s="257"/>
      <c r="R606" s="257"/>
      <c r="S606" s="257"/>
      <c r="T606" s="25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9" t="s">
        <v>163</v>
      </c>
      <c r="AU606" s="259" t="s">
        <v>83</v>
      </c>
      <c r="AV606" s="14" t="s">
        <v>159</v>
      </c>
      <c r="AW606" s="14" t="s">
        <v>35</v>
      </c>
      <c r="AX606" s="14" t="s">
        <v>81</v>
      </c>
      <c r="AY606" s="259" t="s">
        <v>151</v>
      </c>
    </row>
    <row r="607" s="13" customFormat="1">
      <c r="A607" s="13"/>
      <c r="B607" s="238"/>
      <c r="C607" s="239"/>
      <c r="D607" s="234" t="s">
        <v>163</v>
      </c>
      <c r="E607" s="239"/>
      <c r="F607" s="241" t="s">
        <v>1686</v>
      </c>
      <c r="G607" s="239"/>
      <c r="H607" s="242">
        <v>0.16700000000000001</v>
      </c>
      <c r="I607" s="243"/>
      <c r="J607" s="239"/>
      <c r="K607" s="239"/>
      <c r="L607" s="244"/>
      <c r="M607" s="245"/>
      <c r="N607" s="246"/>
      <c r="O607" s="246"/>
      <c r="P607" s="246"/>
      <c r="Q607" s="246"/>
      <c r="R607" s="246"/>
      <c r="S607" s="246"/>
      <c r="T607" s="24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8" t="s">
        <v>163</v>
      </c>
      <c r="AU607" s="248" t="s">
        <v>83</v>
      </c>
      <c r="AV607" s="13" t="s">
        <v>83</v>
      </c>
      <c r="AW607" s="13" t="s">
        <v>4</v>
      </c>
      <c r="AX607" s="13" t="s">
        <v>81</v>
      </c>
      <c r="AY607" s="248" t="s">
        <v>151</v>
      </c>
    </row>
    <row r="608" s="2" customFormat="1" ht="21.75" customHeight="1">
      <c r="A608" s="41"/>
      <c r="B608" s="42"/>
      <c r="C608" s="281" t="s">
        <v>1687</v>
      </c>
      <c r="D608" s="281" t="s">
        <v>407</v>
      </c>
      <c r="E608" s="282" t="s">
        <v>584</v>
      </c>
      <c r="F608" s="283" t="s">
        <v>585</v>
      </c>
      <c r="G608" s="284" t="s">
        <v>173</v>
      </c>
      <c r="H608" s="285">
        <v>0.021999999999999999</v>
      </c>
      <c r="I608" s="286"/>
      <c r="J608" s="287">
        <f>ROUND(I608*H608,2)</f>
        <v>0</v>
      </c>
      <c r="K608" s="283" t="s">
        <v>158</v>
      </c>
      <c r="L608" s="288"/>
      <c r="M608" s="289" t="s">
        <v>21</v>
      </c>
      <c r="N608" s="290" t="s">
        <v>44</v>
      </c>
      <c r="O608" s="87"/>
      <c r="P608" s="230">
        <f>O608*H608</f>
        <v>0</v>
      </c>
      <c r="Q608" s="230">
        <v>0.55000000000000004</v>
      </c>
      <c r="R608" s="230">
        <f>Q608*H608</f>
        <v>0.0121</v>
      </c>
      <c r="S608" s="230">
        <v>0</v>
      </c>
      <c r="T608" s="231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32" t="s">
        <v>372</v>
      </c>
      <c r="AT608" s="232" t="s">
        <v>407</v>
      </c>
      <c r="AU608" s="232" t="s">
        <v>83</v>
      </c>
      <c r="AY608" s="19" t="s">
        <v>151</v>
      </c>
      <c r="BE608" s="233">
        <f>IF(N608="základní",J608,0)</f>
        <v>0</v>
      </c>
      <c r="BF608" s="233">
        <f>IF(N608="snížená",J608,0)</f>
        <v>0</v>
      </c>
      <c r="BG608" s="233">
        <f>IF(N608="zákl. přenesená",J608,0)</f>
        <v>0</v>
      </c>
      <c r="BH608" s="233">
        <f>IF(N608="sníž. přenesená",J608,0)</f>
        <v>0</v>
      </c>
      <c r="BI608" s="233">
        <f>IF(N608="nulová",J608,0)</f>
        <v>0</v>
      </c>
      <c r="BJ608" s="19" t="s">
        <v>81</v>
      </c>
      <c r="BK608" s="233">
        <f>ROUND(I608*H608,2)</f>
        <v>0</v>
      </c>
      <c r="BL608" s="19" t="s">
        <v>271</v>
      </c>
      <c r="BM608" s="232" t="s">
        <v>1688</v>
      </c>
    </row>
    <row r="609" s="2" customFormat="1">
      <c r="A609" s="41"/>
      <c r="B609" s="42"/>
      <c r="C609" s="43"/>
      <c r="D609" s="234" t="s">
        <v>161</v>
      </c>
      <c r="E609" s="43"/>
      <c r="F609" s="235" t="s">
        <v>585</v>
      </c>
      <c r="G609" s="43"/>
      <c r="H609" s="43"/>
      <c r="I609" s="139"/>
      <c r="J609" s="43"/>
      <c r="K609" s="43"/>
      <c r="L609" s="47"/>
      <c r="M609" s="236"/>
      <c r="N609" s="237"/>
      <c r="O609" s="87"/>
      <c r="P609" s="87"/>
      <c r="Q609" s="87"/>
      <c r="R609" s="87"/>
      <c r="S609" s="87"/>
      <c r="T609" s="88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T609" s="19" t="s">
        <v>161</v>
      </c>
      <c r="AU609" s="19" t="s">
        <v>83</v>
      </c>
    </row>
    <row r="610" s="15" customFormat="1">
      <c r="A610" s="15"/>
      <c r="B610" s="260"/>
      <c r="C610" s="261"/>
      <c r="D610" s="234" t="s">
        <v>163</v>
      </c>
      <c r="E610" s="262" t="s">
        <v>21</v>
      </c>
      <c r="F610" s="263" t="s">
        <v>1681</v>
      </c>
      <c r="G610" s="261"/>
      <c r="H610" s="262" t="s">
        <v>21</v>
      </c>
      <c r="I610" s="264"/>
      <c r="J610" s="261"/>
      <c r="K610" s="261"/>
      <c r="L610" s="265"/>
      <c r="M610" s="266"/>
      <c r="N610" s="267"/>
      <c r="O610" s="267"/>
      <c r="P610" s="267"/>
      <c r="Q610" s="267"/>
      <c r="R610" s="267"/>
      <c r="S610" s="267"/>
      <c r="T610" s="268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9" t="s">
        <v>163</v>
      </c>
      <c r="AU610" s="269" t="s">
        <v>83</v>
      </c>
      <c r="AV610" s="15" t="s">
        <v>81</v>
      </c>
      <c r="AW610" s="15" t="s">
        <v>35</v>
      </c>
      <c r="AX610" s="15" t="s">
        <v>73</v>
      </c>
      <c r="AY610" s="269" t="s">
        <v>151</v>
      </c>
    </row>
    <row r="611" s="13" customFormat="1">
      <c r="A611" s="13"/>
      <c r="B611" s="238"/>
      <c r="C611" s="239"/>
      <c r="D611" s="234" t="s">
        <v>163</v>
      </c>
      <c r="E611" s="240" t="s">
        <v>21</v>
      </c>
      <c r="F611" s="241" t="s">
        <v>1689</v>
      </c>
      <c r="G611" s="239"/>
      <c r="H611" s="242">
        <v>0.02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163</v>
      </c>
      <c r="AU611" s="248" t="s">
        <v>83</v>
      </c>
      <c r="AV611" s="13" t="s">
        <v>83</v>
      </c>
      <c r="AW611" s="13" t="s">
        <v>35</v>
      </c>
      <c r="AX611" s="13" t="s">
        <v>73</v>
      </c>
      <c r="AY611" s="248" t="s">
        <v>151</v>
      </c>
    </row>
    <row r="612" s="14" customFormat="1">
      <c r="A612" s="14"/>
      <c r="B612" s="249"/>
      <c r="C612" s="250"/>
      <c r="D612" s="234" t="s">
        <v>163</v>
      </c>
      <c r="E612" s="251" t="s">
        <v>21</v>
      </c>
      <c r="F612" s="252" t="s">
        <v>177</v>
      </c>
      <c r="G612" s="250"/>
      <c r="H612" s="253">
        <v>0.02</v>
      </c>
      <c r="I612" s="254"/>
      <c r="J612" s="250"/>
      <c r="K612" s="250"/>
      <c r="L612" s="255"/>
      <c r="M612" s="256"/>
      <c r="N612" s="257"/>
      <c r="O612" s="257"/>
      <c r="P612" s="257"/>
      <c r="Q612" s="257"/>
      <c r="R612" s="257"/>
      <c r="S612" s="257"/>
      <c r="T612" s="25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9" t="s">
        <v>163</v>
      </c>
      <c r="AU612" s="259" t="s">
        <v>83</v>
      </c>
      <c r="AV612" s="14" t="s">
        <v>159</v>
      </c>
      <c r="AW612" s="14" t="s">
        <v>35</v>
      </c>
      <c r="AX612" s="14" t="s">
        <v>81</v>
      </c>
      <c r="AY612" s="259" t="s">
        <v>151</v>
      </c>
    </row>
    <row r="613" s="13" customFormat="1">
      <c r="A613" s="13"/>
      <c r="B613" s="238"/>
      <c r="C613" s="239"/>
      <c r="D613" s="234" t="s">
        <v>163</v>
      </c>
      <c r="E613" s="239"/>
      <c r="F613" s="241" t="s">
        <v>1690</v>
      </c>
      <c r="G613" s="239"/>
      <c r="H613" s="242">
        <v>0.021999999999999999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8" t="s">
        <v>163</v>
      </c>
      <c r="AU613" s="248" t="s">
        <v>83</v>
      </c>
      <c r="AV613" s="13" t="s">
        <v>83</v>
      </c>
      <c r="AW613" s="13" t="s">
        <v>4</v>
      </c>
      <c r="AX613" s="13" t="s">
        <v>81</v>
      </c>
      <c r="AY613" s="248" t="s">
        <v>151</v>
      </c>
    </row>
    <row r="614" s="2" customFormat="1" ht="21.75" customHeight="1">
      <c r="A614" s="41"/>
      <c r="B614" s="42"/>
      <c r="C614" s="221" t="s">
        <v>1691</v>
      </c>
      <c r="D614" s="221" t="s">
        <v>154</v>
      </c>
      <c r="E614" s="222" t="s">
        <v>619</v>
      </c>
      <c r="F614" s="223" t="s">
        <v>620</v>
      </c>
      <c r="G614" s="224" t="s">
        <v>297</v>
      </c>
      <c r="H614" s="225">
        <v>2.2999999999999998</v>
      </c>
      <c r="I614" s="226"/>
      <c r="J614" s="227">
        <f>ROUND(I614*H614,2)</f>
        <v>0</v>
      </c>
      <c r="K614" s="223" t="s">
        <v>158</v>
      </c>
      <c r="L614" s="47"/>
      <c r="M614" s="228" t="s">
        <v>21</v>
      </c>
      <c r="N614" s="229" t="s">
        <v>44</v>
      </c>
      <c r="O614" s="87"/>
      <c r="P614" s="230">
        <f>O614*H614</f>
        <v>0</v>
      </c>
      <c r="Q614" s="230">
        <v>0</v>
      </c>
      <c r="R614" s="230">
        <f>Q614*H614</f>
        <v>0</v>
      </c>
      <c r="S614" s="230">
        <v>0</v>
      </c>
      <c r="T614" s="231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32" t="s">
        <v>271</v>
      </c>
      <c r="AT614" s="232" t="s">
        <v>154</v>
      </c>
      <c r="AU614" s="232" t="s">
        <v>83</v>
      </c>
      <c r="AY614" s="19" t="s">
        <v>151</v>
      </c>
      <c r="BE614" s="233">
        <f>IF(N614="základní",J614,0)</f>
        <v>0</v>
      </c>
      <c r="BF614" s="233">
        <f>IF(N614="snížená",J614,0)</f>
        <v>0</v>
      </c>
      <c r="BG614" s="233">
        <f>IF(N614="zákl. přenesená",J614,0)</f>
        <v>0</v>
      </c>
      <c r="BH614" s="233">
        <f>IF(N614="sníž. přenesená",J614,0)</f>
        <v>0</v>
      </c>
      <c r="BI614" s="233">
        <f>IF(N614="nulová",J614,0)</f>
        <v>0</v>
      </c>
      <c r="BJ614" s="19" t="s">
        <v>81</v>
      </c>
      <c r="BK614" s="233">
        <f>ROUND(I614*H614,2)</f>
        <v>0</v>
      </c>
      <c r="BL614" s="19" t="s">
        <v>271</v>
      </c>
      <c r="BM614" s="232" t="s">
        <v>1692</v>
      </c>
    </row>
    <row r="615" s="2" customFormat="1">
      <c r="A615" s="41"/>
      <c r="B615" s="42"/>
      <c r="C615" s="43"/>
      <c r="D615" s="234" t="s">
        <v>161</v>
      </c>
      <c r="E615" s="43"/>
      <c r="F615" s="235" t="s">
        <v>622</v>
      </c>
      <c r="G615" s="43"/>
      <c r="H615" s="43"/>
      <c r="I615" s="139"/>
      <c r="J615" s="43"/>
      <c r="K615" s="43"/>
      <c r="L615" s="47"/>
      <c r="M615" s="236"/>
      <c r="N615" s="237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19" t="s">
        <v>161</v>
      </c>
      <c r="AU615" s="19" t="s">
        <v>83</v>
      </c>
    </row>
    <row r="616" s="13" customFormat="1">
      <c r="A616" s="13"/>
      <c r="B616" s="238"/>
      <c r="C616" s="239"/>
      <c r="D616" s="234" t="s">
        <v>163</v>
      </c>
      <c r="E616" s="240" t="s">
        <v>21</v>
      </c>
      <c r="F616" s="241" t="s">
        <v>1693</v>
      </c>
      <c r="G616" s="239"/>
      <c r="H616" s="242">
        <v>2.2999999999999998</v>
      </c>
      <c r="I616" s="243"/>
      <c r="J616" s="239"/>
      <c r="K616" s="239"/>
      <c r="L616" s="244"/>
      <c r="M616" s="245"/>
      <c r="N616" s="246"/>
      <c r="O616" s="246"/>
      <c r="P616" s="246"/>
      <c r="Q616" s="246"/>
      <c r="R616" s="246"/>
      <c r="S616" s="246"/>
      <c r="T616" s="247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8" t="s">
        <v>163</v>
      </c>
      <c r="AU616" s="248" t="s">
        <v>83</v>
      </c>
      <c r="AV616" s="13" t="s">
        <v>83</v>
      </c>
      <c r="AW616" s="13" t="s">
        <v>35</v>
      </c>
      <c r="AX616" s="13" t="s">
        <v>81</v>
      </c>
      <c r="AY616" s="248" t="s">
        <v>151</v>
      </c>
    </row>
    <row r="617" s="2" customFormat="1" ht="21.75" customHeight="1">
      <c r="A617" s="41"/>
      <c r="B617" s="42"/>
      <c r="C617" s="281" t="s">
        <v>1694</v>
      </c>
      <c r="D617" s="281" t="s">
        <v>407</v>
      </c>
      <c r="E617" s="282" t="s">
        <v>909</v>
      </c>
      <c r="F617" s="283" t="s">
        <v>910</v>
      </c>
      <c r="G617" s="284" t="s">
        <v>173</v>
      </c>
      <c r="H617" s="285">
        <v>0.021000000000000001</v>
      </c>
      <c r="I617" s="286"/>
      <c r="J617" s="287">
        <f>ROUND(I617*H617,2)</f>
        <v>0</v>
      </c>
      <c r="K617" s="283" t="s">
        <v>158</v>
      </c>
      <c r="L617" s="288"/>
      <c r="M617" s="289" t="s">
        <v>21</v>
      </c>
      <c r="N617" s="290" t="s">
        <v>44</v>
      </c>
      <c r="O617" s="87"/>
      <c r="P617" s="230">
        <f>O617*H617</f>
        <v>0</v>
      </c>
      <c r="Q617" s="230">
        <v>0.55000000000000004</v>
      </c>
      <c r="R617" s="230">
        <f>Q617*H617</f>
        <v>0.011550000000000001</v>
      </c>
      <c r="S617" s="230">
        <v>0</v>
      </c>
      <c r="T617" s="231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32" t="s">
        <v>372</v>
      </c>
      <c r="AT617" s="232" t="s">
        <v>407</v>
      </c>
      <c r="AU617" s="232" t="s">
        <v>83</v>
      </c>
      <c r="AY617" s="19" t="s">
        <v>151</v>
      </c>
      <c r="BE617" s="233">
        <f>IF(N617="základní",J617,0)</f>
        <v>0</v>
      </c>
      <c r="BF617" s="233">
        <f>IF(N617="snížená",J617,0)</f>
        <v>0</v>
      </c>
      <c r="BG617" s="233">
        <f>IF(N617="zákl. přenesená",J617,0)</f>
        <v>0</v>
      </c>
      <c r="BH617" s="233">
        <f>IF(N617="sníž. přenesená",J617,0)</f>
        <v>0</v>
      </c>
      <c r="BI617" s="233">
        <f>IF(N617="nulová",J617,0)</f>
        <v>0</v>
      </c>
      <c r="BJ617" s="19" t="s">
        <v>81</v>
      </c>
      <c r="BK617" s="233">
        <f>ROUND(I617*H617,2)</f>
        <v>0</v>
      </c>
      <c r="BL617" s="19" t="s">
        <v>271</v>
      </c>
      <c r="BM617" s="232" t="s">
        <v>1695</v>
      </c>
    </row>
    <row r="618" s="2" customFormat="1">
      <c r="A618" s="41"/>
      <c r="B618" s="42"/>
      <c r="C618" s="43"/>
      <c r="D618" s="234" t="s">
        <v>161</v>
      </c>
      <c r="E618" s="43"/>
      <c r="F618" s="235" t="s">
        <v>910</v>
      </c>
      <c r="G618" s="43"/>
      <c r="H618" s="43"/>
      <c r="I618" s="139"/>
      <c r="J618" s="43"/>
      <c r="K618" s="43"/>
      <c r="L618" s="47"/>
      <c r="M618" s="236"/>
      <c r="N618" s="237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19" t="s">
        <v>161</v>
      </c>
      <c r="AU618" s="19" t="s">
        <v>83</v>
      </c>
    </row>
    <row r="619" s="13" customFormat="1">
      <c r="A619" s="13"/>
      <c r="B619" s="238"/>
      <c r="C619" s="239"/>
      <c r="D619" s="234" t="s">
        <v>163</v>
      </c>
      <c r="E619" s="240" t="s">
        <v>21</v>
      </c>
      <c r="F619" s="241" t="s">
        <v>1696</v>
      </c>
      <c r="G619" s="239"/>
      <c r="H619" s="242">
        <v>0.019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8" t="s">
        <v>163</v>
      </c>
      <c r="AU619" s="248" t="s">
        <v>83</v>
      </c>
      <c r="AV619" s="13" t="s">
        <v>83</v>
      </c>
      <c r="AW619" s="13" t="s">
        <v>35</v>
      </c>
      <c r="AX619" s="13" t="s">
        <v>81</v>
      </c>
      <c r="AY619" s="248" t="s">
        <v>151</v>
      </c>
    </row>
    <row r="620" s="13" customFormat="1">
      <c r="A620" s="13"/>
      <c r="B620" s="238"/>
      <c r="C620" s="239"/>
      <c r="D620" s="234" t="s">
        <v>163</v>
      </c>
      <c r="E620" s="239"/>
      <c r="F620" s="241" t="s">
        <v>1697</v>
      </c>
      <c r="G620" s="239"/>
      <c r="H620" s="242">
        <v>0.021000000000000001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8" t="s">
        <v>163</v>
      </c>
      <c r="AU620" s="248" t="s">
        <v>83</v>
      </c>
      <c r="AV620" s="13" t="s">
        <v>83</v>
      </c>
      <c r="AW620" s="13" t="s">
        <v>4</v>
      </c>
      <c r="AX620" s="13" t="s">
        <v>81</v>
      </c>
      <c r="AY620" s="248" t="s">
        <v>151</v>
      </c>
    </row>
    <row r="621" s="2" customFormat="1" ht="16.5" customHeight="1">
      <c r="A621" s="41"/>
      <c r="B621" s="42"/>
      <c r="C621" s="281" t="s">
        <v>1698</v>
      </c>
      <c r="D621" s="281" t="s">
        <v>407</v>
      </c>
      <c r="E621" s="282" t="s">
        <v>629</v>
      </c>
      <c r="F621" s="283" t="s">
        <v>630</v>
      </c>
      <c r="G621" s="284" t="s">
        <v>157</v>
      </c>
      <c r="H621" s="285">
        <v>2</v>
      </c>
      <c r="I621" s="286"/>
      <c r="J621" s="287">
        <f>ROUND(I621*H621,2)</f>
        <v>0</v>
      </c>
      <c r="K621" s="283" t="s">
        <v>21</v>
      </c>
      <c r="L621" s="288"/>
      <c r="M621" s="289" t="s">
        <v>21</v>
      </c>
      <c r="N621" s="290" t="s">
        <v>44</v>
      </c>
      <c r="O621" s="87"/>
      <c r="P621" s="230">
        <f>O621*H621</f>
        <v>0</v>
      </c>
      <c r="Q621" s="230">
        <v>0.00024000000000000001</v>
      </c>
      <c r="R621" s="230">
        <f>Q621*H621</f>
        <v>0.00048000000000000001</v>
      </c>
      <c r="S621" s="230">
        <v>0</v>
      </c>
      <c r="T621" s="231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32" t="s">
        <v>372</v>
      </c>
      <c r="AT621" s="232" t="s">
        <v>407</v>
      </c>
      <c r="AU621" s="232" t="s">
        <v>83</v>
      </c>
      <c r="AY621" s="19" t="s">
        <v>151</v>
      </c>
      <c r="BE621" s="233">
        <f>IF(N621="základní",J621,0)</f>
        <v>0</v>
      </c>
      <c r="BF621" s="233">
        <f>IF(N621="snížená",J621,0)</f>
        <v>0</v>
      </c>
      <c r="BG621" s="233">
        <f>IF(N621="zákl. přenesená",J621,0)</f>
        <v>0</v>
      </c>
      <c r="BH621" s="233">
        <f>IF(N621="sníž. přenesená",J621,0)</f>
        <v>0</v>
      </c>
      <c r="BI621" s="233">
        <f>IF(N621="nulová",J621,0)</f>
        <v>0</v>
      </c>
      <c r="BJ621" s="19" t="s">
        <v>81</v>
      </c>
      <c r="BK621" s="233">
        <f>ROUND(I621*H621,2)</f>
        <v>0</v>
      </c>
      <c r="BL621" s="19" t="s">
        <v>271</v>
      </c>
      <c r="BM621" s="232" t="s">
        <v>1699</v>
      </c>
    </row>
    <row r="622" s="2" customFormat="1">
      <c r="A622" s="41"/>
      <c r="B622" s="42"/>
      <c r="C622" s="43"/>
      <c r="D622" s="234" t="s">
        <v>161</v>
      </c>
      <c r="E622" s="43"/>
      <c r="F622" s="235" t="s">
        <v>630</v>
      </c>
      <c r="G622" s="43"/>
      <c r="H622" s="43"/>
      <c r="I622" s="139"/>
      <c r="J622" s="43"/>
      <c r="K622" s="43"/>
      <c r="L622" s="47"/>
      <c r="M622" s="236"/>
      <c r="N622" s="237"/>
      <c r="O622" s="87"/>
      <c r="P622" s="87"/>
      <c r="Q622" s="87"/>
      <c r="R622" s="87"/>
      <c r="S622" s="87"/>
      <c r="T622" s="88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T622" s="19" t="s">
        <v>161</v>
      </c>
      <c r="AU622" s="19" t="s">
        <v>83</v>
      </c>
    </row>
    <row r="623" s="13" customFormat="1">
      <c r="A623" s="13"/>
      <c r="B623" s="238"/>
      <c r="C623" s="239"/>
      <c r="D623" s="234" t="s">
        <v>163</v>
      </c>
      <c r="E623" s="240" t="s">
        <v>21</v>
      </c>
      <c r="F623" s="241" t="s">
        <v>1700</v>
      </c>
      <c r="G623" s="239"/>
      <c r="H623" s="242">
        <v>2</v>
      </c>
      <c r="I623" s="243"/>
      <c r="J623" s="239"/>
      <c r="K623" s="239"/>
      <c r="L623" s="244"/>
      <c r="M623" s="245"/>
      <c r="N623" s="246"/>
      <c r="O623" s="246"/>
      <c r="P623" s="246"/>
      <c r="Q623" s="246"/>
      <c r="R623" s="246"/>
      <c r="S623" s="246"/>
      <c r="T623" s="247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8" t="s">
        <v>163</v>
      </c>
      <c r="AU623" s="248" t="s">
        <v>83</v>
      </c>
      <c r="AV623" s="13" t="s">
        <v>83</v>
      </c>
      <c r="AW623" s="13" t="s">
        <v>35</v>
      </c>
      <c r="AX623" s="13" t="s">
        <v>81</v>
      </c>
      <c r="AY623" s="248" t="s">
        <v>151</v>
      </c>
    </row>
    <row r="624" s="2" customFormat="1" ht="21.75" customHeight="1">
      <c r="A624" s="41"/>
      <c r="B624" s="42"/>
      <c r="C624" s="221" t="s">
        <v>1701</v>
      </c>
      <c r="D624" s="221" t="s">
        <v>154</v>
      </c>
      <c r="E624" s="222" t="s">
        <v>633</v>
      </c>
      <c r="F624" s="223" t="s">
        <v>634</v>
      </c>
      <c r="G624" s="224" t="s">
        <v>173</v>
      </c>
      <c r="H624" s="225">
        <v>0.219</v>
      </c>
      <c r="I624" s="226"/>
      <c r="J624" s="227">
        <f>ROUND(I624*H624,2)</f>
        <v>0</v>
      </c>
      <c r="K624" s="223" t="s">
        <v>158</v>
      </c>
      <c r="L624" s="47"/>
      <c r="M624" s="228" t="s">
        <v>21</v>
      </c>
      <c r="N624" s="229" t="s">
        <v>44</v>
      </c>
      <c r="O624" s="87"/>
      <c r="P624" s="230">
        <f>O624*H624</f>
        <v>0</v>
      </c>
      <c r="Q624" s="230">
        <v>0.024469999999999999</v>
      </c>
      <c r="R624" s="230">
        <f>Q624*H624</f>
        <v>0.0053589299999999996</v>
      </c>
      <c r="S624" s="230">
        <v>0</v>
      </c>
      <c r="T624" s="231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32" t="s">
        <v>271</v>
      </c>
      <c r="AT624" s="232" t="s">
        <v>154</v>
      </c>
      <c r="AU624" s="232" t="s">
        <v>83</v>
      </c>
      <c r="AY624" s="19" t="s">
        <v>151</v>
      </c>
      <c r="BE624" s="233">
        <f>IF(N624="základní",J624,0)</f>
        <v>0</v>
      </c>
      <c r="BF624" s="233">
        <f>IF(N624="snížená",J624,0)</f>
        <v>0</v>
      </c>
      <c r="BG624" s="233">
        <f>IF(N624="zákl. přenesená",J624,0)</f>
        <v>0</v>
      </c>
      <c r="BH624" s="233">
        <f>IF(N624="sníž. přenesená",J624,0)</f>
        <v>0</v>
      </c>
      <c r="BI624" s="233">
        <f>IF(N624="nulová",J624,0)</f>
        <v>0</v>
      </c>
      <c r="BJ624" s="19" t="s">
        <v>81</v>
      </c>
      <c r="BK624" s="233">
        <f>ROUND(I624*H624,2)</f>
        <v>0</v>
      </c>
      <c r="BL624" s="19" t="s">
        <v>271</v>
      </c>
      <c r="BM624" s="232" t="s">
        <v>1702</v>
      </c>
    </row>
    <row r="625" s="2" customFormat="1">
      <c r="A625" s="41"/>
      <c r="B625" s="42"/>
      <c r="C625" s="43"/>
      <c r="D625" s="234" t="s">
        <v>161</v>
      </c>
      <c r="E625" s="43"/>
      <c r="F625" s="235" t="s">
        <v>636</v>
      </c>
      <c r="G625" s="43"/>
      <c r="H625" s="43"/>
      <c r="I625" s="139"/>
      <c r="J625" s="43"/>
      <c r="K625" s="43"/>
      <c r="L625" s="47"/>
      <c r="M625" s="236"/>
      <c r="N625" s="237"/>
      <c r="O625" s="87"/>
      <c r="P625" s="87"/>
      <c r="Q625" s="87"/>
      <c r="R625" s="87"/>
      <c r="S625" s="87"/>
      <c r="T625" s="88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T625" s="19" t="s">
        <v>161</v>
      </c>
      <c r="AU625" s="19" t="s">
        <v>83</v>
      </c>
    </row>
    <row r="626" s="13" customFormat="1">
      <c r="A626" s="13"/>
      <c r="B626" s="238"/>
      <c r="C626" s="239"/>
      <c r="D626" s="234" t="s">
        <v>163</v>
      </c>
      <c r="E626" s="240" t="s">
        <v>21</v>
      </c>
      <c r="F626" s="241" t="s">
        <v>1703</v>
      </c>
      <c r="G626" s="239"/>
      <c r="H626" s="242">
        <v>0.155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8" t="s">
        <v>163</v>
      </c>
      <c r="AU626" s="248" t="s">
        <v>83</v>
      </c>
      <c r="AV626" s="13" t="s">
        <v>83</v>
      </c>
      <c r="AW626" s="13" t="s">
        <v>35</v>
      </c>
      <c r="AX626" s="13" t="s">
        <v>73</v>
      </c>
      <c r="AY626" s="248" t="s">
        <v>151</v>
      </c>
    </row>
    <row r="627" s="13" customFormat="1">
      <c r="A627" s="13"/>
      <c r="B627" s="238"/>
      <c r="C627" s="239"/>
      <c r="D627" s="234" t="s">
        <v>163</v>
      </c>
      <c r="E627" s="240" t="s">
        <v>21</v>
      </c>
      <c r="F627" s="241" t="s">
        <v>1704</v>
      </c>
      <c r="G627" s="239"/>
      <c r="H627" s="242">
        <v>0.02</v>
      </c>
      <c r="I627" s="243"/>
      <c r="J627" s="239"/>
      <c r="K627" s="239"/>
      <c r="L627" s="244"/>
      <c r="M627" s="245"/>
      <c r="N627" s="246"/>
      <c r="O627" s="246"/>
      <c r="P627" s="246"/>
      <c r="Q627" s="246"/>
      <c r="R627" s="246"/>
      <c r="S627" s="246"/>
      <c r="T627" s="247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8" t="s">
        <v>163</v>
      </c>
      <c r="AU627" s="248" t="s">
        <v>83</v>
      </c>
      <c r="AV627" s="13" t="s">
        <v>83</v>
      </c>
      <c r="AW627" s="13" t="s">
        <v>35</v>
      </c>
      <c r="AX627" s="13" t="s">
        <v>73</v>
      </c>
      <c r="AY627" s="248" t="s">
        <v>151</v>
      </c>
    </row>
    <row r="628" s="13" customFormat="1">
      <c r="A628" s="13"/>
      <c r="B628" s="238"/>
      <c r="C628" s="239"/>
      <c r="D628" s="234" t="s">
        <v>163</v>
      </c>
      <c r="E628" s="240" t="s">
        <v>21</v>
      </c>
      <c r="F628" s="241" t="s">
        <v>1705</v>
      </c>
      <c r="G628" s="239"/>
      <c r="H628" s="242">
        <v>0.043999999999999997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8" t="s">
        <v>163</v>
      </c>
      <c r="AU628" s="248" t="s">
        <v>83</v>
      </c>
      <c r="AV628" s="13" t="s">
        <v>83</v>
      </c>
      <c r="AW628" s="13" t="s">
        <v>35</v>
      </c>
      <c r="AX628" s="13" t="s">
        <v>73</v>
      </c>
      <c r="AY628" s="248" t="s">
        <v>151</v>
      </c>
    </row>
    <row r="629" s="14" customFormat="1">
      <c r="A629" s="14"/>
      <c r="B629" s="249"/>
      <c r="C629" s="250"/>
      <c r="D629" s="234" t="s">
        <v>163</v>
      </c>
      <c r="E629" s="251" t="s">
        <v>21</v>
      </c>
      <c r="F629" s="252" t="s">
        <v>177</v>
      </c>
      <c r="G629" s="250"/>
      <c r="H629" s="253">
        <v>0.21899999999999997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9" t="s">
        <v>163</v>
      </c>
      <c r="AU629" s="259" t="s">
        <v>83</v>
      </c>
      <c r="AV629" s="14" t="s">
        <v>159</v>
      </c>
      <c r="AW629" s="14" t="s">
        <v>35</v>
      </c>
      <c r="AX629" s="14" t="s">
        <v>81</v>
      </c>
      <c r="AY629" s="259" t="s">
        <v>151</v>
      </c>
    </row>
    <row r="630" s="2" customFormat="1" ht="44.25" customHeight="1">
      <c r="A630" s="41"/>
      <c r="B630" s="42"/>
      <c r="C630" s="221" t="s">
        <v>1706</v>
      </c>
      <c r="D630" s="221" t="s">
        <v>154</v>
      </c>
      <c r="E630" s="222" t="s">
        <v>1707</v>
      </c>
      <c r="F630" s="223" t="s">
        <v>1708</v>
      </c>
      <c r="G630" s="224" t="s">
        <v>157</v>
      </c>
      <c r="H630" s="225">
        <v>3</v>
      </c>
      <c r="I630" s="226"/>
      <c r="J630" s="227">
        <f>ROUND(I630*H630,2)</f>
        <v>0</v>
      </c>
      <c r="K630" s="223" t="s">
        <v>21</v>
      </c>
      <c r="L630" s="47"/>
      <c r="M630" s="228" t="s">
        <v>21</v>
      </c>
      <c r="N630" s="229" t="s">
        <v>44</v>
      </c>
      <c r="O630" s="87"/>
      <c r="P630" s="230">
        <f>O630*H630</f>
        <v>0</v>
      </c>
      <c r="Q630" s="230">
        <v>0.0063</v>
      </c>
      <c r="R630" s="230">
        <f>Q630*H630</f>
        <v>0.0189</v>
      </c>
      <c r="S630" s="230">
        <v>0</v>
      </c>
      <c r="T630" s="231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32" t="s">
        <v>271</v>
      </c>
      <c r="AT630" s="232" t="s">
        <v>154</v>
      </c>
      <c r="AU630" s="232" t="s">
        <v>83</v>
      </c>
      <c r="AY630" s="19" t="s">
        <v>151</v>
      </c>
      <c r="BE630" s="233">
        <f>IF(N630="základní",J630,0)</f>
        <v>0</v>
      </c>
      <c r="BF630" s="233">
        <f>IF(N630="snížená",J630,0)</f>
        <v>0</v>
      </c>
      <c r="BG630" s="233">
        <f>IF(N630="zákl. přenesená",J630,0)</f>
        <v>0</v>
      </c>
      <c r="BH630" s="233">
        <f>IF(N630="sníž. přenesená",J630,0)</f>
        <v>0</v>
      </c>
      <c r="BI630" s="233">
        <f>IF(N630="nulová",J630,0)</f>
        <v>0</v>
      </c>
      <c r="BJ630" s="19" t="s">
        <v>81</v>
      </c>
      <c r="BK630" s="233">
        <f>ROUND(I630*H630,2)</f>
        <v>0</v>
      </c>
      <c r="BL630" s="19" t="s">
        <v>271</v>
      </c>
      <c r="BM630" s="232" t="s">
        <v>1709</v>
      </c>
    </row>
    <row r="631" s="2" customFormat="1">
      <c r="A631" s="41"/>
      <c r="B631" s="42"/>
      <c r="C631" s="43"/>
      <c r="D631" s="234" t="s">
        <v>161</v>
      </c>
      <c r="E631" s="43"/>
      <c r="F631" s="235" t="s">
        <v>1710</v>
      </c>
      <c r="G631" s="43"/>
      <c r="H631" s="43"/>
      <c r="I631" s="139"/>
      <c r="J631" s="43"/>
      <c r="K631" s="43"/>
      <c r="L631" s="47"/>
      <c r="M631" s="236"/>
      <c r="N631" s="237"/>
      <c r="O631" s="87"/>
      <c r="P631" s="87"/>
      <c r="Q631" s="87"/>
      <c r="R631" s="87"/>
      <c r="S631" s="87"/>
      <c r="T631" s="88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T631" s="19" t="s">
        <v>161</v>
      </c>
      <c r="AU631" s="19" t="s">
        <v>83</v>
      </c>
    </row>
    <row r="632" s="13" customFormat="1">
      <c r="A632" s="13"/>
      <c r="B632" s="238"/>
      <c r="C632" s="239"/>
      <c r="D632" s="234" t="s">
        <v>163</v>
      </c>
      <c r="E632" s="240" t="s">
        <v>21</v>
      </c>
      <c r="F632" s="241" t="s">
        <v>1711</v>
      </c>
      <c r="G632" s="239"/>
      <c r="H632" s="242">
        <v>2</v>
      </c>
      <c r="I632" s="243"/>
      <c r="J632" s="239"/>
      <c r="K632" s="239"/>
      <c r="L632" s="244"/>
      <c r="M632" s="245"/>
      <c r="N632" s="246"/>
      <c r="O632" s="246"/>
      <c r="P632" s="246"/>
      <c r="Q632" s="246"/>
      <c r="R632" s="246"/>
      <c r="S632" s="246"/>
      <c r="T632" s="247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8" t="s">
        <v>163</v>
      </c>
      <c r="AU632" s="248" t="s">
        <v>83</v>
      </c>
      <c r="AV632" s="13" t="s">
        <v>83</v>
      </c>
      <c r="AW632" s="13" t="s">
        <v>35</v>
      </c>
      <c r="AX632" s="13" t="s">
        <v>73</v>
      </c>
      <c r="AY632" s="248" t="s">
        <v>151</v>
      </c>
    </row>
    <row r="633" s="13" customFormat="1">
      <c r="A633" s="13"/>
      <c r="B633" s="238"/>
      <c r="C633" s="239"/>
      <c r="D633" s="234" t="s">
        <v>163</v>
      </c>
      <c r="E633" s="240" t="s">
        <v>21</v>
      </c>
      <c r="F633" s="241" t="s">
        <v>1712</v>
      </c>
      <c r="G633" s="239"/>
      <c r="H633" s="242">
        <v>1</v>
      </c>
      <c r="I633" s="243"/>
      <c r="J633" s="239"/>
      <c r="K633" s="239"/>
      <c r="L633" s="244"/>
      <c r="M633" s="245"/>
      <c r="N633" s="246"/>
      <c r="O633" s="246"/>
      <c r="P633" s="246"/>
      <c r="Q633" s="246"/>
      <c r="R633" s="246"/>
      <c r="S633" s="246"/>
      <c r="T633" s="247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8" t="s">
        <v>163</v>
      </c>
      <c r="AU633" s="248" t="s">
        <v>83</v>
      </c>
      <c r="AV633" s="13" t="s">
        <v>83</v>
      </c>
      <c r="AW633" s="13" t="s">
        <v>35</v>
      </c>
      <c r="AX633" s="13" t="s">
        <v>73</v>
      </c>
      <c r="AY633" s="248" t="s">
        <v>151</v>
      </c>
    </row>
    <row r="634" s="14" customFormat="1">
      <c r="A634" s="14"/>
      <c r="B634" s="249"/>
      <c r="C634" s="250"/>
      <c r="D634" s="234" t="s">
        <v>163</v>
      </c>
      <c r="E634" s="251" t="s">
        <v>21</v>
      </c>
      <c r="F634" s="252" t="s">
        <v>177</v>
      </c>
      <c r="G634" s="250"/>
      <c r="H634" s="253">
        <v>3</v>
      </c>
      <c r="I634" s="254"/>
      <c r="J634" s="250"/>
      <c r="K634" s="250"/>
      <c r="L634" s="255"/>
      <c r="M634" s="256"/>
      <c r="N634" s="257"/>
      <c r="O634" s="257"/>
      <c r="P634" s="257"/>
      <c r="Q634" s="257"/>
      <c r="R634" s="257"/>
      <c r="S634" s="257"/>
      <c r="T634" s="258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9" t="s">
        <v>163</v>
      </c>
      <c r="AU634" s="259" t="s">
        <v>83</v>
      </c>
      <c r="AV634" s="14" t="s">
        <v>159</v>
      </c>
      <c r="AW634" s="14" t="s">
        <v>35</v>
      </c>
      <c r="AX634" s="14" t="s">
        <v>81</v>
      </c>
      <c r="AY634" s="259" t="s">
        <v>151</v>
      </c>
    </row>
    <row r="635" s="2" customFormat="1" ht="44.25" customHeight="1">
      <c r="A635" s="41"/>
      <c r="B635" s="42"/>
      <c r="C635" s="221" t="s">
        <v>1713</v>
      </c>
      <c r="D635" s="221" t="s">
        <v>154</v>
      </c>
      <c r="E635" s="222" t="s">
        <v>1235</v>
      </c>
      <c r="F635" s="223" t="s">
        <v>1236</v>
      </c>
      <c r="G635" s="224" t="s">
        <v>157</v>
      </c>
      <c r="H635" s="225">
        <v>4</v>
      </c>
      <c r="I635" s="226"/>
      <c r="J635" s="227">
        <f>ROUND(I635*H635,2)</f>
        <v>0</v>
      </c>
      <c r="K635" s="223" t="s">
        <v>21</v>
      </c>
      <c r="L635" s="47"/>
      <c r="M635" s="228" t="s">
        <v>21</v>
      </c>
      <c r="N635" s="229" t="s">
        <v>44</v>
      </c>
      <c r="O635" s="87"/>
      <c r="P635" s="230">
        <f>O635*H635</f>
        <v>0</v>
      </c>
      <c r="Q635" s="230">
        <v>0.0094000000000000004</v>
      </c>
      <c r="R635" s="230">
        <f>Q635*H635</f>
        <v>0.037600000000000001</v>
      </c>
      <c r="S635" s="230">
        <v>0</v>
      </c>
      <c r="T635" s="231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32" t="s">
        <v>271</v>
      </c>
      <c r="AT635" s="232" t="s">
        <v>154</v>
      </c>
      <c r="AU635" s="232" t="s">
        <v>83</v>
      </c>
      <c r="AY635" s="19" t="s">
        <v>151</v>
      </c>
      <c r="BE635" s="233">
        <f>IF(N635="základní",J635,0)</f>
        <v>0</v>
      </c>
      <c r="BF635" s="233">
        <f>IF(N635="snížená",J635,0)</f>
        <v>0</v>
      </c>
      <c r="BG635" s="233">
        <f>IF(N635="zákl. přenesená",J635,0)</f>
        <v>0</v>
      </c>
      <c r="BH635" s="233">
        <f>IF(N635="sníž. přenesená",J635,0)</f>
        <v>0</v>
      </c>
      <c r="BI635" s="233">
        <f>IF(N635="nulová",J635,0)</f>
        <v>0</v>
      </c>
      <c r="BJ635" s="19" t="s">
        <v>81</v>
      </c>
      <c r="BK635" s="233">
        <f>ROUND(I635*H635,2)</f>
        <v>0</v>
      </c>
      <c r="BL635" s="19" t="s">
        <v>271</v>
      </c>
      <c r="BM635" s="232" t="s">
        <v>1714</v>
      </c>
    </row>
    <row r="636" s="2" customFormat="1">
      <c r="A636" s="41"/>
      <c r="B636" s="42"/>
      <c r="C636" s="43"/>
      <c r="D636" s="234" t="s">
        <v>161</v>
      </c>
      <c r="E636" s="43"/>
      <c r="F636" s="235" t="s">
        <v>1238</v>
      </c>
      <c r="G636" s="43"/>
      <c r="H636" s="43"/>
      <c r="I636" s="139"/>
      <c r="J636" s="43"/>
      <c r="K636" s="43"/>
      <c r="L636" s="47"/>
      <c r="M636" s="236"/>
      <c r="N636" s="237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19" t="s">
        <v>161</v>
      </c>
      <c r="AU636" s="19" t="s">
        <v>83</v>
      </c>
    </row>
    <row r="637" s="13" customFormat="1">
      <c r="A637" s="13"/>
      <c r="B637" s="238"/>
      <c r="C637" s="239"/>
      <c r="D637" s="234" t="s">
        <v>163</v>
      </c>
      <c r="E637" s="240" t="s">
        <v>21</v>
      </c>
      <c r="F637" s="241" t="s">
        <v>1585</v>
      </c>
      <c r="G637" s="239"/>
      <c r="H637" s="242">
        <v>4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8" t="s">
        <v>163</v>
      </c>
      <c r="AU637" s="248" t="s">
        <v>83</v>
      </c>
      <c r="AV637" s="13" t="s">
        <v>83</v>
      </c>
      <c r="AW637" s="13" t="s">
        <v>35</v>
      </c>
      <c r="AX637" s="13" t="s">
        <v>81</v>
      </c>
      <c r="AY637" s="248" t="s">
        <v>151</v>
      </c>
    </row>
    <row r="638" s="2" customFormat="1" ht="33" customHeight="1">
      <c r="A638" s="41"/>
      <c r="B638" s="42"/>
      <c r="C638" s="221" t="s">
        <v>1715</v>
      </c>
      <c r="D638" s="221" t="s">
        <v>154</v>
      </c>
      <c r="E638" s="222" t="s">
        <v>1716</v>
      </c>
      <c r="F638" s="223" t="s">
        <v>1717</v>
      </c>
      <c r="G638" s="224" t="s">
        <v>157</v>
      </c>
      <c r="H638" s="225">
        <v>1</v>
      </c>
      <c r="I638" s="226"/>
      <c r="J638" s="227">
        <f>ROUND(I638*H638,2)</f>
        <v>0</v>
      </c>
      <c r="K638" s="223" t="s">
        <v>21</v>
      </c>
      <c r="L638" s="47"/>
      <c r="M638" s="228" t="s">
        <v>21</v>
      </c>
      <c r="N638" s="229" t="s">
        <v>44</v>
      </c>
      <c r="O638" s="87"/>
      <c r="P638" s="230">
        <f>O638*H638</f>
        <v>0</v>
      </c>
      <c r="Q638" s="230">
        <v>0.00025999999999999998</v>
      </c>
      <c r="R638" s="230">
        <f>Q638*H638</f>
        <v>0.00025999999999999998</v>
      </c>
      <c r="S638" s="230">
        <v>0</v>
      </c>
      <c r="T638" s="231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32" t="s">
        <v>271</v>
      </c>
      <c r="AT638" s="232" t="s">
        <v>154</v>
      </c>
      <c r="AU638" s="232" t="s">
        <v>83</v>
      </c>
      <c r="AY638" s="19" t="s">
        <v>151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9" t="s">
        <v>81</v>
      </c>
      <c r="BK638" s="233">
        <f>ROUND(I638*H638,2)</f>
        <v>0</v>
      </c>
      <c r="BL638" s="19" t="s">
        <v>271</v>
      </c>
      <c r="BM638" s="232" t="s">
        <v>1718</v>
      </c>
    </row>
    <row r="639" s="2" customFormat="1">
      <c r="A639" s="41"/>
      <c r="B639" s="42"/>
      <c r="C639" s="43"/>
      <c r="D639" s="234" t="s">
        <v>161</v>
      </c>
      <c r="E639" s="43"/>
      <c r="F639" s="235" t="s">
        <v>1717</v>
      </c>
      <c r="G639" s="43"/>
      <c r="H639" s="43"/>
      <c r="I639" s="139"/>
      <c r="J639" s="43"/>
      <c r="K639" s="43"/>
      <c r="L639" s="47"/>
      <c r="M639" s="236"/>
      <c r="N639" s="237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19" t="s">
        <v>161</v>
      </c>
      <c r="AU639" s="19" t="s">
        <v>83</v>
      </c>
    </row>
    <row r="640" s="2" customFormat="1" ht="21.75" customHeight="1">
      <c r="A640" s="41"/>
      <c r="B640" s="42"/>
      <c r="C640" s="221" t="s">
        <v>1719</v>
      </c>
      <c r="D640" s="221" t="s">
        <v>154</v>
      </c>
      <c r="E640" s="222" t="s">
        <v>1720</v>
      </c>
      <c r="F640" s="223" t="s">
        <v>1721</v>
      </c>
      <c r="G640" s="224" t="s">
        <v>297</v>
      </c>
      <c r="H640" s="225">
        <v>1.1599999999999999</v>
      </c>
      <c r="I640" s="226"/>
      <c r="J640" s="227">
        <f>ROUND(I640*H640,2)</f>
        <v>0</v>
      </c>
      <c r="K640" s="223" t="s">
        <v>158</v>
      </c>
      <c r="L640" s="47"/>
      <c r="M640" s="228" t="s">
        <v>21</v>
      </c>
      <c r="N640" s="229" t="s">
        <v>44</v>
      </c>
      <c r="O640" s="87"/>
      <c r="P640" s="230">
        <f>O640*H640</f>
        <v>0</v>
      </c>
      <c r="Q640" s="230">
        <v>0</v>
      </c>
      <c r="R640" s="230">
        <f>Q640*H640</f>
        <v>0</v>
      </c>
      <c r="S640" s="230">
        <v>0.0060000000000000001</v>
      </c>
      <c r="T640" s="231">
        <f>S640*H640</f>
        <v>0.00696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32" t="s">
        <v>271</v>
      </c>
      <c r="AT640" s="232" t="s">
        <v>154</v>
      </c>
      <c r="AU640" s="232" t="s">
        <v>83</v>
      </c>
      <c r="AY640" s="19" t="s">
        <v>151</v>
      </c>
      <c r="BE640" s="233">
        <f>IF(N640="základní",J640,0)</f>
        <v>0</v>
      </c>
      <c r="BF640" s="233">
        <f>IF(N640="snížená",J640,0)</f>
        <v>0</v>
      </c>
      <c r="BG640" s="233">
        <f>IF(N640="zákl. přenesená",J640,0)</f>
        <v>0</v>
      </c>
      <c r="BH640" s="233">
        <f>IF(N640="sníž. přenesená",J640,0)</f>
        <v>0</v>
      </c>
      <c r="BI640" s="233">
        <f>IF(N640="nulová",J640,0)</f>
        <v>0</v>
      </c>
      <c r="BJ640" s="19" t="s">
        <v>81</v>
      </c>
      <c r="BK640" s="233">
        <f>ROUND(I640*H640,2)</f>
        <v>0</v>
      </c>
      <c r="BL640" s="19" t="s">
        <v>271</v>
      </c>
      <c r="BM640" s="232" t="s">
        <v>1722</v>
      </c>
    </row>
    <row r="641" s="2" customFormat="1">
      <c r="A641" s="41"/>
      <c r="B641" s="42"/>
      <c r="C641" s="43"/>
      <c r="D641" s="234" t="s">
        <v>161</v>
      </c>
      <c r="E641" s="43"/>
      <c r="F641" s="235" t="s">
        <v>1723</v>
      </c>
      <c r="G641" s="43"/>
      <c r="H641" s="43"/>
      <c r="I641" s="139"/>
      <c r="J641" s="43"/>
      <c r="K641" s="43"/>
      <c r="L641" s="47"/>
      <c r="M641" s="236"/>
      <c r="N641" s="237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19" t="s">
        <v>161</v>
      </c>
      <c r="AU641" s="19" t="s">
        <v>83</v>
      </c>
    </row>
    <row r="642" s="13" customFormat="1">
      <c r="A642" s="13"/>
      <c r="B642" s="238"/>
      <c r="C642" s="239"/>
      <c r="D642" s="234" t="s">
        <v>163</v>
      </c>
      <c r="E642" s="240" t="s">
        <v>21</v>
      </c>
      <c r="F642" s="241" t="s">
        <v>1724</v>
      </c>
      <c r="G642" s="239"/>
      <c r="H642" s="242">
        <v>0.42999999999999999</v>
      </c>
      <c r="I642" s="243"/>
      <c r="J642" s="239"/>
      <c r="K642" s="239"/>
      <c r="L642" s="244"/>
      <c r="M642" s="245"/>
      <c r="N642" s="246"/>
      <c r="O642" s="246"/>
      <c r="P642" s="246"/>
      <c r="Q642" s="246"/>
      <c r="R642" s="246"/>
      <c r="S642" s="246"/>
      <c r="T642" s="247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8" t="s">
        <v>163</v>
      </c>
      <c r="AU642" s="248" t="s">
        <v>83</v>
      </c>
      <c r="AV642" s="13" t="s">
        <v>83</v>
      </c>
      <c r="AW642" s="13" t="s">
        <v>35</v>
      </c>
      <c r="AX642" s="13" t="s">
        <v>73</v>
      </c>
      <c r="AY642" s="248" t="s">
        <v>151</v>
      </c>
    </row>
    <row r="643" s="13" customFormat="1">
      <c r="A643" s="13"/>
      <c r="B643" s="238"/>
      <c r="C643" s="239"/>
      <c r="D643" s="234" t="s">
        <v>163</v>
      </c>
      <c r="E643" s="240" t="s">
        <v>21</v>
      </c>
      <c r="F643" s="241" t="s">
        <v>1725</v>
      </c>
      <c r="G643" s="239"/>
      <c r="H643" s="242">
        <v>0.72999999999999998</v>
      </c>
      <c r="I643" s="243"/>
      <c r="J643" s="239"/>
      <c r="K643" s="239"/>
      <c r="L643" s="244"/>
      <c r="M643" s="245"/>
      <c r="N643" s="246"/>
      <c r="O643" s="246"/>
      <c r="P643" s="246"/>
      <c r="Q643" s="246"/>
      <c r="R643" s="246"/>
      <c r="S643" s="246"/>
      <c r="T643" s="247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8" t="s">
        <v>163</v>
      </c>
      <c r="AU643" s="248" t="s">
        <v>83</v>
      </c>
      <c r="AV643" s="13" t="s">
        <v>83</v>
      </c>
      <c r="AW643" s="13" t="s">
        <v>35</v>
      </c>
      <c r="AX643" s="13" t="s">
        <v>73</v>
      </c>
      <c r="AY643" s="248" t="s">
        <v>151</v>
      </c>
    </row>
    <row r="644" s="14" customFormat="1">
      <c r="A644" s="14"/>
      <c r="B644" s="249"/>
      <c r="C644" s="250"/>
      <c r="D644" s="234" t="s">
        <v>163</v>
      </c>
      <c r="E644" s="251" t="s">
        <v>21</v>
      </c>
      <c r="F644" s="252" t="s">
        <v>177</v>
      </c>
      <c r="G644" s="250"/>
      <c r="H644" s="253">
        <v>1.1599999999999999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9" t="s">
        <v>163</v>
      </c>
      <c r="AU644" s="259" t="s">
        <v>83</v>
      </c>
      <c r="AV644" s="14" t="s">
        <v>159</v>
      </c>
      <c r="AW644" s="14" t="s">
        <v>35</v>
      </c>
      <c r="AX644" s="14" t="s">
        <v>81</v>
      </c>
      <c r="AY644" s="259" t="s">
        <v>151</v>
      </c>
    </row>
    <row r="645" s="2" customFormat="1" ht="21.75" customHeight="1">
      <c r="A645" s="41"/>
      <c r="B645" s="42"/>
      <c r="C645" s="221" t="s">
        <v>1726</v>
      </c>
      <c r="D645" s="221" t="s">
        <v>154</v>
      </c>
      <c r="E645" s="222" t="s">
        <v>1240</v>
      </c>
      <c r="F645" s="223" t="s">
        <v>1241</v>
      </c>
      <c r="G645" s="224" t="s">
        <v>157</v>
      </c>
      <c r="H645" s="225">
        <v>8</v>
      </c>
      <c r="I645" s="226"/>
      <c r="J645" s="227">
        <f>ROUND(I645*H645,2)</f>
        <v>0</v>
      </c>
      <c r="K645" s="223" t="s">
        <v>21</v>
      </c>
      <c r="L645" s="47"/>
      <c r="M645" s="228" t="s">
        <v>21</v>
      </c>
      <c r="N645" s="229" t="s">
        <v>44</v>
      </c>
      <c r="O645" s="87"/>
      <c r="P645" s="230">
        <f>O645*H645</f>
        <v>0</v>
      </c>
      <c r="Q645" s="230">
        <v>0</v>
      </c>
      <c r="R645" s="230">
        <f>Q645*H645</f>
        <v>0</v>
      </c>
      <c r="S645" s="230">
        <v>0.0089999999999999993</v>
      </c>
      <c r="T645" s="231">
        <f>S645*H645</f>
        <v>0.071999999999999995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32" t="s">
        <v>271</v>
      </c>
      <c r="AT645" s="232" t="s">
        <v>154</v>
      </c>
      <c r="AU645" s="232" t="s">
        <v>83</v>
      </c>
      <c r="AY645" s="19" t="s">
        <v>151</v>
      </c>
      <c r="BE645" s="233">
        <f>IF(N645="základní",J645,0)</f>
        <v>0</v>
      </c>
      <c r="BF645" s="233">
        <f>IF(N645="snížená",J645,0)</f>
        <v>0</v>
      </c>
      <c r="BG645" s="233">
        <f>IF(N645="zákl. přenesená",J645,0)</f>
        <v>0</v>
      </c>
      <c r="BH645" s="233">
        <f>IF(N645="sníž. přenesená",J645,0)</f>
        <v>0</v>
      </c>
      <c r="BI645" s="233">
        <f>IF(N645="nulová",J645,0)</f>
        <v>0</v>
      </c>
      <c r="BJ645" s="19" t="s">
        <v>81</v>
      </c>
      <c r="BK645" s="233">
        <f>ROUND(I645*H645,2)</f>
        <v>0</v>
      </c>
      <c r="BL645" s="19" t="s">
        <v>271</v>
      </c>
      <c r="BM645" s="232" t="s">
        <v>1727</v>
      </c>
    </row>
    <row r="646" s="2" customFormat="1">
      <c r="A646" s="41"/>
      <c r="B646" s="42"/>
      <c r="C646" s="43"/>
      <c r="D646" s="234" t="s">
        <v>161</v>
      </c>
      <c r="E646" s="43"/>
      <c r="F646" s="235" t="s">
        <v>1241</v>
      </c>
      <c r="G646" s="43"/>
      <c r="H646" s="43"/>
      <c r="I646" s="139"/>
      <c r="J646" s="43"/>
      <c r="K646" s="43"/>
      <c r="L646" s="47"/>
      <c r="M646" s="236"/>
      <c r="N646" s="237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19" t="s">
        <v>161</v>
      </c>
      <c r="AU646" s="19" t="s">
        <v>83</v>
      </c>
    </row>
    <row r="647" s="13" customFormat="1">
      <c r="A647" s="13"/>
      <c r="B647" s="238"/>
      <c r="C647" s="239"/>
      <c r="D647" s="234" t="s">
        <v>163</v>
      </c>
      <c r="E647" s="240" t="s">
        <v>21</v>
      </c>
      <c r="F647" s="241" t="s">
        <v>1728</v>
      </c>
      <c r="G647" s="239"/>
      <c r="H647" s="242">
        <v>1</v>
      </c>
      <c r="I647" s="243"/>
      <c r="J647" s="239"/>
      <c r="K647" s="239"/>
      <c r="L647" s="244"/>
      <c r="M647" s="245"/>
      <c r="N647" s="246"/>
      <c r="O647" s="246"/>
      <c r="P647" s="246"/>
      <c r="Q647" s="246"/>
      <c r="R647" s="246"/>
      <c r="S647" s="246"/>
      <c r="T647" s="24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8" t="s">
        <v>163</v>
      </c>
      <c r="AU647" s="248" t="s">
        <v>83</v>
      </c>
      <c r="AV647" s="13" t="s">
        <v>83</v>
      </c>
      <c r="AW647" s="13" t="s">
        <v>35</v>
      </c>
      <c r="AX647" s="13" t="s">
        <v>73</v>
      </c>
      <c r="AY647" s="248" t="s">
        <v>151</v>
      </c>
    </row>
    <row r="648" s="13" customFormat="1">
      <c r="A648" s="13"/>
      <c r="B648" s="238"/>
      <c r="C648" s="239"/>
      <c r="D648" s="234" t="s">
        <v>163</v>
      </c>
      <c r="E648" s="240" t="s">
        <v>21</v>
      </c>
      <c r="F648" s="241" t="s">
        <v>1729</v>
      </c>
      <c r="G648" s="239"/>
      <c r="H648" s="242">
        <v>7</v>
      </c>
      <c r="I648" s="243"/>
      <c r="J648" s="239"/>
      <c r="K648" s="239"/>
      <c r="L648" s="244"/>
      <c r="M648" s="245"/>
      <c r="N648" s="246"/>
      <c r="O648" s="246"/>
      <c r="P648" s="246"/>
      <c r="Q648" s="246"/>
      <c r="R648" s="246"/>
      <c r="S648" s="246"/>
      <c r="T648" s="247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8" t="s">
        <v>163</v>
      </c>
      <c r="AU648" s="248" t="s">
        <v>83</v>
      </c>
      <c r="AV648" s="13" t="s">
        <v>83</v>
      </c>
      <c r="AW648" s="13" t="s">
        <v>35</v>
      </c>
      <c r="AX648" s="13" t="s">
        <v>73</v>
      </c>
      <c r="AY648" s="248" t="s">
        <v>151</v>
      </c>
    </row>
    <row r="649" s="14" customFormat="1">
      <c r="A649" s="14"/>
      <c r="B649" s="249"/>
      <c r="C649" s="250"/>
      <c r="D649" s="234" t="s">
        <v>163</v>
      </c>
      <c r="E649" s="251" t="s">
        <v>21</v>
      </c>
      <c r="F649" s="252" t="s">
        <v>177</v>
      </c>
      <c r="G649" s="250"/>
      <c r="H649" s="253">
        <v>8</v>
      </c>
      <c r="I649" s="254"/>
      <c r="J649" s="250"/>
      <c r="K649" s="250"/>
      <c r="L649" s="255"/>
      <c r="M649" s="256"/>
      <c r="N649" s="257"/>
      <c r="O649" s="257"/>
      <c r="P649" s="257"/>
      <c r="Q649" s="257"/>
      <c r="R649" s="257"/>
      <c r="S649" s="257"/>
      <c r="T649" s="25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9" t="s">
        <v>163</v>
      </c>
      <c r="AU649" s="259" t="s">
        <v>83</v>
      </c>
      <c r="AV649" s="14" t="s">
        <v>159</v>
      </c>
      <c r="AW649" s="14" t="s">
        <v>35</v>
      </c>
      <c r="AX649" s="14" t="s">
        <v>81</v>
      </c>
      <c r="AY649" s="259" t="s">
        <v>151</v>
      </c>
    </row>
    <row r="650" s="2" customFormat="1" ht="16.5" customHeight="1">
      <c r="A650" s="41"/>
      <c r="B650" s="42"/>
      <c r="C650" s="221" t="s">
        <v>1730</v>
      </c>
      <c r="D650" s="221" t="s">
        <v>154</v>
      </c>
      <c r="E650" s="222" t="s">
        <v>916</v>
      </c>
      <c r="F650" s="223" t="s">
        <v>917</v>
      </c>
      <c r="G650" s="224" t="s">
        <v>180</v>
      </c>
      <c r="H650" s="225">
        <v>0.46200000000000002</v>
      </c>
      <c r="I650" s="226"/>
      <c r="J650" s="227">
        <f>ROUND(I650*H650,2)</f>
        <v>0</v>
      </c>
      <c r="K650" s="223" t="s">
        <v>21</v>
      </c>
      <c r="L650" s="47"/>
      <c r="M650" s="228" t="s">
        <v>21</v>
      </c>
      <c r="N650" s="229" t="s">
        <v>44</v>
      </c>
      <c r="O650" s="87"/>
      <c r="P650" s="230">
        <f>O650*H650</f>
        <v>0</v>
      </c>
      <c r="Q650" s="230">
        <v>0.0018</v>
      </c>
      <c r="R650" s="230">
        <f>Q650*H650</f>
        <v>0.00083160000000000005</v>
      </c>
      <c r="S650" s="230">
        <v>0</v>
      </c>
      <c r="T650" s="231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32" t="s">
        <v>271</v>
      </c>
      <c r="AT650" s="232" t="s">
        <v>154</v>
      </c>
      <c r="AU650" s="232" t="s">
        <v>83</v>
      </c>
      <c r="AY650" s="19" t="s">
        <v>151</v>
      </c>
      <c r="BE650" s="233">
        <f>IF(N650="základní",J650,0)</f>
        <v>0</v>
      </c>
      <c r="BF650" s="233">
        <f>IF(N650="snížená",J650,0)</f>
        <v>0</v>
      </c>
      <c r="BG650" s="233">
        <f>IF(N650="zákl. přenesená",J650,0)</f>
        <v>0</v>
      </c>
      <c r="BH650" s="233">
        <f>IF(N650="sníž. přenesená",J650,0)</f>
        <v>0</v>
      </c>
      <c r="BI650" s="233">
        <f>IF(N650="nulová",J650,0)</f>
        <v>0</v>
      </c>
      <c r="BJ650" s="19" t="s">
        <v>81</v>
      </c>
      <c r="BK650" s="233">
        <f>ROUND(I650*H650,2)</f>
        <v>0</v>
      </c>
      <c r="BL650" s="19" t="s">
        <v>271</v>
      </c>
      <c r="BM650" s="232" t="s">
        <v>1731</v>
      </c>
    </row>
    <row r="651" s="2" customFormat="1">
      <c r="A651" s="41"/>
      <c r="B651" s="42"/>
      <c r="C651" s="43"/>
      <c r="D651" s="234" t="s">
        <v>161</v>
      </c>
      <c r="E651" s="43"/>
      <c r="F651" s="235" t="s">
        <v>917</v>
      </c>
      <c r="G651" s="43"/>
      <c r="H651" s="43"/>
      <c r="I651" s="139"/>
      <c r="J651" s="43"/>
      <c r="K651" s="43"/>
      <c r="L651" s="47"/>
      <c r="M651" s="236"/>
      <c r="N651" s="237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19" t="s">
        <v>161</v>
      </c>
      <c r="AU651" s="19" t="s">
        <v>83</v>
      </c>
    </row>
    <row r="652" s="15" customFormat="1">
      <c r="A652" s="15"/>
      <c r="B652" s="260"/>
      <c r="C652" s="261"/>
      <c r="D652" s="234" t="s">
        <v>163</v>
      </c>
      <c r="E652" s="262" t="s">
        <v>21</v>
      </c>
      <c r="F652" s="263" t="s">
        <v>919</v>
      </c>
      <c r="G652" s="261"/>
      <c r="H652" s="262" t="s">
        <v>21</v>
      </c>
      <c r="I652" s="264"/>
      <c r="J652" s="261"/>
      <c r="K652" s="261"/>
      <c r="L652" s="265"/>
      <c r="M652" s="266"/>
      <c r="N652" s="267"/>
      <c r="O652" s="267"/>
      <c r="P652" s="267"/>
      <c r="Q652" s="267"/>
      <c r="R652" s="267"/>
      <c r="S652" s="267"/>
      <c r="T652" s="268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9" t="s">
        <v>163</v>
      </c>
      <c r="AU652" s="269" t="s">
        <v>83</v>
      </c>
      <c r="AV652" s="15" t="s">
        <v>81</v>
      </c>
      <c r="AW652" s="15" t="s">
        <v>35</v>
      </c>
      <c r="AX652" s="15" t="s">
        <v>73</v>
      </c>
      <c r="AY652" s="269" t="s">
        <v>151</v>
      </c>
    </row>
    <row r="653" s="13" customFormat="1">
      <c r="A653" s="13"/>
      <c r="B653" s="238"/>
      <c r="C653" s="239"/>
      <c r="D653" s="234" t="s">
        <v>163</v>
      </c>
      <c r="E653" s="240" t="s">
        <v>21</v>
      </c>
      <c r="F653" s="241" t="s">
        <v>1732</v>
      </c>
      <c r="G653" s="239"/>
      <c r="H653" s="242">
        <v>0.053999999999999999</v>
      </c>
      <c r="I653" s="243"/>
      <c r="J653" s="239"/>
      <c r="K653" s="239"/>
      <c r="L653" s="244"/>
      <c r="M653" s="245"/>
      <c r="N653" s="246"/>
      <c r="O653" s="246"/>
      <c r="P653" s="246"/>
      <c r="Q653" s="246"/>
      <c r="R653" s="246"/>
      <c r="S653" s="246"/>
      <c r="T653" s="24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8" t="s">
        <v>163</v>
      </c>
      <c r="AU653" s="248" t="s">
        <v>83</v>
      </c>
      <c r="AV653" s="13" t="s">
        <v>83</v>
      </c>
      <c r="AW653" s="13" t="s">
        <v>35</v>
      </c>
      <c r="AX653" s="13" t="s">
        <v>73</v>
      </c>
      <c r="AY653" s="248" t="s">
        <v>151</v>
      </c>
    </row>
    <row r="654" s="13" customFormat="1">
      <c r="A654" s="13"/>
      <c r="B654" s="238"/>
      <c r="C654" s="239"/>
      <c r="D654" s="234" t="s">
        <v>163</v>
      </c>
      <c r="E654" s="240" t="s">
        <v>21</v>
      </c>
      <c r="F654" s="241" t="s">
        <v>1733</v>
      </c>
      <c r="G654" s="239"/>
      <c r="H654" s="242">
        <v>0.021999999999999999</v>
      </c>
      <c r="I654" s="243"/>
      <c r="J654" s="239"/>
      <c r="K654" s="239"/>
      <c r="L654" s="244"/>
      <c r="M654" s="245"/>
      <c r="N654" s="246"/>
      <c r="O654" s="246"/>
      <c r="P654" s="246"/>
      <c r="Q654" s="246"/>
      <c r="R654" s="246"/>
      <c r="S654" s="246"/>
      <c r="T654" s="24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8" t="s">
        <v>163</v>
      </c>
      <c r="AU654" s="248" t="s">
        <v>83</v>
      </c>
      <c r="AV654" s="13" t="s">
        <v>83</v>
      </c>
      <c r="AW654" s="13" t="s">
        <v>35</v>
      </c>
      <c r="AX654" s="13" t="s">
        <v>73</v>
      </c>
      <c r="AY654" s="248" t="s">
        <v>151</v>
      </c>
    </row>
    <row r="655" s="13" customFormat="1">
      <c r="A655" s="13"/>
      <c r="B655" s="238"/>
      <c r="C655" s="239"/>
      <c r="D655" s="234" t="s">
        <v>163</v>
      </c>
      <c r="E655" s="240" t="s">
        <v>21</v>
      </c>
      <c r="F655" s="241" t="s">
        <v>1734</v>
      </c>
      <c r="G655" s="239"/>
      <c r="H655" s="242">
        <v>0.107</v>
      </c>
      <c r="I655" s="243"/>
      <c r="J655" s="239"/>
      <c r="K655" s="239"/>
      <c r="L655" s="244"/>
      <c r="M655" s="245"/>
      <c r="N655" s="246"/>
      <c r="O655" s="246"/>
      <c r="P655" s="246"/>
      <c r="Q655" s="246"/>
      <c r="R655" s="246"/>
      <c r="S655" s="246"/>
      <c r="T655" s="24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8" t="s">
        <v>163</v>
      </c>
      <c r="AU655" s="248" t="s">
        <v>83</v>
      </c>
      <c r="AV655" s="13" t="s">
        <v>83</v>
      </c>
      <c r="AW655" s="13" t="s">
        <v>35</v>
      </c>
      <c r="AX655" s="13" t="s">
        <v>73</v>
      </c>
      <c r="AY655" s="248" t="s">
        <v>151</v>
      </c>
    </row>
    <row r="656" s="13" customFormat="1">
      <c r="A656" s="13"/>
      <c r="B656" s="238"/>
      <c r="C656" s="239"/>
      <c r="D656" s="234" t="s">
        <v>163</v>
      </c>
      <c r="E656" s="240" t="s">
        <v>21</v>
      </c>
      <c r="F656" s="241" t="s">
        <v>1735</v>
      </c>
      <c r="G656" s="239"/>
      <c r="H656" s="242">
        <v>0.107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8" t="s">
        <v>163</v>
      </c>
      <c r="AU656" s="248" t="s">
        <v>83</v>
      </c>
      <c r="AV656" s="13" t="s">
        <v>83</v>
      </c>
      <c r="AW656" s="13" t="s">
        <v>35</v>
      </c>
      <c r="AX656" s="13" t="s">
        <v>73</v>
      </c>
      <c r="AY656" s="248" t="s">
        <v>151</v>
      </c>
    </row>
    <row r="657" s="13" customFormat="1">
      <c r="A657" s="13"/>
      <c r="B657" s="238"/>
      <c r="C657" s="239"/>
      <c r="D657" s="234" t="s">
        <v>163</v>
      </c>
      <c r="E657" s="240" t="s">
        <v>21</v>
      </c>
      <c r="F657" s="241" t="s">
        <v>1736</v>
      </c>
      <c r="G657" s="239"/>
      <c r="H657" s="242">
        <v>0.042999999999999997</v>
      </c>
      <c r="I657" s="243"/>
      <c r="J657" s="239"/>
      <c r="K657" s="239"/>
      <c r="L657" s="244"/>
      <c r="M657" s="245"/>
      <c r="N657" s="246"/>
      <c r="O657" s="246"/>
      <c r="P657" s="246"/>
      <c r="Q657" s="246"/>
      <c r="R657" s="246"/>
      <c r="S657" s="246"/>
      <c r="T657" s="247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8" t="s">
        <v>163</v>
      </c>
      <c r="AU657" s="248" t="s">
        <v>83</v>
      </c>
      <c r="AV657" s="13" t="s">
        <v>83</v>
      </c>
      <c r="AW657" s="13" t="s">
        <v>35</v>
      </c>
      <c r="AX657" s="13" t="s">
        <v>73</v>
      </c>
      <c r="AY657" s="248" t="s">
        <v>151</v>
      </c>
    </row>
    <row r="658" s="13" customFormat="1">
      <c r="A658" s="13"/>
      <c r="B658" s="238"/>
      <c r="C658" s="239"/>
      <c r="D658" s="234" t="s">
        <v>163</v>
      </c>
      <c r="E658" s="240" t="s">
        <v>21</v>
      </c>
      <c r="F658" s="241" t="s">
        <v>1737</v>
      </c>
      <c r="G658" s="239"/>
      <c r="H658" s="242">
        <v>0.021999999999999999</v>
      </c>
      <c r="I658" s="243"/>
      <c r="J658" s="239"/>
      <c r="K658" s="239"/>
      <c r="L658" s="244"/>
      <c r="M658" s="245"/>
      <c r="N658" s="246"/>
      <c r="O658" s="246"/>
      <c r="P658" s="246"/>
      <c r="Q658" s="246"/>
      <c r="R658" s="246"/>
      <c r="S658" s="246"/>
      <c r="T658" s="247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8" t="s">
        <v>163</v>
      </c>
      <c r="AU658" s="248" t="s">
        <v>83</v>
      </c>
      <c r="AV658" s="13" t="s">
        <v>83</v>
      </c>
      <c r="AW658" s="13" t="s">
        <v>35</v>
      </c>
      <c r="AX658" s="13" t="s">
        <v>73</v>
      </c>
      <c r="AY658" s="248" t="s">
        <v>151</v>
      </c>
    </row>
    <row r="659" s="13" customFormat="1">
      <c r="A659" s="13"/>
      <c r="B659" s="238"/>
      <c r="C659" s="239"/>
      <c r="D659" s="234" t="s">
        <v>163</v>
      </c>
      <c r="E659" s="240" t="s">
        <v>21</v>
      </c>
      <c r="F659" s="241" t="s">
        <v>1738</v>
      </c>
      <c r="G659" s="239"/>
      <c r="H659" s="242">
        <v>0.107</v>
      </c>
      <c r="I659" s="243"/>
      <c r="J659" s="239"/>
      <c r="K659" s="239"/>
      <c r="L659" s="244"/>
      <c r="M659" s="245"/>
      <c r="N659" s="246"/>
      <c r="O659" s="246"/>
      <c r="P659" s="246"/>
      <c r="Q659" s="246"/>
      <c r="R659" s="246"/>
      <c r="S659" s="246"/>
      <c r="T659" s="247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8" t="s">
        <v>163</v>
      </c>
      <c r="AU659" s="248" t="s">
        <v>83</v>
      </c>
      <c r="AV659" s="13" t="s">
        <v>83</v>
      </c>
      <c r="AW659" s="13" t="s">
        <v>35</v>
      </c>
      <c r="AX659" s="13" t="s">
        <v>73</v>
      </c>
      <c r="AY659" s="248" t="s">
        <v>151</v>
      </c>
    </row>
    <row r="660" s="14" customFormat="1">
      <c r="A660" s="14"/>
      <c r="B660" s="249"/>
      <c r="C660" s="250"/>
      <c r="D660" s="234" t="s">
        <v>163</v>
      </c>
      <c r="E660" s="251" t="s">
        <v>21</v>
      </c>
      <c r="F660" s="252" t="s">
        <v>177</v>
      </c>
      <c r="G660" s="250"/>
      <c r="H660" s="253">
        <v>0.46199999999999997</v>
      </c>
      <c r="I660" s="254"/>
      <c r="J660" s="250"/>
      <c r="K660" s="250"/>
      <c r="L660" s="255"/>
      <c r="M660" s="256"/>
      <c r="N660" s="257"/>
      <c r="O660" s="257"/>
      <c r="P660" s="257"/>
      <c r="Q660" s="257"/>
      <c r="R660" s="257"/>
      <c r="S660" s="257"/>
      <c r="T660" s="25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9" t="s">
        <v>163</v>
      </c>
      <c r="AU660" s="259" t="s">
        <v>83</v>
      </c>
      <c r="AV660" s="14" t="s">
        <v>159</v>
      </c>
      <c r="AW660" s="14" t="s">
        <v>35</v>
      </c>
      <c r="AX660" s="14" t="s">
        <v>81</v>
      </c>
      <c r="AY660" s="259" t="s">
        <v>151</v>
      </c>
    </row>
    <row r="661" s="2" customFormat="1" ht="21.75" customHeight="1">
      <c r="A661" s="41"/>
      <c r="B661" s="42"/>
      <c r="C661" s="221" t="s">
        <v>1739</v>
      </c>
      <c r="D661" s="221" t="s">
        <v>154</v>
      </c>
      <c r="E661" s="222" t="s">
        <v>1740</v>
      </c>
      <c r="F661" s="223" t="s">
        <v>1741</v>
      </c>
      <c r="G661" s="224" t="s">
        <v>180</v>
      </c>
      <c r="H661" s="225">
        <v>14.112</v>
      </c>
      <c r="I661" s="226"/>
      <c r="J661" s="227">
        <f>ROUND(I661*H661,2)</f>
        <v>0</v>
      </c>
      <c r="K661" s="223" t="s">
        <v>21</v>
      </c>
      <c r="L661" s="47"/>
      <c r="M661" s="228" t="s">
        <v>21</v>
      </c>
      <c r="N661" s="229" t="s">
        <v>44</v>
      </c>
      <c r="O661" s="87"/>
      <c r="P661" s="230">
        <f>O661*H661</f>
        <v>0</v>
      </c>
      <c r="Q661" s="230">
        <v>0</v>
      </c>
      <c r="R661" s="230">
        <f>Q661*H661</f>
        <v>0</v>
      </c>
      <c r="S661" s="230">
        <v>0.014</v>
      </c>
      <c r="T661" s="231">
        <f>S661*H661</f>
        <v>0.19756799999999999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32" t="s">
        <v>271</v>
      </c>
      <c r="AT661" s="232" t="s">
        <v>154</v>
      </c>
      <c r="AU661" s="232" t="s">
        <v>83</v>
      </c>
      <c r="AY661" s="19" t="s">
        <v>151</v>
      </c>
      <c r="BE661" s="233">
        <f>IF(N661="základní",J661,0)</f>
        <v>0</v>
      </c>
      <c r="BF661" s="233">
        <f>IF(N661="snížená",J661,0)</f>
        <v>0</v>
      </c>
      <c r="BG661" s="233">
        <f>IF(N661="zákl. přenesená",J661,0)</f>
        <v>0</v>
      </c>
      <c r="BH661" s="233">
        <f>IF(N661="sníž. přenesená",J661,0)</f>
        <v>0</v>
      </c>
      <c r="BI661" s="233">
        <f>IF(N661="nulová",J661,0)</f>
        <v>0</v>
      </c>
      <c r="BJ661" s="19" t="s">
        <v>81</v>
      </c>
      <c r="BK661" s="233">
        <f>ROUND(I661*H661,2)</f>
        <v>0</v>
      </c>
      <c r="BL661" s="19" t="s">
        <v>271</v>
      </c>
      <c r="BM661" s="232" t="s">
        <v>1742</v>
      </c>
    </row>
    <row r="662" s="2" customFormat="1">
      <c r="A662" s="41"/>
      <c r="B662" s="42"/>
      <c r="C662" s="43"/>
      <c r="D662" s="234" t="s">
        <v>161</v>
      </c>
      <c r="E662" s="43"/>
      <c r="F662" s="235" t="s">
        <v>1743</v>
      </c>
      <c r="G662" s="43"/>
      <c r="H662" s="43"/>
      <c r="I662" s="139"/>
      <c r="J662" s="43"/>
      <c r="K662" s="43"/>
      <c r="L662" s="47"/>
      <c r="M662" s="236"/>
      <c r="N662" s="237"/>
      <c r="O662" s="87"/>
      <c r="P662" s="87"/>
      <c r="Q662" s="87"/>
      <c r="R662" s="87"/>
      <c r="S662" s="87"/>
      <c r="T662" s="88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T662" s="19" t="s">
        <v>161</v>
      </c>
      <c r="AU662" s="19" t="s">
        <v>83</v>
      </c>
    </row>
    <row r="663" s="13" customFormat="1">
      <c r="A663" s="13"/>
      <c r="B663" s="238"/>
      <c r="C663" s="239"/>
      <c r="D663" s="234" t="s">
        <v>163</v>
      </c>
      <c r="E663" s="240" t="s">
        <v>21</v>
      </c>
      <c r="F663" s="241" t="s">
        <v>1744</v>
      </c>
      <c r="G663" s="239"/>
      <c r="H663" s="242">
        <v>10.336</v>
      </c>
      <c r="I663" s="243"/>
      <c r="J663" s="239"/>
      <c r="K663" s="239"/>
      <c r="L663" s="244"/>
      <c r="M663" s="245"/>
      <c r="N663" s="246"/>
      <c r="O663" s="246"/>
      <c r="P663" s="246"/>
      <c r="Q663" s="246"/>
      <c r="R663" s="246"/>
      <c r="S663" s="246"/>
      <c r="T663" s="24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8" t="s">
        <v>163</v>
      </c>
      <c r="AU663" s="248" t="s">
        <v>83</v>
      </c>
      <c r="AV663" s="13" t="s">
        <v>83</v>
      </c>
      <c r="AW663" s="13" t="s">
        <v>35</v>
      </c>
      <c r="AX663" s="13" t="s">
        <v>73</v>
      </c>
      <c r="AY663" s="248" t="s">
        <v>151</v>
      </c>
    </row>
    <row r="664" s="13" customFormat="1">
      <c r="A664" s="13"/>
      <c r="B664" s="238"/>
      <c r="C664" s="239"/>
      <c r="D664" s="234" t="s">
        <v>163</v>
      </c>
      <c r="E664" s="240" t="s">
        <v>21</v>
      </c>
      <c r="F664" s="241" t="s">
        <v>1745</v>
      </c>
      <c r="G664" s="239"/>
      <c r="H664" s="242">
        <v>3.7759999999999998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8" t="s">
        <v>163</v>
      </c>
      <c r="AU664" s="248" t="s">
        <v>83</v>
      </c>
      <c r="AV664" s="13" t="s">
        <v>83</v>
      </c>
      <c r="AW664" s="13" t="s">
        <v>35</v>
      </c>
      <c r="AX664" s="13" t="s">
        <v>73</v>
      </c>
      <c r="AY664" s="248" t="s">
        <v>151</v>
      </c>
    </row>
    <row r="665" s="14" customFormat="1">
      <c r="A665" s="14"/>
      <c r="B665" s="249"/>
      <c r="C665" s="250"/>
      <c r="D665" s="234" t="s">
        <v>163</v>
      </c>
      <c r="E665" s="251" t="s">
        <v>21</v>
      </c>
      <c r="F665" s="252" t="s">
        <v>177</v>
      </c>
      <c r="G665" s="250"/>
      <c r="H665" s="253">
        <v>14.112</v>
      </c>
      <c r="I665" s="254"/>
      <c r="J665" s="250"/>
      <c r="K665" s="250"/>
      <c r="L665" s="255"/>
      <c r="M665" s="256"/>
      <c r="N665" s="257"/>
      <c r="O665" s="257"/>
      <c r="P665" s="257"/>
      <c r="Q665" s="257"/>
      <c r="R665" s="257"/>
      <c r="S665" s="257"/>
      <c r="T665" s="25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9" t="s">
        <v>163</v>
      </c>
      <c r="AU665" s="259" t="s">
        <v>83</v>
      </c>
      <c r="AV665" s="14" t="s">
        <v>159</v>
      </c>
      <c r="AW665" s="14" t="s">
        <v>35</v>
      </c>
      <c r="AX665" s="14" t="s">
        <v>81</v>
      </c>
      <c r="AY665" s="259" t="s">
        <v>151</v>
      </c>
    </row>
    <row r="666" s="2" customFormat="1" ht="21.75" customHeight="1">
      <c r="A666" s="41"/>
      <c r="B666" s="42"/>
      <c r="C666" s="221" t="s">
        <v>1746</v>
      </c>
      <c r="D666" s="221" t="s">
        <v>154</v>
      </c>
      <c r="E666" s="222" t="s">
        <v>657</v>
      </c>
      <c r="F666" s="223" t="s">
        <v>658</v>
      </c>
      <c r="G666" s="224" t="s">
        <v>322</v>
      </c>
      <c r="H666" s="225">
        <v>1.1120000000000001</v>
      </c>
      <c r="I666" s="226"/>
      <c r="J666" s="227">
        <f>ROUND(I666*H666,2)</f>
        <v>0</v>
      </c>
      <c r="K666" s="223" t="s">
        <v>158</v>
      </c>
      <c r="L666" s="47"/>
      <c r="M666" s="228" t="s">
        <v>21</v>
      </c>
      <c r="N666" s="229" t="s">
        <v>44</v>
      </c>
      <c r="O666" s="87"/>
      <c r="P666" s="230">
        <f>O666*H666</f>
        <v>0</v>
      </c>
      <c r="Q666" s="230">
        <v>0</v>
      </c>
      <c r="R666" s="230">
        <f>Q666*H666</f>
        <v>0</v>
      </c>
      <c r="S666" s="230">
        <v>0</v>
      </c>
      <c r="T666" s="231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32" t="s">
        <v>271</v>
      </c>
      <c r="AT666" s="232" t="s">
        <v>154</v>
      </c>
      <c r="AU666" s="232" t="s">
        <v>83</v>
      </c>
      <c r="AY666" s="19" t="s">
        <v>151</v>
      </c>
      <c r="BE666" s="233">
        <f>IF(N666="základní",J666,0)</f>
        <v>0</v>
      </c>
      <c r="BF666" s="233">
        <f>IF(N666="snížená",J666,0)</f>
        <v>0</v>
      </c>
      <c r="BG666" s="233">
        <f>IF(N666="zákl. přenesená",J666,0)</f>
        <v>0</v>
      </c>
      <c r="BH666" s="233">
        <f>IF(N666="sníž. přenesená",J666,0)</f>
        <v>0</v>
      </c>
      <c r="BI666" s="233">
        <f>IF(N666="nulová",J666,0)</f>
        <v>0</v>
      </c>
      <c r="BJ666" s="19" t="s">
        <v>81</v>
      </c>
      <c r="BK666" s="233">
        <f>ROUND(I666*H666,2)</f>
        <v>0</v>
      </c>
      <c r="BL666" s="19" t="s">
        <v>271</v>
      </c>
      <c r="BM666" s="232" t="s">
        <v>1747</v>
      </c>
    </row>
    <row r="667" s="2" customFormat="1">
      <c r="A667" s="41"/>
      <c r="B667" s="42"/>
      <c r="C667" s="43"/>
      <c r="D667" s="234" t="s">
        <v>161</v>
      </c>
      <c r="E667" s="43"/>
      <c r="F667" s="235" t="s">
        <v>660</v>
      </c>
      <c r="G667" s="43"/>
      <c r="H667" s="43"/>
      <c r="I667" s="139"/>
      <c r="J667" s="43"/>
      <c r="K667" s="43"/>
      <c r="L667" s="47"/>
      <c r="M667" s="236"/>
      <c r="N667" s="237"/>
      <c r="O667" s="87"/>
      <c r="P667" s="87"/>
      <c r="Q667" s="87"/>
      <c r="R667" s="87"/>
      <c r="S667" s="87"/>
      <c r="T667" s="88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T667" s="19" t="s">
        <v>161</v>
      </c>
      <c r="AU667" s="19" t="s">
        <v>83</v>
      </c>
    </row>
    <row r="668" s="2" customFormat="1" ht="21.75" customHeight="1">
      <c r="A668" s="41"/>
      <c r="B668" s="42"/>
      <c r="C668" s="221" t="s">
        <v>1748</v>
      </c>
      <c r="D668" s="221" t="s">
        <v>154</v>
      </c>
      <c r="E668" s="222" t="s">
        <v>662</v>
      </c>
      <c r="F668" s="223" t="s">
        <v>663</v>
      </c>
      <c r="G668" s="224" t="s">
        <v>322</v>
      </c>
      <c r="H668" s="225">
        <v>1.1120000000000001</v>
      </c>
      <c r="I668" s="226"/>
      <c r="J668" s="227">
        <f>ROUND(I668*H668,2)</f>
        <v>0</v>
      </c>
      <c r="K668" s="223" t="s">
        <v>158</v>
      </c>
      <c r="L668" s="47"/>
      <c r="M668" s="228" t="s">
        <v>21</v>
      </c>
      <c r="N668" s="229" t="s">
        <v>44</v>
      </c>
      <c r="O668" s="87"/>
      <c r="P668" s="230">
        <f>O668*H668</f>
        <v>0</v>
      </c>
      <c r="Q668" s="230">
        <v>0</v>
      </c>
      <c r="R668" s="230">
        <f>Q668*H668</f>
        <v>0</v>
      </c>
      <c r="S668" s="230">
        <v>0</v>
      </c>
      <c r="T668" s="231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32" t="s">
        <v>271</v>
      </c>
      <c r="AT668" s="232" t="s">
        <v>154</v>
      </c>
      <c r="AU668" s="232" t="s">
        <v>83</v>
      </c>
      <c r="AY668" s="19" t="s">
        <v>151</v>
      </c>
      <c r="BE668" s="233">
        <f>IF(N668="základní",J668,0)</f>
        <v>0</v>
      </c>
      <c r="BF668" s="233">
        <f>IF(N668="snížená",J668,0)</f>
        <v>0</v>
      </c>
      <c r="BG668" s="233">
        <f>IF(N668="zákl. přenesená",J668,0)</f>
        <v>0</v>
      </c>
      <c r="BH668" s="233">
        <f>IF(N668="sníž. přenesená",J668,0)</f>
        <v>0</v>
      </c>
      <c r="BI668" s="233">
        <f>IF(N668="nulová",J668,0)</f>
        <v>0</v>
      </c>
      <c r="BJ668" s="19" t="s">
        <v>81</v>
      </c>
      <c r="BK668" s="233">
        <f>ROUND(I668*H668,2)</f>
        <v>0</v>
      </c>
      <c r="BL668" s="19" t="s">
        <v>271</v>
      </c>
      <c r="BM668" s="232" t="s">
        <v>1749</v>
      </c>
    </row>
    <row r="669" s="2" customFormat="1">
      <c r="A669" s="41"/>
      <c r="B669" s="42"/>
      <c r="C669" s="43"/>
      <c r="D669" s="234" t="s">
        <v>161</v>
      </c>
      <c r="E669" s="43"/>
      <c r="F669" s="235" t="s">
        <v>665</v>
      </c>
      <c r="G669" s="43"/>
      <c r="H669" s="43"/>
      <c r="I669" s="139"/>
      <c r="J669" s="43"/>
      <c r="K669" s="43"/>
      <c r="L669" s="47"/>
      <c r="M669" s="236"/>
      <c r="N669" s="237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T669" s="19" t="s">
        <v>161</v>
      </c>
      <c r="AU669" s="19" t="s">
        <v>83</v>
      </c>
    </row>
    <row r="670" s="13" customFormat="1">
      <c r="A670" s="13"/>
      <c r="B670" s="238"/>
      <c r="C670" s="239"/>
      <c r="D670" s="234" t="s">
        <v>163</v>
      </c>
      <c r="E670" s="240" t="s">
        <v>21</v>
      </c>
      <c r="F670" s="241" t="s">
        <v>1750</v>
      </c>
      <c r="G670" s="239"/>
      <c r="H670" s="242">
        <v>1.1120000000000001</v>
      </c>
      <c r="I670" s="243"/>
      <c r="J670" s="239"/>
      <c r="K670" s="239"/>
      <c r="L670" s="244"/>
      <c r="M670" s="245"/>
      <c r="N670" s="246"/>
      <c r="O670" s="246"/>
      <c r="P670" s="246"/>
      <c r="Q670" s="246"/>
      <c r="R670" s="246"/>
      <c r="S670" s="246"/>
      <c r="T670" s="247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8" t="s">
        <v>163</v>
      </c>
      <c r="AU670" s="248" t="s">
        <v>83</v>
      </c>
      <c r="AV670" s="13" t="s">
        <v>83</v>
      </c>
      <c r="AW670" s="13" t="s">
        <v>35</v>
      </c>
      <c r="AX670" s="13" t="s">
        <v>81</v>
      </c>
      <c r="AY670" s="248" t="s">
        <v>151</v>
      </c>
    </row>
    <row r="671" s="2" customFormat="1" ht="21.75" customHeight="1">
      <c r="A671" s="41"/>
      <c r="B671" s="42"/>
      <c r="C671" s="221" t="s">
        <v>1751</v>
      </c>
      <c r="D671" s="221" t="s">
        <v>154</v>
      </c>
      <c r="E671" s="222" t="s">
        <v>668</v>
      </c>
      <c r="F671" s="223" t="s">
        <v>669</v>
      </c>
      <c r="G671" s="224" t="s">
        <v>322</v>
      </c>
      <c r="H671" s="225">
        <v>1.1120000000000001</v>
      </c>
      <c r="I671" s="226"/>
      <c r="J671" s="227">
        <f>ROUND(I671*H671,2)</f>
        <v>0</v>
      </c>
      <c r="K671" s="223" t="s">
        <v>158</v>
      </c>
      <c r="L671" s="47"/>
      <c r="M671" s="228" t="s">
        <v>21</v>
      </c>
      <c r="N671" s="229" t="s">
        <v>44</v>
      </c>
      <c r="O671" s="87"/>
      <c r="P671" s="230">
        <f>O671*H671</f>
        <v>0</v>
      </c>
      <c r="Q671" s="230">
        <v>0</v>
      </c>
      <c r="R671" s="230">
        <f>Q671*H671</f>
        <v>0</v>
      </c>
      <c r="S671" s="230">
        <v>0</v>
      </c>
      <c r="T671" s="231">
        <f>S671*H671</f>
        <v>0</v>
      </c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R671" s="232" t="s">
        <v>271</v>
      </c>
      <c r="AT671" s="232" t="s">
        <v>154</v>
      </c>
      <c r="AU671" s="232" t="s">
        <v>83</v>
      </c>
      <c r="AY671" s="19" t="s">
        <v>151</v>
      </c>
      <c r="BE671" s="233">
        <f>IF(N671="základní",J671,0)</f>
        <v>0</v>
      </c>
      <c r="BF671" s="233">
        <f>IF(N671="snížená",J671,0)</f>
        <v>0</v>
      </c>
      <c r="BG671" s="233">
        <f>IF(N671="zákl. přenesená",J671,0)</f>
        <v>0</v>
      </c>
      <c r="BH671" s="233">
        <f>IF(N671="sníž. přenesená",J671,0)</f>
        <v>0</v>
      </c>
      <c r="BI671" s="233">
        <f>IF(N671="nulová",J671,0)</f>
        <v>0</v>
      </c>
      <c r="BJ671" s="19" t="s">
        <v>81</v>
      </c>
      <c r="BK671" s="233">
        <f>ROUND(I671*H671,2)</f>
        <v>0</v>
      </c>
      <c r="BL671" s="19" t="s">
        <v>271</v>
      </c>
      <c r="BM671" s="232" t="s">
        <v>1752</v>
      </c>
    </row>
    <row r="672" s="2" customFormat="1">
      <c r="A672" s="41"/>
      <c r="B672" s="42"/>
      <c r="C672" s="43"/>
      <c r="D672" s="234" t="s">
        <v>161</v>
      </c>
      <c r="E672" s="43"/>
      <c r="F672" s="235" t="s">
        <v>671</v>
      </c>
      <c r="G672" s="43"/>
      <c r="H672" s="43"/>
      <c r="I672" s="139"/>
      <c r="J672" s="43"/>
      <c r="K672" s="43"/>
      <c r="L672" s="47"/>
      <c r="M672" s="236"/>
      <c r="N672" s="237"/>
      <c r="O672" s="87"/>
      <c r="P672" s="87"/>
      <c r="Q672" s="87"/>
      <c r="R672" s="87"/>
      <c r="S672" s="87"/>
      <c r="T672" s="88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T672" s="19" t="s">
        <v>161</v>
      </c>
      <c r="AU672" s="19" t="s">
        <v>83</v>
      </c>
    </row>
    <row r="673" s="13" customFormat="1">
      <c r="A673" s="13"/>
      <c r="B673" s="238"/>
      <c r="C673" s="239"/>
      <c r="D673" s="234" t="s">
        <v>163</v>
      </c>
      <c r="E673" s="240" t="s">
        <v>21</v>
      </c>
      <c r="F673" s="241" t="s">
        <v>1750</v>
      </c>
      <c r="G673" s="239"/>
      <c r="H673" s="242">
        <v>1.1120000000000001</v>
      </c>
      <c r="I673" s="243"/>
      <c r="J673" s="239"/>
      <c r="K673" s="239"/>
      <c r="L673" s="244"/>
      <c r="M673" s="245"/>
      <c r="N673" s="246"/>
      <c r="O673" s="246"/>
      <c r="P673" s="246"/>
      <c r="Q673" s="246"/>
      <c r="R673" s="246"/>
      <c r="S673" s="246"/>
      <c r="T673" s="247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8" t="s">
        <v>163</v>
      </c>
      <c r="AU673" s="248" t="s">
        <v>83</v>
      </c>
      <c r="AV673" s="13" t="s">
        <v>83</v>
      </c>
      <c r="AW673" s="13" t="s">
        <v>35</v>
      </c>
      <c r="AX673" s="13" t="s">
        <v>81</v>
      </c>
      <c r="AY673" s="248" t="s">
        <v>151</v>
      </c>
    </row>
    <row r="674" s="12" customFormat="1" ht="22.8" customHeight="1">
      <c r="A674" s="12"/>
      <c r="B674" s="205"/>
      <c r="C674" s="206"/>
      <c r="D674" s="207" t="s">
        <v>72</v>
      </c>
      <c r="E674" s="219" t="s">
        <v>673</v>
      </c>
      <c r="F674" s="219" t="s">
        <v>674</v>
      </c>
      <c r="G674" s="206"/>
      <c r="H674" s="206"/>
      <c r="I674" s="209"/>
      <c r="J674" s="220">
        <f>BK674</f>
        <v>0</v>
      </c>
      <c r="K674" s="206"/>
      <c r="L674" s="211"/>
      <c r="M674" s="212"/>
      <c r="N674" s="213"/>
      <c r="O674" s="213"/>
      <c r="P674" s="214">
        <f>SUM(P675:P698)</f>
        <v>0</v>
      </c>
      <c r="Q674" s="213"/>
      <c r="R674" s="214">
        <f>SUM(R675:R698)</f>
        <v>0.031420000000000003</v>
      </c>
      <c r="S674" s="213"/>
      <c r="T674" s="215">
        <f>SUM(T675:T698)</f>
        <v>0.28179999999999999</v>
      </c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R674" s="216" t="s">
        <v>83</v>
      </c>
      <c r="AT674" s="217" t="s">
        <v>72</v>
      </c>
      <c r="AU674" s="217" t="s">
        <v>81</v>
      </c>
      <c r="AY674" s="216" t="s">
        <v>151</v>
      </c>
      <c r="BK674" s="218">
        <f>SUM(BK675:BK698)</f>
        <v>0</v>
      </c>
    </row>
    <row r="675" s="2" customFormat="1" ht="21.75" customHeight="1">
      <c r="A675" s="41"/>
      <c r="B675" s="42"/>
      <c r="C675" s="221" t="s">
        <v>1753</v>
      </c>
      <c r="D675" s="221" t="s">
        <v>154</v>
      </c>
      <c r="E675" s="222" t="s">
        <v>1754</v>
      </c>
      <c r="F675" s="223" t="s">
        <v>1755</v>
      </c>
      <c r="G675" s="224" t="s">
        <v>157</v>
      </c>
      <c r="H675" s="225">
        <v>1</v>
      </c>
      <c r="I675" s="226"/>
      <c r="J675" s="227">
        <f>ROUND(I675*H675,2)</f>
        <v>0</v>
      </c>
      <c r="K675" s="223" t="s">
        <v>21</v>
      </c>
      <c r="L675" s="47"/>
      <c r="M675" s="228" t="s">
        <v>21</v>
      </c>
      <c r="N675" s="229" t="s">
        <v>44</v>
      </c>
      <c r="O675" s="87"/>
      <c r="P675" s="230">
        <f>O675*H675</f>
        <v>0</v>
      </c>
      <c r="Q675" s="230">
        <v>0</v>
      </c>
      <c r="R675" s="230">
        <f>Q675*H675</f>
        <v>0</v>
      </c>
      <c r="S675" s="230">
        <v>0.0011999999999999999</v>
      </c>
      <c r="T675" s="231">
        <f>S675*H675</f>
        <v>0.0011999999999999999</v>
      </c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R675" s="232" t="s">
        <v>271</v>
      </c>
      <c r="AT675" s="232" t="s">
        <v>154</v>
      </c>
      <c r="AU675" s="232" t="s">
        <v>83</v>
      </c>
      <c r="AY675" s="19" t="s">
        <v>151</v>
      </c>
      <c r="BE675" s="233">
        <f>IF(N675="základní",J675,0)</f>
        <v>0</v>
      </c>
      <c r="BF675" s="233">
        <f>IF(N675="snížená",J675,0)</f>
        <v>0</v>
      </c>
      <c r="BG675" s="233">
        <f>IF(N675="zákl. přenesená",J675,0)</f>
        <v>0</v>
      </c>
      <c r="BH675" s="233">
        <f>IF(N675="sníž. přenesená",J675,0)</f>
        <v>0</v>
      </c>
      <c r="BI675" s="233">
        <f>IF(N675="nulová",J675,0)</f>
        <v>0</v>
      </c>
      <c r="BJ675" s="19" t="s">
        <v>81</v>
      </c>
      <c r="BK675" s="233">
        <f>ROUND(I675*H675,2)</f>
        <v>0</v>
      </c>
      <c r="BL675" s="19" t="s">
        <v>271</v>
      </c>
      <c r="BM675" s="232" t="s">
        <v>1756</v>
      </c>
    </row>
    <row r="676" s="2" customFormat="1">
      <c r="A676" s="41"/>
      <c r="B676" s="42"/>
      <c r="C676" s="43"/>
      <c r="D676" s="234" t="s">
        <v>161</v>
      </c>
      <c r="E676" s="43"/>
      <c r="F676" s="235" t="s">
        <v>1755</v>
      </c>
      <c r="G676" s="43"/>
      <c r="H676" s="43"/>
      <c r="I676" s="139"/>
      <c r="J676" s="43"/>
      <c r="K676" s="43"/>
      <c r="L676" s="47"/>
      <c r="M676" s="236"/>
      <c r="N676" s="237"/>
      <c r="O676" s="87"/>
      <c r="P676" s="87"/>
      <c r="Q676" s="87"/>
      <c r="R676" s="87"/>
      <c r="S676" s="87"/>
      <c r="T676" s="88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T676" s="19" t="s">
        <v>161</v>
      </c>
      <c r="AU676" s="19" t="s">
        <v>83</v>
      </c>
    </row>
    <row r="677" s="13" customFormat="1">
      <c r="A677" s="13"/>
      <c r="B677" s="238"/>
      <c r="C677" s="239"/>
      <c r="D677" s="234" t="s">
        <v>163</v>
      </c>
      <c r="E677" s="240" t="s">
        <v>21</v>
      </c>
      <c r="F677" s="241" t="s">
        <v>1757</v>
      </c>
      <c r="G677" s="239"/>
      <c r="H677" s="242">
        <v>1</v>
      </c>
      <c r="I677" s="243"/>
      <c r="J677" s="239"/>
      <c r="K677" s="239"/>
      <c r="L677" s="244"/>
      <c r="M677" s="245"/>
      <c r="N677" s="246"/>
      <c r="O677" s="246"/>
      <c r="P677" s="246"/>
      <c r="Q677" s="246"/>
      <c r="R677" s="246"/>
      <c r="S677" s="246"/>
      <c r="T677" s="247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8" t="s">
        <v>163</v>
      </c>
      <c r="AU677" s="248" t="s">
        <v>83</v>
      </c>
      <c r="AV677" s="13" t="s">
        <v>83</v>
      </c>
      <c r="AW677" s="13" t="s">
        <v>35</v>
      </c>
      <c r="AX677" s="13" t="s">
        <v>81</v>
      </c>
      <c r="AY677" s="248" t="s">
        <v>151</v>
      </c>
    </row>
    <row r="678" s="2" customFormat="1" ht="16.5" customHeight="1">
      <c r="A678" s="41"/>
      <c r="B678" s="42"/>
      <c r="C678" s="221" t="s">
        <v>1758</v>
      </c>
      <c r="D678" s="221" t="s">
        <v>154</v>
      </c>
      <c r="E678" s="222" t="s">
        <v>676</v>
      </c>
      <c r="F678" s="223" t="s">
        <v>677</v>
      </c>
      <c r="G678" s="224" t="s">
        <v>180</v>
      </c>
      <c r="H678" s="225">
        <v>34.700000000000003</v>
      </c>
      <c r="I678" s="226"/>
      <c r="J678" s="227">
        <f>ROUND(I678*H678,2)</f>
        <v>0</v>
      </c>
      <c r="K678" s="223" t="s">
        <v>21</v>
      </c>
      <c r="L678" s="47"/>
      <c r="M678" s="228" t="s">
        <v>21</v>
      </c>
      <c r="N678" s="229" t="s">
        <v>44</v>
      </c>
      <c r="O678" s="87"/>
      <c r="P678" s="230">
        <f>O678*H678</f>
        <v>0</v>
      </c>
      <c r="Q678" s="230">
        <v>0</v>
      </c>
      <c r="R678" s="230">
        <f>Q678*H678</f>
        <v>0</v>
      </c>
      <c r="S678" s="230">
        <v>0.0080000000000000002</v>
      </c>
      <c r="T678" s="231">
        <f>S678*H678</f>
        <v>0.27760000000000001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32" t="s">
        <v>271</v>
      </c>
      <c r="AT678" s="232" t="s">
        <v>154</v>
      </c>
      <c r="AU678" s="232" t="s">
        <v>83</v>
      </c>
      <c r="AY678" s="19" t="s">
        <v>151</v>
      </c>
      <c r="BE678" s="233">
        <f>IF(N678="základní",J678,0)</f>
        <v>0</v>
      </c>
      <c r="BF678" s="233">
        <f>IF(N678="snížená",J678,0)</f>
        <v>0</v>
      </c>
      <c r="BG678" s="233">
        <f>IF(N678="zákl. přenesená",J678,0)</f>
        <v>0</v>
      </c>
      <c r="BH678" s="233">
        <f>IF(N678="sníž. přenesená",J678,0)</f>
        <v>0</v>
      </c>
      <c r="BI678" s="233">
        <f>IF(N678="nulová",J678,0)</f>
        <v>0</v>
      </c>
      <c r="BJ678" s="19" t="s">
        <v>81</v>
      </c>
      <c r="BK678" s="233">
        <f>ROUND(I678*H678,2)</f>
        <v>0</v>
      </c>
      <c r="BL678" s="19" t="s">
        <v>271</v>
      </c>
      <c r="BM678" s="232" t="s">
        <v>1759</v>
      </c>
    </row>
    <row r="679" s="2" customFormat="1">
      <c r="A679" s="41"/>
      <c r="B679" s="42"/>
      <c r="C679" s="43"/>
      <c r="D679" s="234" t="s">
        <v>161</v>
      </c>
      <c r="E679" s="43"/>
      <c r="F679" s="235" t="s">
        <v>679</v>
      </c>
      <c r="G679" s="43"/>
      <c r="H679" s="43"/>
      <c r="I679" s="139"/>
      <c r="J679" s="43"/>
      <c r="K679" s="43"/>
      <c r="L679" s="47"/>
      <c r="M679" s="236"/>
      <c r="N679" s="237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19" t="s">
        <v>161</v>
      </c>
      <c r="AU679" s="19" t="s">
        <v>83</v>
      </c>
    </row>
    <row r="680" s="15" customFormat="1">
      <c r="A680" s="15"/>
      <c r="B680" s="260"/>
      <c r="C680" s="261"/>
      <c r="D680" s="234" t="s">
        <v>163</v>
      </c>
      <c r="E680" s="262" t="s">
        <v>21</v>
      </c>
      <c r="F680" s="263" t="s">
        <v>680</v>
      </c>
      <c r="G680" s="261"/>
      <c r="H680" s="262" t="s">
        <v>21</v>
      </c>
      <c r="I680" s="264"/>
      <c r="J680" s="261"/>
      <c r="K680" s="261"/>
      <c r="L680" s="265"/>
      <c r="M680" s="266"/>
      <c r="N680" s="267"/>
      <c r="O680" s="267"/>
      <c r="P680" s="267"/>
      <c r="Q680" s="267"/>
      <c r="R680" s="267"/>
      <c r="S680" s="267"/>
      <c r="T680" s="268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9" t="s">
        <v>163</v>
      </c>
      <c r="AU680" s="269" t="s">
        <v>83</v>
      </c>
      <c r="AV680" s="15" t="s">
        <v>81</v>
      </c>
      <c r="AW680" s="15" t="s">
        <v>35</v>
      </c>
      <c r="AX680" s="15" t="s">
        <v>73</v>
      </c>
      <c r="AY680" s="269" t="s">
        <v>151</v>
      </c>
    </row>
    <row r="681" s="13" customFormat="1">
      <c r="A681" s="13"/>
      <c r="B681" s="238"/>
      <c r="C681" s="239"/>
      <c r="D681" s="234" t="s">
        <v>163</v>
      </c>
      <c r="E681" s="240" t="s">
        <v>21</v>
      </c>
      <c r="F681" s="241" t="s">
        <v>1760</v>
      </c>
      <c r="G681" s="239"/>
      <c r="H681" s="242">
        <v>18.5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8" t="s">
        <v>163</v>
      </c>
      <c r="AU681" s="248" t="s">
        <v>83</v>
      </c>
      <c r="AV681" s="13" t="s">
        <v>83</v>
      </c>
      <c r="AW681" s="13" t="s">
        <v>35</v>
      </c>
      <c r="AX681" s="13" t="s">
        <v>73</v>
      </c>
      <c r="AY681" s="248" t="s">
        <v>151</v>
      </c>
    </row>
    <row r="682" s="13" customFormat="1">
      <c r="A682" s="13"/>
      <c r="B682" s="238"/>
      <c r="C682" s="239"/>
      <c r="D682" s="234" t="s">
        <v>163</v>
      </c>
      <c r="E682" s="240" t="s">
        <v>21</v>
      </c>
      <c r="F682" s="241" t="s">
        <v>1761</v>
      </c>
      <c r="G682" s="239"/>
      <c r="H682" s="242">
        <v>16.199999999999999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8" t="s">
        <v>163</v>
      </c>
      <c r="AU682" s="248" t="s">
        <v>83</v>
      </c>
      <c r="AV682" s="13" t="s">
        <v>83</v>
      </c>
      <c r="AW682" s="13" t="s">
        <v>35</v>
      </c>
      <c r="AX682" s="13" t="s">
        <v>73</v>
      </c>
      <c r="AY682" s="248" t="s">
        <v>151</v>
      </c>
    </row>
    <row r="683" s="14" customFormat="1">
      <c r="A683" s="14"/>
      <c r="B683" s="249"/>
      <c r="C683" s="250"/>
      <c r="D683" s="234" t="s">
        <v>163</v>
      </c>
      <c r="E683" s="251" t="s">
        <v>21</v>
      </c>
      <c r="F683" s="252" t="s">
        <v>177</v>
      </c>
      <c r="G683" s="250"/>
      <c r="H683" s="253">
        <v>34.700000000000003</v>
      </c>
      <c r="I683" s="254"/>
      <c r="J683" s="250"/>
      <c r="K683" s="250"/>
      <c r="L683" s="255"/>
      <c r="M683" s="256"/>
      <c r="N683" s="257"/>
      <c r="O683" s="257"/>
      <c r="P683" s="257"/>
      <c r="Q683" s="257"/>
      <c r="R683" s="257"/>
      <c r="S683" s="257"/>
      <c r="T683" s="25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9" t="s">
        <v>163</v>
      </c>
      <c r="AU683" s="259" t="s">
        <v>83</v>
      </c>
      <c r="AV683" s="14" t="s">
        <v>159</v>
      </c>
      <c r="AW683" s="14" t="s">
        <v>35</v>
      </c>
      <c r="AX683" s="14" t="s">
        <v>81</v>
      </c>
      <c r="AY683" s="259" t="s">
        <v>151</v>
      </c>
    </row>
    <row r="684" s="2" customFormat="1" ht="21.75" customHeight="1">
      <c r="A684" s="41"/>
      <c r="B684" s="42"/>
      <c r="C684" s="221" t="s">
        <v>1762</v>
      </c>
      <c r="D684" s="221" t="s">
        <v>154</v>
      </c>
      <c r="E684" s="222" t="s">
        <v>1763</v>
      </c>
      <c r="F684" s="223" t="s">
        <v>1764</v>
      </c>
      <c r="G684" s="224" t="s">
        <v>157</v>
      </c>
      <c r="H684" s="225">
        <v>3</v>
      </c>
      <c r="I684" s="226"/>
      <c r="J684" s="227">
        <f>ROUND(I684*H684,2)</f>
        <v>0</v>
      </c>
      <c r="K684" s="223" t="s">
        <v>21</v>
      </c>
      <c r="L684" s="47"/>
      <c r="M684" s="228" t="s">
        <v>21</v>
      </c>
      <c r="N684" s="229" t="s">
        <v>44</v>
      </c>
      <c r="O684" s="87"/>
      <c r="P684" s="230">
        <f>O684*H684</f>
        <v>0</v>
      </c>
      <c r="Q684" s="230">
        <v>0</v>
      </c>
      <c r="R684" s="230">
        <f>Q684*H684</f>
        <v>0</v>
      </c>
      <c r="S684" s="230">
        <v>0.001</v>
      </c>
      <c r="T684" s="231">
        <f>S684*H684</f>
        <v>0.0030000000000000001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32" t="s">
        <v>271</v>
      </c>
      <c r="AT684" s="232" t="s">
        <v>154</v>
      </c>
      <c r="AU684" s="232" t="s">
        <v>83</v>
      </c>
      <c r="AY684" s="19" t="s">
        <v>151</v>
      </c>
      <c r="BE684" s="233">
        <f>IF(N684="základní",J684,0)</f>
        <v>0</v>
      </c>
      <c r="BF684" s="233">
        <f>IF(N684="snížená",J684,0)</f>
        <v>0</v>
      </c>
      <c r="BG684" s="233">
        <f>IF(N684="zákl. přenesená",J684,0)</f>
        <v>0</v>
      </c>
      <c r="BH684" s="233">
        <f>IF(N684="sníž. přenesená",J684,0)</f>
        <v>0</v>
      </c>
      <c r="BI684" s="233">
        <f>IF(N684="nulová",J684,0)</f>
        <v>0</v>
      </c>
      <c r="BJ684" s="19" t="s">
        <v>81</v>
      </c>
      <c r="BK684" s="233">
        <f>ROUND(I684*H684,2)</f>
        <v>0</v>
      </c>
      <c r="BL684" s="19" t="s">
        <v>271</v>
      </c>
      <c r="BM684" s="232" t="s">
        <v>1765</v>
      </c>
    </row>
    <row r="685" s="2" customFormat="1">
      <c r="A685" s="41"/>
      <c r="B685" s="42"/>
      <c r="C685" s="43"/>
      <c r="D685" s="234" t="s">
        <v>161</v>
      </c>
      <c r="E685" s="43"/>
      <c r="F685" s="235" t="s">
        <v>1764</v>
      </c>
      <c r="G685" s="43"/>
      <c r="H685" s="43"/>
      <c r="I685" s="139"/>
      <c r="J685" s="43"/>
      <c r="K685" s="43"/>
      <c r="L685" s="47"/>
      <c r="M685" s="236"/>
      <c r="N685" s="237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19" t="s">
        <v>161</v>
      </c>
      <c r="AU685" s="19" t="s">
        <v>83</v>
      </c>
    </row>
    <row r="686" s="13" customFormat="1">
      <c r="A686" s="13"/>
      <c r="B686" s="238"/>
      <c r="C686" s="239"/>
      <c r="D686" s="234" t="s">
        <v>163</v>
      </c>
      <c r="E686" s="240" t="s">
        <v>21</v>
      </c>
      <c r="F686" s="241" t="s">
        <v>1766</v>
      </c>
      <c r="G686" s="239"/>
      <c r="H686" s="242">
        <v>3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8" t="s">
        <v>163</v>
      </c>
      <c r="AU686" s="248" t="s">
        <v>83</v>
      </c>
      <c r="AV686" s="13" t="s">
        <v>83</v>
      </c>
      <c r="AW686" s="13" t="s">
        <v>35</v>
      </c>
      <c r="AX686" s="13" t="s">
        <v>81</v>
      </c>
      <c r="AY686" s="248" t="s">
        <v>151</v>
      </c>
    </row>
    <row r="687" s="2" customFormat="1" ht="55.5" customHeight="1">
      <c r="A687" s="41"/>
      <c r="B687" s="42"/>
      <c r="C687" s="221" t="s">
        <v>1767</v>
      </c>
      <c r="D687" s="221" t="s">
        <v>154</v>
      </c>
      <c r="E687" s="222" t="s">
        <v>1255</v>
      </c>
      <c r="F687" s="223" t="s">
        <v>1256</v>
      </c>
      <c r="G687" s="224" t="s">
        <v>157</v>
      </c>
      <c r="H687" s="225">
        <v>19</v>
      </c>
      <c r="I687" s="226"/>
      <c r="J687" s="227">
        <f>ROUND(I687*H687,2)</f>
        <v>0</v>
      </c>
      <c r="K687" s="223" t="s">
        <v>21</v>
      </c>
      <c r="L687" s="47"/>
      <c r="M687" s="228" t="s">
        <v>21</v>
      </c>
      <c r="N687" s="229" t="s">
        <v>44</v>
      </c>
      <c r="O687" s="87"/>
      <c r="P687" s="230">
        <f>O687*H687</f>
        <v>0</v>
      </c>
      <c r="Q687" s="230">
        <v>0.00018000000000000001</v>
      </c>
      <c r="R687" s="230">
        <f>Q687*H687</f>
        <v>0.0034200000000000003</v>
      </c>
      <c r="S687" s="230">
        <v>0</v>
      </c>
      <c r="T687" s="231">
        <f>S687*H687</f>
        <v>0</v>
      </c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R687" s="232" t="s">
        <v>271</v>
      </c>
      <c r="AT687" s="232" t="s">
        <v>154</v>
      </c>
      <c r="AU687" s="232" t="s">
        <v>83</v>
      </c>
      <c r="AY687" s="19" t="s">
        <v>151</v>
      </c>
      <c r="BE687" s="233">
        <f>IF(N687="základní",J687,0)</f>
        <v>0</v>
      </c>
      <c r="BF687" s="233">
        <f>IF(N687="snížená",J687,0)</f>
        <v>0</v>
      </c>
      <c r="BG687" s="233">
        <f>IF(N687="zákl. přenesená",J687,0)</f>
        <v>0</v>
      </c>
      <c r="BH687" s="233">
        <f>IF(N687="sníž. přenesená",J687,0)</f>
        <v>0</v>
      </c>
      <c r="BI687" s="233">
        <f>IF(N687="nulová",J687,0)</f>
        <v>0</v>
      </c>
      <c r="BJ687" s="19" t="s">
        <v>81</v>
      </c>
      <c r="BK687" s="233">
        <f>ROUND(I687*H687,2)</f>
        <v>0</v>
      </c>
      <c r="BL687" s="19" t="s">
        <v>271</v>
      </c>
      <c r="BM687" s="232" t="s">
        <v>1768</v>
      </c>
    </row>
    <row r="688" s="2" customFormat="1">
      <c r="A688" s="41"/>
      <c r="B688" s="42"/>
      <c r="C688" s="43"/>
      <c r="D688" s="234" t="s">
        <v>161</v>
      </c>
      <c r="E688" s="43"/>
      <c r="F688" s="235" t="s">
        <v>1256</v>
      </c>
      <c r="G688" s="43"/>
      <c r="H688" s="43"/>
      <c r="I688" s="139"/>
      <c r="J688" s="43"/>
      <c r="K688" s="43"/>
      <c r="L688" s="47"/>
      <c r="M688" s="236"/>
      <c r="N688" s="237"/>
      <c r="O688" s="87"/>
      <c r="P688" s="87"/>
      <c r="Q688" s="87"/>
      <c r="R688" s="87"/>
      <c r="S688" s="87"/>
      <c r="T688" s="88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T688" s="19" t="s">
        <v>161</v>
      </c>
      <c r="AU688" s="19" t="s">
        <v>83</v>
      </c>
    </row>
    <row r="689" s="2" customFormat="1" ht="44.25" customHeight="1">
      <c r="A689" s="41"/>
      <c r="B689" s="42"/>
      <c r="C689" s="221" t="s">
        <v>1769</v>
      </c>
      <c r="D689" s="221" t="s">
        <v>154</v>
      </c>
      <c r="E689" s="222" t="s">
        <v>1770</v>
      </c>
      <c r="F689" s="223" t="s">
        <v>1771</v>
      </c>
      <c r="G689" s="224" t="s">
        <v>157</v>
      </c>
      <c r="H689" s="225">
        <v>1</v>
      </c>
      <c r="I689" s="226"/>
      <c r="J689" s="227">
        <f>ROUND(I689*H689,2)</f>
        <v>0</v>
      </c>
      <c r="K689" s="223" t="s">
        <v>21</v>
      </c>
      <c r="L689" s="47"/>
      <c r="M689" s="228" t="s">
        <v>21</v>
      </c>
      <c r="N689" s="229" t="s">
        <v>44</v>
      </c>
      <c r="O689" s="87"/>
      <c r="P689" s="230">
        <f>O689*H689</f>
        <v>0</v>
      </c>
      <c r="Q689" s="230">
        <v>0.028000000000000001</v>
      </c>
      <c r="R689" s="230">
        <f>Q689*H689</f>
        <v>0.028000000000000001</v>
      </c>
      <c r="S689" s="230">
        <v>0</v>
      </c>
      <c r="T689" s="231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32" t="s">
        <v>271</v>
      </c>
      <c r="AT689" s="232" t="s">
        <v>154</v>
      </c>
      <c r="AU689" s="232" t="s">
        <v>83</v>
      </c>
      <c r="AY689" s="19" t="s">
        <v>151</v>
      </c>
      <c r="BE689" s="233">
        <f>IF(N689="základní",J689,0)</f>
        <v>0</v>
      </c>
      <c r="BF689" s="233">
        <f>IF(N689="snížená",J689,0)</f>
        <v>0</v>
      </c>
      <c r="BG689" s="233">
        <f>IF(N689="zákl. přenesená",J689,0)</f>
        <v>0</v>
      </c>
      <c r="BH689" s="233">
        <f>IF(N689="sníž. přenesená",J689,0)</f>
        <v>0</v>
      </c>
      <c r="BI689" s="233">
        <f>IF(N689="nulová",J689,0)</f>
        <v>0</v>
      </c>
      <c r="BJ689" s="19" t="s">
        <v>81</v>
      </c>
      <c r="BK689" s="233">
        <f>ROUND(I689*H689,2)</f>
        <v>0</v>
      </c>
      <c r="BL689" s="19" t="s">
        <v>271</v>
      </c>
      <c r="BM689" s="232" t="s">
        <v>1772</v>
      </c>
    </row>
    <row r="690" s="2" customFormat="1">
      <c r="A690" s="41"/>
      <c r="B690" s="42"/>
      <c r="C690" s="43"/>
      <c r="D690" s="234" t="s">
        <v>161</v>
      </c>
      <c r="E690" s="43"/>
      <c r="F690" s="235" t="s">
        <v>1771</v>
      </c>
      <c r="G690" s="43"/>
      <c r="H690" s="43"/>
      <c r="I690" s="139"/>
      <c r="J690" s="43"/>
      <c r="K690" s="43"/>
      <c r="L690" s="47"/>
      <c r="M690" s="236"/>
      <c r="N690" s="237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19" t="s">
        <v>161</v>
      </c>
      <c r="AU690" s="19" t="s">
        <v>83</v>
      </c>
    </row>
    <row r="691" s="2" customFormat="1" ht="21.75" customHeight="1">
      <c r="A691" s="41"/>
      <c r="B691" s="42"/>
      <c r="C691" s="221" t="s">
        <v>1773</v>
      </c>
      <c r="D691" s="221" t="s">
        <v>154</v>
      </c>
      <c r="E691" s="222" t="s">
        <v>1774</v>
      </c>
      <c r="F691" s="223" t="s">
        <v>1775</v>
      </c>
      <c r="G691" s="224" t="s">
        <v>322</v>
      </c>
      <c r="H691" s="225">
        <v>0.031</v>
      </c>
      <c r="I691" s="226"/>
      <c r="J691" s="227">
        <f>ROUND(I691*H691,2)</f>
        <v>0</v>
      </c>
      <c r="K691" s="223" t="s">
        <v>158</v>
      </c>
      <c r="L691" s="47"/>
      <c r="M691" s="228" t="s">
        <v>21</v>
      </c>
      <c r="N691" s="229" t="s">
        <v>44</v>
      </c>
      <c r="O691" s="87"/>
      <c r="P691" s="230">
        <f>O691*H691</f>
        <v>0</v>
      </c>
      <c r="Q691" s="230">
        <v>0</v>
      </c>
      <c r="R691" s="230">
        <f>Q691*H691</f>
        <v>0</v>
      </c>
      <c r="S691" s="230">
        <v>0</v>
      </c>
      <c r="T691" s="231">
        <f>S691*H691</f>
        <v>0</v>
      </c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R691" s="232" t="s">
        <v>271</v>
      </c>
      <c r="AT691" s="232" t="s">
        <v>154</v>
      </c>
      <c r="AU691" s="232" t="s">
        <v>83</v>
      </c>
      <c r="AY691" s="19" t="s">
        <v>151</v>
      </c>
      <c r="BE691" s="233">
        <f>IF(N691="základní",J691,0)</f>
        <v>0</v>
      </c>
      <c r="BF691" s="233">
        <f>IF(N691="snížená",J691,0)</f>
        <v>0</v>
      </c>
      <c r="BG691" s="233">
        <f>IF(N691="zákl. přenesená",J691,0)</f>
        <v>0</v>
      </c>
      <c r="BH691" s="233">
        <f>IF(N691="sníž. přenesená",J691,0)</f>
        <v>0</v>
      </c>
      <c r="BI691" s="233">
        <f>IF(N691="nulová",J691,0)</f>
        <v>0</v>
      </c>
      <c r="BJ691" s="19" t="s">
        <v>81</v>
      </c>
      <c r="BK691" s="233">
        <f>ROUND(I691*H691,2)</f>
        <v>0</v>
      </c>
      <c r="BL691" s="19" t="s">
        <v>271</v>
      </c>
      <c r="BM691" s="232" t="s">
        <v>1776</v>
      </c>
    </row>
    <row r="692" s="2" customFormat="1">
      <c r="A692" s="41"/>
      <c r="B692" s="42"/>
      <c r="C692" s="43"/>
      <c r="D692" s="234" t="s">
        <v>161</v>
      </c>
      <c r="E692" s="43"/>
      <c r="F692" s="235" t="s">
        <v>1777</v>
      </c>
      <c r="G692" s="43"/>
      <c r="H692" s="43"/>
      <c r="I692" s="139"/>
      <c r="J692" s="43"/>
      <c r="K692" s="43"/>
      <c r="L692" s="47"/>
      <c r="M692" s="236"/>
      <c r="N692" s="237"/>
      <c r="O692" s="87"/>
      <c r="P692" s="87"/>
      <c r="Q692" s="87"/>
      <c r="R692" s="87"/>
      <c r="S692" s="87"/>
      <c r="T692" s="88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T692" s="19" t="s">
        <v>161</v>
      </c>
      <c r="AU692" s="19" t="s">
        <v>83</v>
      </c>
    </row>
    <row r="693" s="2" customFormat="1" ht="21.75" customHeight="1">
      <c r="A693" s="41"/>
      <c r="B693" s="42"/>
      <c r="C693" s="221" t="s">
        <v>1778</v>
      </c>
      <c r="D693" s="221" t="s">
        <v>154</v>
      </c>
      <c r="E693" s="222" t="s">
        <v>1262</v>
      </c>
      <c r="F693" s="223" t="s">
        <v>1263</v>
      </c>
      <c r="G693" s="224" t="s">
        <v>322</v>
      </c>
      <c r="H693" s="225">
        <v>0.031</v>
      </c>
      <c r="I693" s="226"/>
      <c r="J693" s="227">
        <f>ROUND(I693*H693,2)</f>
        <v>0</v>
      </c>
      <c r="K693" s="223" t="s">
        <v>158</v>
      </c>
      <c r="L693" s="47"/>
      <c r="M693" s="228" t="s">
        <v>21</v>
      </c>
      <c r="N693" s="229" t="s">
        <v>44</v>
      </c>
      <c r="O693" s="87"/>
      <c r="P693" s="230">
        <f>O693*H693</f>
        <v>0</v>
      </c>
      <c r="Q693" s="230">
        <v>0</v>
      </c>
      <c r="R693" s="230">
        <f>Q693*H693</f>
        <v>0</v>
      </c>
      <c r="S693" s="230">
        <v>0</v>
      </c>
      <c r="T693" s="231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32" t="s">
        <v>271</v>
      </c>
      <c r="AT693" s="232" t="s">
        <v>154</v>
      </c>
      <c r="AU693" s="232" t="s">
        <v>83</v>
      </c>
      <c r="AY693" s="19" t="s">
        <v>151</v>
      </c>
      <c r="BE693" s="233">
        <f>IF(N693="základní",J693,0)</f>
        <v>0</v>
      </c>
      <c r="BF693" s="233">
        <f>IF(N693="snížená",J693,0)</f>
        <v>0</v>
      </c>
      <c r="BG693" s="233">
        <f>IF(N693="zákl. přenesená",J693,0)</f>
        <v>0</v>
      </c>
      <c r="BH693" s="233">
        <f>IF(N693="sníž. přenesená",J693,0)</f>
        <v>0</v>
      </c>
      <c r="BI693" s="233">
        <f>IF(N693="nulová",J693,0)</f>
        <v>0</v>
      </c>
      <c r="BJ693" s="19" t="s">
        <v>81</v>
      </c>
      <c r="BK693" s="233">
        <f>ROUND(I693*H693,2)</f>
        <v>0</v>
      </c>
      <c r="BL693" s="19" t="s">
        <v>271</v>
      </c>
      <c r="BM693" s="232" t="s">
        <v>1779</v>
      </c>
    </row>
    <row r="694" s="2" customFormat="1">
      <c r="A694" s="41"/>
      <c r="B694" s="42"/>
      <c r="C694" s="43"/>
      <c r="D694" s="234" t="s">
        <v>161</v>
      </c>
      <c r="E694" s="43"/>
      <c r="F694" s="235" t="s">
        <v>1265</v>
      </c>
      <c r="G694" s="43"/>
      <c r="H694" s="43"/>
      <c r="I694" s="139"/>
      <c r="J694" s="43"/>
      <c r="K694" s="43"/>
      <c r="L694" s="47"/>
      <c r="M694" s="236"/>
      <c r="N694" s="237"/>
      <c r="O694" s="87"/>
      <c r="P694" s="87"/>
      <c r="Q694" s="87"/>
      <c r="R694" s="87"/>
      <c r="S694" s="87"/>
      <c r="T694" s="88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T694" s="19" t="s">
        <v>161</v>
      </c>
      <c r="AU694" s="19" t="s">
        <v>83</v>
      </c>
    </row>
    <row r="695" s="13" customFormat="1">
      <c r="A695" s="13"/>
      <c r="B695" s="238"/>
      <c r="C695" s="239"/>
      <c r="D695" s="234" t="s">
        <v>163</v>
      </c>
      <c r="E695" s="240" t="s">
        <v>21</v>
      </c>
      <c r="F695" s="241" t="s">
        <v>1780</v>
      </c>
      <c r="G695" s="239"/>
      <c r="H695" s="242">
        <v>0.031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8" t="s">
        <v>163</v>
      </c>
      <c r="AU695" s="248" t="s">
        <v>83</v>
      </c>
      <c r="AV695" s="13" t="s">
        <v>83</v>
      </c>
      <c r="AW695" s="13" t="s">
        <v>35</v>
      </c>
      <c r="AX695" s="13" t="s">
        <v>81</v>
      </c>
      <c r="AY695" s="248" t="s">
        <v>151</v>
      </c>
    </row>
    <row r="696" s="2" customFormat="1" ht="21.75" customHeight="1">
      <c r="A696" s="41"/>
      <c r="B696" s="42"/>
      <c r="C696" s="221" t="s">
        <v>1781</v>
      </c>
      <c r="D696" s="221" t="s">
        <v>154</v>
      </c>
      <c r="E696" s="222" t="s">
        <v>1782</v>
      </c>
      <c r="F696" s="223" t="s">
        <v>1783</v>
      </c>
      <c r="G696" s="224" t="s">
        <v>322</v>
      </c>
      <c r="H696" s="225">
        <v>0.031</v>
      </c>
      <c r="I696" s="226"/>
      <c r="J696" s="227">
        <f>ROUND(I696*H696,2)</f>
        <v>0</v>
      </c>
      <c r="K696" s="223" t="s">
        <v>158</v>
      </c>
      <c r="L696" s="47"/>
      <c r="M696" s="228" t="s">
        <v>21</v>
      </c>
      <c r="N696" s="229" t="s">
        <v>44</v>
      </c>
      <c r="O696" s="87"/>
      <c r="P696" s="230">
        <f>O696*H696</f>
        <v>0</v>
      </c>
      <c r="Q696" s="230">
        <v>0</v>
      </c>
      <c r="R696" s="230">
        <f>Q696*H696</f>
        <v>0</v>
      </c>
      <c r="S696" s="230">
        <v>0</v>
      </c>
      <c r="T696" s="231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32" t="s">
        <v>271</v>
      </c>
      <c r="AT696" s="232" t="s">
        <v>154</v>
      </c>
      <c r="AU696" s="232" t="s">
        <v>83</v>
      </c>
      <c r="AY696" s="19" t="s">
        <v>151</v>
      </c>
      <c r="BE696" s="233">
        <f>IF(N696="základní",J696,0)</f>
        <v>0</v>
      </c>
      <c r="BF696" s="233">
        <f>IF(N696="snížená",J696,0)</f>
        <v>0</v>
      </c>
      <c r="BG696" s="233">
        <f>IF(N696="zákl. přenesená",J696,0)</f>
        <v>0</v>
      </c>
      <c r="BH696" s="233">
        <f>IF(N696="sníž. přenesená",J696,0)</f>
        <v>0</v>
      </c>
      <c r="BI696" s="233">
        <f>IF(N696="nulová",J696,0)</f>
        <v>0</v>
      </c>
      <c r="BJ696" s="19" t="s">
        <v>81</v>
      </c>
      <c r="BK696" s="233">
        <f>ROUND(I696*H696,2)</f>
        <v>0</v>
      </c>
      <c r="BL696" s="19" t="s">
        <v>271</v>
      </c>
      <c r="BM696" s="232" t="s">
        <v>1784</v>
      </c>
    </row>
    <row r="697" s="2" customFormat="1">
      <c r="A697" s="41"/>
      <c r="B697" s="42"/>
      <c r="C697" s="43"/>
      <c r="D697" s="234" t="s">
        <v>161</v>
      </c>
      <c r="E697" s="43"/>
      <c r="F697" s="235" t="s">
        <v>1785</v>
      </c>
      <c r="G697" s="43"/>
      <c r="H697" s="43"/>
      <c r="I697" s="139"/>
      <c r="J697" s="43"/>
      <c r="K697" s="43"/>
      <c r="L697" s="47"/>
      <c r="M697" s="236"/>
      <c r="N697" s="237"/>
      <c r="O697" s="87"/>
      <c r="P697" s="87"/>
      <c r="Q697" s="87"/>
      <c r="R697" s="87"/>
      <c r="S697" s="87"/>
      <c r="T697" s="88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T697" s="19" t="s">
        <v>161</v>
      </c>
      <c r="AU697" s="19" t="s">
        <v>83</v>
      </c>
    </row>
    <row r="698" s="13" customFormat="1">
      <c r="A698" s="13"/>
      <c r="B698" s="238"/>
      <c r="C698" s="239"/>
      <c r="D698" s="234" t="s">
        <v>163</v>
      </c>
      <c r="E698" s="240" t="s">
        <v>21</v>
      </c>
      <c r="F698" s="241" t="s">
        <v>1780</v>
      </c>
      <c r="G698" s="239"/>
      <c r="H698" s="242">
        <v>0.031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8" t="s">
        <v>163</v>
      </c>
      <c r="AU698" s="248" t="s">
        <v>83</v>
      </c>
      <c r="AV698" s="13" t="s">
        <v>83</v>
      </c>
      <c r="AW698" s="13" t="s">
        <v>35</v>
      </c>
      <c r="AX698" s="13" t="s">
        <v>81</v>
      </c>
      <c r="AY698" s="248" t="s">
        <v>151</v>
      </c>
    </row>
    <row r="699" s="12" customFormat="1" ht="22.8" customHeight="1">
      <c r="A699" s="12"/>
      <c r="B699" s="205"/>
      <c r="C699" s="206"/>
      <c r="D699" s="207" t="s">
        <v>72</v>
      </c>
      <c r="E699" s="219" t="s">
        <v>682</v>
      </c>
      <c r="F699" s="219" t="s">
        <v>683</v>
      </c>
      <c r="G699" s="206"/>
      <c r="H699" s="206"/>
      <c r="I699" s="209"/>
      <c r="J699" s="220">
        <f>BK699</f>
        <v>0</v>
      </c>
      <c r="K699" s="206"/>
      <c r="L699" s="211"/>
      <c r="M699" s="212"/>
      <c r="N699" s="213"/>
      <c r="O699" s="213"/>
      <c r="P699" s="214">
        <f>SUM(P700:P704)</f>
        <v>0</v>
      </c>
      <c r="Q699" s="213"/>
      <c r="R699" s="214">
        <f>SUM(R700:R704)</f>
        <v>0.00012999999999999999</v>
      </c>
      <c r="S699" s="213"/>
      <c r="T699" s="215">
        <f>SUM(T700:T704)</f>
        <v>0.00040000000000000002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16" t="s">
        <v>83</v>
      </c>
      <c r="AT699" s="217" t="s">
        <v>72</v>
      </c>
      <c r="AU699" s="217" t="s">
        <v>81</v>
      </c>
      <c r="AY699" s="216" t="s">
        <v>151</v>
      </c>
      <c r="BK699" s="218">
        <f>SUM(BK700:BK704)</f>
        <v>0</v>
      </c>
    </row>
    <row r="700" s="2" customFormat="1" ht="33" customHeight="1">
      <c r="A700" s="41"/>
      <c r="B700" s="42"/>
      <c r="C700" s="221" t="s">
        <v>1786</v>
      </c>
      <c r="D700" s="221" t="s">
        <v>154</v>
      </c>
      <c r="E700" s="222" t="s">
        <v>1787</v>
      </c>
      <c r="F700" s="223" t="s">
        <v>1788</v>
      </c>
      <c r="G700" s="224" t="s">
        <v>157</v>
      </c>
      <c r="H700" s="225">
        <v>1</v>
      </c>
      <c r="I700" s="226"/>
      <c r="J700" s="227">
        <f>ROUND(I700*H700,2)</f>
        <v>0</v>
      </c>
      <c r="K700" s="223" t="s">
        <v>21</v>
      </c>
      <c r="L700" s="47"/>
      <c r="M700" s="228" t="s">
        <v>21</v>
      </c>
      <c r="N700" s="229" t="s">
        <v>44</v>
      </c>
      <c r="O700" s="87"/>
      <c r="P700" s="230">
        <f>O700*H700</f>
        <v>0</v>
      </c>
      <c r="Q700" s="230">
        <v>0.00012999999999999999</v>
      </c>
      <c r="R700" s="230">
        <f>Q700*H700</f>
        <v>0.00012999999999999999</v>
      </c>
      <c r="S700" s="230">
        <v>0</v>
      </c>
      <c r="T700" s="231">
        <f>S700*H700</f>
        <v>0</v>
      </c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R700" s="232" t="s">
        <v>271</v>
      </c>
      <c r="AT700" s="232" t="s">
        <v>154</v>
      </c>
      <c r="AU700" s="232" t="s">
        <v>83</v>
      </c>
      <c r="AY700" s="19" t="s">
        <v>151</v>
      </c>
      <c r="BE700" s="233">
        <f>IF(N700="základní",J700,0)</f>
        <v>0</v>
      </c>
      <c r="BF700" s="233">
        <f>IF(N700="snížená",J700,0)</f>
        <v>0</v>
      </c>
      <c r="BG700" s="233">
        <f>IF(N700="zákl. přenesená",J700,0)</f>
        <v>0</v>
      </c>
      <c r="BH700" s="233">
        <f>IF(N700="sníž. přenesená",J700,0)</f>
        <v>0</v>
      </c>
      <c r="BI700" s="233">
        <f>IF(N700="nulová",J700,0)</f>
        <v>0</v>
      </c>
      <c r="BJ700" s="19" t="s">
        <v>81</v>
      </c>
      <c r="BK700" s="233">
        <f>ROUND(I700*H700,2)</f>
        <v>0</v>
      </c>
      <c r="BL700" s="19" t="s">
        <v>271</v>
      </c>
      <c r="BM700" s="232" t="s">
        <v>1789</v>
      </c>
    </row>
    <row r="701" s="2" customFormat="1">
      <c r="A701" s="41"/>
      <c r="B701" s="42"/>
      <c r="C701" s="43"/>
      <c r="D701" s="234" t="s">
        <v>161</v>
      </c>
      <c r="E701" s="43"/>
      <c r="F701" s="235" t="s">
        <v>1788</v>
      </c>
      <c r="G701" s="43"/>
      <c r="H701" s="43"/>
      <c r="I701" s="139"/>
      <c r="J701" s="43"/>
      <c r="K701" s="43"/>
      <c r="L701" s="47"/>
      <c r="M701" s="236"/>
      <c r="N701" s="237"/>
      <c r="O701" s="87"/>
      <c r="P701" s="87"/>
      <c r="Q701" s="87"/>
      <c r="R701" s="87"/>
      <c r="S701" s="87"/>
      <c r="T701" s="88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T701" s="19" t="s">
        <v>161</v>
      </c>
      <c r="AU701" s="19" t="s">
        <v>83</v>
      </c>
    </row>
    <row r="702" s="2" customFormat="1" ht="21.75" customHeight="1">
      <c r="A702" s="41"/>
      <c r="B702" s="42"/>
      <c r="C702" s="221" t="s">
        <v>1790</v>
      </c>
      <c r="D702" s="221" t="s">
        <v>154</v>
      </c>
      <c r="E702" s="222" t="s">
        <v>1791</v>
      </c>
      <c r="F702" s="223" t="s">
        <v>1792</v>
      </c>
      <c r="G702" s="224" t="s">
        <v>157</v>
      </c>
      <c r="H702" s="225">
        <v>1</v>
      </c>
      <c r="I702" s="226"/>
      <c r="J702" s="227">
        <f>ROUND(I702*H702,2)</f>
        <v>0</v>
      </c>
      <c r="K702" s="223" t="s">
        <v>158</v>
      </c>
      <c r="L702" s="47"/>
      <c r="M702" s="228" t="s">
        <v>21</v>
      </c>
      <c r="N702" s="229" t="s">
        <v>44</v>
      </c>
      <c r="O702" s="87"/>
      <c r="P702" s="230">
        <f>O702*H702</f>
        <v>0</v>
      </c>
      <c r="Q702" s="230">
        <v>0</v>
      </c>
      <c r="R702" s="230">
        <f>Q702*H702</f>
        <v>0</v>
      </c>
      <c r="S702" s="230">
        <v>0.00040000000000000002</v>
      </c>
      <c r="T702" s="231">
        <f>S702*H702</f>
        <v>0.00040000000000000002</v>
      </c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R702" s="232" t="s">
        <v>271</v>
      </c>
      <c r="AT702" s="232" t="s">
        <v>154</v>
      </c>
      <c r="AU702" s="232" t="s">
        <v>83</v>
      </c>
      <c r="AY702" s="19" t="s">
        <v>151</v>
      </c>
      <c r="BE702" s="233">
        <f>IF(N702="základní",J702,0)</f>
        <v>0</v>
      </c>
      <c r="BF702" s="233">
        <f>IF(N702="snížená",J702,0)</f>
        <v>0</v>
      </c>
      <c r="BG702" s="233">
        <f>IF(N702="zákl. přenesená",J702,0)</f>
        <v>0</v>
      </c>
      <c r="BH702" s="233">
        <f>IF(N702="sníž. přenesená",J702,0)</f>
        <v>0</v>
      </c>
      <c r="BI702" s="233">
        <f>IF(N702="nulová",J702,0)</f>
        <v>0</v>
      </c>
      <c r="BJ702" s="19" t="s">
        <v>81</v>
      </c>
      <c r="BK702" s="233">
        <f>ROUND(I702*H702,2)</f>
        <v>0</v>
      </c>
      <c r="BL702" s="19" t="s">
        <v>271</v>
      </c>
      <c r="BM702" s="232" t="s">
        <v>1793</v>
      </c>
    </row>
    <row r="703" s="2" customFormat="1">
      <c r="A703" s="41"/>
      <c r="B703" s="42"/>
      <c r="C703" s="43"/>
      <c r="D703" s="234" t="s">
        <v>161</v>
      </c>
      <c r="E703" s="43"/>
      <c r="F703" s="235" t="s">
        <v>1794</v>
      </c>
      <c r="G703" s="43"/>
      <c r="H703" s="43"/>
      <c r="I703" s="139"/>
      <c r="J703" s="43"/>
      <c r="K703" s="43"/>
      <c r="L703" s="47"/>
      <c r="M703" s="236"/>
      <c r="N703" s="237"/>
      <c r="O703" s="87"/>
      <c r="P703" s="87"/>
      <c r="Q703" s="87"/>
      <c r="R703" s="87"/>
      <c r="S703" s="87"/>
      <c r="T703" s="88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T703" s="19" t="s">
        <v>161</v>
      </c>
      <c r="AU703" s="19" t="s">
        <v>83</v>
      </c>
    </row>
    <row r="704" s="13" customFormat="1">
      <c r="A704" s="13"/>
      <c r="B704" s="238"/>
      <c r="C704" s="239"/>
      <c r="D704" s="234" t="s">
        <v>163</v>
      </c>
      <c r="E704" s="240" t="s">
        <v>21</v>
      </c>
      <c r="F704" s="241" t="s">
        <v>1712</v>
      </c>
      <c r="G704" s="239"/>
      <c r="H704" s="242">
        <v>1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8" t="s">
        <v>163</v>
      </c>
      <c r="AU704" s="248" t="s">
        <v>83</v>
      </c>
      <c r="AV704" s="13" t="s">
        <v>83</v>
      </c>
      <c r="AW704" s="13" t="s">
        <v>35</v>
      </c>
      <c r="AX704" s="13" t="s">
        <v>81</v>
      </c>
      <c r="AY704" s="248" t="s">
        <v>151</v>
      </c>
    </row>
    <row r="705" s="12" customFormat="1" ht="22.8" customHeight="1">
      <c r="A705" s="12"/>
      <c r="B705" s="205"/>
      <c r="C705" s="206"/>
      <c r="D705" s="207" t="s">
        <v>72</v>
      </c>
      <c r="E705" s="219" t="s">
        <v>1270</v>
      </c>
      <c r="F705" s="219" t="s">
        <v>1271</v>
      </c>
      <c r="G705" s="206"/>
      <c r="H705" s="206"/>
      <c r="I705" s="209"/>
      <c r="J705" s="220">
        <f>BK705</f>
        <v>0</v>
      </c>
      <c r="K705" s="206"/>
      <c r="L705" s="211"/>
      <c r="M705" s="212"/>
      <c r="N705" s="213"/>
      <c r="O705" s="213"/>
      <c r="P705" s="214">
        <f>SUM(P706:P720)</f>
        <v>0</v>
      </c>
      <c r="Q705" s="213"/>
      <c r="R705" s="214">
        <f>SUM(R706:R720)</f>
        <v>0.0064618399999999999</v>
      </c>
      <c r="S705" s="213"/>
      <c r="T705" s="215">
        <f>SUM(T706:T720)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16" t="s">
        <v>83</v>
      </c>
      <c r="AT705" s="217" t="s">
        <v>72</v>
      </c>
      <c r="AU705" s="217" t="s">
        <v>81</v>
      </c>
      <c r="AY705" s="216" t="s">
        <v>151</v>
      </c>
      <c r="BK705" s="218">
        <f>SUM(BK706:BK720)</f>
        <v>0</v>
      </c>
    </row>
    <row r="706" s="2" customFormat="1" ht="21.75" customHeight="1">
      <c r="A706" s="41"/>
      <c r="B706" s="42"/>
      <c r="C706" s="221" t="s">
        <v>1795</v>
      </c>
      <c r="D706" s="221" t="s">
        <v>154</v>
      </c>
      <c r="E706" s="222" t="s">
        <v>1273</v>
      </c>
      <c r="F706" s="223" t="s">
        <v>1274</v>
      </c>
      <c r="G706" s="224" t="s">
        <v>180</v>
      </c>
      <c r="H706" s="225">
        <v>28.699999999999999</v>
      </c>
      <c r="I706" s="226"/>
      <c r="J706" s="227">
        <f>ROUND(I706*H706,2)</f>
        <v>0</v>
      </c>
      <c r="K706" s="223" t="s">
        <v>158</v>
      </c>
      <c r="L706" s="47"/>
      <c r="M706" s="228" t="s">
        <v>21</v>
      </c>
      <c r="N706" s="229" t="s">
        <v>44</v>
      </c>
      <c r="O706" s="87"/>
      <c r="P706" s="230">
        <f>O706*H706</f>
        <v>0</v>
      </c>
      <c r="Q706" s="230">
        <v>0</v>
      </c>
      <c r="R706" s="230">
        <f>Q706*H706</f>
        <v>0</v>
      </c>
      <c r="S706" s="230">
        <v>0</v>
      </c>
      <c r="T706" s="231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32" t="s">
        <v>271</v>
      </c>
      <c r="AT706" s="232" t="s">
        <v>154</v>
      </c>
      <c r="AU706" s="232" t="s">
        <v>83</v>
      </c>
      <c r="AY706" s="19" t="s">
        <v>151</v>
      </c>
      <c r="BE706" s="233">
        <f>IF(N706="základní",J706,0)</f>
        <v>0</v>
      </c>
      <c r="BF706" s="233">
        <f>IF(N706="snížená",J706,0)</f>
        <v>0</v>
      </c>
      <c r="BG706" s="233">
        <f>IF(N706="zákl. přenesená",J706,0)</f>
        <v>0</v>
      </c>
      <c r="BH706" s="233">
        <f>IF(N706="sníž. přenesená",J706,0)</f>
        <v>0</v>
      </c>
      <c r="BI706" s="233">
        <f>IF(N706="nulová",J706,0)</f>
        <v>0</v>
      </c>
      <c r="BJ706" s="19" t="s">
        <v>81</v>
      </c>
      <c r="BK706" s="233">
        <f>ROUND(I706*H706,2)</f>
        <v>0</v>
      </c>
      <c r="BL706" s="19" t="s">
        <v>271</v>
      </c>
      <c r="BM706" s="232" t="s">
        <v>1796</v>
      </c>
    </row>
    <row r="707" s="2" customFormat="1">
      <c r="A707" s="41"/>
      <c r="B707" s="42"/>
      <c r="C707" s="43"/>
      <c r="D707" s="234" t="s">
        <v>161</v>
      </c>
      <c r="E707" s="43"/>
      <c r="F707" s="235" t="s">
        <v>1276</v>
      </c>
      <c r="G707" s="43"/>
      <c r="H707" s="43"/>
      <c r="I707" s="139"/>
      <c r="J707" s="43"/>
      <c r="K707" s="43"/>
      <c r="L707" s="47"/>
      <c r="M707" s="236"/>
      <c r="N707" s="237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19" t="s">
        <v>161</v>
      </c>
      <c r="AU707" s="19" t="s">
        <v>83</v>
      </c>
    </row>
    <row r="708" s="15" customFormat="1">
      <c r="A708" s="15"/>
      <c r="B708" s="260"/>
      <c r="C708" s="261"/>
      <c r="D708" s="234" t="s">
        <v>163</v>
      </c>
      <c r="E708" s="262" t="s">
        <v>21</v>
      </c>
      <c r="F708" s="263" t="s">
        <v>1797</v>
      </c>
      <c r="G708" s="261"/>
      <c r="H708" s="262" t="s">
        <v>21</v>
      </c>
      <c r="I708" s="264"/>
      <c r="J708" s="261"/>
      <c r="K708" s="261"/>
      <c r="L708" s="265"/>
      <c r="M708" s="266"/>
      <c r="N708" s="267"/>
      <c r="O708" s="267"/>
      <c r="P708" s="267"/>
      <c r="Q708" s="267"/>
      <c r="R708" s="267"/>
      <c r="S708" s="267"/>
      <c r="T708" s="268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9" t="s">
        <v>163</v>
      </c>
      <c r="AU708" s="269" t="s">
        <v>83</v>
      </c>
      <c r="AV708" s="15" t="s">
        <v>81</v>
      </c>
      <c r="AW708" s="15" t="s">
        <v>35</v>
      </c>
      <c r="AX708" s="15" t="s">
        <v>73</v>
      </c>
      <c r="AY708" s="269" t="s">
        <v>151</v>
      </c>
    </row>
    <row r="709" s="13" customFormat="1">
      <c r="A709" s="13"/>
      <c r="B709" s="238"/>
      <c r="C709" s="239"/>
      <c r="D709" s="234" t="s">
        <v>163</v>
      </c>
      <c r="E709" s="240" t="s">
        <v>21</v>
      </c>
      <c r="F709" s="241" t="s">
        <v>1798</v>
      </c>
      <c r="G709" s="239"/>
      <c r="H709" s="242">
        <v>21.699999999999999</v>
      </c>
      <c r="I709" s="243"/>
      <c r="J709" s="239"/>
      <c r="K709" s="239"/>
      <c r="L709" s="244"/>
      <c r="M709" s="245"/>
      <c r="N709" s="246"/>
      <c r="O709" s="246"/>
      <c r="P709" s="246"/>
      <c r="Q709" s="246"/>
      <c r="R709" s="246"/>
      <c r="S709" s="246"/>
      <c r="T709" s="247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8" t="s">
        <v>163</v>
      </c>
      <c r="AU709" s="248" t="s">
        <v>83</v>
      </c>
      <c r="AV709" s="13" t="s">
        <v>83</v>
      </c>
      <c r="AW709" s="13" t="s">
        <v>35</v>
      </c>
      <c r="AX709" s="13" t="s">
        <v>73</v>
      </c>
      <c r="AY709" s="248" t="s">
        <v>151</v>
      </c>
    </row>
    <row r="710" s="13" customFormat="1">
      <c r="A710" s="13"/>
      <c r="B710" s="238"/>
      <c r="C710" s="239"/>
      <c r="D710" s="234" t="s">
        <v>163</v>
      </c>
      <c r="E710" s="240" t="s">
        <v>21</v>
      </c>
      <c r="F710" s="241" t="s">
        <v>1799</v>
      </c>
      <c r="G710" s="239"/>
      <c r="H710" s="242">
        <v>7</v>
      </c>
      <c r="I710" s="243"/>
      <c r="J710" s="239"/>
      <c r="K710" s="239"/>
      <c r="L710" s="244"/>
      <c r="M710" s="245"/>
      <c r="N710" s="246"/>
      <c r="O710" s="246"/>
      <c r="P710" s="246"/>
      <c r="Q710" s="246"/>
      <c r="R710" s="246"/>
      <c r="S710" s="246"/>
      <c r="T710" s="247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8" t="s">
        <v>163</v>
      </c>
      <c r="AU710" s="248" t="s">
        <v>83</v>
      </c>
      <c r="AV710" s="13" t="s">
        <v>83</v>
      </c>
      <c r="AW710" s="13" t="s">
        <v>35</v>
      </c>
      <c r="AX710" s="13" t="s">
        <v>73</v>
      </c>
      <c r="AY710" s="248" t="s">
        <v>151</v>
      </c>
    </row>
    <row r="711" s="14" customFormat="1">
      <c r="A711" s="14"/>
      <c r="B711" s="249"/>
      <c r="C711" s="250"/>
      <c r="D711" s="234" t="s">
        <v>163</v>
      </c>
      <c r="E711" s="251" t="s">
        <v>21</v>
      </c>
      <c r="F711" s="252" t="s">
        <v>177</v>
      </c>
      <c r="G711" s="250"/>
      <c r="H711" s="253">
        <v>28.699999999999999</v>
      </c>
      <c r="I711" s="254"/>
      <c r="J711" s="250"/>
      <c r="K711" s="250"/>
      <c r="L711" s="255"/>
      <c r="M711" s="256"/>
      <c r="N711" s="257"/>
      <c r="O711" s="257"/>
      <c r="P711" s="257"/>
      <c r="Q711" s="257"/>
      <c r="R711" s="257"/>
      <c r="S711" s="257"/>
      <c r="T711" s="258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9" t="s">
        <v>163</v>
      </c>
      <c r="AU711" s="259" t="s">
        <v>83</v>
      </c>
      <c r="AV711" s="14" t="s">
        <v>159</v>
      </c>
      <c r="AW711" s="14" t="s">
        <v>35</v>
      </c>
      <c r="AX711" s="14" t="s">
        <v>81</v>
      </c>
      <c r="AY711" s="259" t="s">
        <v>151</v>
      </c>
    </row>
    <row r="712" s="2" customFormat="1" ht="21.75" customHeight="1">
      <c r="A712" s="41"/>
      <c r="B712" s="42"/>
      <c r="C712" s="221" t="s">
        <v>1800</v>
      </c>
      <c r="D712" s="221" t="s">
        <v>154</v>
      </c>
      <c r="E712" s="222" t="s">
        <v>1801</v>
      </c>
      <c r="F712" s="223" t="s">
        <v>1802</v>
      </c>
      <c r="G712" s="224" t="s">
        <v>180</v>
      </c>
      <c r="H712" s="225">
        <v>0.67200000000000004</v>
      </c>
      <c r="I712" s="226"/>
      <c r="J712" s="227">
        <f>ROUND(I712*H712,2)</f>
        <v>0</v>
      </c>
      <c r="K712" s="223" t="s">
        <v>158</v>
      </c>
      <c r="L712" s="47"/>
      <c r="M712" s="228" t="s">
        <v>21</v>
      </c>
      <c r="N712" s="229" t="s">
        <v>44</v>
      </c>
      <c r="O712" s="87"/>
      <c r="P712" s="230">
        <f>O712*H712</f>
        <v>0</v>
      </c>
      <c r="Q712" s="230">
        <v>0.00022000000000000001</v>
      </c>
      <c r="R712" s="230">
        <f>Q712*H712</f>
        <v>0.00014784000000000002</v>
      </c>
      <c r="S712" s="230">
        <v>0</v>
      </c>
      <c r="T712" s="231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32" t="s">
        <v>271</v>
      </c>
      <c r="AT712" s="232" t="s">
        <v>154</v>
      </c>
      <c r="AU712" s="232" t="s">
        <v>83</v>
      </c>
      <c r="AY712" s="19" t="s">
        <v>151</v>
      </c>
      <c r="BE712" s="233">
        <f>IF(N712="základní",J712,0)</f>
        <v>0</v>
      </c>
      <c r="BF712" s="233">
        <f>IF(N712="snížená",J712,0)</f>
        <v>0</v>
      </c>
      <c r="BG712" s="233">
        <f>IF(N712="zákl. přenesená",J712,0)</f>
        <v>0</v>
      </c>
      <c r="BH712" s="233">
        <f>IF(N712="sníž. přenesená",J712,0)</f>
        <v>0</v>
      </c>
      <c r="BI712" s="233">
        <f>IF(N712="nulová",J712,0)</f>
        <v>0</v>
      </c>
      <c r="BJ712" s="19" t="s">
        <v>81</v>
      </c>
      <c r="BK712" s="233">
        <f>ROUND(I712*H712,2)</f>
        <v>0</v>
      </c>
      <c r="BL712" s="19" t="s">
        <v>271</v>
      </c>
      <c r="BM712" s="232" t="s">
        <v>1803</v>
      </c>
    </row>
    <row r="713" s="2" customFormat="1">
      <c r="A713" s="41"/>
      <c r="B713" s="42"/>
      <c r="C713" s="43"/>
      <c r="D713" s="234" t="s">
        <v>161</v>
      </c>
      <c r="E713" s="43"/>
      <c r="F713" s="235" t="s">
        <v>1804</v>
      </c>
      <c r="G713" s="43"/>
      <c r="H713" s="43"/>
      <c r="I713" s="139"/>
      <c r="J713" s="43"/>
      <c r="K713" s="43"/>
      <c r="L713" s="47"/>
      <c r="M713" s="236"/>
      <c r="N713" s="237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19" t="s">
        <v>161</v>
      </c>
      <c r="AU713" s="19" t="s">
        <v>83</v>
      </c>
    </row>
    <row r="714" s="13" customFormat="1">
      <c r="A714" s="13"/>
      <c r="B714" s="238"/>
      <c r="C714" s="239"/>
      <c r="D714" s="234" t="s">
        <v>163</v>
      </c>
      <c r="E714" s="240" t="s">
        <v>21</v>
      </c>
      <c r="F714" s="241" t="s">
        <v>1805</v>
      </c>
      <c r="G714" s="239"/>
      <c r="H714" s="242">
        <v>0.67200000000000004</v>
      </c>
      <c r="I714" s="243"/>
      <c r="J714" s="239"/>
      <c r="K714" s="239"/>
      <c r="L714" s="244"/>
      <c r="M714" s="245"/>
      <c r="N714" s="246"/>
      <c r="O714" s="246"/>
      <c r="P714" s="246"/>
      <c r="Q714" s="246"/>
      <c r="R714" s="246"/>
      <c r="S714" s="246"/>
      <c r="T714" s="247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8" t="s">
        <v>163</v>
      </c>
      <c r="AU714" s="248" t="s">
        <v>83</v>
      </c>
      <c r="AV714" s="13" t="s">
        <v>83</v>
      </c>
      <c r="AW714" s="13" t="s">
        <v>35</v>
      </c>
      <c r="AX714" s="13" t="s">
        <v>81</v>
      </c>
      <c r="AY714" s="248" t="s">
        <v>151</v>
      </c>
    </row>
    <row r="715" s="2" customFormat="1" ht="21.75" customHeight="1">
      <c r="A715" s="41"/>
      <c r="B715" s="42"/>
      <c r="C715" s="221" t="s">
        <v>1806</v>
      </c>
      <c r="D715" s="221" t="s">
        <v>154</v>
      </c>
      <c r="E715" s="222" t="s">
        <v>1279</v>
      </c>
      <c r="F715" s="223" t="s">
        <v>1280</v>
      </c>
      <c r="G715" s="224" t="s">
        <v>180</v>
      </c>
      <c r="H715" s="225">
        <v>28.699999999999999</v>
      </c>
      <c r="I715" s="226"/>
      <c r="J715" s="227">
        <f>ROUND(I715*H715,2)</f>
        <v>0</v>
      </c>
      <c r="K715" s="223" t="s">
        <v>158</v>
      </c>
      <c r="L715" s="47"/>
      <c r="M715" s="228" t="s">
        <v>21</v>
      </c>
      <c r="N715" s="229" t="s">
        <v>44</v>
      </c>
      <c r="O715" s="87"/>
      <c r="P715" s="230">
        <f>O715*H715</f>
        <v>0</v>
      </c>
      <c r="Q715" s="230">
        <v>0.00022000000000000001</v>
      </c>
      <c r="R715" s="230">
        <f>Q715*H715</f>
        <v>0.0063140000000000002</v>
      </c>
      <c r="S715" s="230">
        <v>0</v>
      </c>
      <c r="T715" s="231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32" t="s">
        <v>271</v>
      </c>
      <c r="AT715" s="232" t="s">
        <v>154</v>
      </c>
      <c r="AU715" s="232" t="s">
        <v>83</v>
      </c>
      <c r="AY715" s="19" t="s">
        <v>151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9" t="s">
        <v>81</v>
      </c>
      <c r="BK715" s="233">
        <f>ROUND(I715*H715,2)</f>
        <v>0</v>
      </c>
      <c r="BL715" s="19" t="s">
        <v>271</v>
      </c>
      <c r="BM715" s="232" t="s">
        <v>1807</v>
      </c>
    </row>
    <row r="716" s="2" customFormat="1">
      <c r="A716" s="41"/>
      <c r="B716" s="42"/>
      <c r="C716" s="43"/>
      <c r="D716" s="234" t="s">
        <v>161</v>
      </c>
      <c r="E716" s="43"/>
      <c r="F716" s="235" t="s">
        <v>1282</v>
      </c>
      <c r="G716" s="43"/>
      <c r="H716" s="43"/>
      <c r="I716" s="139"/>
      <c r="J716" s="43"/>
      <c r="K716" s="43"/>
      <c r="L716" s="47"/>
      <c r="M716" s="236"/>
      <c r="N716" s="237"/>
      <c r="O716" s="87"/>
      <c r="P716" s="87"/>
      <c r="Q716" s="87"/>
      <c r="R716" s="87"/>
      <c r="S716" s="87"/>
      <c r="T716" s="88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T716" s="19" t="s">
        <v>161</v>
      </c>
      <c r="AU716" s="19" t="s">
        <v>83</v>
      </c>
    </row>
    <row r="717" s="15" customFormat="1">
      <c r="A717" s="15"/>
      <c r="B717" s="260"/>
      <c r="C717" s="261"/>
      <c r="D717" s="234" t="s">
        <v>163</v>
      </c>
      <c r="E717" s="262" t="s">
        <v>21</v>
      </c>
      <c r="F717" s="263" t="s">
        <v>1797</v>
      </c>
      <c r="G717" s="261"/>
      <c r="H717" s="262" t="s">
        <v>21</v>
      </c>
      <c r="I717" s="264"/>
      <c r="J717" s="261"/>
      <c r="K717" s="261"/>
      <c r="L717" s="265"/>
      <c r="M717" s="266"/>
      <c r="N717" s="267"/>
      <c r="O717" s="267"/>
      <c r="P717" s="267"/>
      <c r="Q717" s="267"/>
      <c r="R717" s="267"/>
      <c r="S717" s="267"/>
      <c r="T717" s="268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9" t="s">
        <v>163</v>
      </c>
      <c r="AU717" s="269" t="s">
        <v>83</v>
      </c>
      <c r="AV717" s="15" t="s">
        <v>81</v>
      </c>
      <c r="AW717" s="15" t="s">
        <v>35</v>
      </c>
      <c r="AX717" s="15" t="s">
        <v>73</v>
      </c>
      <c r="AY717" s="269" t="s">
        <v>151</v>
      </c>
    </row>
    <row r="718" s="13" customFormat="1">
      <c r="A718" s="13"/>
      <c r="B718" s="238"/>
      <c r="C718" s="239"/>
      <c r="D718" s="234" t="s">
        <v>163</v>
      </c>
      <c r="E718" s="240" t="s">
        <v>21</v>
      </c>
      <c r="F718" s="241" t="s">
        <v>1798</v>
      </c>
      <c r="G718" s="239"/>
      <c r="H718" s="242">
        <v>21.699999999999999</v>
      </c>
      <c r="I718" s="243"/>
      <c r="J718" s="239"/>
      <c r="K718" s="239"/>
      <c r="L718" s="244"/>
      <c r="M718" s="245"/>
      <c r="N718" s="246"/>
      <c r="O718" s="246"/>
      <c r="P718" s="246"/>
      <c r="Q718" s="246"/>
      <c r="R718" s="246"/>
      <c r="S718" s="246"/>
      <c r="T718" s="247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8" t="s">
        <v>163</v>
      </c>
      <c r="AU718" s="248" t="s">
        <v>83</v>
      </c>
      <c r="AV718" s="13" t="s">
        <v>83</v>
      </c>
      <c r="AW718" s="13" t="s">
        <v>35</v>
      </c>
      <c r="AX718" s="13" t="s">
        <v>73</v>
      </c>
      <c r="AY718" s="248" t="s">
        <v>151</v>
      </c>
    </row>
    <row r="719" s="13" customFormat="1">
      <c r="A719" s="13"/>
      <c r="B719" s="238"/>
      <c r="C719" s="239"/>
      <c r="D719" s="234" t="s">
        <v>163</v>
      </c>
      <c r="E719" s="240" t="s">
        <v>21</v>
      </c>
      <c r="F719" s="241" t="s">
        <v>1799</v>
      </c>
      <c r="G719" s="239"/>
      <c r="H719" s="242">
        <v>7</v>
      </c>
      <c r="I719" s="243"/>
      <c r="J719" s="239"/>
      <c r="K719" s="239"/>
      <c r="L719" s="244"/>
      <c r="M719" s="245"/>
      <c r="N719" s="246"/>
      <c r="O719" s="246"/>
      <c r="P719" s="246"/>
      <c r="Q719" s="246"/>
      <c r="R719" s="246"/>
      <c r="S719" s="246"/>
      <c r="T719" s="24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8" t="s">
        <v>163</v>
      </c>
      <c r="AU719" s="248" t="s">
        <v>83</v>
      </c>
      <c r="AV719" s="13" t="s">
        <v>83</v>
      </c>
      <c r="AW719" s="13" t="s">
        <v>35</v>
      </c>
      <c r="AX719" s="13" t="s">
        <v>73</v>
      </c>
      <c r="AY719" s="248" t="s">
        <v>151</v>
      </c>
    </row>
    <row r="720" s="14" customFormat="1">
      <c r="A720" s="14"/>
      <c r="B720" s="249"/>
      <c r="C720" s="250"/>
      <c r="D720" s="234" t="s">
        <v>163</v>
      </c>
      <c r="E720" s="251" t="s">
        <v>21</v>
      </c>
      <c r="F720" s="252" t="s">
        <v>177</v>
      </c>
      <c r="G720" s="250"/>
      <c r="H720" s="253">
        <v>28.699999999999999</v>
      </c>
      <c r="I720" s="254"/>
      <c r="J720" s="250"/>
      <c r="K720" s="250"/>
      <c r="L720" s="255"/>
      <c r="M720" s="298"/>
      <c r="N720" s="299"/>
      <c r="O720" s="299"/>
      <c r="P720" s="299"/>
      <c r="Q720" s="299"/>
      <c r="R720" s="299"/>
      <c r="S720" s="299"/>
      <c r="T720" s="300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9" t="s">
        <v>163</v>
      </c>
      <c r="AU720" s="259" t="s">
        <v>83</v>
      </c>
      <c r="AV720" s="14" t="s">
        <v>159</v>
      </c>
      <c r="AW720" s="14" t="s">
        <v>35</v>
      </c>
      <c r="AX720" s="14" t="s">
        <v>81</v>
      </c>
      <c r="AY720" s="259" t="s">
        <v>151</v>
      </c>
    </row>
    <row r="721" s="2" customFormat="1" ht="6.96" customHeight="1">
      <c r="A721" s="41"/>
      <c r="B721" s="62"/>
      <c r="C721" s="63"/>
      <c r="D721" s="63"/>
      <c r="E721" s="63"/>
      <c r="F721" s="63"/>
      <c r="G721" s="63"/>
      <c r="H721" s="63"/>
      <c r="I721" s="169"/>
      <c r="J721" s="63"/>
      <c r="K721" s="63"/>
      <c r="L721" s="47"/>
      <c r="M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</row>
  </sheetData>
  <sheetProtection sheet="1" autoFilter="0" formatColumns="0" formatRows="0" objects="1" scenarios="1" spinCount="100000" saltValue="WRY2hc3tWrU8cszDTfM4XdQz9IG+DuVlVFWx8da45K7Qt4wbPl9PTjMpFyRoMOM9rN1I/aAfSwJuLroezmsHHw==" hashValue="+xM0iZJHY/CyhHdhBiCOwbhOA8x3njG7JEztAZYdIcOjBPzi4yCImBZY/OxQ0ys//LvMYMkoP5qWF8fd/v+qgw==" algorithmName="SHA-512" password="CC35"/>
  <autoFilter ref="C91:K72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1808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ROUND(J93,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ROUND((SUM(BE93:BE654)),  2)</f>
        <v>0</v>
      </c>
      <c r="G33" s="41"/>
      <c r="H33" s="41"/>
      <c r="I33" s="158">
        <v>0.20999999999999999</v>
      </c>
      <c r="J33" s="157">
        <f>ROUND(((SUM(BE93:BE654))*I33),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ROUND((SUM(BF93:BF654)),  2)</f>
        <v>0</v>
      </c>
      <c r="G34" s="41"/>
      <c r="H34" s="41"/>
      <c r="I34" s="158">
        <v>0.14999999999999999</v>
      </c>
      <c r="J34" s="157">
        <f>ROUND(((SUM(BF93:BF654))*I34),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ROUND((SUM(BG93:BG654)),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ROUND((SUM(BH93:BH654)),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ROUND((SUM(BI93:BI654)),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E - Levé zapadní křídlo a střední křídlo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J93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J94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123</v>
      </c>
      <c r="E61" s="189"/>
      <c r="F61" s="189"/>
      <c r="G61" s="189"/>
      <c r="H61" s="189"/>
      <c r="I61" s="190"/>
      <c r="J61" s="191">
        <f>J95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124</v>
      </c>
      <c r="E62" s="189"/>
      <c r="F62" s="189"/>
      <c r="G62" s="189"/>
      <c r="H62" s="189"/>
      <c r="I62" s="190"/>
      <c r="J62" s="191">
        <f>J118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125</v>
      </c>
      <c r="E63" s="189"/>
      <c r="F63" s="189"/>
      <c r="G63" s="189"/>
      <c r="H63" s="189"/>
      <c r="I63" s="190"/>
      <c r="J63" s="191">
        <f>J192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126</v>
      </c>
      <c r="E64" s="189"/>
      <c r="F64" s="189"/>
      <c r="G64" s="189"/>
      <c r="H64" s="189"/>
      <c r="I64" s="190"/>
      <c r="J64" s="191">
        <f>J234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9"/>
      <c r="C65" s="180"/>
      <c r="D65" s="181" t="s">
        <v>127</v>
      </c>
      <c r="E65" s="182"/>
      <c r="F65" s="182"/>
      <c r="G65" s="182"/>
      <c r="H65" s="182"/>
      <c r="I65" s="183"/>
      <c r="J65" s="184">
        <f>J243</f>
        <v>0</v>
      </c>
      <c r="K65" s="180"/>
      <c r="L65" s="18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6"/>
      <c r="C66" s="187"/>
      <c r="D66" s="188" t="s">
        <v>128</v>
      </c>
      <c r="E66" s="189"/>
      <c r="F66" s="189"/>
      <c r="G66" s="189"/>
      <c r="H66" s="189"/>
      <c r="I66" s="190"/>
      <c r="J66" s="191">
        <f>J244</f>
        <v>0</v>
      </c>
      <c r="K66" s="187"/>
      <c r="L66" s="19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6"/>
      <c r="C67" s="187"/>
      <c r="D67" s="188" t="s">
        <v>129</v>
      </c>
      <c r="E67" s="189"/>
      <c r="F67" s="189"/>
      <c r="G67" s="189"/>
      <c r="H67" s="189"/>
      <c r="I67" s="190"/>
      <c r="J67" s="191">
        <f>J279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130</v>
      </c>
      <c r="E68" s="189"/>
      <c r="F68" s="189"/>
      <c r="G68" s="189"/>
      <c r="H68" s="189"/>
      <c r="I68" s="190"/>
      <c r="J68" s="191">
        <f>J288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132</v>
      </c>
      <c r="E69" s="189"/>
      <c r="F69" s="189"/>
      <c r="G69" s="189"/>
      <c r="H69" s="189"/>
      <c r="I69" s="190"/>
      <c r="J69" s="191">
        <f>J291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133</v>
      </c>
      <c r="E70" s="189"/>
      <c r="F70" s="189"/>
      <c r="G70" s="189"/>
      <c r="H70" s="189"/>
      <c r="I70" s="190"/>
      <c r="J70" s="191">
        <f>J591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930</v>
      </c>
      <c r="E71" s="189"/>
      <c r="F71" s="189"/>
      <c r="G71" s="189"/>
      <c r="H71" s="189"/>
      <c r="I71" s="190"/>
      <c r="J71" s="191">
        <f>J621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87"/>
      <c r="D72" s="188" t="s">
        <v>931</v>
      </c>
      <c r="E72" s="189"/>
      <c r="F72" s="189"/>
      <c r="G72" s="189"/>
      <c r="H72" s="189"/>
      <c r="I72" s="190"/>
      <c r="J72" s="191">
        <f>J637</f>
        <v>0</v>
      </c>
      <c r="K72" s="187"/>
      <c r="L72" s="19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79"/>
      <c r="C73" s="180"/>
      <c r="D73" s="181" t="s">
        <v>1809</v>
      </c>
      <c r="E73" s="182"/>
      <c r="F73" s="182"/>
      <c r="G73" s="182"/>
      <c r="H73" s="182"/>
      <c r="I73" s="183"/>
      <c r="J73" s="184">
        <f>J648</f>
        <v>0</v>
      </c>
      <c r="K73" s="180"/>
      <c r="L73" s="18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139"/>
      <c r="J74" s="43"/>
      <c r="K74" s="43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169"/>
      <c r="J75" s="63"/>
      <c r="K75" s="6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172"/>
      <c r="J79" s="65"/>
      <c r="K79" s="65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5" t="s">
        <v>136</v>
      </c>
      <c r="D80" s="43"/>
      <c r="E80" s="43"/>
      <c r="F80" s="43"/>
      <c r="G80" s="43"/>
      <c r="H80" s="43"/>
      <c r="I80" s="139"/>
      <c r="J80" s="43"/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3" t="str">
        <f>E7</f>
        <v>Zateplení stropů budovy úřadu vlády ČR - Strakova akademie</v>
      </c>
      <c r="F83" s="34"/>
      <c r="G83" s="34"/>
      <c r="H83" s="34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115</v>
      </c>
      <c r="D84" s="43"/>
      <c r="E84" s="43"/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E9</f>
        <v>úsek E - Levé zapadní křídlo a střední křídlo</v>
      </c>
      <c r="F85" s="43"/>
      <c r="G85" s="43"/>
      <c r="H85" s="43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22</v>
      </c>
      <c r="D87" s="43"/>
      <c r="E87" s="43"/>
      <c r="F87" s="29" t="str">
        <f>F12</f>
        <v>nábř. Eduarda Beneše 128/4,Praha 1</v>
      </c>
      <c r="G87" s="43"/>
      <c r="H87" s="43"/>
      <c r="I87" s="143" t="s">
        <v>24</v>
      </c>
      <c r="J87" s="75" t="str">
        <f>IF(J12="","",J12)</f>
        <v>20. 7. 2020</v>
      </c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39"/>
      <c r="J88" s="43"/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4" t="s">
        <v>28</v>
      </c>
      <c r="D89" s="43"/>
      <c r="E89" s="43"/>
      <c r="F89" s="29" t="str">
        <f>E15</f>
        <v xml:space="preserve"> </v>
      </c>
      <c r="G89" s="43"/>
      <c r="H89" s="43"/>
      <c r="I89" s="143" t="s">
        <v>34</v>
      </c>
      <c r="J89" s="39" t="str">
        <f>E21</f>
        <v xml:space="preserve"> </v>
      </c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32</v>
      </c>
      <c r="D90" s="43"/>
      <c r="E90" s="43"/>
      <c r="F90" s="29" t="str">
        <f>IF(E18="","",E18)</f>
        <v>Vyplň údaj</v>
      </c>
      <c r="G90" s="43"/>
      <c r="H90" s="43"/>
      <c r="I90" s="143" t="s">
        <v>36</v>
      </c>
      <c r="J90" s="39" t="str">
        <f>E24</f>
        <v xml:space="preserve"> </v>
      </c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139"/>
      <c r="J91" s="43"/>
      <c r="K91" s="43"/>
      <c r="L91" s="14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193"/>
      <c r="B92" s="194"/>
      <c r="C92" s="195" t="s">
        <v>137</v>
      </c>
      <c r="D92" s="196" t="s">
        <v>58</v>
      </c>
      <c r="E92" s="196" t="s">
        <v>54</v>
      </c>
      <c r="F92" s="196" t="s">
        <v>55</v>
      </c>
      <c r="G92" s="196" t="s">
        <v>138</v>
      </c>
      <c r="H92" s="196" t="s">
        <v>139</v>
      </c>
      <c r="I92" s="197" t="s">
        <v>140</v>
      </c>
      <c r="J92" s="196" t="s">
        <v>119</v>
      </c>
      <c r="K92" s="198" t="s">
        <v>141</v>
      </c>
      <c r="L92" s="199"/>
      <c r="M92" s="95" t="s">
        <v>21</v>
      </c>
      <c r="N92" s="96" t="s">
        <v>43</v>
      </c>
      <c r="O92" s="96" t="s">
        <v>142</v>
      </c>
      <c r="P92" s="96" t="s">
        <v>143</v>
      </c>
      <c r="Q92" s="96" t="s">
        <v>144</v>
      </c>
      <c r="R92" s="96" t="s">
        <v>145</v>
      </c>
      <c r="S92" s="96" t="s">
        <v>146</v>
      </c>
      <c r="T92" s="97" t="s">
        <v>147</v>
      </c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</row>
    <row r="93" s="2" customFormat="1" ht="22.8" customHeight="1">
      <c r="A93" s="41"/>
      <c r="B93" s="42"/>
      <c r="C93" s="102" t="s">
        <v>148</v>
      </c>
      <c r="D93" s="43"/>
      <c r="E93" s="43"/>
      <c r="F93" s="43"/>
      <c r="G93" s="43"/>
      <c r="H93" s="43"/>
      <c r="I93" s="139"/>
      <c r="J93" s="200">
        <f>BK93</f>
        <v>0</v>
      </c>
      <c r="K93" s="43"/>
      <c r="L93" s="47"/>
      <c r="M93" s="98"/>
      <c r="N93" s="201"/>
      <c r="O93" s="99"/>
      <c r="P93" s="202">
        <f>P94+P243+P648</f>
        <v>0</v>
      </c>
      <c r="Q93" s="99"/>
      <c r="R93" s="202">
        <f>R94+R243+R648</f>
        <v>11.192997269999999</v>
      </c>
      <c r="S93" s="99"/>
      <c r="T93" s="203">
        <f>T94+T243+T648</f>
        <v>10.933357000000001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72</v>
      </c>
      <c r="AU93" s="19" t="s">
        <v>120</v>
      </c>
      <c r="BK93" s="204">
        <f>BK94+BK243+BK648</f>
        <v>0</v>
      </c>
    </row>
    <row r="94" s="12" customFormat="1" ht="25.92" customHeight="1">
      <c r="A94" s="12"/>
      <c r="B94" s="205"/>
      <c r="C94" s="206"/>
      <c r="D94" s="207" t="s">
        <v>72</v>
      </c>
      <c r="E94" s="208" t="s">
        <v>149</v>
      </c>
      <c r="F94" s="208" t="s">
        <v>150</v>
      </c>
      <c r="G94" s="206"/>
      <c r="H94" s="206"/>
      <c r="I94" s="209"/>
      <c r="J94" s="210">
        <f>BK94</f>
        <v>0</v>
      </c>
      <c r="K94" s="206"/>
      <c r="L94" s="211"/>
      <c r="M94" s="212"/>
      <c r="N94" s="213"/>
      <c r="O94" s="213"/>
      <c r="P94" s="214">
        <f>P95+P118+P192+P234</f>
        <v>0</v>
      </c>
      <c r="Q94" s="213"/>
      <c r="R94" s="214">
        <f>R95+R118+R192+R234</f>
        <v>0.17073822</v>
      </c>
      <c r="S94" s="213"/>
      <c r="T94" s="215">
        <f>T95+T118+T192+T234</f>
        <v>7.2318800000000003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6" t="s">
        <v>81</v>
      </c>
      <c r="AT94" s="217" t="s">
        <v>72</v>
      </c>
      <c r="AU94" s="217" t="s">
        <v>73</v>
      </c>
      <c r="AY94" s="216" t="s">
        <v>151</v>
      </c>
      <c r="BK94" s="218">
        <f>BK95+BK118+BK192+BK234</f>
        <v>0</v>
      </c>
    </row>
    <row r="95" s="12" customFormat="1" ht="22.8" customHeight="1">
      <c r="A95" s="12"/>
      <c r="B95" s="205"/>
      <c r="C95" s="206"/>
      <c r="D95" s="207" t="s">
        <v>72</v>
      </c>
      <c r="E95" s="219" t="s">
        <v>165</v>
      </c>
      <c r="F95" s="219" t="s">
        <v>166</v>
      </c>
      <c r="G95" s="206"/>
      <c r="H95" s="206"/>
      <c r="I95" s="209"/>
      <c r="J95" s="220">
        <f>BK95</f>
        <v>0</v>
      </c>
      <c r="K95" s="206"/>
      <c r="L95" s="211"/>
      <c r="M95" s="212"/>
      <c r="N95" s="213"/>
      <c r="O95" s="213"/>
      <c r="P95" s="214">
        <f>SUM(P96:P117)</f>
        <v>0</v>
      </c>
      <c r="Q95" s="213"/>
      <c r="R95" s="214">
        <f>SUM(R96:R117)</f>
        <v>0.16601002000000001</v>
      </c>
      <c r="S95" s="213"/>
      <c r="T95" s="215">
        <f>SUM(T96:T117)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6" t="s">
        <v>81</v>
      </c>
      <c r="AT95" s="217" t="s">
        <v>72</v>
      </c>
      <c r="AU95" s="217" t="s">
        <v>81</v>
      </c>
      <c r="AY95" s="216" t="s">
        <v>151</v>
      </c>
      <c r="BK95" s="218">
        <f>SUM(BK96:BK117)</f>
        <v>0</v>
      </c>
    </row>
    <row r="96" s="2" customFormat="1" ht="21.75" customHeight="1">
      <c r="A96" s="41"/>
      <c r="B96" s="42"/>
      <c r="C96" s="221" t="s">
        <v>81</v>
      </c>
      <c r="D96" s="221" t="s">
        <v>154</v>
      </c>
      <c r="E96" s="222" t="s">
        <v>1338</v>
      </c>
      <c r="F96" s="223" t="s">
        <v>1339</v>
      </c>
      <c r="G96" s="224" t="s">
        <v>173</v>
      </c>
      <c r="H96" s="225">
        <v>0.012999999999999999</v>
      </c>
      <c r="I96" s="226"/>
      <c r="J96" s="227">
        <f>ROUND(I96*H96,2)</f>
        <v>0</v>
      </c>
      <c r="K96" s="223" t="s">
        <v>158</v>
      </c>
      <c r="L96" s="47"/>
      <c r="M96" s="228" t="s">
        <v>21</v>
      </c>
      <c r="N96" s="229" t="s">
        <v>44</v>
      </c>
      <c r="O96" s="87"/>
      <c r="P96" s="230">
        <f>O96*H96</f>
        <v>0</v>
      </c>
      <c r="Q96" s="230">
        <v>2.2563399999999998</v>
      </c>
      <c r="R96" s="230">
        <f>Q96*H96</f>
        <v>0.029332419999999994</v>
      </c>
      <c r="S96" s="230">
        <v>0</v>
      </c>
      <c r="T96" s="231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32" t="s">
        <v>159</v>
      </c>
      <c r="AT96" s="232" t="s">
        <v>154</v>
      </c>
      <c r="AU96" s="232" t="s">
        <v>83</v>
      </c>
      <c r="AY96" s="19" t="s">
        <v>151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19" t="s">
        <v>81</v>
      </c>
      <c r="BK96" s="233">
        <f>ROUND(I96*H96,2)</f>
        <v>0</v>
      </c>
      <c r="BL96" s="19" t="s">
        <v>159</v>
      </c>
      <c r="BM96" s="232" t="s">
        <v>1810</v>
      </c>
    </row>
    <row r="97" s="2" customFormat="1">
      <c r="A97" s="41"/>
      <c r="B97" s="42"/>
      <c r="C97" s="43"/>
      <c r="D97" s="234" t="s">
        <v>161</v>
      </c>
      <c r="E97" s="43"/>
      <c r="F97" s="235" t="s">
        <v>1341</v>
      </c>
      <c r="G97" s="43"/>
      <c r="H97" s="43"/>
      <c r="I97" s="139"/>
      <c r="J97" s="43"/>
      <c r="K97" s="43"/>
      <c r="L97" s="47"/>
      <c r="M97" s="236"/>
      <c r="N97" s="237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161</v>
      </c>
      <c r="AU97" s="19" t="s">
        <v>83</v>
      </c>
    </row>
    <row r="98" s="15" customFormat="1">
      <c r="A98" s="15"/>
      <c r="B98" s="260"/>
      <c r="C98" s="261"/>
      <c r="D98" s="234" t="s">
        <v>163</v>
      </c>
      <c r="E98" s="262" t="s">
        <v>21</v>
      </c>
      <c r="F98" s="263" t="s">
        <v>1811</v>
      </c>
      <c r="G98" s="261"/>
      <c r="H98" s="262" t="s">
        <v>21</v>
      </c>
      <c r="I98" s="264"/>
      <c r="J98" s="261"/>
      <c r="K98" s="261"/>
      <c r="L98" s="265"/>
      <c r="M98" s="266"/>
      <c r="N98" s="267"/>
      <c r="O98" s="267"/>
      <c r="P98" s="267"/>
      <c r="Q98" s="267"/>
      <c r="R98" s="267"/>
      <c r="S98" s="267"/>
      <c r="T98" s="268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9" t="s">
        <v>163</v>
      </c>
      <c r="AU98" s="269" t="s">
        <v>83</v>
      </c>
      <c r="AV98" s="15" t="s">
        <v>81</v>
      </c>
      <c r="AW98" s="15" t="s">
        <v>35</v>
      </c>
      <c r="AX98" s="15" t="s">
        <v>73</v>
      </c>
      <c r="AY98" s="269" t="s">
        <v>151</v>
      </c>
    </row>
    <row r="99" s="13" customFormat="1">
      <c r="A99" s="13"/>
      <c r="B99" s="238"/>
      <c r="C99" s="239"/>
      <c r="D99" s="234" t="s">
        <v>163</v>
      </c>
      <c r="E99" s="240" t="s">
        <v>21</v>
      </c>
      <c r="F99" s="241" t="s">
        <v>1812</v>
      </c>
      <c r="G99" s="239"/>
      <c r="H99" s="242">
        <v>0.012999999999999999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8" t="s">
        <v>163</v>
      </c>
      <c r="AU99" s="248" t="s">
        <v>83</v>
      </c>
      <c r="AV99" s="13" t="s">
        <v>83</v>
      </c>
      <c r="AW99" s="13" t="s">
        <v>35</v>
      </c>
      <c r="AX99" s="13" t="s">
        <v>73</v>
      </c>
      <c r="AY99" s="248" t="s">
        <v>151</v>
      </c>
    </row>
    <row r="100" s="14" customFormat="1">
      <c r="A100" s="14"/>
      <c r="B100" s="249"/>
      <c r="C100" s="250"/>
      <c r="D100" s="234" t="s">
        <v>163</v>
      </c>
      <c r="E100" s="251" t="s">
        <v>21</v>
      </c>
      <c r="F100" s="252" t="s">
        <v>177</v>
      </c>
      <c r="G100" s="250"/>
      <c r="H100" s="253">
        <v>0.012999999999999999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9" t="s">
        <v>163</v>
      </c>
      <c r="AU100" s="259" t="s">
        <v>83</v>
      </c>
      <c r="AV100" s="14" t="s">
        <v>159</v>
      </c>
      <c r="AW100" s="14" t="s">
        <v>35</v>
      </c>
      <c r="AX100" s="14" t="s">
        <v>81</v>
      </c>
      <c r="AY100" s="259" t="s">
        <v>151</v>
      </c>
    </row>
    <row r="101" s="2" customFormat="1" ht="21.75" customHeight="1">
      <c r="A101" s="41"/>
      <c r="B101" s="42"/>
      <c r="C101" s="221" t="s">
        <v>83</v>
      </c>
      <c r="D101" s="221" t="s">
        <v>154</v>
      </c>
      <c r="E101" s="222" t="s">
        <v>1813</v>
      </c>
      <c r="F101" s="223" t="s">
        <v>1814</v>
      </c>
      <c r="G101" s="224" t="s">
        <v>157</v>
      </c>
      <c r="H101" s="225">
        <v>1</v>
      </c>
      <c r="I101" s="226"/>
      <c r="J101" s="227">
        <f>ROUND(I101*H101,2)</f>
        <v>0</v>
      </c>
      <c r="K101" s="223" t="s">
        <v>21</v>
      </c>
      <c r="L101" s="47"/>
      <c r="M101" s="228" t="s">
        <v>21</v>
      </c>
      <c r="N101" s="229" t="s">
        <v>44</v>
      </c>
      <c r="O101" s="87"/>
      <c r="P101" s="230">
        <f>O101*H101</f>
        <v>0</v>
      </c>
      <c r="Q101" s="230">
        <v>0.0843</v>
      </c>
      <c r="R101" s="230">
        <f>Q101*H101</f>
        <v>0.0843</v>
      </c>
      <c r="S101" s="230">
        <v>0</v>
      </c>
      <c r="T101" s="231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32" t="s">
        <v>159</v>
      </c>
      <c r="AT101" s="232" t="s">
        <v>154</v>
      </c>
      <c r="AU101" s="232" t="s">
        <v>83</v>
      </c>
      <c r="AY101" s="19" t="s">
        <v>151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19" t="s">
        <v>81</v>
      </c>
      <c r="BK101" s="233">
        <f>ROUND(I101*H101,2)</f>
        <v>0</v>
      </c>
      <c r="BL101" s="19" t="s">
        <v>159</v>
      </c>
      <c r="BM101" s="232" t="s">
        <v>1815</v>
      </c>
    </row>
    <row r="102" s="2" customFormat="1">
      <c r="A102" s="41"/>
      <c r="B102" s="42"/>
      <c r="C102" s="43"/>
      <c r="D102" s="234" t="s">
        <v>161</v>
      </c>
      <c r="E102" s="43"/>
      <c r="F102" s="235" t="s">
        <v>1814</v>
      </c>
      <c r="G102" s="43"/>
      <c r="H102" s="43"/>
      <c r="I102" s="139"/>
      <c r="J102" s="43"/>
      <c r="K102" s="43"/>
      <c r="L102" s="47"/>
      <c r="M102" s="236"/>
      <c r="N102" s="237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161</v>
      </c>
      <c r="AU102" s="19" t="s">
        <v>83</v>
      </c>
    </row>
    <row r="103" s="2" customFormat="1" ht="21.75" customHeight="1">
      <c r="A103" s="41"/>
      <c r="B103" s="42"/>
      <c r="C103" s="221" t="s">
        <v>152</v>
      </c>
      <c r="D103" s="221" t="s">
        <v>154</v>
      </c>
      <c r="E103" s="222" t="s">
        <v>191</v>
      </c>
      <c r="F103" s="223" t="s">
        <v>192</v>
      </c>
      <c r="G103" s="224" t="s">
        <v>173</v>
      </c>
      <c r="H103" s="225">
        <v>0.021000000000000001</v>
      </c>
      <c r="I103" s="226"/>
      <c r="J103" s="227">
        <f>ROUND(I103*H103,2)</f>
        <v>0</v>
      </c>
      <c r="K103" s="223" t="s">
        <v>21</v>
      </c>
      <c r="L103" s="47"/>
      <c r="M103" s="228" t="s">
        <v>21</v>
      </c>
      <c r="N103" s="229" t="s">
        <v>44</v>
      </c>
      <c r="O103" s="87"/>
      <c r="P103" s="230">
        <f>O103*H103</f>
        <v>0</v>
      </c>
      <c r="Q103" s="230">
        <v>1.8</v>
      </c>
      <c r="R103" s="230">
        <f>Q103*H103</f>
        <v>0.0378</v>
      </c>
      <c r="S103" s="230">
        <v>0</v>
      </c>
      <c r="T103" s="231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32" t="s">
        <v>159</v>
      </c>
      <c r="AT103" s="232" t="s">
        <v>154</v>
      </c>
      <c r="AU103" s="232" t="s">
        <v>83</v>
      </c>
      <c r="AY103" s="19" t="s">
        <v>151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19" t="s">
        <v>81</v>
      </c>
      <c r="BK103" s="233">
        <f>ROUND(I103*H103,2)</f>
        <v>0</v>
      </c>
      <c r="BL103" s="19" t="s">
        <v>159</v>
      </c>
      <c r="BM103" s="232" t="s">
        <v>1816</v>
      </c>
    </row>
    <row r="104" s="2" customFormat="1">
      <c r="A104" s="41"/>
      <c r="B104" s="42"/>
      <c r="C104" s="43"/>
      <c r="D104" s="234" t="s">
        <v>161</v>
      </c>
      <c r="E104" s="43"/>
      <c r="F104" s="235" t="s">
        <v>194</v>
      </c>
      <c r="G104" s="43"/>
      <c r="H104" s="43"/>
      <c r="I104" s="139"/>
      <c r="J104" s="43"/>
      <c r="K104" s="43"/>
      <c r="L104" s="47"/>
      <c r="M104" s="236"/>
      <c r="N104" s="23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161</v>
      </c>
      <c r="AU104" s="19" t="s">
        <v>83</v>
      </c>
    </row>
    <row r="105" s="15" customFormat="1">
      <c r="A105" s="15"/>
      <c r="B105" s="260"/>
      <c r="C105" s="261"/>
      <c r="D105" s="234" t="s">
        <v>163</v>
      </c>
      <c r="E105" s="262" t="s">
        <v>21</v>
      </c>
      <c r="F105" s="263" t="s">
        <v>1811</v>
      </c>
      <c r="G105" s="261"/>
      <c r="H105" s="262" t="s">
        <v>21</v>
      </c>
      <c r="I105" s="264"/>
      <c r="J105" s="261"/>
      <c r="K105" s="261"/>
      <c r="L105" s="265"/>
      <c r="M105" s="266"/>
      <c r="N105" s="267"/>
      <c r="O105" s="267"/>
      <c r="P105" s="267"/>
      <c r="Q105" s="267"/>
      <c r="R105" s="267"/>
      <c r="S105" s="267"/>
      <c r="T105" s="26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9" t="s">
        <v>163</v>
      </c>
      <c r="AU105" s="269" t="s">
        <v>83</v>
      </c>
      <c r="AV105" s="15" t="s">
        <v>81</v>
      </c>
      <c r="AW105" s="15" t="s">
        <v>35</v>
      </c>
      <c r="AX105" s="15" t="s">
        <v>73</v>
      </c>
      <c r="AY105" s="269" t="s">
        <v>151</v>
      </c>
    </row>
    <row r="106" s="13" customFormat="1">
      <c r="A106" s="13"/>
      <c r="B106" s="238"/>
      <c r="C106" s="239"/>
      <c r="D106" s="234" t="s">
        <v>163</v>
      </c>
      <c r="E106" s="240" t="s">
        <v>21</v>
      </c>
      <c r="F106" s="241" t="s">
        <v>1812</v>
      </c>
      <c r="G106" s="239"/>
      <c r="H106" s="242">
        <v>0.012999999999999999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8" t="s">
        <v>163</v>
      </c>
      <c r="AU106" s="248" t="s">
        <v>83</v>
      </c>
      <c r="AV106" s="13" t="s">
        <v>83</v>
      </c>
      <c r="AW106" s="13" t="s">
        <v>35</v>
      </c>
      <c r="AX106" s="13" t="s">
        <v>73</v>
      </c>
      <c r="AY106" s="248" t="s">
        <v>151</v>
      </c>
    </row>
    <row r="107" s="15" customFormat="1">
      <c r="A107" s="15"/>
      <c r="B107" s="260"/>
      <c r="C107" s="261"/>
      <c r="D107" s="234" t="s">
        <v>163</v>
      </c>
      <c r="E107" s="262" t="s">
        <v>21</v>
      </c>
      <c r="F107" s="263" t="s">
        <v>1817</v>
      </c>
      <c r="G107" s="261"/>
      <c r="H107" s="262" t="s">
        <v>21</v>
      </c>
      <c r="I107" s="264"/>
      <c r="J107" s="261"/>
      <c r="K107" s="261"/>
      <c r="L107" s="265"/>
      <c r="M107" s="266"/>
      <c r="N107" s="267"/>
      <c r="O107" s="267"/>
      <c r="P107" s="267"/>
      <c r="Q107" s="267"/>
      <c r="R107" s="267"/>
      <c r="S107" s="267"/>
      <c r="T107" s="268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9" t="s">
        <v>163</v>
      </c>
      <c r="AU107" s="269" t="s">
        <v>83</v>
      </c>
      <c r="AV107" s="15" t="s">
        <v>81</v>
      </c>
      <c r="AW107" s="15" t="s">
        <v>35</v>
      </c>
      <c r="AX107" s="15" t="s">
        <v>73</v>
      </c>
      <c r="AY107" s="269" t="s">
        <v>151</v>
      </c>
    </row>
    <row r="108" s="13" customFormat="1">
      <c r="A108" s="13"/>
      <c r="B108" s="238"/>
      <c r="C108" s="239"/>
      <c r="D108" s="234" t="s">
        <v>163</v>
      </c>
      <c r="E108" s="240" t="s">
        <v>21</v>
      </c>
      <c r="F108" s="241" t="s">
        <v>1818</v>
      </c>
      <c r="G108" s="239"/>
      <c r="H108" s="242">
        <v>0.0080000000000000002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8" t="s">
        <v>163</v>
      </c>
      <c r="AU108" s="248" t="s">
        <v>83</v>
      </c>
      <c r="AV108" s="13" t="s">
        <v>83</v>
      </c>
      <c r="AW108" s="13" t="s">
        <v>35</v>
      </c>
      <c r="AX108" s="13" t="s">
        <v>73</v>
      </c>
      <c r="AY108" s="248" t="s">
        <v>151</v>
      </c>
    </row>
    <row r="109" s="14" customFormat="1">
      <c r="A109" s="14"/>
      <c r="B109" s="249"/>
      <c r="C109" s="250"/>
      <c r="D109" s="234" t="s">
        <v>163</v>
      </c>
      <c r="E109" s="251" t="s">
        <v>21</v>
      </c>
      <c r="F109" s="252" t="s">
        <v>177</v>
      </c>
      <c r="G109" s="250"/>
      <c r="H109" s="253">
        <v>0.020999999999999998</v>
      </c>
      <c r="I109" s="254"/>
      <c r="J109" s="250"/>
      <c r="K109" s="250"/>
      <c r="L109" s="255"/>
      <c r="M109" s="256"/>
      <c r="N109" s="257"/>
      <c r="O109" s="257"/>
      <c r="P109" s="257"/>
      <c r="Q109" s="257"/>
      <c r="R109" s="257"/>
      <c r="S109" s="257"/>
      <c r="T109" s="25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9" t="s">
        <v>163</v>
      </c>
      <c r="AU109" s="259" t="s">
        <v>83</v>
      </c>
      <c r="AV109" s="14" t="s">
        <v>159</v>
      </c>
      <c r="AW109" s="14" t="s">
        <v>35</v>
      </c>
      <c r="AX109" s="14" t="s">
        <v>81</v>
      </c>
      <c r="AY109" s="259" t="s">
        <v>151</v>
      </c>
    </row>
    <row r="110" s="2" customFormat="1" ht="16.5" customHeight="1">
      <c r="A110" s="41"/>
      <c r="B110" s="42"/>
      <c r="C110" s="221" t="s">
        <v>159</v>
      </c>
      <c r="D110" s="221" t="s">
        <v>154</v>
      </c>
      <c r="E110" s="222" t="s">
        <v>731</v>
      </c>
      <c r="F110" s="223" t="s">
        <v>732</v>
      </c>
      <c r="G110" s="224" t="s">
        <v>180</v>
      </c>
      <c r="H110" s="225">
        <v>0.16</v>
      </c>
      <c r="I110" s="226"/>
      <c r="J110" s="227">
        <f>ROUND(I110*H110,2)</f>
        <v>0</v>
      </c>
      <c r="K110" s="223" t="s">
        <v>21</v>
      </c>
      <c r="L110" s="47"/>
      <c r="M110" s="228" t="s">
        <v>21</v>
      </c>
      <c r="N110" s="229" t="s">
        <v>44</v>
      </c>
      <c r="O110" s="87"/>
      <c r="P110" s="230">
        <f>O110*H110</f>
        <v>0</v>
      </c>
      <c r="Q110" s="230">
        <v>0.067360000000000003</v>
      </c>
      <c r="R110" s="230">
        <f>Q110*H110</f>
        <v>0.0107776</v>
      </c>
      <c r="S110" s="230">
        <v>0</v>
      </c>
      <c r="T110" s="231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32" t="s">
        <v>159</v>
      </c>
      <c r="AT110" s="232" t="s">
        <v>154</v>
      </c>
      <c r="AU110" s="232" t="s">
        <v>83</v>
      </c>
      <c r="AY110" s="19" t="s">
        <v>151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19" t="s">
        <v>81</v>
      </c>
      <c r="BK110" s="233">
        <f>ROUND(I110*H110,2)</f>
        <v>0</v>
      </c>
      <c r="BL110" s="19" t="s">
        <v>159</v>
      </c>
      <c r="BM110" s="232" t="s">
        <v>1819</v>
      </c>
    </row>
    <row r="111" s="2" customFormat="1">
      <c r="A111" s="41"/>
      <c r="B111" s="42"/>
      <c r="C111" s="43"/>
      <c r="D111" s="234" t="s">
        <v>161</v>
      </c>
      <c r="E111" s="43"/>
      <c r="F111" s="235" t="s">
        <v>734</v>
      </c>
      <c r="G111" s="43"/>
      <c r="H111" s="43"/>
      <c r="I111" s="139"/>
      <c r="J111" s="43"/>
      <c r="K111" s="43"/>
      <c r="L111" s="47"/>
      <c r="M111" s="236"/>
      <c r="N111" s="237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161</v>
      </c>
      <c r="AU111" s="19" t="s">
        <v>83</v>
      </c>
    </row>
    <row r="112" s="13" customFormat="1">
      <c r="A112" s="13"/>
      <c r="B112" s="238"/>
      <c r="C112" s="239"/>
      <c r="D112" s="234" t="s">
        <v>163</v>
      </c>
      <c r="E112" s="240" t="s">
        <v>21</v>
      </c>
      <c r="F112" s="241" t="s">
        <v>1820</v>
      </c>
      <c r="G112" s="239"/>
      <c r="H112" s="242">
        <v>0.16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8" t="s">
        <v>163</v>
      </c>
      <c r="AU112" s="248" t="s">
        <v>83</v>
      </c>
      <c r="AV112" s="13" t="s">
        <v>83</v>
      </c>
      <c r="AW112" s="13" t="s">
        <v>35</v>
      </c>
      <c r="AX112" s="13" t="s">
        <v>73</v>
      </c>
      <c r="AY112" s="248" t="s">
        <v>151</v>
      </c>
    </row>
    <row r="113" s="14" customFormat="1">
      <c r="A113" s="14"/>
      <c r="B113" s="249"/>
      <c r="C113" s="250"/>
      <c r="D113" s="234" t="s">
        <v>163</v>
      </c>
      <c r="E113" s="251" t="s">
        <v>21</v>
      </c>
      <c r="F113" s="252" t="s">
        <v>177</v>
      </c>
      <c r="G113" s="250"/>
      <c r="H113" s="253">
        <v>0.16</v>
      </c>
      <c r="I113" s="254"/>
      <c r="J113" s="250"/>
      <c r="K113" s="250"/>
      <c r="L113" s="255"/>
      <c r="M113" s="256"/>
      <c r="N113" s="257"/>
      <c r="O113" s="257"/>
      <c r="P113" s="257"/>
      <c r="Q113" s="257"/>
      <c r="R113" s="257"/>
      <c r="S113" s="257"/>
      <c r="T113" s="25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9" t="s">
        <v>163</v>
      </c>
      <c r="AU113" s="259" t="s">
        <v>83</v>
      </c>
      <c r="AV113" s="14" t="s">
        <v>159</v>
      </c>
      <c r="AW113" s="14" t="s">
        <v>35</v>
      </c>
      <c r="AX113" s="14" t="s">
        <v>81</v>
      </c>
      <c r="AY113" s="259" t="s">
        <v>151</v>
      </c>
    </row>
    <row r="114" s="2" customFormat="1" ht="16.5" customHeight="1">
      <c r="A114" s="41"/>
      <c r="B114" s="42"/>
      <c r="C114" s="281" t="s">
        <v>185</v>
      </c>
      <c r="D114" s="281" t="s">
        <v>407</v>
      </c>
      <c r="E114" s="282" t="s">
        <v>736</v>
      </c>
      <c r="F114" s="283" t="s">
        <v>737</v>
      </c>
      <c r="G114" s="284" t="s">
        <v>157</v>
      </c>
      <c r="H114" s="285">
        <v>2</v>
      </c>
      <c r="I114" s="286"/>
      <c r="J114" s="287">
        <f>ROUND(I114*H114,2)</f>
        <v>0</v>
      </c>
      <c r="K114" s="283" t="s">
        <v>158</v>
      </c>
      <c r="L114" s="288"/>
      <c r="M114" s="289" t="s">
        <v>21</v>
      </c>
      <c r="N114" s="290" t="s">
        <v>44</v>
      </c>
      <c r="O114" s="87"/>
      <c r="P114" s="230">
        <f>O114*H114</f>
        <v>0</v>
      </c>
      <c r="Q114" s="230">
        <v>0.0019</v>
      </c>
      <c r="R114" s="230">
        <f>Q114*H114</f>
        <v>0.0038</v>
      </c>
      <c r="S114" s="230">
        <v>0</v>
      </c>
      <c r="T114" s="231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32" t="s">
        <v>204</v>
      </c>
      <c r="AT114" s="232" t="s">
        <v>407</v>
      </c>
      <c r="AU114" s="232" t="s">
        <v>83</v>
      </c>
      <c r="AY114" s="19" t="s">
        <v>151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19" t="s">
        <v>81</v>
      </c>
      <c r="BK114" s="233">
        <f>ROUND(I114*H114,2)</f>
        <v>0</v>
      </c>
      <c r="BL114" s="19" t="s">
        <v>159</v>
      </c>
      <c r="BM114" s="232" t="s">
        <v>1821</v>
      </c>
    </row>
    <row r="115" s="2" customFormat="1">
      <c r="A115" s="41"/>
      <c r="B115" s="42"/>
      <c r="C115" s="43"/>
      <c r="D115" s="234" t="s">
        <v>161</v>
      </c>
      <c r="E115" s="43"/>
      <c r="F115" s="235" t="s">
        <v>737</v>
      </c>
      <c r="G115" s="43"/>
      <c r="H115" s="43"/>
      <c r="I115" s="139"/>
      <c r="J115" s="43"/>
      <c r="K115" s="43"/>
      <c r="L115" s="47"/>
      <c r="M115" s="236"/>
      <c r="N115" s="23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161</v>
      </c>
      <c r="AU115" s="19" t="s">
        <v>83</v>
      </c>
    </row>
    <row r="116" s="15" customFormat="1">
      <c r="A116" s="15"/>
      <c r="B116" s="260"/>
      <c r="C116" s="261"/>
      <c r="D116" s="234" t="s">
        <v>163</v>
      </c>
      <c r="E116" s="262" t="s">
        <v>21</v>
      </c>
      <c r="F116" s="263" t="s">
        <v>739</v>
      </c>
      <c r="G116" s="261"/>
      <c r="H116" s="262" t="s">
        <v>21</v>
      </c>
      <c r="I116" s="264"/>
      <c r="J116" s="261"/>
      <c r="K116" s="261"/>
      <c r="L116" s="265"/>
      <c r="M116" s="266"/>
      <c r="N116" s="267"/>
      <c r="O116" s="267"/>
      <c r="P116" s="267"/>
      <c r="Q116" s="267"/>
      <c r="R116" s="267"/>
      <c r="S116" s="267"/>
      <c r="T116" s="26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9" t="s">
        <v>163</v>
      </c>
      <c r="AU116" s="269" t="s">
        <v>83</v>
      </c>
      <c r="AV116" s="15" t="s">
        <v>81</v>
      </c>
      <c r="AW116" s="15" t="s">
        <v>35</v>
      </c>
      <c r="AX116" s="15" t="s">
        <v>73</v>
      </c>
      <c r="AY116" s="269" t="s">
        <v>151</v>
      </c>
    </row>
    <row r="117" s="13" customFormat="1">
      <c r="A117" s="13"/>
      <c r="B117" s="238"/>
      <c r="C117" s="239"/>
      <c r="D117" s="234" t="s">
        <v>163</v>
      </c>
      <c r="E117" s="240" t="s">
        <v>21</v>
      </c>
      <c r="F117" s="241" t="s">
        <v>970</v>
      </c>
      <c r="G117" s="239"/>
      <c r="H117" s="242">
        <v>2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163</v>
      </c>
      <c r="AU117" s="248" t="s">
        <v>83</v>
      </c>
      <c r="AV117" s="13" t="s">
        <v>83</v>
      </c>
      <c r="AW117" s="13" t="s">
        <v>35</v>
      </c>
      <c r="AX117" s="13" t="s">
        <v>81</v>
      </c>
      <c r="AY117" s="248" t="s">
        <v>151</v>
      </c>
    </row>
    <row r="118" s="12" customFormat="1" ht="22.8" customHeight="1">
      <c r="A118" s="12"/>
      <c r="B118" s="205"/>
      <c r="C118" s="206"/>
      <c r="D118" s="207" t="s">
        <v>72</v>
      </c>
      <c r="E118" s="219" t="s">
        <v>196</v>
      </c>
      <c r="F118" s="219" t="s">
        <v>197</v>
      </c>
      <c r="G118" s="206"/>
      <c r="H118" s="206"/>
      <c r="I118" s="209"/>
      <c r="J118" s="220">
        <f>BK118</f>
        <v>0</v>
      </c>
      <c r="K118" s="206"/>
      <c r="L118" s="211"/>
      <c r="M118" s="212"/>
      <c r="N118" s="213"/>
      <c r="O118" s="213"/>
      <c r="P118" s="214">
        <f>SUM(P119:P191)</f>
        <v>0</v>
      </c>
      <c r="Q118" s="213"/>
      <c r="R118" s="214">
        <f>SUM(R119:R191)</f>
        <v>0.0047282000000000001</v>
      </c>
      <c r="S118" s="213"/>
      <c r="T118" s="215">
        <f>SUM(T119:T191)</f>
        <v>0.48187999999999998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6" t="s">
        <v>81</v>
      </c>
      <c r="AT118" s="217" t="s">
        <v>72</v>
      </c>
      <c r="AU118" s="217" t="s">
        <v>81</v>
      </c>
      <c r="AY118" s="216" t="s">
        <v>151</v>
      </c>
      <c r="BK118" s="218">
        <f>SUM(BK119:BK191)</f>
        <v>0</v>
      </c>
    </row>
    <row r="119" s="2" customFormat="1" ht="21.75" customHeight="1">
      <c r="A119" s="41"/>
      <c r="B119" s="42"/>
      <c r="C119" s="221" t="s">
        <v>165</v>
      </c>
      <c r="D119" s="221" t="s">
        <v>154</v>
      </c>
      <c r="E119" s="222" t="s">
        <v>205</v>
      </c>
      <c r="F119" s="223" t="s">
        <v>206</v>
      </c>
      <c r="G119" s="224" t="s">
        <v>180</v>
      </c>
      <c r="H119" s="225">
        <v>470.81999999999999</v>
      </c>
      <c r="I119" s="226"/>
      <c r="J119" s="227">
        <f>ROUND(I119*H119,2)</f>
        <v>0</v>
      </c>
      <c r="K119" s="223" t="s">
        <v>21</v>
      </c>
      <c r="L119" s="47"/>
      <c r="M119" s="228" t="s">
        <v>21</v>
      </c>
      <c r="N119" s="229" t="s">
        <v>44</v>
      </c>
      <c r="O119" s="8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32" t="s">
        <v>159</v>
      </c>
      <c r="AT119" s="232" t="s">
        <v>154</v>
      </c>
      <c r="AU119" s="232" t="s">
        <v>83</v>
      </c>
      <c r="AY119" s="19" t="s">
        <v>151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9" t="s">
        <v>81</v>
      </c>
      <c r="BK119" s="233">
        <f>ROUND(I119*H119,2)</f>
        <v>0</v>
      </c>
      <c r="BL119" s="19" t="s">
        <v>159</v>
      </c>
      <c r="BM119" s="232" t="s">
        <v>1822</v>
      </c>
    </row>
    <row r="120" s="2" customFormat="1">
      <c r="A120" s="41"/>
      <c r="B120" s="42"/>
      <c r="C120" s="43"/>
      <c r="D120" s="234" t="s">
        <v>161</v>
      </c>
      <c r="E120" s="43"/>
      <c r="F120" s="235" t="s">
        <v>208</v>
      </c>
      <c r="G120" s="43"/>
      <c r="H120" s="43"/>
      <c r="I120" s="139"/>
      <c r="J120" s="43"/>
      <c r="K120" s="43"/>
      <c r="L120" s="47"/>
      <c r="M120" s="236"/>
      <c r="N120" s="237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161</v>
      </c>
      <c r="AU120" s="19" t="s">
        <v>83</v>
      </c>
    </row>
    <row r="121" s="13" customFormat="1">
      <c r="A121" s="13"/>
      <c r="B121" s="238"/>
      <c r="C121" s="239"/>
      <c r="D121" s="234" t="s">
        <v>163</v>
      </c>
      <c r="E121" s="240" t="s">
        <v>21</v>
      </c>
      <c r="F121" s="241" t="s">
        <v>1823</v>
      </c>
      <c r="G121" s="239"/>
      <c r="H121" s="242">
        <v>470.81999999999999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8" t="s">
        <v>163</v>
      </c>
      <c r="AU121" s="248" t="s">
        <v>83</v>
      </c>
      <c r="AV121" s="13" t="s">
        <v>83</v>
      </c>
      <c r="AW121" s="13" t="s">
        <v>35</v>
      </c>
      <c r="AX121" s="13" t="s">
        <v>81</v>
      </c>
      <c r="AY121" s="248" t="s">
        <v>151</v>
      </c>
    </row>
    <row r="122" s="2" customFormat="1" ht="16.5" customHeight="1">
      <c r="A122" s="41"/>
      <c r="B122" s="42"/>
      <c r="C122" s="221" t="s">
        <v>198</v>
      </c>
      <c r="D122" s="221" t="s">
        <v>154</v>
      </c>
      <c r="E122" s="222" t="s">
        <v>226</v>
      </c>
      <c r="F122" s="223" t="s">
        <v>227</v>
      </c>
      <c r="G122" s="224" t="s">
        <v>180</v>
      </c>
      <c r="H122" s="225">
        <v>470.81999999999999</v>
      </c>
      <c r="I122" s="226"/>
      <c r="J122" s="227">
        <f>ROUND(I122*H122,2)</f>
        <v>0</v>
      </c>
      <c r="K122" s="223" t="s">
        <v>158</v>
      </c>
      <c r="L122" s="47"/>
      <c r="M122" s="228" t="s">
        <v>21</v>
      </c>
      <c r="N122" s="229" t="s">
        <v>44</v>
      </c>
      <c r="O122" s="87"/>
      <c r="P122" s="230">
        <f>O122*H122</f>
        <v>0</v>
      </c>
      <c r="Q122" s="230">
        <v>1.0000000000000001E-05</v>
      </c>
      <c r="R122" s="230">
        <f>Q122*H122</f>
        <v>0.0047082000000000001</v>
      </c>
      <c r="S122" s="230">
        <v>0</v>
      </c>
      <c r="T122" s="231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32" t="s">
        <v>159</v>
      </c>
      <c r="AT122" s="232" t="s">
        <v>154</v>
      </c>
      <c r="AU122" s="232" t="s">
        <v>83</v>
      </c>
      <c r="AY122" s="19" t="s">
        <v>151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9" t="s">
        <v>81</v>
      </c>
      <c r="BK122" s="233">
        <f>ROUND(I122*H122,2)</f>
        <v>0</v>
      </c>
      <c r="BL122" s="19" t="s">
        <v>159</v>
      </c>
      <c r="BM122" s="232" t="s">
        <v>1824</v>
      </c>
    </row>
    <row r="123" s="2" customFormat="1">
      <c r="A123" s="41"/>
      <c r="B123" s="42"/>
      <c r="C123" s="43"/>
      <c r="D123" s="234" t="s">
        <v>161</v>
      </c>
      <c r="E123" s="43"/>
      <c r="F123" s="235" t="s">
        <v>229</v>
      </c>
      <c r="G123" s="43"/>
      <c r="H123" s="43"/>
      <c r="I123" s="139"/>
      <c r="J123" s="43"/>
      <c r="K123" s="43"/>
      <c r="L123" s="47"/>
      <c r="M123" s="236"/>
      <c r="N123" s="237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161</v>
      </c>
      <c r="AU123" s="19" t="s">
        <v>83</v>
      </c>
    </row>
    <row r="124" s="15" customFormat="1">
      <c r="A124" s="15"/>
      <c r="B124" s="260"/>
      <c r="C124" s="261"/>
      <c r="D124" s="234" t="s">
        <v>163</v>
      </c>
      <c r="E124" s="262" t="s">
        <v>21</v>
      </c>
      <c r="F124" s="263" t="s">
        <v>1356</v>
      </c>
      <c r="G124" s="261"/>
      <c r="H124" s="262" t="s">
        <v>21</v>
      </c>
      <c r="I124" s="264"/>
      <c r="J124" s="261"/>
      <c r="K124" s="261"/>
      <c r="L124" s="265"/>
      <c r="M124" s="266"/>
      <c r="N124" s="267"/>
      <c r="O124" s="267"/>
      <c r="P124" s="267"/>
      <c r="Q124" s="267"/>
      <c r="R124" s="267"/>
      <c r="S124" s="267"/>
      <c r="T124" s="268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9" t="s">
        <v>163</v>
      </c>
      <c r="AU124" s="269" t="s">
        <v>83</v>
      </c>
      <c r="AV124" s="15" t="s">
        <v>81</v>
      </c>
      <c r="AW124" s="15" t="s">
        <v>35</v>
      </c>
      <c r="AX124" s="15" t="s">
        <v>73</v>
      </c>
      <c r="AY124" s="269" t="s">
        <v>151</v>
      </c>
    </row>
    <row r="125" s="13" customFormat="1">
      <c r="A125" s="13"/>
      <c r="B125" s="238"/>
      <c r="C125" s="239"/>
      <c r="D125" s="234" t="s">
        <v>163</v>
      </c>
      <c r="E125" s="240" t="s">
        <v>21</v>
      </c>
      <c r="F125" s="241" t="s">
        <v>1825</v>
      </c>
      <c r="G125" s="239"/>
      <c r="H125" s="242">
        <v>296.18000000000001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163</v>
      </c>
      <c r="AU125" s="248" t="s">
        <v>83</v>
      </c>
      <c r="AV125" s="13" t="s">
        <v>83</v>
      </c>
      <c r="AW125" s="13" t="s">
        <v>35</v>
      </c>
      <c r="AX125" s="13" t="s">
        <v>73</v>
      </c>
      <c r="AY125" s="248" t="s">
        <v>151</v>
      </c>
    </row>
    <row r="126" s="13" customFormat="1">
      <c r="A126" s="13"/>
      <c r="B126" s="238"/>
      <c r="C126" s="239"/>
      <c r="D126" s="234" t="s">
        <v>163</v>
      </c>
      <c r="E126" s="240" t="s">
        <v>21</v>
      </c>
      <c r="F126" s="241" t="s">
        <v>1826</v>
      </c>
      <c r="G126" s="239"/>
      <c r="H126" s="242">
        <v>174.63999999999999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163</v>
      </c>
      <c r="AU126" s="248" t="s">
        <v>83</v>
      </c>
      <c r="AV126" s="13" t="s">
        <v>83</v>
      </c>
      <c r="AW126" s="13" t="s">
        <v>35</v>
      </c>
      <c r="AX126" s="13" t="s">
        <v>73</v>
      </c>
      <c r="AY126" s="248" t="s">
        <v>151</v>
      </c>
    </row>
    <row r="127" s="14" customFormat="1">
      <c r="A127" s="14"/>
      <c r="B127" s="249"/>
      <c r="C127" s="250"/>
      <c r="D127" s="234" t="s">
        <v>163</v>
      </c>
      <c r="E127" s="251" t="s">
        <v>21</v>
      </c>
      <c r="F127" s="252" t="s">
        <v>177</v>
      </c>
      <c r="G127" s="250"/>
      <c r="H127" s="253">
        <v>470.81999999999999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9" t="s">
        <v>163</v>
      </c>
      <c r="AU127" s="259" t="s">
        <v>83</v>
      </c>
      <c r="AV127" s="14" t="s">
        <v>159</v>
      </c>
      <c r="AW127" s="14" t="s">
        <v>35</v>
      </c>
      <c r="AX127" s="14" t="s">
        <v>81</v>
      </c>
      <c r="AY127" s="259" t="s">
        <v>151</v>
      </c>
    </row>
    <row r="128" s="2" customFormat="1" ht="16.5" customHeight="1">
      <c r="A128" s="41"/>
      <c r="B128" s="42"/>
      <c r="C128" s="221" t="s">
        <v>204</v>
      </c>
      <c r="D128" s="221" t="s">
        <v>154</v>
      </c>
      <c r="E128" s="222" t="s">
        <v>234</v>
      </c>
      <c r="F128" s="223" t="s">
        <v>235</v>
      </c>
      <c r="G128" s="224" t="s">
        <v>180</v>
      </c>
      <c r="H128" s="225">
        <v>252.304</v>
      </c>
      <c r="I128" s="226"/>
      <c r="J128" s="227">
        <f>ROUND(I128*H128,2)</f>
        <v>0</v>
      </c>
      <c r="K128" s="223" t="s">
        <v>158</v>
      </c>
      <c r="L128" s="47"/>
      <c r="M128" s="228" t="s">
        <v>21</v>
      </c>
      <c r="N128" s="229" t="s">
        <v>44</v>
      </c>
      <c r="O128" s="8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32" t="s">
        <v>159</v>
      </c>
      <c r="AT128" s="232" t="s">
        <v>154</v>
      </c>
      <c r="AU128" s="232" t="s">
        <v>83</v>
      </c>
      <c r="AY128" s="19" t="s">
        <v>151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9" t="s">
        <v>81</v>
      </c>
      <c r="BK128" s="233">
        <f>ROUND(I128*H128,2)</f>
        <v>0</v>
      </c>
      <c r="BL128" s="19" t="s">
        <v>159</v>
      </c>
      <c r="BM128" s="232" t="s">
        <v>1827</v>
      </c>
    </row>
    <row r="129" s="2" customFormat="1">
      <c r="A129" s="41"/>
      <c r="B129" s="42"/>
      <c r="C129" s="43"/>
      <c r="D129" s="234" t="s">
        <v>161</v>
      </c>
      <c r="E129" s="43"/>
      <c r="F129" s="235" t="s">
        <v>237</v>
      </c>
      <c r="G129" s="43"/>
      <c r="H129" s="43"/>
      <c r="I129" s="139"/>
      <c r="J129" s="43"/>
      <c r="K129" s="43"/>
      <c r="L129" s="47"/>
      <c r="M129" s="236"/>
      <c r="N129" s="237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161</v>
      </c>
      <c r="AU129" s="19" t="s">
        <v>83</v>
      </c>
    </row>
    <row r="130" s="13" customFormat="1">
      <c r="A130" s="13"/>
      <c r="B130" s="238"/>
      <c r="C130" s="239"/>
      <c r="D130" s="234" t="s">
        <v>163</v>
      </c>
      <c r="E130" s="240" t="s">
        <v>21</v>
      </c>
      <c r="F130" s="241" t="s">
        <v>1828</v>
      </c>
      <c r="G130" s="239"/>
      <c r="H130" s="242">
        <v>89.530000000000001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163</v>
      </c>
      <c r="AU130" s="248" t="s">
        <v>83</v>
      </c>
      <c r="AV130" s="13" t="s">
        <v>83</v>
      </c>
      <c r="AW130" s="13" t="s">
        <v>35</v>
      </c>
      <c r="AX130" s="13" t="s">
        <v>73</v>
      </c>
      <c r="AY130" s="248" t="s">
        <v>151</v>
      </c>
    </row>
    <row r="131" s="13" customFormat="1">
      <c r="A131" s="13"/>
      <c r="B131" s="238"/>
      <c r="C131" s="239"/>
      <c r="D131" s="234" t="s">
        <v>163</v>
      </c>
      <c r="E131" s="240" t="s">
        <v>21</v>
      </c>
      <c r="F131" s="241" t="s">
        <v>1829</v>
      </c>
      <c r="G131" s="239"/>
      <c r="H131" s="242">
        <v>16.192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83</v>
      </c>
      <c r="AV131" s="13" t="s">
        <v>83</v>
      </c>
      <c r="AW131" s="13" t="s">
        <v>35</v>
      </c>
      <c r="AX131" s="13" t="s">
        <v>73</v>
      </c>
      <c r="AY131" s="248" t="s">
        <v>151</v>
      </c>
    </row>
    <row r="132" s="13" customFormat="1">
      <c r="A132" s="13"/>
      <c r="B132" s="238"/>
      <c r="C132" s="239"/>
      <c r="D132" s="234" t="s">
        <v>163</v>
      </c>
      <c r="E132" s="240" t="s">
        <v>21</v>
      </c>
      <c r="F132" s="241" t="s">
        <v>1830</v>
      </c>
      <c r="G132" s="239"/>
      <c r="H132" s="242">
        <v>13.6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163</v>
      </c>
      <c r="AU132" s="248" t="s">
        <v>83</v>
      </c>
      <c r="AV132" s="13" t="s">
        <v>83</v>
      </c>
      <c r="AW132" s="13" t="s">
        <v>35</v>
      </c>
      <c r="AX132" s="13" t="s">
        <v>73</v>
      </c>
      <c r="AY132" s="248" t="s">
        <v>151</v>
      </c>
    </row>
    <row r="133" s="13" customFormat="1">
      <c r="A133" s="13"/>
      <c r="B133" s="238"/>
      <c r="C133" s="239"/>
      <c r="D133" s="234" t="s">
        <v>163</v>
      </c>
      <c r="E133" s="240" t="s">
        <v>21</v>
      </c>
      <c r="F133" s="241" t="s">
        <v>1831</v>
      </c>
      <c r="G133" s="239"/>
      <c r="H133" s="242">
        <v>54.923999999999999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163</v>
      </c>
      <c r="AU133" s="248" t="s">
        <v>83</v>
      </c>
      <c r="AV133" s="13" t="s">
        <v>83</v>
      </c>
      <c r="AW133" s="13" t="s">
        <v>35</v>
      </c>
      <c r="AX133" s="13" t="s">
        <v>73</v>
      </c>
      <c r="AY133" s="248" t="s">
        <v>151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1832</v>
      </c>
      <c r="G134" s="239"/>
      <c r="H134" s="242">
        <v>16.058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73</v>
      </c>
      <c r="AY134" s="248" t="s">
        <v>151</v>
      </c>
    </row>
    <row r="135" s="13" customFormat="1">
      <c r="A135" s="13"/>
      <c r="B135" s="238"/>
      <c r="C135" s="239"/>
      <c r="D135" s="234" t="s">
        <v>163</v>
      </c>
      <c r="E135" s="240" t="s">
        <v>21</v>
      </c>
      <c r="F135" s="241" t="s">
        <v>1833</v>
      </c>
      <c r="G135" s="239"/>
      <c r="H135" s="242">
        <v>39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163</v>
      </c>
      <c r="AU135" s="248" t="s">
        <v>83</v>
      </c>
      <c r="AV135" s="13" t="s">
        <v>83</v>
      </c>
      <c r="AW135" s="13" t="s">
        <v>35</v>
      </c>
      <c r="AX135" s="13" t="s">
        <v>73</v>
      </c>
      <c r="AY135" s="248" t="s">
        <v>151</v>
      </c>
    </row>
    <row r="136" s="13" customFormat="1">
      <c r="A136" s="13"/>
      <c r="B136" s="238"/>
      <c r="C136" s="239"/>
      <c r="D136" s="234" t="s">
        <v>163</v>
      </c>
      <c r="E136" s="240" t="s">
        <v>21</v>
      </c>
      <c r="F136" s="241" t="s">
        <v>1834</v>
      </c>
      <c r="G136" s="239"/>
      <c r="H136" s="242">
        <v>23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163</v>
      </c>
      <c r="AU136" s="248" t="s">
        <v>83</v>
      </c>
      <c r="AV136" s="13" t="s">
        <v>83</v>
      </c>
      <c r="AW136" s="13" t="s">
        <v>35</v>
      </c>
      <c r="AX136" s="13" t="s">
        <v>73</v>
      </c>
      <c r="AY136" s="248" t="s">
        <v>151</v>
      </c>
    </row>
    <row r="137" s="14" customFormat="1">
      <c r="A137" s="14"/>
      <c r="B137" s="249"/>
      <c r="C137" s="250"/>
      <c r="D137" s="234" t="s">
        <v>163</v>
      </c>
      <c r="E137" s="251" t="s">
        <v>21</v>
      </c>
      <c r="F137" s="252" t="s">
        <v>177</v>
      </c>
      <c r="G137" s="250"/>
      <c r="H137" s="253">
        <v>252.304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9" t="s">
        <v>163</v>
      </c>
      <c r="AU137" s="259" t="s">
        <v>83</v>
      </c>
      <c r="AV137" s="14" t="s">
        <v>159</v>
      </c>
      <c r="AW137" s="14" t="s">
        <v>35</v>
      </c>
      <c r="AX137" s="14" t="s">
        <v>81</v>
      </c>
      <c r="AY137" s="259" t="s">
        <v>151</v>
      </c>
    </row>
    <row r="138" s="2" customFormat="1" ht="16.5" customHeight="1">
      <c r="A138" s="41"/>
      <c r="B138" s="42"/>
      <c r="C138" s="221" t="s">
        <v>196</v>
      </c>
      <c r="D138" s="221" t="s">
        <v>154</v>
      </c>
      <c r="E138" s="222" t="s">
        <v>245</v>
      </c>
      <c r="F138" s="223" t="s">
        <v>246</v>
      </c>
      <c r="G138" s="224" t="s">
        <v>180</v>
      </c>
      <c r="H138" s="225">
        <v>974.47699999999998</v>
      </c>
      <c r="I138" s="226"/>
      <c r="J138" s="227">
        <f>ROUND(I138*H138,2)</f>
        <v>0</v>
      </c>
      <c r="K138" s="223" t="s">
        <v>158</v>
      </c>
      <c r="L138" s="47"/>
      <c r="M138" s="228" t="s">
        <v>21</v>
      </c>
      <c r="N138" s="229" t="s">
        <v>44</v>
      </c>
      <c r="O138" s="8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32" t="s">
        <v>159</v>
      </c>
      <c r="AT138" s="232" t="s">
        <v>154</v>
      </c>
      <c r="AU138" s="232" t="s">
        <v>83</v>
      </c>
      <c r="AY138" s="19" t="s">
        <v>151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9" t="s">
        <v>81</v>
      </c>
      <c r="BK138" s="233">
        <f>ROUND(I138*H138,2)</f>
        <v>0</v>
      </c>
      <c r="BL138" s="19" t="s">
        <v>159</v>
      </c>
      <c r="BM138" s="232" t="s">
        <v>1835</v>
      </c>
    </row>
    <row r="139" s="2" customFormat="1">
      <c r="A139" s="41"/>
      <c r="B139" s="42"/>
      <c r="C139" s="43"/>
      <c r="D139" s="234" t="s">
        <v>161</v>
      </c>
      <c r="E139" s="43"/>
      <c r="F139" s="235" t="s">
        <v>248</v>
      </c>
      <c r="G139" s="43"/>
      <c r="H139" s="43"/>
      <c r="I139" s="139"/>
      <c r="J139" s="43"/>
      <c r="K139" s="43"/>
      <c r="L139" s="47"/>
      <c r="M139" s="236"/>
      <c r="N139" s="237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161</v>
      </c>
      <c r="AU139" s="19" t="s">
        <v>83</v>
      </c>
    </row>
    <row r="140" s="15" customFormat="1">
      <c r="A140" s="15"/>
      <c r="B140" s="260"/>
      <c r="C140" s="261"/>
      <c r="D140" s="234" t="s">
        <v>163</v>
      </c>
      <c r="E140" s="262" t="s">
        <v>21</v>
      </c>
      <c r="F140" s="263" t="s">
        <v>1356</v>
      </c>
      <c r="G140" s="261"/>
      <c r="H140" s="262" t="s">
        <v>21</v>
      </c>
      <c r="I140" s="264"/>
      <c r="J140" s="261"/>
      <c r="K140" s="261"/>
      <c r="L140" s="265"/>
      <c r="M140" s="266"/>
      <c r="N140" s="267"/>
      <c r="O140" s="267"/>
      <c r="P140" s="267"/>
      <c r="Q140" s="267"/>
      <c r="R140" s="267"/>
      <c r="S140" s="267"/>
      <c r="T140" s="26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9" t="s">
        <v>163</v>
      </c>
      <c r="AU140" s="269" t="s">
        <v>83</v>
      </c>
      <c r="AV140" s="15" t="s">
        <v>81</v>
      </c>
      <c r="AW140" s="15" t="s">
        <v>35</v>
      </c>
      <c r="AX140" s="15" t="s">
        <v>73</v>
      </c>
      <c r="AY140" s="269" t="s">
        <v>151</v>
      </c>
    </row>
    <row r="141" s="13" customFormat="1">
      <c r="A141" s="13"/>
      <c r="B141" s="238"/>
      <c r="C141" s="239"/>
      <c r="D141" s="234" t="s">
        <v>163</v>
      </c>
      <c r="E141" s="240" t="s">
        <v>21</v>
      </c>
      <c r="F141" s="241" t="s">
        <v>1825</v>
      </c>
      <c r="G141" s="239"/>
      <c r="H141" s="242">
        <v>296.18000000000001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163</v>
      </c>
      <c r="AU141" s="248" t="s">
        <v>83</v>
      </c>
      <c r="AV141" s="13" t="s">
        <v>83</v>
      </c>
      <c r="AW141" s="13" t="s">
        <v>35</v>
      </c>
      <c r="AX141" s="13" t="s">
        <v>73</v>
      </c>
      <c r="AY141" s="248" t="s">
        <v>151</v>
      </c>
    </row>
    <row r="142" s="13" customFormat="1">
      <c r="A142" s="13"/>
      <c r="B142" s="238"/>
      <c r="C142" s="239"/>
      <c r="D142" s="234" t="s">
        <v>163</v>
      </c>
      <c r="E142" s="240" t="s">
        <v>21</v>
      </c>
      <c r="F142" s="241" t="s">
        <v>1826</v>
      </c>
      <c r="G142" s="239"/>
      <c r="H142" s="242">
        <v>174.63999999999999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163</v>
      </c>
      <c r="AU142" s="248" t="s">
        <v>83</v>
      </c>
      <c r="AV142" s="13" t="s">
        <v>83</v>
      </c>
      <c r="AW142" s="13" t="s">
        <v>35</v>
      </c>
      <c r="AX142" s="13" t="s">
        <v>73</v>
      </c>
      <c r="AY142" s="248" t="s">
        <v>151</v>
      </c>
    </row>
    <row r="143" s="16" customFormat="1">
      <c r="A143" s="16"/>
      <c r="B143" s="270"/>
      <c r="C143" s="271"/>
      <c r="D143" s="234" t="s">
        <v>163</v>
      </c>
      <c r="E143" s="272" t="s">
        <v>21</v>
      </c>
      <c r="F143" s="273" t="s">
        <v>250</v>
      </c>
      <c r="G143" s="271"/>
      <c r="H143" s="274">
        <v>470.81999999999999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80" t="s">
        <v>163</v>
      </c>
      <c r="AU143" s="280" t="s">
        <v>83</v>
      </c>
      <c r="AV143" s="16" t="s">
        <v>152</v>
      </c>
      <c r="AW143" s="16" t="s">
        <v>35</v>
      </c>
      <c r="AX143" s="16" t="s">
        <v>73</v>
      </c>
      <c r="AY143" s="280" t="s">
        <v>151</v>
      </c>
    </row>
    <row r="144" s="15" customFormat="1">
      <c r="A144" s="15"/>
      <c r="B144" s="260"/>
      <c r="C144" s="261"/>
      <c r="D144" s="234" t="s">
        <v>163</v>
      </c>
      <c r="E144" s="262" t="s">
        <v>21</v>
      </c>
      <c r="F144" s="263" t="s">
        <v>251</v>
      </c>
      <c r="G144" s="261"/>
      <c r="H144" s="262" t="s">
        <v>21</v>
      </c>
      <c r="I144" s="264"/>
      <c r="J144" s="261"/>
      <c r="K144" s="261"/>
      <c r="L144" s="265"/>
      <c r="M144" s="266"/>
      <c r="N144" s="267"/>
      <c r="O144" s="267"/>
      <c r="P144" s="267"/>
      <c r="Q144" s="267"/>
      <c r="R144" s="267"/>
      <c r="S144" s="267"/>
      <c r="T144" s="268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9" t="s">
        <v>163</v>
      </c>
      <c r="AU144" s="269" t="s">
        <v>83</v>
      </c>
      <c r="AV144" s="15" t="s">
        <v>81</v>
      </c>
      <c r="AW144" s="15" t="s">
        <v>35</v>
      </c>
      <c r="AX144" s="15" t="s">
        <v>73</v>
      </c>
      <c r="AY144" s="269" t="s">
        <v>151</v>
      </c>
    </row>
    <row r="145" s="13" customFormat="1">
      <c r="A145" s="13"/>
      <c r="B145" s="238"/>
      <c r="C145" s="239"/>
      <c r="D145" s="234" t="s">
        <v>163</v>
      </c>
      <c r="E145" s="240" t="s">
        <v>21</v>
      </c>
      <c r="F145" s="241" t="s">
        <v>1836</v>
      </c>
      <c r="G145" s="239"/>
      <c r="H145" s="242">
        <v>14.234999999999999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83</v>
      </c>
      <c r="AV145" s="13" t="s">
        <v>83</v>
      </c>
      <c r="AW145" s="13" t="s">
        <v>35</v>
      </c>
      <c r="AX145" s="13" t="s">
        <v>73</v>
      </c>
      <c r="AY145" s="248" t="s">
        <v>151</v>
      </c>
    </row>
    <row r="146" s="13" customFormat="1">
      <c r="A146" s="13"/>
      <c r="B146" s="238"/>
      <c r="C146" s="239"/>
      <c r="D146" s="234" t="s">
        <v>163</v>
      </c>
      <c r="E146" s="240" t="s">
        <v>21</v>
      </c>
      <c r="F146" s="241" t="s">
        <v>1837</v>
      </c>
      <c r="G146" s="239"/>
      <c r="H146" s="242">
        <v>18.655000000000001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83</v>
      </c>
      <c r="AV146" s="13" t="s">
        <v>83</v>
      </c>
      <c r="AW146" s="13" t="s">
        <v>35</v>
      </c>
      <c r="AX146" s="13" t="s">
        <v>73</v>
      </c>
      <c r="AY146" s="248" t="s">
        <v>151</v>
      </c>
    </row>
    <row r="147" s="13" customFormat="1">
      <c r="A147" s="13"/>
      <c r="B147" s="238"/>
      <c r="C147" s="239"/>
      <c r="D147" s="234" t="s">
        <v>163</v>
      </c>
      <c r="E147" s="240" t="s">
        <v>21</v>
      </c>
      <c r="F147" s="241" t="s">
        <v>1838</v>
      </c>
      <c r="G147" s="239"/>
      <c r="H147" s="242">
        <v>5.9749999999999996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83</v>
      </c>
      <c r="AV147" s="13" t="s">
        <v>83</v>
      </c>
      <c r="AW147" s="13" t="s">
        <v>35</v>
      </c>
      <c r="AX147" s="13" t="s">
        <v>73</v>
      </c>
      <c r="AY147" s="248" t="s">
        <v>151</v>
      </c>
    </row>
    <row r="148" s="13" customFormat="1">
      <c r="A148" s="13"/>
      <c r="B148" s="238"/>
      <c r="C148" s="239"/>
      <c r="D148" s="234" t="s">
        <v>163</v>
      </c>
      <c r="E148" s="240" t="s">
        <v>21</v>
      </c>
      <c r="F148" s="241" t="s">
        <v>1839</v>
      </c>
      <c r="G148" s="239"/>
      <c r="H148" s="242">
        <v>18.129999999999999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83</v>
      </c>
      <c r="AV148" s="13" t="s">
        <v>83</v>
      </c>
      <c r="AW148" s="13" t="s">
        <v>35</v>
      </c>
      <c r="AX148" s="13" t="s">
        <v>73</v>
      </c>
      <c r="AY148" s="248" t="s">
        <v>151</v>
      </c>
    </row>
    <row r="149" s="16" customFormat="1">
      <c r="A149" s="16"/>
      <c r="B149" s="270"/>
      <c r="C149" s="271"/>
      <c r="D149" s="234" t="s">
        <v>163</v>
      </c>
      <c r="E149" s="272" t="s">
        <v>21</v>
      </c>
      <c r="F149" s="273" t="s">
        <v>250</v>
      </c>
      <c r="G149" s="271"/>
      <c r="H149" s="274">
        <v>56.995000000000005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0" t="s">
        <v>163</v>
      </c>
      <c r="AU149" s="280" t="s">
        <v>83</v>
      </c>
      <c r="AV149" s="16" t="s">
        <v>152</v>
      </c>
      <c r="AW149" s="16" t="s">
        <v>35</v>
      </c>
      <c r="AX149" s="16" t="s">
        <v>73</v>
      </c>
      <c r="AY149" s="280" t="s">
        <v>151</v>
      </c>
    </row>
    <row r="150" s="15" customFormat="1">
      <c r="A150" s="15"/>
      <c r="B150" s="260"/>
      <c r="C150" s="261"/>
      <c r="D150" s="234" t="s">
        <v>163</v>
      </c>
      <c r="E150" s="262" t="s">
        <v>21</v>
      </c>
      <c r="F150" s="263" t="s">
        <v>771</v>
      </c>
      <c r="G150" s="261"/>
      <c r="H150" s="262" t="s">
        <v>21</v>
      </c>
      <c r="I150" s="264"/>
      <c r="J150" s="261"/>
      <c r="K150" s="261"/>
      <c r="L150" s="265"/>
      <c r="M150" s="266"/>
      <c r="N150" s="267"/>
      <c r="O150" s="267"/>
      <c r="P150" s="267"/>
      <c r="Q150" s="267"/>
      <c r="R150" s="267"/>
      <c r="S150" s="267"/>
      <c r="T150" s="26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9" t="s">
        <v>163</v>
      </c>
      <c r="AU150" s="269" t="s">
        <v>83</v>
      </c>
      <c r="AV150" s="15" t="s">
        <v>81</v>
      </c>
      <c r="AW150" s="15" t="s">
        <v>35</v>
      </c>
      <c r="AX150" s="15" t="s">
        <v>73</v>
      </c>
      <c r="AY150" s="269" t="s">
        <v>151</v>
      </c>
    </row>
    <row r="151" s="13" customFormat="1">
      <c r="A151" s="13"/>
      <c r="B151" s="238"/>
      <c r="C151" s="239"/>
      <c r="D151" s="234" t="s">
        <v>163</v>
      </c>
      <c r="E151" s="240" t="s">
        <v>21</v>
      </c>
      <c r="F151" s="241" t="s">
        <v>1840</v>
      </c>
      <c r="G151" s="239"/>
      <c r="H151" s="242">
        <v>11.079000000000001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83</v>
      </c>
      <c r="AV151" s="13" t="s">
        <v>83</v>
      </c>
      <c r="AW151" s="13" t="s">
        <v>35</v>
      </c>
      <c r="AX151" s="13" t="s">
        <v>73</v>
      </c>
      <c r="AY151" s="248" t="s">
        <v>151</v>
      </c>
    </row>
    <row r="152" s="13" customFormat="1">
      <c r="A152" s="13"/>
      <c r="B152" s="238"/>
      <c r="C152" s="239"/>
      <c r="D152" s="234" t="s">
        <v>163</v>
      </c>
      <c r="E152" s="240" t="s">
        <v>21</v>
      </c>
      <c r="F152" s="241" t="s">
        <v>1841</v>
      </c>
      <c r="G152" s="239"/>
      <c r="H152" s="242">
        <v>1.107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163</v>
      </c>
      <c r="AU152" s="248" t="s">
        <v>83</v>
      </c>
      <c r="AV152" s="13" t="s">
        <v>83</v>
      </c>
      <c r="AW152" s="13" t="s">
        <v>35</v>
      </c>
      <c r="AX152" s="13" t="s">
        <v>73</v>
      </c>
      <c r="AY152" s="248" t="s">
        <v>151</v>
      </c>
    </row>
    <row r="153" s="13" customFormat="1">
      <c r="A153" s="13"/>
      <c r="B153" s="238"/>
      <c r="C153" s="239"/>
      <c r="D153" s="234" t="s">
        <v>163</v>
      </c>
      <c r="E153" s="240" t="s">
        <v>21</v>
      </c>
      <c r="F153" s="241" t="s">
        <v>1842</v>
      </c>
      <c r="G153" s="239"/>
      <c r="H153" s="242">
        <v>4.1630000000000003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83</v>
      </c>
      <c r="AV153" s="13" t="s">
        <v>83</v>
      </c>
      <c r="AW153" s="13" t="s">
        <v>35</v>
      </c>
      <c r="AX153" s="13" t="s">
        <v>73</v>
      </c>
      <c r="AY153" s="248" t="s">
        <v>151</v>
      </c>
    </row>
    <row r="154" s="16" customFormat="1">
      <c r="A154" s="16"/>
      <c r="B154" s="270"/>
      <c r="C154" s="271"/>
      <c r="D154" s="234" t="s">
        <v>163</v>
      </c>
      <c r="E154" s="272" t="s">
        <v>21</v>
      </c>
      <c r="F154" s="273" t="s">
        <v>250</v>
      </c>
      <c r="G154" s="271"/>
      <c r="H154" s="274">
        <v>16.349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0" t="s">
        <v>163</v>
      </c>
      <c r="AU154" s="280" t="s">
        <v>83</v>
      </c>
      <c r="AV154" s="16" t="s">
        <v>152</v>
      </c>
      <c r="AW154" s="16" t="s">
        <v>35</v>
      </c>
      <c r="AX154" s="16" t="s">
        <v>73</v>
      </c>
      <c r="AY154" s="280" t="s">
        <v>151</v>
      </c>
    </row>
    <row r="155" s="15" customFormat="1">
      <c r="A155" s="15"/>
      <c r="B155" s="260"/>
      <c r="C155" s="261"/>
      <c r="D155" s="234" t="s">
        <v>163</v>
      </c>
      <c r="E155" s="262" t="s">
        <v>21</v>
      </c>
      <c r="F155" s="263" t="s">
        <v>773</v>
      </c>
      <c r="G155" s="261"/>
      <c r="H155" s="262" t="s">
        <v>21</v>
      </c>
      <c r="I155" s="264"/>
      <c r="J155" s="261"/>
      <c r="K155" s="261"/>
      <c r="L155" s="265"/>
      <c r="M155" s="266"/>
      <c r="N155" s="267"/>
      <c r="O155" s="267"/>
      <c r="P155" s="267"/>
      <c r="Q155" s="267"/>
      <c r="R155" s="267"/>
      <c r="S155" s="267"/>
      <c r="T155" s="26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9" t="s">
        <v>163</v>
      </c>
      <c r="AU155" s="269" t="s">
        <v>83</v>
      </c>
      <c r="AV155" s="15" t="s">
        <v>81</v>
      </c>
      <c r="AW155" s="15" t="s">
        <v>35</v>
      </c>
      <c r="AX155" s="15" t="s">
        <v>73</v>
      </c>
      <c r="AY155" s="269" t="s">
        <v>151</v>
      </c>
    </row>
    <row r="156" s="13" customFormat="1">
      <c r="A156" s="13"/>
      <c r="B156" s="238"/>
      <c r="C156" s="239"/>
      <c r="D156" s="234" t="s">
        <v>163</v>
      </c>
      <c r="E156" s="240" t="s">
        <v>21</v>
      </c>
      <c r="F156" s="241" t="s">
        <v>1843</v>
      </c>
      <c r="G156" s="239"/>
      <c r="H156" s="242">
        <v>1.7270000000000001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83</v>
      </c>
      <c r="AV156" s="13" t="s">
        <v>83</v>
      </c>
      <c r="AW156" s="13" t="s">
        <v>35</v>
      </c>
      <c r="AX156" s="13" t="s">
        <v>73</v>
      </c>
      <c r="AY156" s="248" t="s">
        <v>151</v>
      </c>
    </row>
    <row r="157" s="13" customFormat="1">
      <c r="A157" s="13"/>
      <c r="B157" s="238"/>
      <c r="C157" s="239"/>
      <c r="D157" s="234" t="s">
        <v>163</v>
      </c>
      <c r="E157" s="240" t="s">
        <v>21</v>
      </c>
      <c r="F157" s="241" t="s">
        <v>1844</v>
      </c>
      <c r="G157" s="239"/>
      <c r="H157" s="242">
        <v>2.327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163</v>
      </c>
      <c r="AU157" s="248" t="s">
        <v>83</v>
      </c>
      <c r="AV157" s="13" t="s">
        <v>83</v>
      </c>
      <c r="AW157" s="13" t="s">
        <v>35</v>
      </c>
      <c r="AX157" s="13" t="s">
        <v>73</v>
      </c>
      <c r="AY157" s="248" t="s">
        <v>151</v>
      </c>
    </row>
    <row r="158" s="16" customFormat="1">
      <c r="A158" s="16"/>
      <c r="B158" s="270"/>
      <c r="C158" s="271"/>
      <c r="D158" s="234" t="s">
        <v>163</v>
      </c>
      <c r="E158" s="272" t="s">
        <v>21</v>
      </c>
      <c r="F158" s="273" t="s">
        <v>250</v>
      </c>
      <c r="G158" s="271"/>
      <c r="H158" s="274">
        <v>4.0540000000000003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0" t="s">
        <v>163</v>
      </c>
      <c r="AU158" s="280" t="s">
        <v>83</v>
      </c>
      <c r="AV158" s="16" t="s">
        <v>152</v>
      </c>
      <c r="AW158" s="16" t="s">
        <v>35</v>
      </c>
      <c r="AX158" s="16" t="s">
        <v>73</v>
      </c>
      <c r="AY158" s="280" t="s">
        <v>151</v>
      </c>
    </row>
    <row r="159" s="13" customFormat="1">
      <c r="A159" s="13"/>
      <c r="B159" s="238"/>
      <c r="C159" s="239"/>
      <c r="D159" s="234" t="s">
        <v>163</v>
      </c>
      <c r="E159" s="240" t="s">
        <v>21</v>
      </c>
      <c r="F159" s="241" t="s">
        <v>1845</v>
      </c>
      <c r="G159" s="239"/>
      <c r="H159" s="242">
        <v>426.25900000000001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163</v>
      </c>
      <c r="AU159" s="248" t="s">
        <v>83</v>
      </c>
      <c r="AV159" s="13" t="s">
        <v>83</v>
      </c>
      <c r="AW159" s="13" t="s">
        <v>35</v>
      </c>
      <c r="AX159" s="13" t="s">
        <v>73</v>
      </c>
      <c r="AY159" s="248" t="s">
        <v>151</v>
      </c>
    </row>
    <row r="160" s="14" customFormat="1">
      <c r="A160" s="14"/>
      <c r="B160" s="249"/>
      <c r="C160" s="250"/>
      <c r="D160" s="234" t="s">
        <v>163</v>
      </c>
      <c r="E160" s="251" t="s">
        <v>21</v>
      </c>
      <c r="F160" s="252" t="s">
        <v>177</v>
      </c>
      <c r="G160" s="250"/>
      <c r="H160" s="253">
        <v>974.47699999999998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163</v>
      </c>
      <c r="AU160" s="259" t="s">
        <v>83</v>
      </c>
      <c r="AV160" s="14" t="s">
        <v>159</v>
      </c>
      <c r="AW160" s="14" t="s">
        <v>35</v>
      </c>
      <c r="AX160" s="14" t="s">
        <v>81</v>
      </c>
      <c r="AY160" s="259" t="s">
        <v>151</v>
      </c>
    </row>
    <row r="161" s="2" customFormat="1" ht="16.5" customHeight="1">
      <c r="A161" s="41"/>
      <c r="B161" s="42"/>
      <c r="C161" s="221" t="s">
        <v>219</v>
      </c>
      <c r="D161" s="221" t="s">
        <v>154</v>
      </c>
      <c r="E161" s="222" t="s">
        <v>259</v>
      </c>
      <c r="F161" s="223" t="s">
        <v>260</v>
      </c>
      <c r="G161" s="224" t="s">
        <v>180</v>
      </c>
      <c r="H161" s="225">
        <v>23.541</v>
      </c>
      <c r="I161" s="226"/>
      <c r="J161" s="227">
        <f>ROUND(I161*H161,2)</f>
        <v>0</v>
      </c>
      <c r="K161" s="223" t="s">
        <v>21</v>
      </c>
      <c r="L161" s="47"/>
      <c r="M161" s="228" t="s">
        <v>21</v>
      </c>
      <c r="N161" s="229" t="s">
        <v>44</v>
      </c>
      <c r="O161" s="8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32" t="s">
        <v>159</v>
      </c>
      <c r="AT161" s="232" t="s">
        <v>154</v>
      </c>
      <c r="AU161" s="232" t="s">
        <v>83</v>
      </c>
      <c r="AY161" s="19" t="s">
        <v>151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9" t="s">
        <v>81</v>
      </c>
      <c r="BK161" s="233">
        <f>ROUND(I161*H161,2)</f>
        <v>0</v>
      </c>
      <c r="BL161" s="19" t="s">
        <v>159</v>
      </c>
      <c r="BM161" s="232" t="s">
        <v>1846</v>
      </c>
    </row>
    <row r="162" s="2" customFormat="1">
      <c r="A162" s="41"/>
      <c r="B162" s="42"/>
      <c r="C162" s="43"/>
      <c r="D162" s="234" t="s">
        <v>161</v>
      </c>
      <c r="E162" s="43"/>
      <c r="F162" s="235" t="s">
        <v>262</v>
      </c>
      <c r="G162" s="43"/>
      <c r="H162" s="43"/>
      <c r="I162" s="139"/>
      <c r="J162" s="43"/>
      <c r="K162" s="43"/>
      <c r="L162" s="47"/>
      <c r="M162" s="236"/>
      <c r="N162" s="237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161</v>
      </c>
      <c r="AU162" s="19" t="s">
        <v>83</v>
      </c>
    </row>
    <row r="163" s="15" customFormat="1">
      <c r="A163" s="15"/>
      <c r="B163" s="260"/>
      <c r="C163" s="261"/>
      <c r="D163" s="234" t="s">
        <v>163</v>
      </c>
      <c r="E163" s="262" t="s">
        <v>21</v>
      </c>
      <c r="F163" s="263" t="s">
        <v>263</v>
      </c>
      <c r="G163" s="261"/>
      <c r="H163" s="262" t="s">
        <v>21</v>
      </c>
      <c r="I163" s="264"/>
      <c r="J163" s="261"/>
      <c r="K163" s="261"/>
      <c r="L163" s="265"/>
      <c r="M163" s="266"/>
      <c r="N163" s="267"/>
      <c r="O163" s="267"/>
      <c r="P163" s="267"/>
      <c r="Q163" s="267"/>
      <c r="R163" s="267"/>
      <c r="S163" s="267"/>
      <c r="T163" s="26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9" t="s">
        <v>163</v>
      </c>
      <c r="AU163" s="269" t="s">
        <v>83</v>
      </c>
      <c r="AV163" s="15" t="s">
        <v>81</v>
      </c>
      <c r="AW163" s="15" t="s">
        <v>35</v>
      </c>
      <c r="AX163" s="15" t="s">
        <v>73</v>
      </c>
      <c r="AY163" s="269" t="s">
        <v>151</v>
      </c>
    </row>
    <row r="164" s="13" customFormat="1">
      <c r="A164" s="13"/>
      <c r="B164" s="238"/>
      <c r="C164" s="239"/>
      <c r="D164" s="234" t="s">
        <v>163</v>
      </c>
      <c r="E164" s="240" t="s">
        <v>21</v>
      </c>
      <c r="F164" s="241" t="s">
        <v>1847</v>
      </c>
      <c r="G164" s="239"/>
      <c r="H164" s="242">
        <v>14.808999999999999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163</v>
      </c>
      <c r="AU164" s="248" t="s">
        <v>83</v>
      </c>
      <c r="AV164" s="13" t="s">
        <v>83</v>
      </c>
      <c r="AW164" s="13" t="s">
        <v>35</v>
      </c>
      <c r="AX164" s="13" t="s">
        <v>73</v>
      </c>
      <c r="AY164" s="248" t="s">
        <v>151</v>
      </c>
    </row>
    <row r="165" s="13" customFormat="1">
      <c r="A165" s="13"/>
      <c r="B165" s="238"/>
      <c r="C165" s="239"/>
      <c r="D165" s="234" t="s">
        <v>163</v>
      </c>
      <c r="E165" s="240" t="s">
        <v>21</v>
      </c>
      <c r="F165" s="241" t="s">
        <v>1848</v>
      </c>
      <c r="G165" s="239"/>
      <c r="H165" s="242">
        <v>8.7319999999999993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83</v>
      </c>
      <c r="AV165" s="13" t="s">
        <v>83</v>
      </c>
      <c r="AW165" s="13" t="s">
        <v>35</v>
      </c>
      <c r="AX165" s="13" t="s">
        <v>73</v>
      </c>
      <c r="AY165" s="248" t="s">
        <v>151</v>
      </c>
    </row>
    <row r="166" s="14" customFormat="1">
      <c r="A166" s="14"/>
      <c r="B166" s="249"/>
      <c r="C166" s="250"/>
      <c r="D166" s="234" t="s">
        <v>163</v>
      </c>
      <c r="E166" s="251" t="s">
        <v>21</v>
      </c>
      <c r="F166" s="252" t="s">
        <v>177</v>
      </c>
      <c r="G166" s="250"/>
      <c r="H166" s="253">
        <v>23.540999999999997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163</v>
      </c>
      <c r="AU166" s="259" t="s">
        <v>83</v>
      </c>
      <c r="AV166" s="14" t="s">
        <v>159</v>
      </c>
      <c r="AW166" s="14" t="s">
        <v>35</v>
      </c>
      <c r="AX166" s="14" t="s">
        <v>81</v>
      </c>
      <c r="AY166" s="259" t="s">
        <v>151</v>
      </c>
    </row>
    <row r="167" s="2" customFormat="1" ht="33" customHeight="1">
      <c r="A167" s="41"/>
      <c r="B167" s="42"/>
      <c r="C167" s="221" t="s">
        <v>225</v>
      </c>
      <c r="D167" s="221" t="s">
        <v>154</v>
      </c>
      <c r="E167" s="222" t="s">
        <v>1020</v>
      </c>
      <c r="F167" s="223" t="s">
        <v>1021</v>
      </c>
      <c r="G167" s="224" t="s">
        <v>297</v>
      </c>
      <c r="H167" s="225">
        <v>61</v>
      </c>
      <c r="I167" s="226"/>
      <c r="J167" s="227">
        <f>ROUND(I167*H167,2)</f>
        <v>0</v>
      </c>
      <c r="K167" s="223" t="s">
        <v>21</v>
      </c>
      <c r="L167" s="47"/>
      <c r="M167" s="228" t="s">
        <v>21</v>
      </c>
      <c r="N167" s="229" t="s">
        <v>44</v>
      </c>
      <c r="O167" s="87"/>
      <c r="P167" s="230">
        <f>O167*H167</f>
        <v>0</v>
      </c>
      <c r="Q167" s="230">
        <v>0</v>
      </c>
      <c r="R167" s="230">
        <f>Q167*H167</f>
        <v>0</v>
      </c>
      <c r="S167" s="230">
        <v>0.001</v>
      </c>
      <c r="T167" s="231">
        <f>S167*H167</f>
        <v>0.060999999999999999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32" t="s">
        <v>159</v>
      </c>
      <c r="AT167" s="232" t="s">
        <v>154</v>
      </c>
      <c r="AU167" s="232" t="s">
        <v>83</v>
      </c>
      <c r="AY167" s="19" t="s">
        <v>151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9" t="s">
        <v>81</v>
      </c>
      <c r="BK167" s="233">
        <f>ROUND(I167*H167,2)</f>
        <v>0</v>
      </c>
      <c r="BL167" s="19" t="s">
        <v>159</v>
      </c>
      <c r="BM167" s="232" t="s">
        <v>1849</v>
      </c>
    </row>
    <row r="168" s="2" customFormat="1">
      <c r="A168" s="41"/>
      <c r="B168" s="42"/>
      <c r="C168" s="43"/>
      <c r="D168" s="234" t="s">
        <v>161</v>
      </c>
      <c r="E168" s="43"/>
      <c r="F168" s="235" t="s">
        <v>1021</v>
      </c>
      <c r="G168" s="43"/>
      <c r="H168" s="43"/>
      <c r="I168" s="139"/>
      <c r="J168" s="43"/>
      <c r="K168" s="43"/>
      <c r="L168" s="47"/>
      <c r="M168" s="236"/>
      <c r="N168" s="237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161</v>
      </c>
      <c r="AU168" s="19" t="s">
        <v>83</v>
      </c>
    </row>
    <row r="169" s="13" customFormat="1">
      <c r="A169" s="13"/>
      <c r="B169" s="238"/>
      <c r="C169" s="239"/>
      <c r="D169" s="234" t="s">
        <v>163</v>
      </c>
      <c r="E169" s="240" t="s">
        <v>21</v>
      </c>
      <c r="F169" s="241" t="s">
        <v>1850</v>
      </c>
      <c r="G169" s="239"/>
      <c r="H169" s="242">
        <v>42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163</v>
      </c>
      <c r="AU169" s="248" t="s">
        <v>83</v>
      </c>
      <c r="AV169" s="13" t="s">
        <v>83</v>
      </c>
      <c r="AW169" s="13" t="s">
        <v>35</v>
      </c>
      <c r="AX169" s="13" t="s">
        <v>73</v>
      </c>
      <c r="AY169" s="248" t="s">
        <v>151</v>
      </c>
    </row>
    <row r="170" s="13" customFormat="1">
      <c r="A170" s="13"/>
      <c r="B170" s="238"/>
      <c r="C170" s="239"/>
      <c r="D170" s="234" t="s">
        <v>163</v>
      </c>
      <c r="E170" s="240" t="s">
        <v>21</v>
      </c>
      <c r="F170" s="241" t="s">
        <v>1851</v>
      </c>
      <c r="G170" s="239"/>
      <c r="H170" s="242">
        <v>19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163</v>
      </c>
      <c r="AU170" s="248" t="s">
        <v>83</v>
      </c>
      <c r="AV170" s="13" t="s">
        <v>83</v>
      </c>
      <c r="AW170" s="13" t="s">
        <v>35</v>
      </c>
      <c r="AX170" s="13" t="s">
        <v>73</v>
      </c>
      <c r="AY170" s="248" t="s">
        <v>151</v>
      </c>
    </row>
    <row r="171" s="14" customFormat="1">
      <c r="A171" s="14"/>
      <c r="B171" s="249"/>
      <c r="C171" s="250"/>
      <c r="D171" s="234" t="s">
        <v>163</v>
      </c>
      <c r="E171" s="251" t="s">
        <v>21</v>
      </c>
      <c r="F171" s="252" t="s">
        <v>177</v>
      </c>
      <c r="G171" s="250"/>
      <c r="H171" s="253">
        <v>61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9" t="s">
        <v>163</v>
      </c>
      <c r="AU171" s="259" t="s">
        <v>83</v>
      </c>
      <c r="AV171" s="14" t="s">
        <v>159</v>
      </c>
      <c r="AW171" s="14" t="s">
        <v>35</v>
      </c>
      <c r="AX171" s="14" t="s">
        <v>81</v>
      </c>
      <c r="AY171" s="259" t="s">
        <v>151</v>
      </c>
    </row>
    <row r="172" s="2" customFormat="1" ht="21.75" customHeight="1">
      <c r="A172" s="41"/>
      <c r="B172" s="42"/>
      <c r="C172" s="221" t="s">
        <v>233</v>
      </c>
      <c r="D172" s="221" t="s">
        <v>154</v>
      </c>
      <c r="E172" s="222" t="s">
        <v>266</v>
      </c>
      <c r="F172" s="223" t="s">
        <v>267</v>
      </c>
      <c r="G172" s="224" t="s">
        <v>157</v>
      </c>
      <c r="H172" s="225">
        <v>2</v>
      </c>
      <c r="I172" s="226"/>
      <c r="J172" s="227">
        <f>ROUND(I172*H172,2)</f>
        <v>0</v>
      </c>
      <c r="K172" s="223" t="s">
        <v>158</v>
      </c>
      <c r="L172" s="47"/>
      <c r="M172" s="228" t="s">
        <v>21</v>
      </c>
      <c r="N172" s="229" t="s">
        <v>44</v>
      </c>
      <c r="O172" s="87"/>
      <c r="P172" s="230">
        <f>O172*H172</f>
        <v>0</v>
      </c>
      <c r="Q172" s="230">
        <v>1.0000000000000001E-05</v>
      </c>
      <c r="R172" s="230">
        <f>Q172*H172</f>
        <v>2.0000000000000002E-05</v>
      </c>
      <c r="S172" s="230">
        <v>0</v>
      </c>
      <c r="T172" s="23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32" t="s">
        <v>159</v>
      </c>
      <c r="AT172" s="232" t="s">
        <v>154</v>
      </c>
      <c r="AU172" s="232" t="s">
        <v>83</v>
      </c>
      <c r="AY172" s="19" t="s">
        <v>151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9" t="s">
        <v>81</v>
      </c>
      <c r="BK172" s="233">
        <f>ROUND(I172*H172,2)</f>
        <v>0</v>
      </c>
      <c r="BL172" s="19" t="s">
        <v>159</v>
      </c>
      <c r="BM172" s="232" t="s">
        <v>1852</v>
      </c>
    </row>
    <row r="173" s="2" customFormat="1">
      <c r="A173" s="41"/>
      <c r="B173" s="42"/>
      <c r="C173" s="43"/>
      <c r="D173" s="234" t="s">
        <v>161</v>
      </c>
      <c r="E173" s="43"/>
      <c r="F173" s="235" t="s">
        <v>269</v>
      </c>
      <c r="G173" s="43"/>
      <c r="H173" s="43"/>
      <c r="I173" s="139"/>
      <c r="J173" s="43"/>
      <c r="K173" s="43"/>
      <c r="L173" s="47"/>
      <c r="M173" s="236"/>
      <c r="N173" s="237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161</v>
      </c>
      <c r="AU173" s="19" t="s">
        <v>83</v>
      </c>
    </row>
    <row r="174" s="13" customFormat="1">
      <c r="A174" s="13"/>
      <c r="B174" s="238"/>
      <c r="C174" s="239"/>
      <c r="D174" s="234" t="s">
        <v>163</v>
      </c>
      <c r="E174" s="240" t="s">
        <v>21</v>
      </c>
      <c r="F174" s="241" t="s">
        <v>1853</v>
      </c>
      <c r="G174" s="239"/>
      <c r="H174" s="242">
        <v>2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163</v>
      </c>
      <c r="AU174" s="248" t="s">
        <v>83</v>
      </c>
      <c r="AV174" s="13" t="s">
        <v>83</v>
      </c>
      <c r="AW174" s="13" t="s">
        <v>35</v>
      </c>
      <c r="AX174" s="13" t="s">
        <v>73</v>
      </c>
      <c r="AY174" s="248" t="s">
        <v>151</v>
      </c>
    </row>
    <row r="175" s="14" customFormat="1">
      <c r="A175" s="14"/>
      <c r="B175" s="249"/>
      <c r="C175" s="250"/>
      <c r="D175" s="234" t="s">
        <v>163</v>
      </c>
      <c r="E175" s="251" t="s">
        <v>21</v>
      </c>
      <c r="F175" s="252" t="s">
        <v>177</v>
      </c>
      <c r="G175" s="250"/>
      <c r="H175" s="253">
        <v>2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163</v>
      </c>
      <c r="AU175" s="259" t="s">
        <v>83</v>
      </c>
      <c r="AV175" s="14" t="s">
        <v>159</v>
      </c>
      <c r="AW175" s="14" t="s">
        <v>35</v>
      </c>
      <c r="AX175" s="14" t="s">
        <v>81</v>
      </c>
      <c r="AY175" s="259" t="s">
        <v>151</v>
      </c>
    </row>
    <row r="176" s="2" customFormat="1" ht="21.75" customHeight="1">
      <c r="A176" s="41"/>
      <c r="B176" s="42"/>
      <c r="C176" s="221" t="s">
        <v>244</v>
      </c>
      <c r="D176" s="221" t="s">
        <v>154</v>
      </c>
      <c r="E176" s="222" t="s">
        <v>272</v>
      </c>
      <c r="F176" s="223" t="s">
        <v>273</v>
      </c>
      <c r="G176" s="224" t="s">
        <v>157</v>
      </c>
      <c r="H176" s="225">
        <v>4</v>
      </c>
      <c r="I176" s="226"/>
      <c r="J176" s="227">
        <f>ROUND(I176*H176,2)</f>
        <v>0</v>
      </c>
      <c r="K176" s="223" t="s">
        <v>158</v>
      </c>
      <c r="L176" s="47"/>
      <c r="M176" s="228" t="s">
        <v>21</v>
      </c>
      <c r="N176" s="229" t="s">
        <v>44</v>
      </c>
      <c r="O176" s="8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32" t="s">
        <v>159</v>
      </c>
      <c r="AT176" s="232" t="s">
        <v>154</v>
      </c>
      <c r="AU176" s="232" t="s">
        <v>83</v>
      </c>
      <c r="AY176" s="19" t="s">
        <v>151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9" t="s">
        <v>81</v>
      </c>
      <c r="BK176" s="233">
        <f>ROUND(I176*H176,2)</f>
        <v>0</v>
      </c>
      <c r="BL176" s="19" t="s">
        <v>159</v>
      </c>
      <c r="BM176" s="232" t="s">
        <v>1854</v>
      </c>
    </row>
    <row r="177" s="2" customFormat="1">
      <c r="A177" s="41"/>
      <c r="B177" s="42"/>
      <c r="C177" s="43"/>
      <c r="D177" s="234" t="s">
        <v>161</v>
      </c>
      <c r="E177" s="43"/>
      <c r="F177" s="235" t="s">
        <v>275</v>
      </c>
      <c r="G177" s="43"/>
      <c r="H177" s="43"/>
      <c r="I177" s="139"/>
      <c r="J177" s="43"/>
      <c r="K177" s="43"/>
      <c r="L177" s="47"/>
      <c r="M177" s="236"/>
      <c r="N177" s="237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161</v>
      </c>
      <c r="AU177" s="19" t="s">
        <v>83</v>
      </c>
    </row>
    <row r="178" s="13" customFormat="1">
      <c r="A178" s="13"/>
      <c r="B178" s="238"/>
      <c r="C178" s="239"/>
      <c r="D178" s="234" t="s">
        <v>163</v>
      </c>
      <c r="E178" s="240" t="s">
        <v>21</v>
      </c>
      <c r="F178" s="241" t="s">
        <v>1855</v>
      </c>
      <c r="G178" s="239"/>
      <c r="H178" s="242">
        <v>2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163</v>
      </c>
      <c r="AU178" s="248" t="s">
        <v>83</v>
      </c>
      <c r="AV178" s="13" t="s">
        <v>83</v>
      </c>
      <c r="AW178" s="13" t="s">
        <v>35</v>
      </c>
      <c r="AX178" s="13" t="s">
        <v>73</v>
      </c>
      <c r="AY178" s="248" t="s">
        <v>151</v>
      </c>
    </row>
    <row r="179" s="13" customFormat="1">
      <c r="A179" s="13"/>
      <c r="B179" s="238"/>
      <c r="C179" s="239"/>
      <c r="D179" s="234" t="s">
        <v>163</v>
      </c>
      <c r="E179" s="240" t="s">
        <v>21</v>
      </c>
      <c r="F179" s="241" t="s">
        <v>1856</v>
      </c>
      <c r="G179" s="239"/>
      <c r="H179" s="242">
        <v>2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83</v>
      </c>
      <c r="AV179" s="13" t="s">
        <v>83</v>
      </c>
      <c r="AW179" s="13" t="s">
        <v>35</v>
      </c>
      <c r="AX179" s="13" t="s">
        <v>73</v>
      </c>
      <c r="AY179" s="248" t="s">
        <v>151</v>
      </c>
    </row>
    <row r="180" s="14" customFormat="1">
      <c r="A180" s="14"/>
      <c r="B180" s="249"/>
      <c r="C180" s="250"/>
      <c r="D180" s="234" t="s">
        <v>163</v>
      </c>
      <c r="E180" s="251" t="s">
        <v>21</v>
      </c>
      <c r="F180" s="252" t="s">
        <v>177</v>
      </c>
      <c r="G180" s="250"/>
      <c r="H180" s="253">
        <v>4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163</v>
      </c>
      <c r="AU180" s="259" t="s">
        <v>83</v>
      </c>
      <c r="AV180" s="14" t="s">
        <v>159</v>
      </c>
      <c r="AW180" s="14" t="s">
        <v>35</v>
      </c>
      <c r="AX180" s="14" t="s">
        <v>81</v>
      </c>
      <c r="AY180" s="259" t="s">
        <v>151</v>
      </c>
    </row>
    <row r="181" s="2" customFormat="1" ht="16.5" customHeight="1">
      <c r="A181" s="41"/>
      <c r="B181" s="42"/>
      <c r="C181" s="221" t="s">
        <v>258</v>
      </c>
      <c r="D181" s="221" t="s">
        <v>154</v>
      </c>
      <c r="E181" s="222" t="s">
        <v>278</v>
      </c>
      <c r="F181" s="223" t="s">
        <v>279</v>
      </c>
      <c r="G181" s="224" t="s">
        <v>173</v>
      </c>
      <c r="H181" s="225">
        <v>0.20899999999999999</v>
      </c>
      <c r="I181" s="226"/>
      <c r="J181" s="227">
        <f>ROUND(I181*H181,2)</f>
        <v>0</v>
      </c>
      <c r="K181" s="223" t="s">
        <v>158</v>
      </c>
      <c r="L181" s="47"/>
      <c r="M181" s="228" t="s">
        <v>21</v>
      </c>
      <c r="N181" s="229" t="s">
        <v>44</v>
      </c>
      <c r="O181" s="87"/>
      <c r="P181" s="230">
        <f>O181*H181</f>
        <v>0</v>
      </c>
      <c r="Q181" s="230">
        <v>0</v>
      </c>
      <c r="R181" s="230">
        <f>Q181*H181</f>
        <v>0</v>
      </c>
      <c r="S181" s="230">
        <v>2</v>
      </c>
      <c r="T181" s="231">
        <f>S181*H181</f>
        <v>0.41799999999999998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32" t="s">
        <v>159</v>
      </c>
      <c r="AT181" s="232" t="s">
        <v>154</v>
      </c>
      <c r="AU181" s="232" t="s">
        <v>83</v>
      </c>
      <c r="AY181" s="19" t="s">
        <v>151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9" t="s">
        <v>81</v>
      </c>
      <c r="BK181" s="233">
        <f>ROUND(I181*H181,2)</f>
        <v>0</v>
      </c>
      <c r="BL181" s="19" t="s">
        <v>159</v>
      </c>
      <c r="BM181" s="232" t="s">
        <v>1857</v>
      </c>
    </row>
    <row r="182" s="2" customFormat="1">
      <c r="A182" s="41"/>
      <c r="B182" s="42"/>
      <c r="C182" s="43"/>
      <c r="D182" s="234" t="s">
        <v>161</v>
      </c>
      <c r="E182" s="43"/>
      <c r="F182" s="235" t="s">
        <v>281</v>
      </c>
      <c r="G182" s="43"/>
      <c r="H182" s="43"/>
      <c r="I182" s="139"/>
      <c r="J182" s="43"/>
      <c r="K182" s="43"/>
      <c r="L182" s="47"/>
      <c r="M182" s="236"/>
      <c r="N182" s="237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161</v>
      </c>
      <c r="AU182" s="19" t="s">
        <v>83</v>
      </c>
    </row>
    <row r="183" s="13" customFormat="1">
      <c r="A183" s="13"/>
      <c r="B183" s="238"/>
      <c r="C183" s="239"/>
      <c r="D183" s="234" t="s">
        <v>163</v>
      </c>
      <c r="E183" s="240" t="s">
        <v>21</v>
      </c>
      <c r="F183" s="241" t="s">
        <v>1858</v>
      </c>
      <c r="G183" s="239"/>
      <c r="H183" s="242">
        <v>0.20899999999999999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83</v>
      </c>
      <c r="AV183" s="13" t="s">
        <v>83</v>
      </c>
      <c r="AW183" s="13" t="s">
        <v>35</v>
      </c>
      <c r="AX183" s="13" t="s">
        <v>81</v>
      </c>
      <c r="AY183" s="248" t="s">
        <v>151</v>
      </c>
    </row>
    <row r="184" s="2" customFormat="1" ht="16.5" customHeight="1">
      <c r="A184" s="41"/>
      <c r="B184" s="42"/>
      <c r="C184" s="221" t="s">
        <v>8</v>
      </c>
      <c r="D184" s="221" t="s">
        <v>154</v>
      </c>
      <c r="E184" s="222" t="s">
        <v>1036</v>
      </c>
      <c r="F184" s="223" t="s">
        <v>1037</v>
      </c>
      <c r="G184" s="224" t="s">
        <v>180</v>
      </c>
      <c r="H184" s="225">
        <v>0.16</v>
      </c>
      <c r="I184" s="226"/>
      <c r="J184" s="227">
        <f>ROUND(I184*H184,2)</f>
        <v>0</v>
      </c>
      <c r="K184" s="223" t="s">
        <v>21</v>
      </c>
      <c r="L184" s="47"/>
      <c r="M184" s="228" t="s">
        <v>21</v>
      </c>
      <c r="N184" s="229" t="s">
        <v>44</v>
      </c>
      <c r="O184" s="87"/>
      <c r="P184" s="230">
        <f>O184*H184</f>
        <v>0</v>
      </c>
      <c r="Q184" s="230">
        <v>0</v>
      </c>
      <c r="R184" s="230">
        <f>Q184*H184</f>
        <v>0</v>
      </c>
      <c r="S184" s="230">
        <v>0.017999999999999999</v>
      </c>
      <c r="T184" s="231">
        <f>S184*H184</f>
        <v>0.0028799999999999997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32" t="s">
        <v>159</v>
      </c>
      <c r="AT184" s="232" t="s">
        <v>154</v>
      </c>
      <c r="AU184" s="232" t="s">
        <v>83</v>
      </c>
      <c r="AY184" s="19" t="s">
        <v>151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9" t="s">
        <v>81</v>
      </c>
      <c r="BK184" s="233">
        <f>ROUND(I184*H184,2)</f>
        <v>0</v>
      </c>
      <c r="BL184" s="19" t="s">
        <v>159</v>
      </c>
      <c r="BM184" s="232" t="s">
        <v>1859</v>
      </c>
    </row>
    <row r="185" s="2" customFormat="1">
      <c r="A185" s="41"/>
      <c r="B185" s="42"/>
      <c r="C185" s="43"/>
      <c r="D185" s="234" t="s">
        <v>161</v>
      </c>
      <c r="E185" s="43"/>
      <c r="F185" s="235" t="s">
        <v>1039</v>
      </c>
      <c r="G185" s="43"/>
      <c r="H185" s="43"/>
      <c r="I185" s="139"/>
      <c r="J185" s="43"/>
      <c r="K185" s="43"/>
      <c r="L185" s="47"/>
      <c r="M185" s="236"/>
      <c r="N185" s="237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161</v>
      </c>
      <c r="AU185" s="19" t="s">
        <v>83</v>
      </c>
    </row>
    <row r="186" s="13" customFormat="1">
      <c r="A186" s="13"/>
      <c r="B186" s="238"/>
      <c r="C186" s="239"/>
      <c r="D186" s="234" t="s">
        <v>163</v>
      </c>
      <c r="E186" s="240" t="s">
        <v>21</v>
      </c>
      <c r="F186" s="241" t="s">
        <v>1820</v>
      </c>
      <c r="G186" s="239"/>
      <c r="H186" s="242">
        <v>0.16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163</v>
      </c>
      <c r="AU186" s="248" t="s">
        <v>83</v>
      </c>
      <c r="AV186" s="13" t="s">
        <v>83</v>
      </c>
      <c r="AW186" s="13" t="s">
        <v>35</v>
      </c>
      <c r="AX186" s="13" t="s">
        <v>73</v>
      </c>
      <c r="AY186" s="248" t="s">
        <v>151</v>
      </c>
    </row>
    <row r="187" s="14" customFormat="1">
      <c r="A187" s="14"/>
      <c r="B187" s="249"/>
      <c r="C187" s="250"/>
      <c r="D187" s="234" t="s">
        <v>163</v>
      </c>
      <c r="E187" s="251" t="s">
        <v>21</v>
      </c>
      <c r="F187" s="252" t="s">
        <v>177</v>
      </c>
      <c r="G187" s="250"/>
      <c r="H187" s="253">
        <v>0.16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163</v>
      </c>
      <c r="AU187" s="259" t="s">
        <v>83</v>
      </c>
      <c r="AV187" s="14" t="s">
        <v>159</v>
      </c>
      <c r="AW187" s="14" t="s">
        <v>35</v>
      </c>
      <c r="AX187" s="14" t="s">
        <v>81</v>
      </c>
      <c r="AY187" s="259" t="s">
        <v>151</v>
      </c>
    </row>
    <row r="188" s="2" customFormat="1" ht="16.5" customHeight="1">
      <c r="A188" s="41"/>
      <c r="B188" s="42"/>
      <c r="C188" s="221" t="s">
        <v>271</v>
      </c>
      <c r="D188" s="221" t="s">
        <v>154</v>
      </c>
      <c r="E188" s="222" t="s">
        <v>784</v>
      </c>
      <c r="F188" s="223" t="s">
        <v>785</v>
      </c>
      <c r="G188" s="224" t="s">
        <v>180</v>
      </c>
      <c r="H188" s="225">
        <v>0.16</v>
      </c>
      <c r="I188" s="226"/>
      <c r="J188" s="227">
        <f>ROUND(I188*H188,2)</f>
        <v>0</v>
      </c>
      <c r="K188" s="223" t="s">
        <v>21</v>
      </c>
      <c r="L188" s="47"/>
      <c r="M188" s="228" t="s">
        <v>21</v>
      </c>
      <c r="N188" s="229" t="s">
        <v>44</v>
      </c>
      <c r="O188" s="8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32" t="s">
        <v>159</v>
      </c>
      <c r="AT188" s="232" t="s">
        <v>154</v>
      </c>
      <c r="AU188" s="232" t="s">
        <v>83</v>
      </c>
      <c r="AY188" s="19" t="s">
        <v>151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9" t="s">
        <v>81</v>
      </c>
      <c r="BK188" s="233">
        <f>ROUND(I188*H188,2)</f>
        <v>0</v>
      </c>
      <c r="BL188" s="19" t="s">
        <v>159</v>
      </c>
      <c r="BM188" s="232" t="s">
        <v>1860</v>
      </c>
    </row>
    <row r="189" s="2" customFormat="1">
      <c r="A189" s="41"/>
      <c r="B189" s="42"/>
      <c r="C189" s="43"/>
      <c r="D189" s="234" t="s">
        <v>161</v>
      </c>
      <c r="E189" s="43"/>
      <c r="F189" s="235" t="s">
        <v>787</v>
      </c>
      <c r="G189" s="43"/>
      <c r="H189" s="43"/>
      <c r="I189" s="139"/>
      <c r="J189" s="43"/>
      <c r="K189" s="43"/>
      <c r="L189" s="47"/>
      <c r="M189" s="236"/>
      <c r="N189" s="237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161</v>
      </c>
      <c r="AU189" s="19" t="s">
        <v>83</v>
      </c>
    </row>
    <row r="190" s="13" customFormat="1">
      <c r="A190" s="13"/>
      <c r="B190" s="238"/>
      <c r="C190" s="239"/>
      <c r="D190" s="234" t="s">
        <v>163</v>
      </c>
      <c r="E190" s="240" t="s">
        <v>21</v>
      </c>
      <c r="F190" s="241" t="s">
        <v>1820</v>
      </c>
      <c r="G190" s="239"/>
      <c r="H190" s="242">
        <v>0.16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35</v>
      </c>
      <c r="AX190" s="13" t="s">
        <v>73</v>
      </c>
      <c r="AY190" s="248" t="s">
        <v>151</v>
      </c>
    </row>
    <row r="191" s="14" customFormat="1">
      <c r="A191" s="14"/>
      <c r="B191" s="249"/>
      <c r="C191" s="250"/>
      <c r="D191" s="234" t="s">
        <v>163</v>
      </c>
      <c r="E191" s="251" t="s">
        <v>21</v>
      </c>
      <c r="F191" s="252" t="s">
        <v>177</v>
      </c>
      <c r="G191" s="250"/>
      <c r="H191" s="253">
        <v>0.16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163</v>
      </c>
      <c r="AU191" s="259" t="s">
        <v>83</v>
      </c>
      <c r="AV191" s="14" t="s">
        <v>159</v>
      </c>
      <c r="AW191" s="14" t="s">
        <v>35</v>
      </c>
      <c r="AX191" s="14" t="s">
        <v>81</v>
      </c>
      <c r="AY191" s="259" t="s">
        <v>151</v>
      </c>
    </row>
    <row r="192" s="12" customFormat="1" ht="22.8" customHeight="1">
      <c r="A192" s="12"/>
      <c r="B192" s="205"/>
      <c r="C192" s="206"/>
      <c r="D192" s="207" t="s">
        <v>72</v>
      </c>
      <c r="E192" s="219" t="s">
        <v>317</v>
      </c>
      <c r="F192" s="219" t="s">
        <v>318</v>
      </c>
      <c r="G192" s="206"/>
      <c r="H192" s="206"/>
      <c r="I192" s="209"/>
      <c r="J192" s="220">
        <f>BK192</f>
        <v>0</v>
      </c>
      <c r="K192" s="206"/>
      <c r="L192" s="211"/>
      <c r="M192" s="212"/>
      <c r="N192" s="213"/>
      <c r="O192" s="213"/>
      <c r="P192" s="214">
        <f>SUM(P193:P233)</f>
        <v>0</v>
      </c>
      <c r="Q192" s="213"/>
      <c r="R192" s="214">
        <f>SUM(R193:R233)</f>
        <v>0</v>
      </c>
      <c r="S192" s="213"/>
      <c r="T192" s="215">
        <f>SUM(T193:T233)</f>
        <v>6.75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6" t="s">
        <v>81</v>
      </c>
      <c r="AT192" s="217" t="s">
        <v>72</v>
      </c>
      <c r="AU192" s="217" t="s">
        <v>81</v>
      </c>
      <c r="AY192" s="216" t="s">
        <v>151</v>
      </c>
      <c r="BK192" s="218">
        <f>SUM(BK193:BK233)</f>
        <v>0</v>
      </c>
    </row>
    <row r="193" s="2" customFormat="1" ht="21.75" customHeight="1">
      <c r="A193" s="41"/>
      <c r="B193" s="42"/>
      <c r="C193" s="221" t="s">
        <v>277</v>
      </c>
      <c r="D193" s="221" t="s">
        <v>154</v>
      </c>
      <c r="E193" s="222" t="s">
        <v>1420</v>
      </c>
      <c r="F193" s="223" t="s">
        <v>1421</v>
      </c>
      <c r="G193" s="224" t="s">
        <v>173</v>
      </c>
      <c r="H193" s="225">
        <v>4.5</v>
      </c>
      <c r="I193" s="226"/>
      <c r="J193" s="227">
        <f>ROUND(I193*H193,2)</f>
        <v>0</v>
      </c>
      <c r="K193" s="223" t="s">
        <v>158</v>
      </c>
      <c r="L193" s="47"/>
      <c r="M193" s="228" t="s">
        <v>21</v>
      </c>
      <c r="N193" s="229" t="s">
        <v>44</v>
      </c>
      <c r="O193" s="87"/>
      <c r="P193" s="230">
        <f>O193*H193</f>
        <v>0</v>
      </c>
      <c r="Q193" s="230">
        <v>0</v>
      </c>
      <c r="R193" s="230">
        <f>Q193*H193</f>
        <v>0</v>
      </c>
      <c r="S193" s="230">
        <v>1.5</v>
      </c>
      <c r="T193" s="231">
        <f>S193*H193</f>
        <v>6.75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32" t="s">
        <v>159</v>
      </c>
      <c r="AT193" s="232" t="s">
        <v>154</v>
      </c>
      <c r="AU193" s="232" t="s">
        <v>83</v>
      </c>
      <c r="AY193" s="19" t="s">
        <v>151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9" t="s">
        <v>81</v>
      </c>
      <c r="BK193" s="233">
        <f>ROUND(I193*H193,2)</f>
        <v>0</v>
      </c>
      <c r="BL193" s="19" t="s">
        <v>159</v>
      </c>
      <c r="BM193" s="232" t="s">
        <v>1861</v>
      </c>
    </row>
    <row r="194" s="2" customFormat="1">
      <c r="A194" s="41"/>
      <c r="B194" s="42"/>
      <c r="C194" s="43"/>
      <c r="D194" s="234" t="s">
        <v>161</v>
      </c>
      <c r="E194" s="43"/>
      <c r="F194" s="235" t="s">
        <v>1423</v>
      </c>
      <c r="G194" s="43"/>
      <c r="H194" s="43"/>
      <c r="I194" s="139"/>
      <c r="J194" s="43"/>
      <c r="K194" s="43"/>
      <c r="L194" s="47"/>
      <c r="M194" s="236"/>
      <c r="N194" s="237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161</v>
      </c>
      <c r="AU194" s="19" t="s">
        <v>83</v>
      </c>
    </row>
    <row r="195" s="13" customFormat="1">
      <c r="A195" s="13"/>
      <c r="B195" s="238"/>
      <c r="C195" s="239"/>
      <c r="D195" s="234" t="s">
        <v>163</v>
      </c>
      <c r="E195" s="240" t="s">
        <v>21</v>
      </c>
      <c r="F195" s="241" t="s">
        <v>1862</v>
      </c>
      <c r="G195" s="239"/>
      <c r="H195" s="242">
        <v>0.5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163</v>
      </c>
      <c r="AU195" s="248" t="s">
        <v>83</v>
      </c>
      <c r="AV195" s="13" t="s">
        <v>83</v>
      </c>
      <c r="AW195" s="13" t="s">
        <v>35</v>
      </c>
      <c r="AX195" s="13" t="s">
        <v>73</v>
      </c>
      <c r="AY195" s="248" t="s">
        <v>151</v>
      </c>
    </row>
    <row r="196" s="13" customFormat="1">
      <c r="A196" s="13"/>
      <c r="B196" s="238"/>
      <c r="C196" s="239"/>
      <c r="D196" s="234" t="s">
        <v>163</v>
      </c>
      <c r="E196" s="240" t="s">
        <v>21</v>
      </c>
      <c r="F196" s="241" t="s">
        <v>1863</v>
      </c>
      <c r="G196" s="239"/>
      <c r="H196" s="242">
        <v>4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163</v>
      </c>
      <c r="AU196" s="248" t="s">
        <v>83</v>
      </c>
      <c r="AV196" s="13" t="s">
        <v>83</v>
      </c>
      <c r="AW196" s="13" t="s">
        <v>35</v>
      </c>
      <c r="AX196" s="13" t="s">
        <v>73</v>
      </c>
      <c r="AY196" s="248" t="s">
        <v>151</v>
      </c>
    </row>
    <row r="197" s="14" customFormat="1">
      <c r="A197" s="14"/>
      <c r="B197" s="249"/>
      <c r="C197" s="250"/>
      <c r="D197" s="234" t="s">
        <v>163</v>
      </c>
      <c r="E197" s="251" t="s">
        <v>21</v>
      </c>
      <c r="F197" s="252" t="s">
        <v>177</v>
      </c>
      <c r="G197" s="250"/>
      <c r="H197" s="253">
        <v>4.5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163</v>
      </c>
      <c r="AU197" s="259" t="s">
        <v>83</v>
      </c>
      <c r="AV197" s="14" t="s">
        <v>159</v>
      </c>
      <c r="AW197" s="14" t="s">
        <v>35</v>
      </c>
      <c r="AX197" s="14" t="s">
        <v>81</v>
      </c>
      <c r="AY197" s="259" t="s">
        <v>151</v>
      </c>
    </row>
    <row r="198" s="2" customFormat="1" ht="21.75" customHeight="1">
      <c r="A198" s="41"/>
      <c r="B198" s="42"/>
      <c r="C198" s="221" t="s">
        <v>283</v>
      </c>
      <c r="D198" s="221" t="s">
        <v>154</v>
      </c>
      <c r="E198" s="222" t="s">
        <v>1424</v>
      </c>
      <c r="F198" s="223" t="s">
        <v>1425</v>
      </c>
      <c r="G198" s="224" t="s">
        <v>173</v>
      </c>
      <c r="H198" s="225">
        <v>9</v>
      </c>
      <c r="I198" s="226"/>
      <c r="J198" s="227">
        <f>ROUND(I198*H198,2)</f>
        <v>0</v>
      </c>
      <c r="K198" s="223" t="s">
        <v>158</v>
      </c>
      <c r="L198" s="47"/>
      <c r="M198" s="228" t="s">
        <v>21</v>
      </c>
      <c r="N198" s="229" t="s">
        <v>44</v>
      </c>
      <c r="O198" s="8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32" t="s">
        <v>159</v>
      </c>
      <c r="AT198" s="232" t="s">
        <v>154</v>
      </c>
      <c r="AU198" s="232" t="s">
        <v>83</v>
      </c>
      <c r="AY198" s="19" t="s">
        <v>151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9" t="s">
        <v>81</v>
      </c>
      <c r="BK198" s="233">
        <f>ROUND(I198*H198,2)</f>
        <v>0</v>
      </c>
      <c r="BL198" s="19" t="s">
        <v>159</v>
      </c>
      <c r="BM198" s="232" t="s">
        <v>1864</v>
      </c>
    </row>
    <row r="199" s="2" customFormat="1">
      <c r="A199" s="41"/>
      <c r="B199" s="42"/>
      <c r="C199" s="43"/>
      <c r="D199" s="234" t="s">
        <v>161</v>
      </c>
      <c r="E199" s="43"/>
      <c r="F199" s="235" t="s">
        <v>1427</v>
      </c>
      <c r="G199" s="43"/>
      <c r="H199" s="43"/>
      <c r="I199" s="139"/>
      <c r="J199" s="43"/>
      <c r="K199" s="43"/>
      <c r="L199" s="47"/>
      <c r="M199" s="236"/>
      <c r="N199" s="237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161</v>
      </c>
      <c r="AU199" s="19" t="s">
        <v>83</v>
      </c>
    </row>
    <row r="200" s="13" customFormat="1">
      <c r="A200" s="13"/>
      <c r="B200" s="238"/>
      <c r="C200" s="239"/>
      <c r="D200" s="234" t="s">
        <v>163</v>
      </c>
      <c r="E200" s="240" t="s">
        <v>21</v>
      </c>
      <c r="F200" s="241" t="s">
        <v>1862</v>
      </c>
      <c r="G200" s="239"/>
      <c r="H200" s="242">
        <v>0.5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163</v>
      </c>
      <c r="AU200" s="248" t="s">
        <v>83</v>
      </c>
      <c r="AV200" s="13" t="s">
        <v>83</v>
      </c>
      <c r="AW200" s="13" t="s">
        <v>35</v>
      </c>
      <c r="AX200" s="13" t="s">
        <v>73</v>
      </c>
      <c r="AY200" s="248" t="s">
        <v>151</v>
      </c>
    </row>
    <row r="201" s="13" customFormat="1">
      <c r="A201" s="13"/>
      <c r="B201" s="238"/>
      <c r="C201" s="239"/>
      <c r="D201" s="234" t="s">
        <v>163</v>
      </c>
      <c r="E201" s="240" t="s">
        <v>21</v>
      </c>
      <c r="F201" s="241" t="s">
        <v>1863</v>
      </c>
      <c r="G201" s="239"/>
      <c r="H201" s="242">
        <v>4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163</v>
      </c>
      <c r="AU201" s="248" t="s">
        <v>83</v>
      </c>
      <c r="AV201" s="13" t="s">
        <v>83</v>
      </c>
      <c r="AW201" s="13" t="s">
        <v>35</v>
      </c>
      <c r="AX201" s="13" t="s">
        <v>73</v>
      </c>
      <c r="AY201" s="248" t="s">
        <v>151</v>
      </c>
    </row>
    <row r="202" s="14" customFormat="1">
      <c r="A202" s="14"/>
      <c r="B202" s="249"/>
      <c r="C202" s="250"/>
      <c r="D202" s="234" t="s">
        <v>163</v>
      </c>
      <c r="E202" s="251" t="s">
        <v>21</v>
      </c>
      <c r="F202" s="252" t="s">
        <v>177</v>
      </c>
      <c r="G202" s="250"/>
      <c r="H202" s="253">
        <v>4.5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163</v>
      </c>
      <c r="AU202" s="259" t="s">
        <v>83</v>
      </c>
      <c r="AV202" s="14" t="s">
        <v>159</v>
      </c>
      <c r="AW202" s="14" t="s">
        <v>35</v>
      </c>
      <c r="AX202" s="14" t="s">
        <v>81</v>
      </c>
      <c r="AY202" s="259" t="s">
        <v>151</v>
      </c>
    </row>
    <row r="203" s="13" customFormat="1">
      <c r="A203" s="13"/>
      <c r="B203" s="238"/>
      <c r="C203" s="239"/>
      <c r="D203" s="234" t="s">
        <v>163</v>
      </c>
      <c r="E203" s="239"/>
      <c r="F203" s="241" t="s">
        <v>1865</v>
      </c>
      <c r="G203" s="239"/>
      <c r="H203" s="242">
        <v>9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163</v>
      </c>
      <c r="AU203" s="248" t="s">
        <v>83</v>
      </c>
      <c r="AV203" s="13" t="s">
        <v>83</v>
      </c>
      <c r="AW203" s="13" t="s">
        <v>4</v>
      </c>
      <c r="AX203" s="13" t="s">
        <v>81</v>
      </c>
      <c r="AY203" s="248" t="s">
        <v>151</v>
      </c>
    </row>
    <row r="204" s="2" customFormat="1" ht="21.75" customHeight="1">
      <c r="A204" s="41"/>
      <c r="B204" s="42"/>
      <c r="C204" s="221" t="s">
        <v>288</v>
      </c>
      <c r="D204" s="221" t="s">
        <v>154</v>
      </c>
      <c r="E204" s="222" t="s">
        <v>320</v>
      </c>
      <c r="F204" s="223" t="s">
        <v>321</v>
      </c>
      <c r="G204" s="224" t="s">
        <v>322</v>
      </c>
      <c r="H204" s="225">
        <v>4.1829999999999998</v>
      </c>
      <c r="I204" s="226"/>
      <c r="J204" s="227">
        <f>ROUND(I204*H204,2)</f>
        <v>0</v>
      </c>
      <c r="K204" s="223" t="s">
        <v>158</v>
      </c>
      <c r="L204" s="47"/>
      <c r="M204" s="228" t="s">
        <v>21</v>
      </c>
      <c r="N204" s="229" t="s">
        <v>44</v>
      </c>
      <c r="O204" s="8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32" t="s">
        <v>159</v>
      </c>
      <c r="AT204" s="232" t="s">
        <v>154</v>
      </c>
      <c r="AU204" s="232" t="s">
        <v>83</v>
      </c>
      <c r="AY204" s="19" t="s">
        <v>151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9" t="s">
        <v>81</v>
      </c>
      <c r="BK204" s="233">
        <f>ROUND(I204*H204,2)</f>
        <v>0</v>
      </c>
      <c r="BL204" s="19" t="s">
        <v>159</v>
      </c>
      <c r="BM204" s="232" t="s">
        <v>1866</v>
      </c>
    </row>
    <row r="205" s="2" customFormat="1">
      <c r="A205" s="41"/>
      <c r="B205" s="42"/>
      <c r="C205" s="43"/>
      <c r="D205" s="234" t="s">
        <v>161</v>
      </c>
      <c r="E205" s="43"/>
      <c r="F205" s="235" t="s">
        <v>324</v>
      </c>
      <c r="G205" s="43"/>
      <c r="H205" s="43"/>
      <c r="I205" s="139"/>
      <c r="J205" s="43"/>
      <c r="K205" s="43"/>
      <c r="L205" s="47"/>
      <c r="M205" s="236"/>
      <c r="N205" s="237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161</v>
      </c>
      <c r="AU205" s="19" t="s">
        <v>83</v>
      </c>
    </row>
    <row r="206" s="13" customFormat="1">
      <c r="A206" s="13"/>
      <c r="B206" s="238"/>
      <c r="C206" s="239"/>
      <c r="D206" s="234" t="s">
        <v>163</v>
      </c>
      <c r="E206" s="240" t="s">
        <v>21</v>
      </c>
      <c r="F206" s="241" t="s">
        <v>1867</v>
      </c>
      <c r="G206" s="239"/>
      <c r="H206" s="242">
        <v>10.933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163</v>
      </c>
      <c r="AU206" s="248" t="s">
        <v>83</v>
      </c>
      <c r="AV206" s="13" t="s">
        <v>83</v>
      </c>
      <c r="AW206" s="13" t="s">
        <v>35</v>
      </c>
      <c r="AX206" s="13" t="s">
        <v>73</v>
      </c>
      <c r="AY206" s="248" t="s">
        <v>151</v>
      </c>
    </row>
    <row r="207" s="13" customFormat="1">
      <c r="A207" s="13"/>
      <c r="B207" s="238"/>
      <c r="C207" s="239"/>
      <c r="D207" s="234" t="s">
        <v>163</v>
      </c>
      <c r="E207" s="240" t="s">
        <v>21</v>
      </c>
      <c r="F207" s="241" t="s">
        <v>1868</v>
      </c>
      <c r="G207" s="239"/>
      <c r="H207" s="242">
        <v>-6.75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83</v>
      </c>
      <c r="AV207" s="13" t="s">
        <v>83</v>
      </c>
      <c r="AW207" s="13" t="s">
        <v>35</v>
      </c>
      <c r="AX207" s="13" t="s">
        <v>73</v>
      </c>
      <c r="AY207" s="248" t="s">
        <v>151</v>
      </c>
    </row>
    <row r="208" s="14" customFormat="1">
      <c r="A208" s="14"/>
      <c r="B208" s="249"/>
      <c r="C208" s="250"/>
      <c r="D208" s="234" t="s">
        <v>163</v>
      </c>
      <c r="E208" s="251" t="s">
        <v>21</v>
      </c>
      <c r="F208" s="252" t="s">
        <v>177</v>
      </c>
      <c r="G208" s="250"/>
      <c r="H208" s="253">
        <v>4.1829999999999998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163</v>
      </c>
      <c r="AU208" s="259" t="s">
        <v>83</v>
      </c>
      <c r="AV208" s="14" t="s">
        <v>159</v>
      </c>
      <c r="AW208" s="14" t="s">
        <v>35</v>
      </c>
      <c r="AX208" s="14" t="s">
        <v>81</v>
      </c>
      <c r="AY208" s="259" t="s">
        <v>151</v>
      </c>
    </row>
    <row r="209" s="2" customFormat="1" ht="21.75" customHeight="1">
      <c r="A209" s="41"/>
      <c r="B209" s="42"/>
      <c r="C209" s="221" t="s">
        <v>294</v>
      </c>
      <c r="D209" s="221" t="s">
        <v>154</v>
      </c>
      <c r="E209" s="222" t="s">
        <v>334</v>
      </c>
      <c r="F209" s="223" t="s">
        <v>335</v>
      </c>
      <c r="G209" s="224" t="s">
        <v>322</v>
      </c>
      <c r="H209" s="225">
        <v>10.933</v>
      </c>
      <c r="I209" s="226"/>
      <c r="J209" s="227">
        <f>ROUND(I209*H209,2)</f>
        <v>0</v>
      </c>
      <c r="K209" s="223" t="s">
        <v>158</v>
      </c>
      <c r="L209" s="47"/>
      <c r="M209" s="228" t="s">
        <v>21</v>
      </c>
      <c r="N209" s="229" t="s">
        <v>44</v>
      </c>
      <c r="O209" s="8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32" t="s">
        <v>159</v>
      </c>
      <c r="AT209" s="232" t="s">
        <v>154</v>
      </c>
      <c r="AU209" s="232" t="s">
        <v>83</v>
      </c>
      <c r="AY209" s="19" t="s">
        <v>151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9" t="s">
        <v>81</v>
      </c>
      <c r="BK209" s="233">
        <f>ROUND(I209*H209,2)</f>
        <v>0</v>
      </c>
      <c r="BL209" s="19" t="s">
        <v>159</v>
      </c>
      <c r="BM209" s="232" t="s">
        <v>1869</v>
      </c>
    </row>
    <row r="210" s="2" customFormat="1">
      <c r="A210" s="41"/>
      <c r="B210" s="42"/>
      <c r="C210" s="43"/>
      <c r="D210" s="234" t="s">
        <v>161</v>
      </c>
      <c r="E210" s="43"/>
      <c r="F210" s="235" t="s">
        <v>337</v>
      </c>
      <c r="G210" s="43"/>
      <c r="H210" s="43"/>
      <c r="I210" s="139"/>
      <c r="J210" s="43"/>
      <c r="K210" s="43"/>
      <c r="L210" s="47"/>
      <c r="M210" s="236"/>
      <c r="N210" s="237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161</v>
      </c>
      <c r="AU210" s="19" t="s">
        <v>83</v>
      </c>
    </row>
    <row r="211" s="13" customFormat="1">
      <c r="A211" s="13"/>
      <c r="B211" s="238"/>
      <c r="C211" s="239"/>
      <c r="D211" s="234" t="s">
        <v>163</v>
      </c>
      <c r="E211" s="240" t="s">
        <v>21</v>
      </c>
      <c r="F211" s="241" t="s">
        <v>1870</v>
      </c>
      <c r="G211" s="239"/>
      <c r="H211" s="242">
        <v>10.933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83</v>
      </c>
      <c r="AV211" s="13" t="s">
        <v>83</v>
      </c>
      <c r="AW211" s="13" t="s">
        <v>35</v>
      </c>
      <c r="AX211" s="13" t="s">
        <v>81</v>
      </c>
      <c r="AY211" s="248" t="s">
        <v>151</v>
      </c>
    </row>
    <row r="212" s="2" customFormat="1" ht="21.75" customHeight="1">
      <c r="A212" s="41"/>
      <c r="B212" s="42"/>
      <c r="C212" s="221" t="s">
        <v>7</v>
      </c>
      <c r="D212" s="221" t="s">
        <v>154</v>
      </c>
      <c r="E212" s="222" t="s">
        <v>342</v>
      </c>
      <c r="F212" s="223" t="s">
        <v>343</v>
      </c>
      <c r="G212" s="224" t="s">
        <v>322</v>
      </c>
      <c r="H212" s="225">
        <v>76.531000000000006</v>
      </c>
      <c r="I212" s="226"/>
      <c r="J212" s="227">
        <f>ROUND(I212*H212,2)</f>
        <v>0</v>
      </c>
      <c r="K212" s="223" t="s">
        <v>158</v>
      </c>
      <c r="L212" s="47"/>
      <c r="M212" s="228" t="s">
        <v>21</v>
      </c>
      <c r="N212" s="229" t="s">
        <v>44</v>
      </c>
      <c r="O212" s="8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32" t="s">
        <v>159</v>
      </c>
      <c r="AT212" s="232" t="s">
        <v>154</v>
      </c>
      <c r="AU212" s="232" t="s">
        <v>83</v>
      </c>
      <c r="AY212" s="19" t="s">
        <v>151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9" t="s">
        <v>81</v>
      </c>
      <c r="BK212" s="233">
        <f>ROUND(I212*H212,2)</f>
        <v>0</v>
      </c>
      <c r="BL212" s="19" t="s">
        <v>159</v>
      </c>
      <c r="BM212" s="232" t="s">
        <v>1871</v>
      </c>
    </row>
    <row r="213" s="2" customFormat="1">
      <c r="A213" s="41"/>
      <c r="B213" s="42"/>
      <c r="C213" s="43"/>
      <c r="D213" s="234" t="s">
        <v>161</v>
      </c>
      <c r="E213" s="43"/>
      <c r="F213" s="235" t="s">
        <v>345</v>
      </c>
      <c r="G213" s="43"/>
      <c r="H213" s="43"/>
      <c r="I213" s="139"/>
      <c r="J213" s="43"/>
      <c r="K213" s="43"/>
      <c r="L213" s="47"/>
      <c r="M213" s="236"/>
      <c r="N213" s="237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161</v>
      </c>
      <c r="AU213" s="19" t="s">
        <v>83</v>
      </c>
    </row>
    <row r="214" s="13" customFormat="1">
      <c r="A214" s="13"/>
      <c r="B214" s="238"/>
      <c r="C214" s="239"/>
      <c r="D214" s="234" t="s">
        <v>163</v>
      </c>
      <c r="E214" s="240" t="s">
        <v>21</v>
      </c>
      <c r="F214" s="241" t="s">
        <v>1872</v>
      </c>
      <c r="G214" s="239"/>
      <c r="H214" s="242">
        <v>76.531000000000006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163</v>
      </c>
      <c r="AU214" s="248" t="s">
        <v>83</v>
      </c>
      <c r="AV214" s="13" t="s">
        <v>83</v>
      </c>
      <c r="AW214" s="13" t="s">
        <v>35</v>
      </c>
      <c r="AX214" s="13" t="s">
        <v>73</v>
      </c>
      <c r="AY214" s="248" t="s">
        <v>151</v>
      </c>
    </row>
    <row r="215" s="14" customFormat="1">
      <c r="A215" s="14"/>
      <c r="B215" s="249"/>
      <c r="C215" s="250"/>
      <c r="D215" s="234" t="s">
        <v>163</v>
      </c>
      <c r="E215" s="251" t="s">
        <v>21</v>
      </c>
      <c r="F215" s="252" t="s">
        <v>177</v>
      </c>
      <c r="G215" s="250"/>
      <c r="H215" s="253">
        <v>76.531000000000006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163</v>
      </c>
      <c r="AU215" s="259" t="s">
        <v>83</v>
      </c>
      <c r="AV215" s="14" t="s">
        <v>159</v>
      </c>
      <c r="AW215" s="14" t="s">
        <v>35</v>
      </c>
      <c r="AX215" s="14" t="s">
        <v>81</v>
      </c>
      <c r="AY215" s="259" t="s">
        <v>151</v>
      </c>
    </row>
    <row r="216" s="2" customFormat="1" ht="21.75" customHeight="1">
      <c r="A216" s="41"/>
      <c r="B216" s="42"/>
      <c r="C216" s="221" t="s">
        <v>305</v>
      </c>
      <c r="D216" s="221" t="s">
        <v>154</v>
      </c>
      <c r="E216" s="222" t="s">
        <v>348</v>
      </c>
      <c r="F216" s="223" t="s">
        <v>349</v>
      </c>
      <c r="G216" s="224" t="s">
        <v>322</v>
      </c>
      <c r="H216" s="225">
        <v>10.824</v>
      </c>
      <c r="I216" s="226"/>
      <c r="J216" s="227">
        <f>ROUND(I216*H216,2)</f>
        <v>0</v>
      </c>
      <c r="K216" s="223" t="s">
        <v>158</v>
      </c>
      <c r="L216" s="47"/>
      <c r="M216" s="228" t="s">
        <v>21</v>
      </c>
      <c r="N216" s="229" t="s">
        <v>44</v>
      </c>
      <c r="O216" s="8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32" t="s">
        <v>159</v>
      </c>
      <c r="AT216" s="232" t="s">
        <v>154</v>
      </c>
      <c r="AU216" s="232" t="s">
        <v>83</v>
      </c>
      <c r="AY216" s="19" t="s">
        <v>151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9" t="s">
        <v>81</v>
      </c>
      <c r="BK216" s="233">
        <f>ROUND(I216*H216,2)</f>
        <v>0</v>
      </c>
      <c r="BL216" s="19" t="s">
        <v>159</v>
      </c>
      <c r="BM216" s="232" t="s">
        <v>1873</v>
      </c>
    </row>
    <row r="217" s="2" customFormat="1">
      <c r="A217" s="41"/>
      <c r="B217" s="42"/>
      <c r="C217" s="43"/>
      <c r="D217" s="234" t="s">
        <v>161</v>
      </c>
      <c r="E217" s="43"/>
      <c r="F217" s="235" t="s">
        <v>351</v>
      </c>
      <c r="G217" s="43"/>
      <c r="H217" s="43"/>
      <c r="I217" s="139"/>
      <c r="J217" s="43"/>
      <c r="K217" s="43"/>
      <c r="L217" s="47"/>
      <c r="M217" s="236"/>
      <c r="N217" s="237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161</v>
      </c>
      <c r="AU217" s="19" t="s">
        <v>83</v>
      </c>
    </row>
    <row r="218" s="13" customFormat="1">
      <c r="A218" s="13"/>
      <c r="B218" s="238"/>
      <c r="C218" s="239"/>
      <c r="D218" s="234" t="s">
        <v>163</v>
      </c>
      <c r="E218" s="240" t="s">
        <v>21</v>
      </c>
      <c r="F218" s="241" t="s">
        <v>1867</v>
      </c>
      <c r="G218" s="239"/>
      <c r="H218" s="242">
        <v>10.933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163</v>
      </c>
      <c r="AU218" s="248" t="s">
        <v>83</v>
      </c>
      <c r="AV218" s="13" t="s">
        <v>83</v>
      </c>
      <c r="AW218" s="13" t="s">
        <v>35</v>
      </c>
      <c r="AX218" s="13" t="s">
        <v>73</v>
      </c>
      <c r="AY218" s="248" t="s">
        <v>151</v>
      </c>
    </row>
    <row r="219" s="13" customFormat="1">
      <c r="A219" s="13"/>
      <c r="B219" s="238"/>
      <c r="C219" s="239"/>
      <c r="D219" s="234" t="s">
        <v>163</v>
      </c>
      <c r="E219" s="240" t="s">
        <v>21</v>
      </c>
      <c r="F219" s="241" t="s">
        <v>1874</v>
      </c>
      <c r="G219" s="239"/>
      <c r="H219" s="242">
        <v>-0.109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163</v>
      </c>
      <c r="AU219" s="248" t="s">
        <v>83</v>
      </c>
      <c r="AV219" s="13" t="s">
        <v>83</v>
      </c>
      <c r="AW219" s="13" t="s">
        <v>35</v>
      </c>
      <c r="AX219" s="13" t="s">
        <v>73</v>
      </c>
      <c r="AY219" s="248" t="s">
        <v>151</v>
      </c>
    </row>
    <row r="220" s="14" customFormat="1">
      <c r="A220" s="14"/>
      <c r="B220" s="249"/>
      <c r="C220" s="250"/>
      <c r="D220" s="234" t="s">
        <v>163</v>
      </c>
      <c r="E220" s="251" t="s">
        <v>21</v>
      </c>
      <c r="F220" s="252" t="s">
        <v>177</v>
      </c>
      <c r="G220" s="250"/>
      <c r="H220" s="253">
        <v>10.824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163</v>
      </c>
      <c r="AU220" s="259" t="s">
        <v>83</v>
      </c>
      <c r="AV220" s="14" t="s">
        <v>159</v>
      </c>
      <c r="AW220" s="14" t="s">
        <v>35</v>
      </c>
      <c r="AX220" s="14" t="s">
        <v>81</v>
      </c>
      <c r="AY220" s="259" t="s">
        <v>151</v>
      </c>
    </row>
    <row r="221" s="2" customFormat="1" ht="21.75" customHeight="1">
      <c r="A221" s="41"/>
      <c r="B221" s="42"/>
      <c r="C221" s="221" t="s">
        <v>311</v>
      </c>
      <c r="D221" s="221" t="s">
        <v>154</v>
      </c>
      <c r="E221" s="222" t="s">
        <v>355</v>
      </c>
      <c r="F221" s="223" t="s">
        <v>356</v>
      </c>
      <c r="G221" s="224" t="s">
        <v>322</v>
      </c>
      <c r="H221" s="225">
        <v>205.65600000000001</v>
      </c>
      <c r="I221" s="226"/>
      <c r="J221" s="227">
        <f>ROUND(I221*H221,2)</f>
        <v>0</v>
      </c>
      <c r="K221" s="223" t="s">
        <v>158</v>
      </c>
      <c r="L221" s="47"/>
      <c r="M221" s="228" t="s">
        <v>21</v>
      </c>
      <c r="N221" s="229" t="s">
        <v>44</v>
      </c>
      <c r="O221" s="8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32" t="s">
        <v>159</v>
      </c>
      <c r="AT221" s="232" t="s">
        <v>154</v>
      </c>
      <c r="AU221" s="232" t="s">
        <v>83</v>
      </c>
      <c r="AY221" s="19" t="s">
        <v>151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9" t="s">
        <v>81</v>
      </c>
      <c r="BK221" s="233">
        <f>ROUND(I221*H221,2)</f>
        <v>0</v>
      </c>
      <c r="BL221" s="19" t="s">
        <v>159</v>
      </c>
      <c r="BM221" s="232" t="s">
        <v>1875</v>
      </c>
    </row>
    <row r="222" s="2" customFormat="1">
      <c r="A222" s="41"/>
      <c r="B222" s="42"/>
      <c r="C222" s="43"/>
      <c r="D222" s="234" t="s">
        <v>161</v>
      </c>
      <c r="E222" s="43"/>
      <c r="F222" s="235" t="s">
        <v>358</v>
      </c>
      <c r="G222" s="43"/>
      <c r="H222" s="43"/>
      <c r="I222" s="139"/>
      <c r="J222" s="43"/>
      <c r="K222" s="43"/>
      <c r="L222" s="47"/>
      <c r="M222" s="236"/>
      <c r="N222" s="237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161</v>
      </c>
      <c r="AU222" s="19" t="s">
        <v>83</v>
      </c>
    </row>
    <row r="223" s="13" customFormat="1">
      <c r="A223" s="13"/>
      <c r="B223" s="238"/>
      <c r="C223" s="239"/>
      <c r="D223" s="234" t="s">
        <v>163</v>
      </c>
      <c r="E223" s="240" t="s">
        <v>21</v>
      </c>
      <c r="F223" s="241" t="s">
        <v>1867</v>
      </c>
      <c r="G223" s="239"/>
      <c r="H223" s="242">
        <v>10.933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163</v>
      </c>
      <c r="AU223" s="248" t="s">
        <v>83</v>
      </c>
      <c r="AV223" s="13" t="s">
        <v>83</v>
      </c>
      <c r="AW223" s="13" t="s">
        <v>35</v>
      </c>
      <c r="AX223" s="13" t="s">
        <v>73</v>
      </c>
      <c r="AY223" s="248" t="s">
        <v>151</v>
      </c>
    </row>
    <row r="224" s="13" customFormat="1">
      <c r="A224" s="13"/>
      <c r="B224" s="238"/>
      <c r="C224" s="239"/>
      <c r="D224" s="234" t="s">
        <v>163</v>
      </c>
      <c r="E224" s="240" t="s">
        <v>21</v>
      </c>
      <c r="F224" s="241" t="s">
        <v>1874</v>
      </c>
      <c r="G224" s="239"/>
      <c r="H224" s="242">
        <v>-0.109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163</v>
      </c>
      <c r="AU224" s="248" t="s">
        <v>83</v>
      </c>
      <c r="AV224" s="13" t="s">
        <v>83</v>
      </c>
      <c r="AW224" s="13" t="s">
        <v>35</v>
      </c>
      <c r="AX224" s="13" t="s">
        <v>73</v>
      </c>
      <c r="AY224" s="248" t="s">
        <v>151</v>
      </c>
    </row>
    <row r="225" s="14" customFormat="1">
      <c r="A225" s="14"/>
      <c r="B225" s="249"/>
      <c r="C225" s="250"/>
      <c r="D225" s="234" t="s">
        <v>163</v>
      </c>
      <c r="E225" s="251" t="s">
        <v>21</v>
      </c>
      <c r="F225" s="252" t="s">
        <v>177</v>
      </c>
      <c r="G225" s="250"/>
      <c r="H225" s="253">
        <v>10.824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163</v>
      </c>
      <c r="AU225" s="259" t="s">
        <v>83</v>
      </c>
      <c r="AV225" s="14" t="s">
        <v>159</v>
      </c>
      <c r="AW225" s="14" t="s">
        <v>35</v>
      </c>
      <c r="AX225" s="14" t="s">
        <v>81</v>
      </c>
      <c r="AY225" s="259" t="s">
        <v>151</v>
      </c>
    </row>
    <row r="226" s="13" customFormat="1">
      <c r="A226" s="13"/>
      <c r="B226" s="238"/>
      <c r="C226" s="239"/>
      <c r="D226" s="234" t="s">
        <v>163</v>
      </c>
      <c r="E226" s="239"/>
      <c r="F226" s="241" t="s">
        <v>1876</v>
      </c>
      <c r="G226" s="239"/>
      <c r="H226" s="242">
        <v>205.65600000000001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83</v>
      </c>
      <c r="AV226" s="13" t="s">
        <v>83</v>
      </c>
      <c r="AW226" s="13" t="s">
        <v>4</v>
      </c>
      <c r="AX226" s="13" t="s">
        <v>81</v>
      </c>
      <c r="AY226" s="248" t="s">
        <v>151</v>
      </c>
    </row>
    <row r="227" s="2" customFormat="1" ht="21.75" customHeight="1">
      <c r="A227" s="41"/>
      <c r="B227" s="42"/>
      <c r="C227" s="221" t="s">
        <v>319</v>
      </c>
      <c r="D227" s="221" t="s">
        <v>154</v>
      </c>
      <c r="E227" s="222" t="s">
        <v>798</v>
      </c>
      <c r="F227" s="223" t="s">
        <v>799</v>
      </c>
      <c r="G227" s="224" t="s">
        <v>322</v>
      </c>
      <c r="H227" s="225">
        <v>6.75</v>
      </c>
      <c r="I227" s="226"/>
      <c r="J227" s="227">
        <f>ROUND(I227*H227,2)</f>
        <v>0</v>
      </c>
      <c r="K227" s="223" t="s">
        <v>158</v>
      </c>
      <c r="L227" s="47"/>
      <c r="M227" s="228" t="s">
        <v>21</v>
      </c>
      <c r="N227" s="229" t="s">
        <v>44</v>
      </c>
      <c r="O227" s="8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32" t="s">
        <v>159</v>
      </c>
      <c r="AT227" s="232" t="s">
        <v>154</v>
      </c>
      <c r="AU227" s="232" t="s">
        <v>83</v>
      </c>
      <c r="AY227" s="19" t="s">
        <v>151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9" t="s">
        <v>81</v>
      </c>
      <c r="BK227" s="233">
        <f>ROUND(I227*H227,2)</f>
        <v>0</v>
      </c>
      <c r="BL227" s="19" t="s">
        <v>159</v>
      </c>
      <c r="BM227" s="232" t="s">
        <v>1877</v>
      </c>
    </row>
    <row r="228" s="2" customFormat="1">
      <c r="A228" s="41"/>
      <c r="B228" s="42"/>
      <c r="C228" s="43"/>
      <c r="D228" s="234" t="s">
        <v>161</v>
      </c>
      <c r="E228" s="43"/>
      <c r="F228" s="235" t="s">
        <v>801</v>
      </c>
      <c r="G228" s="43"/>
      <c r="H228" s="43"/>
      <c r="I228" s="139"/>
      <c r="J228" s="43"/>
      <c r="K228" s="43"/>
      <c r="L228" s="47"/>
      <c r="M228" s="236"/>
      <c r="N228" s="237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161</v>
      </c>
      <c r="AU228" s="19" t="s">
        <v>83</v>
      </c>
    </row>
    <row r="229" s="13" customFormat="1">
      <c r="A229" s="13"/>
      <c r="B229" s="238"/>
      <c r="C229" s="239"/>
      <c r="D229" s="234" t="s">
        <v>163</v>
      </c>
      <c r="E229" s="240" t="s">
        <v>21</v>
      </c>
      <c r="F229" s="241" t="s">
        <v>1878</v>
      </c>
      <c r="G229" s="239"/>
      <c r="H229" s="242">
        <v>6.75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163</v>
      </c>
      <c r="AU229" s="248" t="s">
        <v>83</v>
      </c>
      <c r="AV229" s="13" t="s">
        <v>83</v>
      </c>
      <c r="AW229" s="13" t="s">
        <v>35</v>
      </c>
      <c r="AX229" s="13" t="s">
        <v>81</v>
      </c>
      <c r="AY229" s="248" t="s">
        <v>151</v>
      </c>
    </row>
    <row r="230" s="2" customFormat="1" ht="21.75" customHeight="1">
      <c r="A230" s="41"/>
      <c r="B230" s="42"/>
      <c r="C230" s="221" t="s">
        <v>327</v>
      </c>
      <c r="D230" s="221" t="s">
        <v>154</v>
      </c>
      <c r="E230" s="222" t="s">
        <v>361</v>
      </c>
      <c r="F230" s="223" t="s">
        <v>362</v>
      </c>
      <c r="G230" s="224" t="s">
        <v>322</v>
      </c>
      <c r="H230" s="225">
        <v>3.5920000000000001</v>
      </c>
      <c r="I230" s="226"/>
      <c r="J230" s="227">
        <f>ROUND(I230*H230,2)</f>
        <v>0</v>
      </c>
      <c r="K230" s="223" t="s">
        <v>158</v>
      </c>
      <c r="L230" s="47"/>
      <c r="M230" s="228" t="s">
        <v>21</v>
      </c>
      <c r="N230" s="229" t="s">
        <v>44</v>
      </c>
      <c r="O230" s="8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32" t="s">
        <v>159</v>
      </c>
      <c r="AT230" s="232" t="s">
        <v>154</v>
      </c>
      <c r="AU230" s="232" t="s">
        <v>83</v>
      </c>
      <c r="AY230" s="19" t="s">
        <v>151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9" t="s">
        <v>81</v>
      </c>
      <c r="BK230" s="233">
        <f>ROUND(I230*H230,2)</f>
        <v>0</v>
      </c>
      <c r="BL230" s="19" t="s">
        <v>159</v>
      </c>
      <c r="BM230" s="232" t="s">
        <v>1879</v>
      </c>
    </row>
    <row r="231" s="2" customFormat="1">
      <c r="A231" s="41"/>
      <c r="B231" s="42"/>
      <c r="C231" s="43"/>
      <c r="D231" s="234" t="s">
        <v>161</v>
      </c>
      <c r="E231" s="43"/>
      <c r="F231" s="235" t="s">
        <v>364</v>
      </c>
      <c r="G231" s="43"/>
      <c r="H231" s="43"/>
      <c r="I231" s="139"/>
      <c r="J231" s="43"/>
      <c r="K231" s="43"/>
      <c r="L231" s="47"/>
      <c r="M231" s="236"/>
      <c r="N231" s="237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161</v>
      </c>
      <c r="AU231" s="19" t="s">
        <v>83</v>
      </c>
    </row>
    <row r="232" s="2" customFormat="1" ht="33" customHeight="1">
      <c r="A232" s="41"/>
      <c r="B232" s="42"/>
      <c r="C232" s="221" t="s">
        <v>333</v>
      </c>
      <c r="D232" s="221" t="s">
        <v>154</v>
      </c>
      <c r="E232" s="222" t="s">
        <v>366</v>
      </c>
      <c r="F232" s="223" t="s">
        <v>367</v>
      </c>
      <c r="G232" s="224" t="s">
        <v>322</v>
      </c>
      <c r="H232" s="225">
        <v>0.48199999999999998</v>
      </c>
      <c r="I232" s="226"/>
      <c r="J232" s="227">
        <f>ROUND(I232*H232,2)</f>
        <v>0</v>
      </c>
      <c r="K232" s="223" t="s">
        <v>158</v>
      </c>
      <c r="L232" s="47"/>
      <c r="M232" s="228" t="s">
        <v>21</v>
      </c>
      <c r="N232" s="229" t="s">
        <v>44</v>
      </c>
      <c r="O232" s="8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32" t="s">
        <v>159</v>
      </c>
      <c r="AT232" s="232" t="s">
        <v>154</v>
      </c>
      <c r="AU232" s="232" t="s">
        <v>83</v>
      </c>
      <c r="AY232" s="19" t="s">
        <v>151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9" t="s">
        <v>81</v>
      </c>
      <c r="BK232" s="233">
        <f>ROUND(I232*H232,2)</f>
        <v>0</v>
      </c>
      <c r="BL232" s="19" t="s">
        <v>159</v>
      </c>
      <c r="BM232" s="232" t="s">
        <v>1880</v>
      </c>
    </row>
    <row r="233" s="2" customFormat="1">
      <c r="A233" s="41"/>
      <c r="B233" s="42"/>
      <c r="C233" s="43"/>
      <c r="D233" s="234" t="s">
        <v>161</v>
      </c>
      <c r="E233" s="43"/>
      <c r="F233" s="235" t="s">
        <v>369</v>
      </c>
      <c r="G233" s="43"/>
      <c r="H233" s="43"/>
      <c r="I233" s="139"/>
      <c r="J233" s="43"/>
      <c r="K233" s="43"/>
      <c r="L233" s="47"/>
      <c r="M233" s="236"/>
      <c r="N233" s="237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161</v>
      </c>
      <c r="AU233" s="19" t="s">
        <v>83</v>
      </c>
    </row>
    <row r="234" s="12" customFormat="1" ht="22.8" customHeight="1">
      <c r="A234" s="12"/>
      <c r="B234" s="205"/>
      <c r="C234" s="206"/>
      <c r="D234" s="207" t="s">
        <v>72</v>
      </c>
      <c r="E234" s="219" t="s">
        <v>370</v>
      </c>
      <c r="F234" s="219" t="s">
        <v>371</v>
      </c>
      <c r="G234" s="206"/>
      <c r="H234" s="206"/>
      <c r="I234" s="209"/>
      <c r="J234" s="220">
        <f>BK234</f>
        <v>0</v>
      </c>
      <c r="K234" s="206"/>
      <c r="L234" s="211"/>
      <c r="M234" s="212"/>
      <c r="N234" s="213"/>
      <c r="O234" s="213"/>
      <c r="P234" s="214">
        <f>SUM(P235:P242)</f>
        <v>0</v>
      </c>
      <c r="Q234" s="213"/>
      <c r="R234" s="214">
        <f>SUM(R235:R242)</f>
        <v>0</v>
      </c>
      <c r="S234" s="213"/>
      <c r="T234" s="215">
        <f>SUM(T235:T242)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6" t="s">
        <v>81</v>
      </c>
      <c r="AT234" s="217" t="s">
        <v>72</v>
      </c>
      <c r="AU234" s="217" t="s">
        <v>81</v>
      </c>
      <c r="AY234" s="216" t="s">
        <v>151</v>
      </c>
      <c r="BK234" s="218">
        <f>SUM(BK235:BK242)</f>
        <v>0</v>
      </c>
    </row>
    <row r="235" s="2" customFormat="1" ht="21.75" customHeight="1">
      <c r="A235" s="41"/>
      <c r="B235" s="42"/>
      <c r="C235" s="221" t="s">
        <v>341</v>
      </c>
      <c r="D235" s="221" t="s">
        <v>154</v>
      </c>
      <c r="E235" s="222" t="s">
        <v>373</v>
      </c>
      <c r="F235" s="223" t="s">
        <v>374</v>
      </c>
      <c r="G235" s="224" t="s">
        <v>322</v>
      </c>
      <c r="H235" s="225">
        <v>0.17599999999999999</v>
      </c>
      <c r="I235" s="226"/>
      <c r="J235" s="227">
        <f>ROUND(I235*H235,2)</f>
        <v>0</v>
      </c>
      <c r="K235" s="223" t="s">
        <v>158</v>
      </c>
      <c r="L235" s="47"/>
      <c r="M235" s="228" t="s">
        <v>21</v>
      </c>
      <c r="N235" s="229" t="s">
        <v>44</v>
      </c>
      <c r="O235" s="8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32" t="s">
        <v>159</v>
      </c>
      <c r="AT235" s="232" t="s">
        <v>154</v>
      </c>
      <c r="AU235" s="232" t="s">
        <v>83</v>
      </c>
      <c r="AY235" s="19" t="s">
        <v>151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9" t="s">
        <v>81</v>
      </c>
      <c r="BK235" s="233">
        <f>ROUND(I235*H235,2)</f>
        <v>0</v>
      </c>
      <c r="BL235" s="19" t="s">
        <v>159</v>
      </c>
      <c r="BM235" s="232" t="s">
        <v>1881</v>
      </c>
    </row>
    <row r="236" s="2" customFormat="1">
      <c r="A236" s="41"/>
      <c r="B236" s="42"/>
      <c r="C236" s="43"/>
      <c r="D236" s="234" t="s">
        <v>161</v>
      </c>
      <c r="E236" s="43"/>
      <c r="F236" s="235" t="s">
        <v>376</v>
      </c>
      <c r="G236" s="43"/>
      <c r="H236" s="43"/>
      <c r="I236" s="139"/>
      <c r="J236" s="43"/>
      <c r="K236" s="43"/>
      <c r="L236" s="47"/>
      <c r="M236" s="236"/>
      <c r="N236" s="237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161</v>
      </c>
      <c r="AU236" s="19" t="s">
        <v>83</v>
      </c>
    </row>
    <row r="237" s="2" customFormat="1" ht="16.5" customHeight="1">
      <c r="A237" s="41"/>
      <c r="B237" s="42"/>
      <c r="C237" s="221" t="s">
        <v>347</v>
      </c>
      <c r="D237" s="221" t="s">
        <v>154</v>
      </c>
      <c r="E237" s="222" t="s">
        <v>378</v>
      </c>
      <c r="F237" s="223" t="s">
        <v>379</v>
      </c>
      <c r="G237" s="224" t="s">
        <v>322</v>
      </c>
      <c r="H237" s="225">
        <v>0.17599999999999999</v>
      </c>
      <c r="I237" s="226"/>
      <c r="J237" s="227">
        <f>ROUND(I237*H237,2)</f>
        <v>0</v>
      </c>
      <c r="K237" s="223" t="s">
        <v>158</v>
      </c>
      <c r="L237" s="47"/>
      <c r="M237" s="228" t="s">
        <v>21</v>
      </c>
      <c r="N237" s="229" t="s">
        <v>44</v>
      </c>
      <c r="O237" s="8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32" t="s">
        <v>159</v>
      </c>
      <c r="AT237" s="232" t="s">
        <v>154</v>
      </c>
      <c r="AU237" s="232" t="s">
        <v>83</v>
      </c>
      <c r="AY237" s="19" t="s">
        <v>151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9" t="s">
        <v>81</v>
      </c>
      <c r="BK237" s="233">
        <f>ROUND(I237*H237,2)</f>
        <v>0</v>
      </c>
      <c r="BL237" s="19" t="s">
        <v>159</v>
      </c>
      <c r="BM237" s="232" t="s">
        <v>1882</v>
      </c>
    </row>
    <row r="238" s="2" customFormat="1">
      <c r="A238" s="41"/>
      <c r="B238" s="42"/>
      <c r="C238" s="43"/>
      <c r="D238" s="234" t="s">
        <v>161</v>
      </c>
      <c r="E238" s="43"/>
      <c r="F238" s="235" t="s">
        <v>381</v>
      </c>
      <c r="G238" s="43"/>
      <c r="H238" s="43"/>
      <c r="I238" s="139"/>
      <c r="J238" s="43"/>
      <c r="K238" s="43"/>
      <c r="L238" s="47"/>
      <c r="M238" s="236"/>
      <c r="N238" s="237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161</v>
      </c>
      <c r="AU238" s="19" t="s">
        <v>83</v>
      </c>
    </row>
    <row r="239" s="13" customFormat="1">
      <c r="A239" s="13"/>
      <c r="B239" s="238"/>
      <c r="C239" s="239"/>
      <c r="D239" s="234" t="s">
        <v>163</v>
      </c>
      <c r="E239" s="240" t="s">
        <v>21</v>
      </c>
      <c r="F239" s="241" t="s">
        <v>1883</v>
      </c>
      <c r="G239" s="239"/>
      <c r="H239" s="242">
        <v>0.17599999999999999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163</v>
      </c>
      <c r="AU239" s="248" t="s">
        <v>83</v>
      </c>
      <c r="AV239" s="13" t="s">
        <v>83</v>
      </c>
      <c r="AW239" s="13" t="s">
        <v>35</v>
      </c>
      <c r="AX239" s="13" t="s">
        <v>81</v>
      </c>
      <c r="AY239" s="248" t="s">
        <v>151</v>
      </c>
    </row>
    <row r="240" s="2" customFormat="1" ht="21.75" customHeight="1">
      <c r="A240" s="41"/>
      <c r="B240" s="42"/>
      <c r="C240" s="221" t="s">
        <v>354</v>
      </c>
      <c r="D240" s="221" t="s">
        <v>154</v>
      </c>
      <c r="E240" s="222" t="s">
        <v>384</v>
      </c>
      <c r="F240" s="223" t="s">
        <v>385</v>
      </c>
      <c r="G240" s="224" t="s">
        <v>322</v>
      </c>
      <c r="H240" s="225">
        <v>0.17599999999999999</v>
      </c>
      <c r="I240" s="226"/>
      <c r="J240" s="227">
        <f>ROUND(I240*H240,2)</f>
        <v>0</v>
      </c>
      <c r="K240" s="223" t="s">
        <v>158</v>
      </c>
      <c r="L240" s="47"/>
      <c r="M240" s="228" t="s">
        <v>21</v>
      </c>
      <c r="N240" s="229" t="s">
        <v>44</v>
      </c>
      <c r="O240" s="8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32" t="s">
        <v>159</v>
      </c>
      <c r="AT240" s="232" t="s">
        <v>154</v>
      </c>
      <c r="AU240" s="232" t="s">
        <v>83</v>
      </c>
      <c r="AY240" s="19" t="s">
        <v>151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9" t="s">
        <v>81</v>
      </c>
      <c r="BK240" s="233">
        <f>ROUND(I240*H240,2)</f>
        <v>0</v>
      </c>
      <c r="BL240" s="19" t="s">
        <v>159</v>
      </c>
      <c r="BM240" s="232" t="s">
        <v>1884</v>
      </c>
    </row>
    <row r="241" s="2" customFormat="1">
      <c r="A241" s="41"/>
      <c r="B241" s="42"/>
      <c r="C241" s="43"/>
      <c r="D241" s="234" t="s">
        <v>161</v>
      </c>
      <c r="E241" s="43"/>
      <c r="F241" s="235" t="s">
        <v>387</v>
      </c>
      <c r="G241" s="43"/>
      <c r="H241" s="43"/>
      <c r="I241" s="139"/>
      <c r="J241" s="43"/>
      <c r="K241" s="43"/>
      <c r="L241" s="47"/>
      <c r="M241" s="236"/>
      <c r="N241" s="237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161</v>
      </c>
      <c r="AU241" s="19" t="s">
        <v>83</v>
      </c>
    </row>
    <row r="242" s="13" customFormat="1">
      <c r="A242" s="13"/>
      <c r="B242" s="238"/>
      <c r="C242" s="239"/>
      <c r="D242" s="234" t="s">
        <v>163</v>
      </c>
      <c r="E242" s="240" t="s">
        <v>21</v>
      </c>
      <c r="F242" s="241" t="s">
        <v>1885</v>
      </c>
      <c r="G242" s="239"/>
      <c r="H242" s="242">
        <v>0.17599999999999999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163</v>
      </c>
      <c r="AU242" s="248" t="s">
        <v>83</v>
      </c>
      <c r="AV242" s="13" t="s">
        <v>83</v>
      </c>
      <c r="AW242" s="13" t="s">
        <v>35</v>
      </c>
      <c r="AX242" s="13" t="s">
        <v>81</v>
      </c>
      <c r="AY242" s="248" t="s">
        <v>151</v>
      </c>
    </row>
    <row r="243" s="12" customFormat="1" ht="25.92" customHeight="1">
      <c r="A243" s="12"/>
      <c r="B243" s="205"/>
      <c r="C243" s="206"/>
      <c r="D243" s="207" t="s">
        <v>72</v>
      </c>
      <c r="E243" s="208" t="s">
        <v>389</v>
      </c>
      <c r="F243" s="208" t="s">
        <v>390</v>
      </c>
      <c r="G243" s="206"/>
      <c r="H243" s="206"/>
      <c r="I243" s="209"/>
      <c r="J243" s="210">
        <f>BK243</f>
        <v>0</v>
      </c>
      <c r="K243" s="206"/>
      <c r="L243" s="211"/>
      <c r="M243" s="212"/>
      <c r="N243" s="213"/>
      <c r="O243" s="213"/>
      <c r="P243" s="214">
        <f>P244+P279+P288+P291+P591+P621+P637</f>
        <v>0</v>
      </c>
      <c r="Q243" s="213"/>
      <c r="R243" s="214">
        <f>R244+R279+R288+R291+R591+R621+R637</f>
        <v>11.022259049999999</v>
      </c>
      <c r="S243" s="213"/>
      <c r="T243" s="215">
        <f>T244+T279+T288+T291+T591+T621+T637</f>
        <v>3.7014770000000001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6" t="s">
        <v>83</v>
      </c>
      <c r="AT243" s="217" t="s">
        <v>72</v>
      </c>
      <c r="AU243" s="217" t="s">
        <v>73</v>
      </c>
      <c r="AY243" s="216" t="s">
        <v>151</v>
      </c>
      <c r="BK243" s="218">
        <f>BK244+BK279+BK288+BK291+BK591+BK621+BK637</f>
        <v>0</v>
      </c>
    </row>
    <row r="244" s="12" customFormat="1" ht="22.8" customHeight="1">
      <c r="A244" s="12"/>
      <c r="B244" s="205"/>
      <c r="C244" s="206"/>
      <c r="D244" s="207" t="s">
        <v>72</v>
      </c>
      <c r="E244" s="219" t="s">
        <v>391</v>
      </c>
      <c r="F244" s="219" t="s">
        <v>392</v>
      </c>
      <c r="G244" s="206"/>
      <c r="H244" s="206"/>
      <c r="I244" s="209"/>
      <c r="J244" s="220">
        <f>BK244</f>
        <v>0</v>
      </c>
      <c r="K244" s="206"/>
      <c r="L244" s="211"/>
      <c r="M244" s="212"/>
      <c r="N244" s="213"/>
      <c r="O244" s="213"/>
      <c r="P244" s="214">
        <f>SUM(P245:P278)</f>
        <v>0</v>
      </c>
      <c r="Q244" s="213"/>
      <c r="R244" s="214">
        <f>SUM(R245:R278)</f>
        <v>9.2968472000000002</v>
      </c>
      <c r="S244" s="213"/>
      <c r="T244" s="215">
        <f>SUM(T245:T278)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6" t="s">
        <v>83</v>
      </c>
      <c r="AT244" s="217" t="s">
        <v>72</v>
      </c>
      <c r="AU244" s="217" t="s">
        <v>81</v>
      </c>
      <c r="AY244" s="216" t="s">
        <v>151</v>
      </c>
      <c r="BK244" s="218">
        <f>SUM(BK245:BK278)</f>
        <v>0</v>
      </c>
    </row>
    <row r="245" s="2" customFormat="1" ht="21.75" customHeight="1">
      <c r="A245" s="41"/>
      <c r="B245" s="42"/>
      <c r="C245" s="221" t="s">
        <v>360</v>
      </c>
      <c r="D245" s="221" t="s">
        <v>154</v>
      </c>
      <c r="E245" s="222" t="s">
        <v>400</v>
      </c>
      <c r="F245" s="223" t="s">
        <v>401</v>
      </c>
      <c r="G245" s="224" t="s">
        <v>180</v>
      </c>
      <c r="H245" s="225">
        <v>455.00999999999999</v>
      </c>
      <c r="I245" s="226"/>
      <c r="J245" s="227">
        <f>ROUND(I245*H245,2)</f>
        <v>0</v>
      </c>
      <c r="K245" s="223" t="s">
        <v>158</v>
      </c>
      <c r="L245" s="47"/>
      <c r="M245" s="228" t="s">
        <v>21</v>
      </c>
      <c r="N245" s="229" t="s">
        <v>44</v>
      </c>
      <c r="O245" s="8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32" t="s">
        <v>271</v>
      </c>
      <c r="AT245" s="232" t="s">
        <v>154</v>
      </c>
      <c r="AU245" s="232" t="s">
        <v>83</v>
      </c>
      <c r="AY245" s="19" t="s">
        <v>151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9" t="s">
        <v>81</v>
      </c>
      <c r="BK245" s="233">
        <f>ROUND(I245*H245,2)</f>
        <v>0</v>
      </c>
      <c r="BL245" s="19" t="s">
        <v>271</v>
      </c>
      <c r="BM245" s="232" t="s">
        <v>1886</v>
      </c>
    </row>
    <row r="246" s="2" customFormat="1">
      <c r="A246" s="41"/>
      <c r="B246" s="42"/>
      <c r="C246" s="43"/>
      <c r="D246" s="234" t="s">
        <v>161</v>
      </c>
      <c r="E246" s="43"/>
      <c r="F246" s="235" t="s">
        <v>403</v>
      </c>
      <c r="G246" s="43"/>
      <c r="H246" s="43"/>
      <c r="I246" s="139"/>
      <c r="J246" s="43"/>
      <c r="K246" s="43"/>
      <c r="L246" s="47"/>
      <c r="M246" s="236"/>
      <c r="N246" s="237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161</v>
      </c>
      <c r="AU246" s="19" t="s">
        <v>83</v>
      </c>
    </row>
    <row r="247" s="15" customFormat="1">
      <c r="A247" s="15"/>
      <c r="B247" s="260"/>
      <c r="C247" s="261"/>
      <c r="D247" s="234" t="s">
        <v>163</v>
      </c>
      <c r="E247" s="262" t="s">
        <v>21</v>
      </c>
      <c r="F247" s="263" t="s">
        <v>404</v>
      </c>
      <c r="G247" s="261"/>
      <c r="H247" s="262" t="s">
        <v>21</v>
      </c>
      <c r="I247" s="264"/>
      <c r="J247" s="261"/>
      <c r="K247" s="261"/>
      <c r="L247" s="265"/>
      <c r="M247" s="266"/>
      <c r="N247" s="267"/>
      <c r="O247" s="267"/>
      <c r="P247" s="267"/>
      <c r="Q247" s="267"/>
      <c r="R247" s="267"/>
      <c r="S247" s="267"/>
      <c r="T247" s="26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9" t="s">
        <v>163</v>
      </c>
      <c r="AU247" s="269" t="s">
        <v>83</v>
      </c>
      <c r="AV247" s="15" t="s">
        <v>81</v>
      </c>
      <c r="AW247" s="15" t="s">
        <v>35</v>
      </c>
      <c r="AX247" s="15" t="s">
        <v>73</v>
      </c>
      <c r="AY247" s="269" t="s">
        <v>151</v>
      </c>
    </row>
    <row r="248" s="13" customFormat="1">
      <c r="A248" s="13"/>
      <c r="B248" s="238"/>
      <c r="C248" s="239"/>
      <c r="D248" s="234" t="s">
        <v>163</v>
      </c>
      <c r="E248" s="240" t="s">
        <v>21</v>
      </c>
      <c r="F248" s="241" t="s">
        <v>1887</v>
      </c>
      <c r="G248" s="239"/>
      <c r="H248" s="242">
        <v>288.48000000000002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163</v>
      </c>
      <c r="AU248" s="248" t="s">
        <v>83</v>
      </c>
      <c r="AV248" s="13" t="s">
        <v>83</v>
      </c>
      <c r="AW248" s="13" t="s">
        <v>35</v>
      </c>
      <c r="AX248" s="13" t="s">
        <v>73</v>
      </c>
      <c r="AY248" s="248" t="s">
        <v>151</v>
      </c>
    </row>
    <row r="249" s="13" customFormat="1">
      <c r="A249" s="13"/>
      <c r="B249" s="238"/>
      <c r="C249" s="239"/>
      <c r="D249" s="234" t="s">
        <v>163</v>
      </c>
      <c r="E249" s="240" t="s">
        <v>21</v>
      </c>
      <c r="F249" s="241" t="s">
        <v>1888</v>
      </c>
      <c r="G249" s="239"/>
      <c r="H249" s="242">
        <v>166.53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163</v>
      </c>
      <c r="AU249" s="248" t="s">
        <v>83</v>
      </c>
      <c r="AV249" s="13" t="s">
        <v>83</v>
      </c>
      <c r="AW249" s="13" t="s">
        <v>35</v>
      </c>
      <c r="AX249" s="13" t="s">
        <v>73</v>
      </c>
      <c r="AY249" s="248" t="s">
        <v>151</v>
      </c>
    </row>
    <row r="250" s="14" customFormat="1">
      <c r="A250" s="14"/>
      <c r="B250" s="249"/>
      <c r="C250" s="250"/>
      <c r="D250" s="234" t="s">
        <v>163</v>
      </c>
      <c r="E250" s="251" t="s">
        <v>21</v>
      </c>
      <c r="F250" s="252" t="s">
        <v>177</v>
      </c>
      <c r="G250" s="250"/>
      <c r="H250" s="253">
        <v>455.00999999999999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163</v>
      </c>
      <c r="AU250" s="259" t="s">
        <v>83</v>
      </c>
      <c r="AV250" s="14" t="s">
        <v>159</v>
      </c>
      <c r="AW250" s="14" t="s">
        <v>35</v>
      </c>
      <c r="AX250" s="14" t="s">
        <v>81</v>
      </c>
      <c r="AY250" s="259" t="s">
        <v>151</v>
      </c>
    </row>
    <row r="251" s="2" customFormat="1" ht="33" customHeight="1">
      <c r="A251" s="41"/>
      <c r="B251" s="42"/>
      <c r="C251" s="281" t="s">
        <v>365</v>
      </c>
      <c r="D251" s="281" t="s">
        <v>407</v>
      </c>
      <c r="E251" s="282" t="s">
        <v>408</v>
      </c>
      <c r="F251" s="283" t="s">
        <v>409</v>
      </c>
      <c r="G251" s="284" t="s">
        <v>180</v>
      </c>
      <c r="H251" s="285">
        <v>464.11000000000001</v>
      </c>
      <c r="I251" s="286"/>
      <c r="J251" s="287">
        <f>ROUND(I251*H251,2)</f>
        <v>0</v>
      </c>
      <c r="K251" s="283" t="s">
        <v>21</v>
      </c>
      <c r="L251" s="288"/>
      <c r="M251" s="289" t="s">
        <v>21</v>
      </c>
      <c r="N251" s="290" t="s">
        <v>44</v>
      </c>
      <c r="O251" s="87"/>
      <c r="P251" s="230">
        <f>O251*H251</f>
        <v>0</v>
      </c>
      <c r="Q251" s="230">
        <v>0.0080199999999999994</v>
      </c>
      <c r="R251" s="230">
        <f>Q251*H251</f>
        <v>3.7221621999999996</v>
      </c>
      <c r="S251" s="230">
        <v>0</v>
      </c>
      <c r="T251" s="23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32" t="s">
        <v>372</v>
      </c>
      <c r="AT251" s="232" t="s">
        <v>407</v>
      </c>
      <c r="AU251" s="232" t="s">
        <v>83</v>
      </c>
      <c r="AY251" s="19" t="s">
        <v>151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9" t="s">
        <v>81</v>
      </c>
      <c r="BK251" s="233">
        <f>ROUND(I251*H251,2)</f>
        <v>0</v>
      </c>
      <c r="BL251" s="19" t="s">
        <v>271</v>
      </c>
      <c r="BM251" s="232" t="s">
        <v>1889</v>
      </c>
    </row>
    <row r="252" s="2" customFormat="1">
      <c r="A252" s="41"/>
      <c r="B252" s="42"/>
      <c r="C252" s="43"/>
      <c r="D252" s="234" t="s">
        <v>161</v>
      </c>
      <c r="E252" s="43"/>
      <c r="F252" s="235" t="s">
        <v>409</v>
      </c>
      <c r="G252" s="43"/>
      <c r="H252" s="43"/>
      <c r="I252" s="139"/>
      <c r="J252" s="43"/>
      <c r="K252" s="43"/>
      <c r="L252" s="47"/>
      <c r="M252" s="236"/>
      <c r="N252" s="237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161</v>
      </c>
      <c r="AU252" s="19" t="s">
        <v>83</v>
      </c>
    </row>
    <row r="253" s="15" customFormat="1">
      <c r="A253" s="15"/>
      <c r="B253" s="260"/>
      <c r="C253" s="261"/>
      <c r="D253" s="234" t="s">
        <v>163</v>
      </c>
      <c r="E253" s="262" t="s">
        <v>21</v>
      </c>
      <c r="F253" s="263" t="s">
        <v>404</v>
      </c>
      <c r="G253" s="261"/>
      <c r="H253" s="262" t="s">
        <v>21</v>
      </c>
      <c r="I253" s="264"/>
      <c r="J253" s="261"/>
      <c r="K253" s="261"/>
      <c r="L253" s="265"/>
      <c r="M253" s="266"/>
      <c r="N253" s="267"/>
      <c r="O253" s="267"/>
      <c r="P253" s="267"/>
      <c r="Q253" s="267"/>
      <c r="R253" s="267"/>
      <c r="S253" s="267"/>
      <c r="T253" s="26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9" t="s">
        <v>163</v>
      </c>
      <c r="AU253" s="269" t="s">
        <v>83</v>
      </c>
      <c r="AV253" s="15" t="s">
        <v>81</v>
      </c>
      <c r="AW253" s="15" t="s">
        <v>35</v>
      </c>
      <c r="AX253" s="15" t="s">
        <v>73</v>
      </c>
      <c r="AY253" s="269" t="s">
        <v>151</v>
      </c>
    </row>
    <row r="254" s="13" customFormat="1">
      <c r="A254" s="13"/>
      <c r="B254" s="238"/>
      <c r="C254" s="239"/>
      <c r="D254" s="234" t="s">
        <v>163</v>
      </c>
      <c r="E254" s="240" t="s">
        <v>21</v>
      </c>
      <c r="F254" s="241" t="s">
        <v>1887</v>
      </c>
      <c r="G254" s="239"/>
      <c r="H254" s="242">
        <v>288.48000000000002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163</v>
      </c>
      <c r="AU254" s="248" t="s">
        <v>83</v>
      </c>
      <c r="AV254" s="13" t="s">
        <v>83</v>
      </c>
      <c r="AW254" s="13" t="s">
        <v>35</v>
      </c>
      <c r="AX254" s="13" t="s">
        <v>73</v>
      </c>
      <c r="AY254" s="248" t="s">
        <v>151</v>
      </c>
    </row>
    <row r="255" s="13" customFormat="1">
      <c r="A255" s="13"/>
      <c r="B255" s="238"/>
      <c r="C255" s="239"/>
      <c r="D255" s="234" t="s">
        <v>163</v>
      </c>
      <c r="E255" s="240" t="s">
        <v>21</v>
      </c>
      <c r="F255" s="241" t="s">
        <v>1888</v>
      </c>
      <c r="G255" s="239"/>
      <c r="H255" s="242">
        <v>166.53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163</v>
      </c>
      <c r="AU255" s="248" t="s">
        <v>83</v>
      </c>
      <c r="AV255" s="13" t="s">
        <v>83</v>
      </c>
      <c r="AW255" s="13" t="s">
        <v>35</v>
      </c>
      <c r="AX255" s="13" t="s">
        <v>73</v>
      </c>
      <c r="AY255" s="248" t="s">
        <v>151</v>
      </c>
    </row>
    <row r="256" s="14" customFormat="1">
      <c r="A256" s="14"/>
      <c r="B256" s="249"/>
      <c r="C256" s="250"/>
      <c r="D256" s="234" t="s">
        <v>163</v>
      </c>
      <c r="E256" s="251" t="s">
        <v>21</v>
      </c>
      <c r="F256" s="252" t="s">
        <v>177</v>
      </c>
      <c r="G256" s="250"/>
      <c r="H256" s="253">
        <v>455.00999999999999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9" t="s">
        <v>163</v>
      </c>
      <c r="AU256" s="259" t="s">
        <v>83</v>
      </c>
      <c r="AV256" s="14" t="s">
        <v>159</v>
      </c>
      <c r="AW256" s="14" t="s">
        <v>35</v>
      </c>
      <c r="AX256" s="14" t="s">
        <v>81</v>
      </c>
      <c r="AY256" s="259" t="s">
        <v>151</v>
      </c>
    </row>
    <row r="257" s="13" customFormat="1">
      <c r="A257" s="13"/>
      <c r="B257" s="238"/>
      <c r="C257" s="239"/>
      <c r="D257" s="234" t="s">
        <v>163</v>
      </c>
      <c r="E257" s="239"/>
      <c r="F257" s="241" t="s">
        <v>1890</v>
      </c>
      <c r="G257" s="239"/>
      <c r="H257" s="242">
        <v>464.11000000000001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163</v>
      </c>
      <c r="AU257" s="248" t="s">
        <v>83</v>
      </c>
      <c r="AV257" s="13" t="s">
        <v>83</v>
      </c>
      <c r="AW257" s="13" t="s">
        <v>4</v>
      </c>
      <c r="AX257" s="13" t="s">
        <v>81</v>
      </c>
      <c r="AY257" s="248" t="s">
        <v>151</v>
      </c>
    </row>
    <row r="258" s="2" customFormat="1" ht="33" customHeight="1">
      <c r="A258" s="41"/>
      <c r="B258" s="42"/>
      <c r="C258" s="281" t="s">
        <v>372</v>
      </c>
      <c r="D258" s="281" t="s">
        <v>407</v>
      </c>
      <c r="E258" s="282" t="s">
        <v>413</v>
      </c>
      <c r="F258" s="283" t="s">
        <v>414</v>
      </c>
      <c r="G258" s="284" t="s">
        <v>180</v>
      </c>
      <c r="H258" s="285">
        <v>464.11000000000001</v>
      </c>
      <c r="I258" s="286"/>
      <c r="J258" s="287">
        <f>ROUND(I258*H258,2)</f>
        <v>0</v>
      </c>
      <c r="K258" s="283" t="s">
        <v>21</v>
      </c>
      <c r="L258" s="288"/>
      <c r="M258" s="289" t="s">
        <v>21</v>
      </c>
      <c r="N258" s="290" t="s">
        <v>44</v>
      </c>
      <c r="O258" s="87"/>
      <c r="P258" s="230">
        <f>O258*H258</f>
        <v>0</v>
      </c>
      <c r="Q258" s="230">
        <v>0.012</v>
      </c>
      <c r="R258" s="230">
        <f>Q258*H258</f>
        <v>5.5693200000000003</v>
      </c>
      <c r="S258" s="230">
        <v>0</v>
      </c>
      <c r="T258" s="231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32" t="s">
        <v>372</v>
      </c>
      <c r="AT258" s="232" t="s">
        <v>407</v>
      </c>
      <c r="AU258" s="232" t="s">
        <v>83</v>
      </c>
      <c r="AY258" s="19" t="s">
        <v>151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9" t="s">
        <v>81</v>
      </c>
      <c r="BK258" s="233">
        <f>ROUND(I258*H258,2)</f>
        <v>0</v>
      </c>
      <c r="BL258" s="19" t="s">
        <v>271</v>
      </c>
      <c r="BM258" s="232" t="s">
        <v>1891</v>
      </c>
    </row>
    <row r="259" s="2" customFormat="1">
      <c r="A259" s="41"/>
      <c r="B259" s="42"/>
      <c r="C259" s="43"/>
      <c r="D259" s="234" t="s">
        <v>161</v>
      </c>
      <c r="E259" s="43"/>
      <c r="F259" s="235" t="s">
        <v>414</v>
      </c>
      <c r="G259" s="43"/>
      <c r="H259" s="43"/>
      <c r="I259" s="139"/>
      <c r="J259" s="43"/>
      <c r="K259" s="43"/>
      <c r="L259" s="47"/>
      <c r="M259" s="236"/>
      <c r="N259" s="237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161</v>
      </c>
      <c r="AU259" s="19" t="s">
        <v>83</v>
      </c>
    </row>
    <row r="260" s="15" customFormat="1">
      <c r="A260" s="15"/>
      <c r="B260" s="260"/>
      <c r="C260" s="261"/>
      <c r="D260" s="234" t="s">
        <v>163</v>
      </c>
      <c r="E260" s="262" t="s">
        <v>21</v>
      </c>
      <c r="F260" s="263" t="s">
        <v>404</v>
      </c>
      <c r="G260" s="261"/>
      <c r="H260" s="262" t="s">
        <v>21</v>
      </c>
      <c r="I260" s="264"/>
      <c r="J260" s="261"/>
      <c r="K260" s="261"/>
      <c r="L260" s="265"/>
      <c r="M260" s="266"/>
      <c r="N260" s="267"/>
      <c r="O260" s="267"/>
      <c r="P260" s="267"/>
      <c r="Q260" s="267"/>
      <c r="R260" s="267"/>
      <c r="S260" s="267"/>
      <c r="T260" s="268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9" t="s">
        <v>163</v>
      </c>
      <c r="AU260" s="269" t="s">
        <v>83</v>
      </c>
      <c r="AV260" s="15" t="s">
        <v>81</v>
      </c>
      <c r="AW260" s="15" t="s">
        <v>35</v>
      </c>
      <c r="AX260" s="15" t="s">
        <v>73</v>
      </c>
      <c r="AY260" s="269" t="s">
        <v>151</v>
      </c>
    </row>
    <row r="261" s="13" customFormat="1">
      <c r="A261" s="13"/>
      <c r="B261" s="238"/>
      <c r="C261" s="239"/>
      <c r="D261" s="234" t="s">
        <v>163</v>
      </c>
      <c r="E261" s="240" t="s">
        <v>21</v>
      </c>
      <c r="F261" s="241" t="s">
        <v>1887</v>
      </c>
      <c r="G261" s="239"/>
      <c r="H261" s="242">
        <v>288.48000000000002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163</v>
      </c>
      <c r="AU261" s="248" t="s">
        <v>83</v>
      </c>
      <c r="AV261" s="13" t="s">
        <v>83</v>
      </c>
      <c r="AW261" s="13" t="s">
        <v>35</v>
      </c>
      <c r="AX261" s="13" t="s">
        <v>73</v>
      </c>
      <c r="AY261" s="248" t="s">
        <v>151</v>
      </c>
    </row>
    <row r="262" s="13" customFormat="1">
      <c r="A262" s="13"/>
      <c r="B262" s="238"/>
      <c r="C262" s="239"/>
      <c r="D262" s="234" t="s">
        <v>163</v>
      </c>
      <c r="E262" s="240" t="s">
        <v>21</v>
      </c>
      <c r="F262" s="241" t="s">
        <v>1888</v>
      </c>
      <c r="G262" s="239"/>
      <c r="H262" s="242">
        <v>166.53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163</v>
      </c>
      <c r="AU262" s="248" t="s">
        <v>83</v>
      </c>
      <c r="AV262" s="13" t="s">
        <v>83</v>
      </c>
      <c r="AW262" s="13" t="s">
        <v>35</v>
      </c>
      <c r="AX262" s="13" t="s">
        <v>73</v>
      </c>
      <c r="AY262" s="248" t="s">
        <v>151</v>
      </c>
    </row>
    <row r="263" s="14" customFormat="1">
      <c r="A263" s="14"/>
      <c r="B263" s="249"/>
      <c r="C263" s="250"/>
      <c r="D263" s="234" t="s">
        <v>163</v>
      </c>
      <c r="E263" s="251" t="s">
        <v>21</v>
      </c>
      <c r="F263" s="252" t="s">
        <v>177</v>
      </c>
      <c r="G263" s="250"/>
      <c r="H263" s="253">
        <v>455.00999999999999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163</v>
      </c>
      <c r="AU263" s="259" t="s">
        <v>83</v>
      </c>
      <c r="AV263" s="14" t="s">
        <v>159</v>
      </c>
      <c r="AW263" s="14" t="s">
        <v>35</v>
      </c>
      <c r="AX263" s="14" t="s">
        <v>81</v>
      </c>
      <c r="AY263" s="259" t="s">
        <v>151</v>
      </c>
    </row>
    <row r="264" s="13" customFormat="1">
      <c r="A264" s="13"/>
      <c r="B264" s="238"/>
      <c r="C264" s="239"/>
      <c r="D264" s="234" t="s">
        <v>163</v>
      </c>
      <c r="E264" s="239"/>
      <c r="F264" s="241" t="s">
        <v>1890</v>
      </c>
      <c r="G264" s="239"/>
      <c r="H264" s="242">
        <v>464.11000000000001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163</v>
      </c>
      <c r="AU264" s="248" t="s">
        <v>83</v>
      </c>
      <c r="AV264" s="13" t="s">
        <v>83</v>
      </c>
      <c r="AW264" s="13" t="s">
        <v>4</v>
      </c>
      <c r="AX264" s="13" t="s">
        <v>81</v>
      </c>
      <c r="AY264" s="248" t="s">
        <v>151</v>
      </c>
    </row>
    <row r="265" s="2" customFormat="1" ht="33" customHeight="1">
      <c r="A265" s="41"/>
      <c r="B265" s="42"/>
      <c r="C265" s="221" t="s">
        <v>377</v>
      </c>
      <c r="D265" s="221" t="s">
        <v>154</v>
      </c>
      <c r="E265" s="222" t="s">
        <v>1094</v>
      </c>
      <c r="F265" s="223" t="s">
        <v>1095</v>
      </c>
      <c r="G265" s="224" t="s">
        <v>180</v>
      </c>
      <c r="H265" s="225">
        <v>1.45</v>
      </c>
      <c r="I265" s="226"/>
      <c r="J265" s="227">
        <f>ROUND(I265*H265,2)</f>
        <v>0</v>
      </c>
      <c r="K265" s="223" t="s">
        <v>21</v>
      </c>
      <c r="L265" s="47"/>
      <c r="M265" s="228" t="s">
        <v>21</v>
      </c>
      <c r="N265" s="229" t="s">
        <v>44</v>
      </c>
      <c r="O265" s="87"/>
      <c r="P265" s="230">
        <f>O265*H265</f>
        <v>0</v>
      </c>
      <c r="Q265" s="230">
        <v>0.0037000000000000002</v>
      </c>
      <c r="R265" s="230">
        <f>Q265*H265</f>
        <v>0.005365</v>
      </c>
      <c r="S265" s="230">
        <v>0</v>
      </c>
      <c r="T265" s="23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32" t="s">
        <v>271</v>
      </c>
      <c r="AT265" s="232" t="s">
        <v>154</v>
      </c>
      <c r="AU265" s="232" t="s">
        <v>83</v>
      </c>
      <c r="AY265" s="19" t="s">
        <v>151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9" t="s">
        <v>81</v>
      </c>
      <c r="BK265" s="233">
        <f>ROUND(I265*H265,2)</f>
        <v>0</v>
      </c>
      <c r="BL265" s="19" t="s">
        <v>271</v>
      </c>
      <c r="BM265" s="232" t="s">
        <v>1892</v>
      </c>
    </row>
    <row r="266" s="2" customFormat="1">
      <c r="A266" s="41"/>
      <c r="B266" s="42"/>
      <c r="C266" s="43"/>
      <c r="D266" s="234" t="s">
        <v>161</v>
      </c>
      <c r="E266" s="43"/>
      <c r="F266" s="235" t="s">
        <v>1095</v>
      </c>
      <c r="G266" s="43"/>
      <c r="H266" s="43"/>
      <c r="I266" s="139"/>
      <c r="J266" s="43"/>
      <c r="K266" s="43"/>
      <c r="L266" s="47"/>
      <c r="M266" s="236"/>
      <c r="N266" s="237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161</v>
      </c>
      <c r="AU266" s="19" t="s">
        <v>83</v>
      </c>
    </row>
    <row r="267" s="15" customFormat="1">
      <c r="A267" s="15"/>
      <c r="B267" s="260"/>
      <c r="C267" s="261"/>
      <c r="D267" s="234" t="s">
        <v>163</v>
      </c>
      <c r="E267" s="262" t="s">
        <v>21</v>
      </c>
      <c r="F267" s="263" t="s">
        <v>1459</v>
      </c>
      <c r="G267" s="261"/>
      <c r="H267" s="262" t="s">
        <v>21</v>
      </c>
      <c r="I267" s="264"/>
      <c r="J267" s="261"/>
      <c r="K267" s="261"/>
      <c r="L267" s="265"/>
      <c r="M267" s="266"/>
      <c r="N267" s="267"/>
      <c r="O267" s="267"/>
      <c r="P267" s="267"/>
      <c r="Q267" s="267"/>
      <c r="R267" s="267"/>
      <c r="S267" s="267"/>
      <c r="T267" s="26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9" t="s">
        <v>163</v>
      </c>
      <c r="AU267" s="269" t="s">
        <v>83</v>
      </c>
      <c r="AV267" s="15" t="s">
        <v>81</v>
      </c>
      <c r="AW267" s="15" t="s">
        <v>35</v>
      </c>
      <c r="AX267" s="15" t="s">
        <v>73</v>
      </c>
      <c r="AY267" s="269" t="s">
        <v>151</v>
      </c>
    </row>
    <row r="268" s="13" customFormat="1">
      <c r="A268" s="13"/>
      <c r="B268" s="238"/>
      <c r="C268" s="239"/>
      <c r="D268" s="234" t="s">
        <v>163</v>
      </c>
      <c r="E268" s="240" t="s">
        <v>21</v>
      </c>
      <c r="F268" s="241" t="s">
        <v>1893</v>
      </c>
      <c r="G268" s="239"/>
      <c r="H268" s="242">
        <v>0.5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163</v>
      </c>
      <c r="AU268" s="248" t="s">
        <v>83</v>
      </c>
      <c r="AV268" s="13" t="s">
        <v>83</v>
      </c>
      <c r="AW268" s="13" t="s">
        <v>35</v>
      </c>
      <c r="AX268" s="13" t="s">
        <v>73</v>
      </c>
      <c r="AY268" s="248" t="s">
        <v>151</v>
      </c>
    </row>
    <row r="269" s="13" customFormat="1">
      <c r="A269" s="13"/>
      <c r="B269" s="238"/>
      <c r="C269" s="239"/>
      <c r="D269" s="234" t="s">
        <v>163</v>
      </c>
      <c r="E269" s="240" t="s">
        <v>21</v>
      </c>
      <c r="F269" s="241" t="s">
        <v>1894</v>
      </c>
      <c r="G269" s="239"/>
      <c r="H269" s="242">
        <v>0.94999999999999996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163</v>
      </c>
      <c r="AU269" s="248" t="s">
        <v>83</v>
      </c>
      <c r="AV269" s="13" t="s">
        <v>83</v>
      </c>
      <c r="AW269" s="13" t="s">
        <v>35</v>
      </c>
      <c r="AX269" s="13" t="s">
        <v>73</v>
      </c>
      <c r="AY269" s="248" t="s">
        <v>151</v>
      </c>
    </row>
    <row r="270" s="14" customFormat="1">
      <c r="A270" s="14"/>
      <c r="B270" s="249"/>
      <c r="C270" s="250"/>
      <c r="D270" s="234" t="s">
        <v>163</v>
      </c>
      <c r="E270" s="251" t="s">
        <v>21</v>
      </c>
      <c r="F270" s="252" t="s">
        <v>177</v>
      </c>
      <c r="G270" s="250"/>
      <c r="H270" s="253">
        <v>1.45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163</v>
      </c>
      <c r="AU270" s="259" t="s">
        <v>83</v>
      </c>
      <c r="AV270" s="14" t="s">
        <v>159</v>
      </c>
      <c r="AW270" s="14" t="s">
        <v>35</v>
      </c>
      <c r="AX270" s="14" t="s">
        <v>81</v>
      </c>
      <c r="AY270" s="259" t="s">
        <v>151</v>
      </c>
    </row>
    <row r="271" s="2" customFormat="1" ht="21.75" customHeight="1">
      <c r="A271" s="41"/>
      <c r="B271" s="42"/>
      <c r="C271" s="221" t="s">
        <v>383</v>
      </c>
      <c r="D271" s="221" t="s">
        <v>154</v>
      </c>
      <c r="E271" s="222" t="s">
        <v>460</v>
      </c>
      <c r="F271" s="223" t="s">
        <v>461</v>
      </c>
      <c r="G271" s="224" t="s">
        <v>322</v>
      </c>
      <c r="H271" s="225">
        <v>9.2970000000000006</v>
      </c>
      <c r="I271" s="226"/>
      <c r="J271" s="227">
        <f>ROUND(I271*H271,2)</f>
        <v>0</v>
      </c>
      <c r="K271" s="223" t="s">
        <v>158</v>
      </c>
      <c r="L271" s="47"/>
      <c r="M271" s="228" t="s">
        <v>21</v>
      </c>
      <c r="N271" s="229" t="s">
        <v>44</v>
      </c>
      <c r="O271" s="8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32" t="s">
        <v>271</v>
      </c>
      <c r="AT271" s="232" t="s">
        <v>154</v>
      </c>
      <c r="AU271" s="232" t="s">
        <v>83</v>
      </c>
      <c r="AY271" s="19" t="s">
        <v>151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9" t="s">
        <v>81</v>
      </c>
      <c r="BK271" s="233">
        <f>ROUND(I271*H271,2)</f>
        <v>0</v>
      </c>
      <c r="BL271" s="19" t="s">
        <v>271</v>
      </c>
      <c r="BM271" s="232" t="s">
        <v>1895</v>
      </c>
    </row>
    <row r="272" s="2" customFormat="1">
      <c r="A272" s="41"/>
      <c r="B272" s="42"/>
      <c r="C272" s="43"/>
      <c r="D272" s="234" t="s">
        <v>161</v>
      </c>
      <c r="E272" s="43"/>
      <c r="F272" s="235" t="s">
        <v>463</v>
      </c>
      <c r="G272" s="43"/>
      <c r="H272" s="43"/>
      <c r="I272" s="139"/>
      <c r="J272" s="43"/>
      <c r="K272" s="43"/>
      <c r="L272" s="47"/>
      <c r="M272" s="236"/>
      <c r="N272" s="237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161</v>
      </c>
      <c r="AU272" s="19" t="s">
        <v>83</v>
      </c>
    </row>
    <row r="273" s="2" customFormat="1" ht="21.75" customHeight="1">
      <c r="A273" s="41"/>
      <c r="B273" s="42"/>
      <c r="C273" s="221" t="s">
        <v>393</v>
      </c>
      <c r="D273" s="221" t="s">
        <v>154</v>
      </c>
      <c r="E273" s="222" t="s">
        <v>465</v>
      </c>
      <c r="F273" s="223" t="s">
        <v>466</v>
      </c>
      <c r="G273" s="224" t="s">
        <v>322</v>
      </c>
      <c r="H273" s="225">
        <v>9.2970000000000006</v>
      </c>
      <c r="I273" s="226"/>
      <c r="J273" s="227">
        <f>ROUND(I273*H273,2)</f>
        <v>0</v>
      </c>
      <c r="K273" s="223" t="s">
        <v>158</v>
      </c>
      <c r="L273" s="47"/>
      <c r="M273" s="228" t="s">
        <v>21</v>
      </c>
      <c r="N273" s="229" t="s">
        <v>44</v>
      </c>
      <c r="O273" s="87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32" t="s">
        <v>271</v>
      </c>
      <c r="AT273" s="232" t="s">
        <v>154</v>
      </c>
      <c r="AU273" s="232" t="s">
        <v>83</v>
      </c>
      <c r="AY273" s="19" t="s">
        <v>151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9" t="s">
        <v>81</v>
      </c>
      <c r="BK273" s="233">
        <f>ROUND(I273*H273,2)</f>
        <v>0</v>
      </c>
      <c r="BL273" s="19" t="s">
        <v>271</v>
      </c>
      <c r="BM273" s="232" t="s">
        <v>1896</v>
      </c>
    </row>
    <row r="274" s="2" customFormat="1">
      <c r="A274" s="41"/>
      <c r="B274" s="42"/>
      <c r="C274" s="43"/>
      <c r="D274" s="234" t="s">
        <v>161</v>
      </c>
      <c r="E274" s="43"/>
      <c r="F274" s="235" t="s">
        <v>468</v>
      </c>
      <c r="G274" s="43"/>
      <c r="H274" s="43"/>
      <c r="I274" s="139"/>
      <c r="J274" s="43"/>
      <c r="K274" s="43"/>
      <c r="L274" s="47"/>
      <c r="M274" s="236"/>
      <c r="N274" s="237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161</v>
      </c>
      <c r="AU274" s="19" t="s">
        <v>83</v>
      </c>
    </row>
    <row r="275" s="13" customFormat="1">
      <c r="A275" s="13"/>
      <c r="B275" s="238"/>
      <c r="C275" s="239"/>
      <c r="D275" s="234" t="s">
        <v>163</v>
      </c>
      <c r="E275" s="240" t="s">
        <v>21</v>
      </c>
      <c r="F275" s="241" t="s">
        <v>1897</v>
      </c>
      <c r="G275" s="239"/>
      <c r="H275" s="242">
        <v>9.2970000000000006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163</v>
      </c>
      <c r="AU275" s="248" t="s">
        <v>83</v>
      </c>
      <c r="AV275" s="13" t="s">
        <v>83</v>
      </c>
      <c r="AW275" s="13" t="s">
        <v>35</v>
      </c>
      <c r="AX275" s="13" t="s">
        <v>81</v>
      </c>
      <c r="AY275" s="248" t="s">
        <v>151</v>
      </c>
    </row>
    <row r="276" s="2" customFormat="1" ht="21.75" customHeight="1">
      <c r="A276" s="41"/>
      <c r="B276" s="42"/>
      <c r="C276" s="221" t="s">
        <v>399</v>
      </c>
      <c r="D276" s="221" t="s">
        <v>154</v>
      </c>
      <c r="E276" s="222" t="s">
        <v>471</v>
      </c>
      <c r="F276" s="223" t="s">
        <v>472</v>
      </c>
      <c r="G276" s="224" t="s">
        <v>322</v>
      </c>
      <c r="H276" s="225">
        <v>9.2970000000000006</v>
      </c>
      <c r="I276" s="226"/>
      <c r="J276" s="227">
        <f>ROUND(I276*H276,2)</f>
        <v>0</v>
      </c>
      <c r="K276" s="223" t="s">
        <v>158</v>
      </c>
      <c r="L276" s="47"/>
      <c r="M276" s="228" t="s">
        <v>21</v>
      </c>
      <c r="N276" s="229" t="s">
        <v>44</v>
      </c>
      <c r="O276" s="87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32" t="s">
        <v>271</v>
      </c>
      <c r="AT276" s="232" t="s">
        <v>154</v>
      </c>
      <c r="AU276" s="232" t="s">
        <v>83</v>
      </c>
      <c r="AY276" s="19" t="s">
        <v>151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9" t="s">
        <v>81</v>
      </c>
      <c r="BK276" s="233">
        <f>ROUND(I276*H276,2)</f>
        <v>0</v>
      </c>
      <c r="BL276" s="19" t="s">
        <v>271</v>
      </c>
      <c r="BM276" s="232" t="s">
        <v>1898</v>
      </c>
    </row>
    <row r="277" s="2" customFormat="1">
      <c r="A277" s="41"/>
      <c r="B277" s="42"/>
      <c r="C277" s="43"/>
      <c r="D277" s="234" t="s">
        <v>161</v>
      </c>
      <c r="E277" s="43"/>
      <c r="F277" s="235" t="s">
        <v>474</v>
      </c>
      <c r="G277" s="43"/>
      <c r="H277" s="43"/>
      <c r="I277" s="139"/>
      <c r="J277" s="43"/>
      <c r="K277" s="43"/>
      <c r="L277" s="47"/>
      <c r="M277" s="236"/>
      <c r="N277" s="237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161</v>
      </c>
      <c r="AU277" s="19" t="s">
        <v>83</v>
      </c>
    </row>
    <row r="278" s="13" customFormat="1">
      <c r="A278" s="13"/>
      <c r="B278" s="238"/>
      <c r="C278" s="239"/>
      <c r="D278" s="234" t="s">
        <v>163</v>
      </c>
      <c r="E278" s="240" t="s">
        <v>21</v>
      </c>
      <c r="F278" s="241" t="s">
        <v>1897</v>
      </c>
      <c r="G278" s="239"/>
      <c r="H278" s="242">
        <v>9.2970000000000006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163</v>
      </c>
      <c r="AU278" s="248" t="s">
        <v>83</v>
      </c>
      <c r="AV278" s="13" t="s">
        <v>83</v>
      </c>
      <c r="AW278" s="13" t="s">
        <v>35</v>
      </c>
      <c r="AX278" s="13" t="s">
        <v>81</v>
      </c>
      <c r="AY278" s="248" t="s">
        <v>151</v>
      </c>
    </row>
    <row r="279" s="12" customFormat="1" ht="22.8" customHeight="1">
      <c r="A279" s="12"/>
      <c r="B279" s="205"/>
      <c r="C279" s="206"/>
      <c r="D279" s="207" t="s">
        <v>72</v>
      </c>
      <c r="E279" s="219" t="s">
        <v>476</v>
      </c>
      <c r="F279" s="219" t="s">
        <v>477</v>
      </c>
      <c r="G279" s="206"/>
      <c r="H279" s="206"/>
      <c r="I279" s="209"/>
      <c r="J279" s="220">
        <f>BK279</f>
        <v>0</v>
      </c>
      <c r="K279" s="206"/>
      <c r="L279" s="211"/>
      <c r="M279" s="212"/>
      <c r="N279" s="213"/>
      <c r="O279" s="213"/>
      <c r="P279" s="214">
        <f>SUM(P280:P287)</f>
        <v>0</v>
      </c>
      <c r="Q279" s="213"/>
      <c r="R279" s="214">
        <f>SUM(R280:R287)</f>
        <v>0.00030000000000000003</v>
      </c>
      <c r="S279" s="213"/>
      <c r="T279" s="215">
        <f>SUM(T280:T287)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6" t="s">
        <v>83</v>
      </c>
      <c r="AT279" s="217" t="s">
        <v>72</v>
      </c>
      <c r="AU279" s="217" t="s">
        <v>81</v>
      </c>
      <c r="AY279" s="216" t="s">
        <v>151</v>
      </c>
      <c r="BK279" s="218">
        <f>SUM(BK280:BK287)</f>
        <v>0</v>
      </c>
    </row>
    <row r="280" s="2" customFormat="1" ht="16.5" customHeight="1">
      <c r="A280" s="41"/>
      <c r="B280" s="42"/>
      <c r="C280" s="221" t="s">
        <v>406</v>
      </c>
      <c r="D280" s="221" t="s">
        <v>154</v>
      </c>
      <c r="E280" s="222" t="s">
        <v>479</v>
      </c>
      <c r="F280" s="223" t="s">
        <v>480</v>
      </c>
      <c r="G280" s="224" t="s">
        <v>157</v>
      </c>
      <c r="H280" s="225">
        <v>3</v>
      </c>
      <c r="I280" s="226"/>
      <c r="J280" s="227">
        <f>ROUND(I280*H280,2)</f>
        <v>0</v>
      </c>
      <c r="K280" s="223" t="s">
        <v>21</v>
      </c>
      <c r="L280" s="47"/>
      <c r="M280" s="228" t="s">
        <v>21</v>
      </c>
      <c r="N280" s="229" t="s">
        <v>44</v>
      </c>
      <c r="O280" s="8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32" t="s">
        <v>271</v>
      </c>
      <c r="AT280" s="232" t="s">
        <v>154</v>
      </c>
      <c r="AU280" s="232" t="s">
        <v>83</v>
      </c>
      <c r="AY280" s="19" t="s">
        <v>151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9" t="s">
        <v>81</v>
      </c>
      <c r="BK280" s="233">
        <f>ROUND(I280*H280,2)</f>
        <v>0</v>
      </c>
      <c r="BL280" s="19" t="s">
        <v>271</v>
      </c>
      <c r="BM280" s="232" t="s">
        <v>1899</v>
      </c>
    </row>
    <row r="281" s="2" customFormat="1">
      <c r="A281" s="41"/>
      <c r="B281" s="42"/>
      <c r="C281" s="43"/>
      <c r="D281" s="234" t="s">
        <v>161</v>
      </c>
      <c r="E281" s="43"/>
      <c r="F281" s="235" t="s">
        <v>482</v>
      </c>
      <c r="G281" s="43"/>
      <c r="H281" s="43"/>
      <c r="I281" s="139"/>
      <c r="J281" s="43"/>
      <c r="K281" s="43"/>
      <c r="L281" s="47"/>
      <c r="M281" s="236"/>
      <c r="N281" s="237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161</v>
      </c>
      <c r="AU281" s="19" t="s">
        <v>83</v>
      </c>
    </row>
    <row r="282" s="13" customFormat="1">
      <c r="A282" s="13"/>
      <c r="B282" s="238"/>
      <c r="C282" s="239"/>
      <c r="D282" s="234" t="s">
        <v>163</v>
      </c>
      <c r="E282" s="240" t="s">
        <v>21</v>
      </c>
      <c r="F282" s="241" t="s">
        <v>1900</v>
      </c>
      <c r="G282" s="239"/>
      <c r="H282" s="242">
        <v>3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163</v>
      </c>
      <c r="AU282" s="248" t="s">
        <v>83</v>
      </c>
      <c r="AV282" s="13" t="s">
        <v>83</v>
      </c>
      <c r="AW282" s="13" t="s">
        <v>35</v>
      </c>
      <c r="AX282" s="13" t="s">
        <v>73</v>
      </c>
      <c r="AY282" s="248" t="s">
        <v>151</v>
      </c>
    </row>
    <row r="283" s="14" customFormat="1">
      <c r="A283" s="14"/>
      <c r="B283" s="249"/>
      <c r="C283" s="250"/>
      <c r="D283" s="234" t="s">
        <v>163</v>
      </c>
      <c r="E283" s="251" t="s">
        <v>21</v>
      </c>
      <c r="F283" s="252" t="s">
        <v>177</v>
      </c>
      <c r="G283" s="250"/>
      <c r="H283" s="253">
        <v>3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9" t="s">
        <v>163</v>
      </c>
      <c r="AU283" s="259" t="s">
        <v>83</v>
      </c>
      <c r="AV283" s="14" t="s">
        <v>159</v>
      </c>
      <c r="AW283" s="14" t="s">
        <v>35</v>
      </c>
      <c r="AX283" s="14" t="s">
        <v>81</v>
      </c>
      <c r="AY283" s="259" t="s">
        <v>151</v>
      </c>
    </row>
    <row r="284" s="2" customFormat="1" ht="33" customHeight="1">
      <c r="A284" s="41"/>
      <c r="B284" s="42"/>
      <c r="C284" s="221" t="s">
        <v>412</v>
      </c>
      <c r="D284" s="221" t="s">
        <v>154</v>
      </c>
      <c r="E284" s="222" t="s">
        <v>485</v>
      </c>
      <c r="F284" s="223" t="s">
        <v>486</v>
      </c>
      <c r="G284" s="224" t="s">
        <v>157</v>
      </c>
      <c r="H284" s="225">
        <v>3</v>
      </c>
      <c r="I284" s="226"/>
      <c r="J284" s="227">
        <f>ROUND(I284*H284,2)</f>
        <v>0</v>
      </c>
      <c r="K284" s="223" t="s">
        <v>21</v>
      </c>
      <c r="L284" s="47"/>
      <c r="M284" s="228" t="s">
        <v>21</v>
      </c>
      <c r="N284" s="229" t="s">
        <v>44</v>
      </c>
      <c r="O284" s="87"/>
      <c r="P284" s="230">
        <f>O284*H284</f>
        <v>0</v>
      </c>
      <c r="Q284" s="230">
        <v>0.00010000000000000001</v>
      </c>
      <c r="R284" s="230">
        <f>Q284*H284</f>
        <v>0.00030000000000000003</v>
      </c>
      <c r="S284" s="230">
        <v>0</v>
      </c>
      <c r="T284" s="231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32" t="s">
        <v>271</v>
      </c>
      <c r="AT284" s="232" t="s">
        <v>154</v>
      </c>
      <c r="AU284" s="232" t="s">
        <v>83</v>
      </c>
      <c r="AY284" s="19" t="s">
        <v>151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9" t="s">
        <v>81</v>
      </c>
      <c r="BK284" s="233">
        <f>ROUND(I284*H284,2)</f>
        <v>0</v>
      </c>
      <c r="BL284" s="19" t="s">
        <v>271</v>
      </c>
      <c r="BM284" s="232" t="s">
        <v>1901</v>
      </c>
    </row>
    <row r="285" s="2" customFormat="1">
      <c r="A285" s="41"/>
      <c r="B285" s="42"/>
      <c r="C285" s="43"/>
      <c r="D285" s="234" t="s">
        <v>161</v>
      </c>
      <c r="E285" s="43"/>
      <c r="F285" s="235" t="s">
        <v>486</v>
      </c>
      <c r="G285" s="43"/>
      <c r="H285" s="43"/>
      <c r="I285" s="139"/>
      <c r="J285" s="43"/>
      <c r="K285" s="43"/>
      <c r="L285" s="47"/>
      <c r="M285" s="236"/>
      <c r="N285" s="237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161</v>
      </c>
      <c r="AU285" s="19" t="s">
        <v>83</v>
      </c>
    </row>
    <row r="286" s="13" customFormat="1">
      <c r="A286" s="13"/>
      <c r="B286" s="238"/>
      <c r="C286" s="239"/>
      <c r="D286" s="234" t="s">
        <v>163</v>
      </c>
      <c r="E286" s="240" t="s">
        <v>21</v>
      </c>
      <c r="F286" s="241" t="s">
        <v>1902</v>
      </c>
      <c r="G286" s="239"/>
      <c r="H286" s="242">
        <v>3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163</v>
      </c>
      <c r="AU286" s="248" t="s">
        <v>83</v>
      </c>
      <c r="AV286" s="13" t="s">
        <v>83</v>
      </c>
      <c r="AW286" s="13" t="s">
        <v>35</v>
      </c>
      <c r="AX286" s="13" t="s">
        <v>73</v>
      </c>
      <c r="AY286" s="248" t="s">
        <v>151</v>
      </c>
    </row>
    <row r="287" s="14" customFormat="1">
      <c r="A287" s="14"/>
      <c r="B287" s="249"/>
      <c r="C287" s="250"/>
      <c r="D287" s="234" t="s">
        <v>163</v>
      </c>
      <c r="E287" s="251" t="s">
        <v>21</v>
      </c>
      <c r="F287" s="252" t="s">
        <v>177</v>
      </c>
      <c r="G287" s="250"/>
      <c r="H287" s="253">
        <v>3</v>
      </c>
      <c r="I287" s="254"/>
      <c r="J287" s="250"/>
      <c r="K287" s="250"/>
      <c r="L287" s="255"/>
      <c r="M287" s="256"/>
      <c r="N287" s="257"/>
      <c r="O287" s="257"/>
      <c r="P287" s="257"/>
      <c r="Q287" s="257"/>
      <c r="R287" s="257"/>
      <c r="S287" s="257"/>
      <c r="T287" s="25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9" t="s">
        <v>163</v>
      </c>
      <c r="AU287" s="259" t="s">
        <v>83</v>
      </c>
      <c r="AV287" s="14" t="s">
        <v>159</v>
      </c>
      <c r="AW287" s="14" t="s">
        <v>35</v>
      </c>
      <c r="AX287" s="14" t="s">
        <v>81</v>
      </c>
      <c r="AY287" s="259" t="s">
        <v>151</v>
      </c>
    </row>
    <row r="288" s="12" customFormat="1" ht="22.8" customHeight="1">
      <c r="A288" s="12"/>
      <c r="B288" s="205"/>
      <c r="C288" s="206"/>
      <c r="D288" s="207" t="s">
        <v>72</v>
      </c>
      <c r="E288" s="219" t="s">
        <v>510</v>
      </c>
      <c r="F288" s="219" t="s">
        <v>511</v>
      </c>
      <c r="G288" s="206"/>
      <c r="H288" s="206"/>
      <c r="I288" s="209"/>
      <c r="J288" s="220">
        <f>BK288</f>
        <v>0</v>
      </c>
      <c r="K288" s="206"/>
      <c r="L288" s="211"/>
      <c r="M288" s="212"/>
      <c r="N288" s="213"/>
      <c r="O288" s="213"/>
      <c r="P288" s="214">
        <f>SUM(P289:P290)</f>
        <v>0</v>
      </c>
      <c r="Q288" s="213"/>
      <c r="R288" s="214">
        <f>SUM(R289:R290)</f>
        <v>0</v>
      </c>
      <c r="S288" s="213"/>
      <c r="T288" s="215">
        <f>SUM(T289:T290)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6" t="s">
        <v>83</v>
      </c>
      <c r="AT288" s="217" t="s">
        <v>72</v>
      </c>
      <c r="AU288" s="217" t="s">
        <v>81</v>
      </c>
      <c r="AY288" s="216" t="s">
        <v>151</v>
      </c>
      <c r="BK288" s="218">
        <f>SUM(BK289:BK290)</f>
        <v>0</v>
      </c>
    </row>
    <row r="289" s="2" customFormat="1" ht="33" customHeight="1">
      <c r="A289" s="41"/>
      <c r="B289" s="42"/>
      <c r="C289" s="221" t="s">
        <v>416</v>
      </c>
      <c r="D289" s="221" t="s">
        <v>154</v>
      </c>
      <c r="E289" s="222" t="s">
        <v>1903</v>
      </c>
      <c r="F289" s="223" t="s">
        <v>1904</v>
      </c>
      <c r="G289" s="224" t="s">
        <v>157</v>
      </c>
      <c r="H289" s="225">
        <v>1</v>
      </c>
      <c r="I289" s="226"/>
      <c r="J289" s="227">
        <f>ROUND(I289*H289,2)</f>
        <v>0</v>
      </c>
      <c r="K289" s="223" t="s">
        <v>21</v>
      </c>
      <c r="L289" s="47"/>
      <c r="M289" s="228" t="s">
        <v>21</v>
      </c>
      <c r="N289" s="229" t="s">
        <v>44</v>
      </c>
      <c r="O289" s="8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32" t="s">
        <v>271</v>
      </c>
      <c r="AT289" s="232" t="s">
        <v>154</v>
      </c>
      <c r="AU289" s="232" t="s">
        <v>83</v>
      </c>
      <c r="AY289" s="19" t="s">
        <v>151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9" t="s">
        <v>81</v>
      </c>
      <c r="BK289" s="233">
        <f>ROUND(I289*H289,2)</f>
        <v>0</v>
      </c>
      <c r="BL289" s="19" t="s">
        <v>271</v>
      </c>
      <c r="BM289" s="232" t="s">
        <v>1905</v>
      </c>
    </row>
    <row r="290" s="2" customFormat="1">
      <c r="A290" s="41"/>
      <c r="B290" s="42"/>
      <c r="C290" s="43"/>
      <c r="D290" s="234" t="s">
        <v>161</v>
      </c>
      <c r="E290" s="43"/>
      <c r="F290" s="235" t="s">
        <v>1906</v>
      </c>
      <c r="G290" s="43"/>
      <c r="H290" s="43"/>
      <c r="I290" s="139"/>
      <c r="J290" s="43"/>
      <c r="K290" s="43"/>
      <c r="L290" s="47"/>
      <c r="M290" s="236"/>
      <c r="N290" s="237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161</v>
      </c>
      <c r="AU290" s="19" t="s">
        <v>83</v>
      </c>
    </row>
    <row r="291" s="12" customFormat="1" ht="22.8" customHeight="1">
      <c r="A291" s="12"/>
      <c r="B291" s="205"/>
      <c r="C291" s="206"/>
      <c r="D291" s="207" t="s">
        <v>72</v>
      </c>
      <c r="E291" s="219" t="s">
        <v>522</v>
      </c>
      <c r="F291" s="219" t="s">
        <v>523</v>
      </c>
      <c r="G291" s="206"/>
      <c r="H291" s="206"/>
      <c r="I291" s="209"/>
      <c r="J291" s="220">
        <f>BK291</f>
        <v>0</v>
      </c>
      <c r="K291" s="206"/>
      <c r="L291" s="211"/>
      <c r="M291" s="212"/>
      <c r="N291" s="213"/>
      <c r="O291" s="213"/>
      <c r="P291" s="214">
        <f>SUM(P292:P590)</f>
        <v>0</v>
      </c>
      <c r="Q291" s="213"/>
      <c r="R291" s="214">
        <f>SUM(R292:R590)</f>
        <v>1.6847826300000002</v>
      </c>
      <c r="S291" s="213"/>
      <c r="T291" s="215">
        <f>SUM(T292:T590)</f>
        <v>3.592187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6" t="s">
        <v>83</v>
      </c>
      <c r="AT291" s="217" t="s">
        <v>72</v>
      </c>
      <c r="AU291" s="217" t="s">
        <v>81</v>
      </c>
      <c r="AY291" s="216" t="s">
        <v>151</v>
      </c>
      <c r="BK291" s="218">
        <f>SUM(BK292:BK590)</f>
        <v>0</v>
      </c>
    </row>
    <row r="292" s="2" customFormat="1" ht="16.5" customHeight="1">
      <c r="A292" s="41"/>
      <c r="B292" s="42"/>
      <c r="C292" s="221" t="s">
        <v>421</v>
      </c>
      <c r="D292" s="221" t="s">
        <v>154</v>
      </c>
      <c r="E292" s="222" t="s">
        <v>525</v>
      </c>
      <c r="F292" s="223" t="s">
        <v>526</v>
      </c>
      <c r="G292" s="224" t="s">
        <v>157</v>
      </c>
      <c r="H292" s="225">
        <v>2</v>
      </c>
      <c r="I292" s="226"/>
      <c r="J292" s="227">
        <f>ROUND(I292*H292,2)</f>
        <v>0</v>
      </c>
      <c r="K292" s="223" t="s">
        <v>158</v>
      </c>
      <c r="L292" s="47"/>
      <c r="M292" s="228" t="s">
        <v>21</v>
      </c>
      <c r="N292" s="229" t="s">
        <v>44</v>
      </c>
      <c r="O292" s="8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32" t="s">
        <v>271</v>
      </c>
      <c r="AT292" s="232" t="s">
        <v>154</v>
      </c>
      <c r="AU292" s="232" t="s">
        <v>83</v>
      </c>
      <c r="AY292" s="19" t="s">
        <v>151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9" t="s">
        <v>81</v>
      </c>
      <c r="BK292" s="233">
        <f>ROUND(I292*H292,2)</f>
        <v>0</v>
      </c>
      <c r="BL292" s="19" t="s">
        <v>271</v>
      </c>
      <c r="BM292" s="232" t="s">
        <v>1907</v>
      </c>
    </row>
    <row r="293" s="2" customFormat="1">
      <c r="A293" s="41"/>
      <c r="B293" s="42"/>
      <c r="C293" s="43"/>
      <c r="D293" s="234" t="s">
        <v>161</v>
      </c>
      <c r="E293" s="43"/>
      <c r="F293" s="235" t="s">
        <v>528</v>
      </c>
      <c r="G293" s="43"/>
      <c r="H293" s="43"/>
      <c r="I293" s="139"/>
      <c r="J293" s="43"/>
      <c r="K293" s="43"/>
      <c r="L293" s="47"/>
      <c r="M293" s="236"/>
      <c r="N293" s="237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161</v>
      </c>
      <c r="AU293" s="19" t="s">
        <v>83</v>
      </c>
    </row>
    <row r="294" s="13" customFormat="1">
      <c r="A294" s="13"/>
      <c r="B294" s="238"/>
      <c r="C294" s="239"/>
      <c r="D294" s="234" t="s">
        <v>163</v>
      </c>
      <c r="E294" s="240" t="s">
        <v>21</v>
      </c>
      <c r="F294" s="241" t="s">
        <v>1853</v>
      </c>
      <c r="G294" s="239"/>
      <c r="H294" s="242">
        <v>2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163</v>
      </c>
      <c r="AU294" s="248" t="s">
        <v>83</v>
      </c>
      <c r="AV294" s="13" t="s">
        <v>83</v>
      </c>
      <c r="AW294" s="13" t="s">
        <v>35</v>
      </c>
      <c r="AX294" s="13" t="s">
        <v>73</v>
      </c>
      <c r="AY294" s="248" t="s">
        <v>151</v>
      </c>
    </row>
    <row r="295" s="14" customFormat="1">
      <c r="A295" s="14"/>
      <c r="B295" s="249"/>
      <c r="C295" s="250"/>
      <c r="D295" s="234" t="s">
        <v>163</v>
      </c>
      <c r="E295" s="251" t="s">
        <v>21</v>
      </c>
      <c r="F295" s="252" t="s">
        <v>177</v>
      </c>
      <c r="G295" s="250"/>
      <c r="H295" s="253">
        <v>2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9" t="s">
        <v>163</v>
      </c>
      <c r="AU295" s="259" t="s">
        <v>83</v>
      </c>
      <c r="AV295" s="14" t="s">
        <v>159</v>
      </c>
      <c r="AW295" s="14" t="s">
        <v>35</v>
      </c>
      <c r="AX295" s="14" t="s">
        <v>81</v>
      </c>
      <c r="AY295" s="259" t="s">
        <v>151</v>
      </c>
    </row>
    <row r="296" s="2" customFormat="1" ht="16.5" customHeight="1">
      <c r="A296" s="41"/>
      <c r="B296" s="42"/>
      <c r="C296" s="281" t="s">
        <v>426</v>
      </c>
      <c r="D296" s="281" t="s">
        <v>407</v>
      </c>
      <c r="E296" s="282" t="s">
        <v>530</v>
      </c>
      <c r="F296" s="283" t="s">
        <v>531</v>
      </c>
      <c r="G296" s="284" t="s">
        <v>297</v>
      </c>
      <c r="H296" s="285">
        <v>0.432</v>
      </c>
      <c r="I296" s="286"/>
      <c r="J296" s="287">
        <f>ROUND(I296*H296,2)</f>
        <v>0</v>
      </c>
      <c r="K296" s="283" t="s">
        <v>158</v>
      </c>
      <c r="L296" s="288"/>
      <c r="M296" s="289" t="s">
        <v>21</v>
      </c>
      <c r="N296" s="290" t="s">
        <v>44</v>
      </c>
      <c r="O296" s="87"/>
      <c r="P296" s="230">
        <f>O296*H296</f>
        <v>0</v>
      </c>
      <c r="Q296" s="230">
        <v>0.00046000000000000001</v>
      </c>
      <c r="R296" s="230">
        <f>Q296*H296</f>
        <v>0.00019872</v>
      </c>
      <c r="S296" s="230">
        <v>0</v>
      </c>
      <c r="T296" s="231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32" t="s">
        <v>372</v>
      </c>
      <c r="AT296" s="232" t="s">
        <v>407</v>
      </c>
      <c r="AU296" s="232" t="s">
        <v>83</v>
      </c>
      <c r="AY296" s="19" t="s">
        <v>151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9" t="s">
        <v>81</v>
      </c>
      <c r="BK296" s="233">
        <f>ROUND(I296*H296,2)</f>
        <v>0</v>
      </c>
      <c r="BL296" s="19" t="s">
        <v>271</v>
      </c>
      <c r="BM296" s="232" t="s">
        <v>1908</v>
      </c>
    </row>
    <row r="297" s="2" customFormat="1">
      <c r="A297" s="41"/>
      <c r="B297" s="42"/>
      <c r="C297" s="43"/>
      <c r="D297" s="234" t="s">
        <v>161</v>
      </c>
      <c r="E297" s="43"/>
      <c r="F297" s="235" t="s">
        <v>531</v>
      </c>
      <c r="G297" s="43"/>
      <c r="H297" s="43"/>
      <c r="I297" s="139"/>
      <c r="J297" s="43"/>
      <c r="K297" s="43"/>
      <c r="L297" s="47"/>
      <c r="M297" s="236"/>
      <c r="N297" s="237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161</v>
      </c>
      <c r="AU297" s="19" t="s">
        <v>83</v>
      </c>
    </row>
    <row r="298" s="13" customFormat="1">
      <c r="A298" s="13"/>
      <c r="B298" s="238"/>
      <c r="C298" s="239"/>
      <c r="D298" s="234" t="s">
        <v>163</v>
      </c>
      <c r="E298" s="240" t="s">
        <v>21</v>
      </c>
      <c r="F298" s="241" t="s">
        <v>1909</v>
      </c>
      <c r="G298" s="239"/>
      <c r="H298" s="242">
        <v>0.40000000000000002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163</v>
      </c>
      <c r="AU298" s="248" t="s">
        <v>83</v>
      </c>
      <c r="AV298" s="13" t="s">
        <v>83</v>
      </c>
      <c r="AW298" s="13" t="s">
        <v>35</v>
      </c>
      <c r="AX298" s="13" t="s">
        <v>73</v>
      </c>
      <c r="AY298" s="248" t="s">
        <v>151</v>
      </c>
    </row>
    <row r="299" s="14" customFormat="1">
      <c r="A299" s="14"/>
      <c r="B299" s="249"/>
      <c r="C299" s="250"/>
      <c r="D299" s="234" t="s">
        <v>163</v>
      </c>
      <c r="E299" s="251" t="s">
        <v>21</v>
      </c>
      <c r="F299" s="252" t="s">
        <v>177</v>
      </c>
      <c r="G299" s="250"/>
      <c r="H299" s="253">
        <v>0.40000000000000002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9" t="s">
        <v>163</v>
      </c>
      <c r="AU299" s="259" t="s">
        <v>83</v>
      </c>
      <c r="AV299" s="14" t="s">
        <v>159</v>
      </c>
      <c r="AW299" s="14" t="s">
        <v>35</v>
      </c>
      <c r="AX299" s="14" t="s">
        <v>81</v>
      </c>
      <c r="AY299" s="259" t="s">
        <v>151</v>
      </c>
    </row>
    <row r="300" s="13" customFormat="1">
      <c r="A300" s="13"/>
      <c r="B300" s="238"/>
      <c r="C300" s="239"/>
      <c r="D300" s="234" t="s">
        <v>163</v>
      </c>
      <c r="E300" s="239"/>
      <c r="F300" s="241" t="s">
        <v>534</v>
      </c>
      <c r="G300" s="239"/>
      <c r="H300" s="242">
        <v>0.432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163</v>
      </c>
      <c r="AU300" s="248" t="s">
        <v>83</v>
      </c>
      <c r="AV300" s="13" t="s">
        <v>83</v>
      </c>
      <c r="AW300" s="13" t="s">
        <v>4</v>
      </c>
      <c r="AX300" s="13" t="s">
        <v>81</v>
      </c>
      <c r="AY300" s="248" t="s">
        <v>151</v>
      </c>
    </row>
    <row r="301" s="2" customFormat="1" ht="16.5" customHeight="1">
      <c r="A301" s="41"/>
      <c r="B301" s="42"/>
      <c r="C301" s="281" t="s">
        <v>432</v>
      </c>
      <c r="D301" s="281" t="s">
        <v>407</v>
      </c>
      <c r="E301" s="282" t="s">
        <v>536</v>
      </c>
      <c r="F301" s="283" t="s">
        <v>537</v>
      </c>
      <c r="G301" s="284" t="s">
        <v>538</v>
      </c>
      <c r="H301" s="285">
        <v>0.02</v>
      </c>
      <c r="I301" s="286"/>
      <c r="J301" s="287">
        <f>ROUND(I301*H301,2)</f>
        <v>0</v>
      </c>
      <c r="K301" s="283" t="s">
        <v>158</v>
      </c>
      <c r="L301" s="288"/>
      <c r="M301" s="289" t="s">
        <v>21</v>
      </c>
      <c r="N301" s="290" t="s">
        <v>44</v>
      </c>
      <c r="O301" s="87"/>
      <c r="P301" s="230">
        <f>O301*H301</f>
        <v>0</v>
      </c>
      <c r="Q301" s="230">
        <v>0.00040999999999999999</v>
      </c>
      <c r="R301" s="230">
        <f>Q301*H301</f>
        <v>8.1999999999999994E-06</v>
      </c>
      <c r="S301" s="230">
        <v>0</v>
      </c>
      <c r="T301" s="23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32" t="s">
        <v>372</v>
      </c>
      <c r="AT301" s="232" t="s">
        <v>407</v>
      </c>
      <c r="AU301" s="232" t="s">
        <v>83</v>
      </c>
      <c r="AY301" s="19" t="s">
        <v>151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9" t="s">
        <v>81</v>
      </c>
      <c r="BK301" s="233">
        <f>ROUND(I301*H301,2)</f>
        <v>0</v>
      </c>
      <c r="BL301" s="19" t="s">
        <v>271</v>
      </c>
      <c r="BM301" s="232" t="s">
        <v>1910</v>
      </c>
    </row>
    <row r="302" s="2" customFormat="1">
      <c r="A302" s="41"/>
      <c r="B302" s="42"/>
      <c r="C302" s="43"/>
      <c r="D302" s="234" t="s">
        <v>161</v>
      </c>
      <c r="E302" s="43"/>
      <c r="F302" s="235" t="s">
        <v>537</v>
      </c>
      <c r="G302" s="43"/>
      <c r="H302" s="43"/>
      <c r="I302" s="139"/>
      <c r="J302" s="43"/>
      <c r="K302" s="43"/>
      <c r="L302" s="47"/>
      <c r="M302" s="236"/>
      <c r="N302" s="237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161</v>
      </c>
      <c r="AU302" s="19" t="s">
        <v>83</v>
      </c>
    </row>
    <row r="303" s="2" customFormat="1" ht="16.5" customHeight="1">
      <c r="A303" s="41"/>
      <c r="B303" s="42"/>
      <c r="C303" s="281" t="s">
        <v>435</v>
      </c>
      <c r="D303" s="281" t="s">
        <v>407</v>
      </c>
      <c r="E303" s="282" t="s">
        <v>541</v>
      </c>
      <c r="F303" s="283" t="s">
        <v>542</v>
      </c>
      <c r="G303" s="284" t="s">
        <v>538</v>
      </c>
      <c r="H303" s="285">
        <v>0.02</v>
      </c>
      <c r="I303" s="286"/>
      <c r="J303" s="287">
        <f>ROUND(I303*H303,2)</f>
        <v>0</v>
      </c>
      <c r="K303" s="283" t="s">
        <v>158</v>
      </c>
      <c r="L303" s="288"/>
      <c r="M303" s="289" t="s">
        <v>21</v>
      </c>
      <c r="N303" s="290" t="s">
        <v>44</v>
      </c>
      <c r="O303" s="87"/>
      <c r="P303" s="230">
        <f>O303*H303</f>
        <v>0</v>
      </c>
      <c r="Q303" s="230">
        <v>0.00040999999999999999</v>
      </c>
      <c r="R303" s="230">
        <f>Q303*H303</f>
        <v>8.1999999999999994E-06</v>
      </c>
      <c r="S303" s="230">
        <v>0</v>
      </c>
      <c r="T303" s="23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32" t="s">
        <v>372</v>
      </c>
      <c r="AT303" s="232" t="s">
        <v>407</v>
      </c>
      <c r="AU303" s="232" t="s">
        <v>83</v>
      </c>
      <c r="AY303" s="19" t="s">
        <v>151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9" t="s">
        <v>81</v>
      </c>
      <c r="BK303" s="233">
        <f>ROUND(I303*H303,2)</f>
        <v>0</v>
      </c>
      <c r="BL303" s="19" t="s">
        <v>271</v>
      </c>
      <c r="BM303" s="232" t="s">
        <v>1911</v>
      </c>
    </row>
    <row r="304" s="2" customFormat="1">
      <c r="A304" s="41"/>
      <c r="B304" s="42"/>
      <c r="C304" s="43"/>
      <c r="D304" s="234" t="s">
        <v>161</v>
      </c>
      <c r="E304" s="43"/>
      <c r="F304" s="235" t="s">
        <v>542</v>
      </c>
      <c r="G304" s="43"/>
      <c r="H304" s="43"/>
      <c r="I304" s="139"/>
      <c r="J304" s="43"/>
      <c r="K304" s="43"/>
      <c r="L304" s="47"/>
      <c r="M304" s="236"/>
      <c r="N304" s="237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161</v>
      </c>
      <c r="AU304" s="19" t="s">
        <v>83</v>
      </c>
    </row>
    <row r="305" s="2" customFormat="1" ht="21.75" customHeight="1">
      <c r="A305" s="41"/>
      <c r="B305" s="42"/>
      <c r="C305" s="221" t="s">
        <v>441</v>
      </c>
      <c r="D305" s="221" t="s">
        <v>154</v>
      </c>
      <c r="E305" s="222" t="s">
        <v>1142</v>
      </c>
      <c r="F305" s="223" t="s">
        <v>1143</v>
      </c>
      <c r="G305" s="224" t="s">
        <v>157</v>
      </c>
      <c r="H305" s="225">
        <v>11</v>
      </c>
      <c r="I305" s="226"/>
      <c r="J305" s="227">
        <f>ROUND(I305*H305,2)</f>
        <v>0</v>
      </c>
      <c r="K305" s="223" t="s">
        <v>21</v>
      </c>
      <c r="L305" s="47"/>
      <c r="M305" s="228" t="s">
        <v>21</v>
      </c>
      <c r="N305" s="229" t="s">
        <v>44</v>
      </c>
      <c r="O305" s="87"/>
      <c r="P305" s="230">
        <f>O305*H305</f>
        <v>0</v>
      </c>
      <c r="Q305" s="230">
        <v>0.00040000000000000002</v>
      </c>
      <c r="R305" s="230">
        <f>Q305*H305</f>
        <v>0.0044000000000000003</v>
      </c>
      <c r="S305" s="230">
        <v>0</v>
      </c>
      <c r="T305" s="23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32" t="s">
        <v>271</v>
      </c>
      <c r="AT305" s="232" t="s">
        <v>154</v>
      </c>
      <c r="AU305" s="232" t="s">
        <v>83</v>
      </c>
      <c r="AY305" s="19" t="s">
        <v>151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9" t="s">
        <v>81</v>
      </c>
      <c r="BK305" s="233">
        <f>ROUND(I305*H305,2)</f>
        <v>0</v>
      </c>
      <c r="BL305" s="19" t="s">
        <v>271</v>
      </c>
      <c r="BM305" s="232" t="s">
        <v>1912</v>
      </c>
    </row>
    <row r="306" s="2" customFormat="1">
      <c r="A306" s="41"/>
      <c r="B306" s="42"/>
      <c r="C306" s="43"/>
      <c r="D306" s="234" t="s">
        <v>161</v>
      </c>
      <c r="E306" s="43"/>
      <c r="F306" s="235" t="s">
        <v>1145</v>
      </c>
      <c r="G306" s="43"/>
      <c r="H306" s="43"/>
      <c r="I306" s="139"/>
      <c r="J306" s="43"/>
      <c r="K306" s="43"/>
      <c r="L306" s="47"/>
      <c r="M306" s="236"/>
      <c r="N306" s="237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161</v>
      </c>
      <c r="AU306" s="19" t="s">
        <v>83</v>
      </c>
    </row>
    <row r="307" s="13" customFormat="1">
      <c r="A307" s="13"/>
      <c r="B307" s="238"/>
      <c r="C307" s="239"/>
      <c r="D307" s="234" t="s">
        <v>163</v>
      </c>
      <c r="E307" s="240" t="s">
        <v>21</v>
      </c>
      <c r="F307" s="241" t="s">
        <v>1913</v>
      </c>
      <c r="G307" s="239"/>
      <c r="H307" s="242">
        <v>11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163</v>
      </c>
      <c r="AU307" s="248" t="s">
        <v>83</v>
      </c>
      <c r="AV307" s="13" t="s">
        <v>83</v>
      </c>
      <c r="AW307" s="13" t="s">
        <v>35</v>
      </c>
      <c r="AX307" s="13" t="s">
        <v>73</v>
      </c>
      <c r="AY307" s="248" t="s">
        <v>151</v>
      </c>
    </row>
    <row r="308" s="14" customFormat="1">
      <c r="A308" s="14"/>
      <c r="B308" s="249"/>
      <c r="C308" s="250"/>
      <c r="D308" s="234" t="s">
        <v>163</v>
      </c>
      <c r="E308" s="251" t="s">
        <v>21</v>
      </c>
      <c r="F308" s="252" t="s">
        <v>177</v>
      </c>
      <c r="G308" s="250"/>
      <c r="H308" s="253">
        <v>11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9" t="s">
        <v>163</v>
      </c>
      <c r="AU308" s="259" t="s">
        <v>83</v>
      </c>
      <c r="AV308" s="14" t="s">
        <v>159</v>
      </c>
      <c r="AW308" s="14" t="s">
        <v>35</v>
      </c>
      <c r="AX308" s="14" t="s">
        <v>81</v>
      </c>
      <c r="AY308" s="259" t="s">
        <v>151</v>
      </c>
    </row>
    <row r="309" s="2" customFormat="1" ht="21.75" customHeight="1">
      <c r="A309" s="41"/>
      <c r="B309" s="42"/>
      <c r="C309" s="221" t="s">
        <v>446</v>
      </c>
      <c r="D309" s="221" t="s">
        <v>154</v>
      </c>
      <c r="E309" s="222" t="s">
        <v>1147</v>
      </c>
      <c r="F309" s="223" t="s">
        <v>1148</v>
      </c>
      <c r="G309" s="224" t="s">
        <v>157</v>
      </c>
      <c r="H309" s="225">
        <v>2</v>
      </c>
      <c r="I309" s="226"/>
      <c r="J309" s="227">
        <f>ROUND(I309*H309,2)</f>
        <v>0</v>
      </c>
      <c r="K309" s="223" t="s">
        <v>21</v>
      </c>
      <c r="L309" s="47"/>
      <c r="M309" s="228" t="s">
        <v>21</v>
      </c>
      <c r="N309" s="229" t="s">
        <v>44</v>
      </c>
      <c r="O309" s="87"/>
      <c r="P309" s="230">
        <f>O309*H309</f>
        <v>0</v>
      </c>
      <c r="Q309" s="230">
        <v>0.00040000000000000002</v>
      </c>
      <c r="R309" s="230">
        <f>Q309*H309</f>
        <v>0.00080000000000000004</v>
      </c>
      <c r="S309" s="230">
        <v>0</v>
      </c>
      <c r="T309" s="231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32" t="s">
        <v>271</v>
      </c>
      <c r="AT309" s="232" t="s">
        <v>154</v>
      </c>
      <c r="AU309" s="232" t="s">
        <v>83</v>
      </c>
      <c r="AY309" s="19" t="s">
        <v>151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9" t="s">
        <v>81</v>
      </c>
      <c r="BK309" s="233">
        <f>ROUND(I309*H309,2)</f>
        <v>0</v>
      </c>
      <c r="BL309" s="19" t="s">
        <v>271</v>
      </c>
      <c r="BM309" s="232" t="s">
        <v>1914</v>
      </c>
    </row>
    <row r="310" s="2" customFormat="1">
      <c r="A310" s="41"/>
      <c r="B310" s="42"/>
      <c r="C310" s="43"/>
      <c r="D310" s="234" t="s">
        <v>161</v>
      </c>
      <c r="E310" s="43"/>
      <c r="F310" s="235" t="s">
        <v>1150</v>
      </c>
      <c r="G310" s="43"/>
      <c r="H310" s="43"/>
      <c r="I310" s="139"/>
      <c r="J310" s="43"/>
      <c r="K310" s="43"/>
      <c r="L310" s="47"/>
      <c r="M310" s="236"/>
      <c r="N310" s="237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161</v>
      </c>
      <c r="AU310" s="19" t="s">
        <v>83</v>
      </c>
    </row>
    <row r="311" s="13" customFormat="1">
      <c r="A311" s="13"/>
      <c r="B311" s="238"/>
      <c r="C311" s="239"/>
      <c r="D311" s="234" t="s">
        <v>163</v>
      </c>
      <c r="E311" s="240" t="s">
        <v>21</v>
      </c>
      <c r="F311" s="241" t="s">
        <v>1915</v>
      </c>
      <c r="G311" s="239"/>
      <c r="H311" s="242">
        <v>2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8" t="s">
        <v>163</v>
      </c>
      <c r="AU311" s="248" t="s">
        <v>83</v>
      </c>
      <c r="AV311" s="13" t="s">
        <v>83</v>
      </c>
      <c r="AW311" s="13" t="s">
        <v>35</v>
      </c>
      <c r="AX311" s="13" t="s">
        <v>73</v>
      </c>
      <c r="AY311" s="248" t="s">
        <v>151</v>
      </c>
    </row>
    <row r="312" s="14" customFormat="1">
      <c r="A312" s="14"/>
      <c r="B312" s="249"/>
      <c r="C312" s="250"/>
      <c r="D312" s="234" t="s">
        <v>163</v>
      </c>
      <c r="E312" s="251" t="s">
        <v>21</v>
      </c>
      <c r="F312" s="252" t="s">
        <v>177</v>
      </c>
      <c r="G312" s="250"/>
      <c r="H312" s="253">
        <v>2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9" t="s">
        <v>163</v>
      </c>
      <c r="AU312" s="259" t="s">
        <v>83</v>
      </c>
      <c r="AV312" s="14" t="s">
        <v>159</v>
      </c>
      <c r="AW312" s="14" t="s">
        <v>35</v>
      </c>
      <c r="AX312" s="14" t="s">
        <v>81</v>
      </c>
      <c r="AY312" s="259" t="s">
        <v>151</v>
      </c>
    </row>
    <row r="313" s="2" customFormat="1" ht="33" customHeight="1">
      <c r="A313" s="41"/>
      <c r="B313" s="42"/>
      <c r="C313" s="221" t="s">
        <v>454</v>
      </c>
      <c r="D313" s="221" t="s">
        <v>154</v>
      </c>
      <c r="E313" s="222" t="s">
        <v>1520</v>
      </c>
      <c r="F313" s="223" t="s">
        <v>1521</v>
      </c>
      <c r="G313" s="224" t="s">
        <v>157</v>
      </c>
      <c r="H313" s="225">
        <v>1</v>
      </c>
      <c r="I313" s="226"/>
      <c r="J313" s="227">
        <f>ROUND(I313*H313,2)</f>
        <v>0</v>
      </c>
      <c r="K313" s="223" t="s">
        <v>21</v>
      </c>
      <c r="L313" s="47"/>
      <c r="M313" s="228" t="s">
        <v>21</v>
      </c>
      <c r="N313" s="229" t="s">
        <v>44</v>
      </c>
      <c r="O313" s="87"/>
      <c r="P313" s="230">
        <f>O313*H313</f>
        <v>0</v>
      </c>
      <c r="Q313" s="230">
        <v>0.00025999999999999998</v>
      </c>
      <c r="R313" s="230">
        <f>Q313*H313</f>
        <v>0.00025999999999999998</v>
      </c>
      <c r="S313" s="230">
        <v>0</v>
      </c>
      <c r="T313" s="231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32" t="s">
        <v>271</v>
      </c>
      <c r="AT313" s="232" t="s">
        <v>154</v>
      </c>
      <c r="AU313" s="232" t="s">
        <v>83</v>
      </c>
      <c r="AY313" s="19" t="s">
        <v>151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9" t="s">
        <v>81</v>
      </c>
      <c r="BK313" s="233">
        <f>ROUND(I313*H313,2)</f>
        <v>0</v>
      </c>
      <c r="BL313" s="19" t="s">
        <v>271</v>
      </c>
      <c r="BM313" s="232" t="s">
        <v>1916</v>
      </c>
    </row>
    <row r="314" s="2" customFormat="1">
      <c r="A314" s="41"/>
      <c r="B314" s="42"/>
      <c r="C314" s="43"/>
      <c r="D314" s="234" t="s">
        <v>161</v>
      </c>
      <c r="E314" s="43"/>
      <c r="F314" s="235" t="s">
        <v>1523</v>
      </c>
      <c r="G314" s="43"/>
      <c r="H314" s="43"/>
      <c r="I314" s="139"/>
      <c r="J314" s="43"/>
      <c r="K314" s="43"/>
      <c r="L314" s="47"/>
      <c r="M314" s="236"/>
      <c r="N314" s="237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161</v>
      </c>
      <c r="AU314" s="19" t="s">
        <v>83</v>
      </c>
    </row>
    <row r="315" s="13" customFormat="1">
      <c r="A315" s="13"/>
      <c r="B315" s="238"/>
      <c r="C315" s="239"/>
      <c r="D315" s="234" t="s">
        <v>163</v>
      </c>
      <c r="E315" s="240" t="s">
        <v>21</v>
      </c>
      <c r="F315" s="241" t="s">
        <v>1524</v>
      </c>
      <c r="G315" s="239"/>
      <c r="H315" s="242">
        <v>1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163</v>
      </c>
      <c r="AU315" s="248" t="s">
        <v>83</v>
      </c>
      <c r="AV315" s="13" t="s">
        <v>83</v>
      </c>
      <c r="AW315" s="13" t="s">
        <v>35</v>
      </c>
      <c r="AX315" s="13" t="s">
        <v>73</v>
      </c>
      <c r="AY315" s="248" t="s">
        <v>151</v>
      </c>
    </row>
    <row r="316" s="14" customFormat="1">
      <c r="A316" s="14"/>
      <c r="B316" s="249"/>
      <c r="C316" s="250"/>
      <c r="D316" s="234" t="s">
        <v>163</v>
      </c>
      <c r="E316" s="251" t="s">
        <v>21</v>
      </c>
      <c r="F316" s="252" t="s">
        <v>177</v>
      </c>
      <c r="G316" s="250"/>
      <c r="H316" s="253">
        <v>1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163</v>
      </c>
      <c r="AU316" s="259" t="s">
        <v>83</v>
      </c>
      <c r="AV316" s="14" t="s">
        <v>159</v>
      </c>
      <c r="AW316" s="14" t="s">
        <v>35</v>
      </c>
      <c r="AX316" s="14" t="s">
        <v>81</v>
      </c>
      <c r="AY316" s="259" t="s">
        <v>151</v>
      </c>
    </row>
    <row r="317" s="2" customFormat="1" ht="21.75" customHeight="1">
      <c r="A317" s="41"/>
      <c r="B317" s="42"/>
      <c r="C317" s="221" t="s">
        <v>459</v>
      </c>
      <c r="D317" s="221" t="s">
        <v>154</v>
      </c>
      <c r="E317" s="222" t="s">
        <v>1525</v>
      </c>
      <c r="F317" s="223" t="s">
        <v>1526</v>
      </c>
      <c r="G317" s="224" t="s">
        <v>297</v>
      </c>
      <c r="H317" s="225">
        <v>0.81999999999999995</v>
      </c>
      <c r="I317" s="226"/>
      <c r="J317" s="227">
        <f>ROUND(I317*H317,2)</f>
        <v>0</v>
      </c>
      <c r="K317" s="223" t="s">
        <v>158</v>
      </c>
      <c r="L317" s="47"/>
      <c r="M317" s="228" t="s">
        <v>21</v>
      </c>
      <c r="N317" s="229" t="s">
        <v>44</v>
      </c>
      <c r="O317" s="87"/>
      <c r="P317" s="230">
        <f>O317*H317</f>
        <v>0</v>
      </c>
      <c r="Q317" s="230">
        <v>0</v>
      </c>
      <c r="R317" s="230">
        <f>Q317*H317</f>
        <v>0</v>
      </c>
      <c r="S317" s="230">
        <v>0.0044000000000000003</v>
      </c>
      <c r="T317" s="231">
        <f>S317*H317</f>
        <v>0.0036080000000000001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32" t="s">
        <v>159</v>
      </c>
      <c r="AT317" s="232" t="s">
        <v>154</v>
      </c>
      <c r="AU317" s="232" t="s">
        <v>83</v>
      </c>
      <c r="AY317" s="19" t="s">
        <v>151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9" t="s">
        <v>81</v>
      </c>
      <c r="BK317" s="233">
        <f>ROUND(I317*H317,2)</f>
        <v>0</v>
      </c>
      <c r="BL317" s="19" t="s">
        <v>159</v>
      </c>
      <c r="BM317" s="232" t="s">
        <v>1917</v>
      </c>
    </row>
    <row r="318" s="2" customFormat="1">
      <c r="A318" s="41"/>
      <c r="B318" s="42"/>
      <c r="C318" s="43"/>
      <c r="D318" s="234" t="s">
        <v>161</v>
      </c>
      <c r="E318" s="43"/>
      <c r="F318" s="235" t="s">
        <v>1528</v>
      </c>
      <c r="G318" s="43"/>
      <c r="H318" s="43"/>
      <c r="I318" s="139"/>
      <c r="J318" s="43"/>
      <c r="K318" s="43"/>
      <c r="L318" s="47"/>
      <c r="M318" s="236"/>
      <c r="N318" s="237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161</v>
      </c>
      <c r="AU318" s="19" t="s">
        <v>83</v>
      </c>
    </row>
    <row r="319" s="13" customFormat="1">
      <c r="A319" s="13"/>
      <c r="B319" s="238"/>
      <c r="C319" s="239"/>
      <c r="D319" s="234" t="s">
        <v>163</v>
      </c>
      <c r="E319" s="240" t="s">
        <v>21</v>
      </c>
      <c r="F319" s="241" t="s">
        <v>1918</v>
      </c>
      <c r="G319" s="239"/>
      <c r="H319" s="242">
        <v>0.81999999999999995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163</v>
      </c>
      <c r="AU319" s="248" t="s">
        <v>83</v>
      </c>
      <c r="AV319" s="13" t="s">
        <v>83</v>
      </c>
      <c r="AW319" s="13" t="s">
        <v>35</v>
      </c>
      <c r="AX319" s="13" t="s">
        <v>73</v>
      </c>
      <c r="AY319" s="248" t="s">
        <v>151</v>
      </c>
    </row>
    <row r="320" s="14" customFormat="1">
      <c r="A320" s="14"/>
      <c r="B320" s="249"/>
      <c r="C320" s="250"/>
      <c r="D320" s="234" t="s">
        <v>163</v>
      </c>
      <c r="E320" s="251" t="s">
        <v>21</v>
      </c>
      <c r="F320" s="252" t="s">
        <v>177</v>
      </c>
      <c r="G320" s="250"/>
      <c r="H320" s="253">
        <v>0.81999999999999995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9" t="s">
        <v>163</v>
      </c>
      <c r="AU320" s="259" t="s">
        <v>83</v>
      </c>
      <c r="AV320" s="14" t="s">
        <v>159</v>
      </c>
      <c r="AW320" s="14" t="s">
        <v>35</v>
      </c>
      <c r="AX320" s="14" t="s">
        <v>81</v>
      </c>
      <c r="AY320" s="259" t="s">
        <v>151</v>
      </c>
    </row>
    <row r="321" s="2" customFormat="1" ht="33" customHeight="1">
      <c r="A321" s="41"/>
      <c r="B321" s="42"/>
      <c r="C321" s="221" t="s">
        <v>464</v>
      </c>
      <c r="D321" s="221" t="s">
        <v>154</v>
      </c>
      <c r="E321" s="222" t="s">
        <v>1530</v>
      </c>
      <c r="F321" s="223" t="s">
        <v>1531</v>
      </c>
      <c r="G321" s="224" t="s">
        <v>297</v>
      </c>
      <c r="H321" s="225">
        <v>3.04</v>
      </c>
      <c r="I321" s="226"/>
      <c r="J321" s="227">
        <f>ROUND(I321*H321,2)</f>
        <v>0</v>
      </c>
      <c r="K321" s="223" t="s">
        <v>158</v>
      </c>
      <c r="L321" s="47"/>
      <c r="M321" s="228" t="s">
        <v>21</v>
      </c>
      <c r="N321" s="229" t="s">
        <v>44</v>
      </c>
      <c r="O321" s="87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32" t="s">
        <v>271</v>
      </c>
      <c r="AT321" s="232" t="s">
        <v>154</v>
      </c>
      <c r="AU321" s="232" t="s">
        <v>83</v>
      </c>
      <c r="AY321" s="19" t="s">
        <v>151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9" t="s">
        <v>81</v>
      </c>
      <c r="BK321" s="233">
        <f>ROUND(I321*H321,2)</f>
        <v>0</v>
      </c>
      <c r="BL321" s="19" t="s">
        <v>271</v>
      </c>
      <c r="BM321" s="232" t="s">
        <v>1919</v>
      </c>
    </row>
    <row r="322" s="2" customFormat="1">
      <c r="A322" s="41"/>
      <c r="B322" s="42"/>
      <c r="C322" s="43"/>
      <c r="D322" s="234" t="s">
        <v>161</v>
      </c>
      <c r="E322" s="43"/>
      <c r="F322" s="235" t="s">
        <v>1533</v>
      </c>
      <c r="G322" s="43"/>
      <c r="H322" s="43"/>
      <c r="I322" s="139"/>
      <c r="J322" s="43"/>
      <c r="K322" s="43"/>
      <c r="L322" s="47"/>
      <c r="M322" s="236"/>
      <c r="N322" s="237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9" t="s">
        <v>161</v>
      </c>
      <c r="AU322" s="19" t="s">
        <v>83</v>
      </c>
    </row>
    <row r="323" s="13" customFormat="1">
      <c r="A323" s="13"/>
      <c r="B323" s="238"/>
      <c r="C323" s="239"/>
      <c r="D323" s="234" t="s">
        <v>163</v>
      </c>
      <c r="E323" s="240" t="s">
        <v>21</v>
      </c>
      <c r="F323" s="241" t="s">
        <v>1920</v>
      </c>
      <c r="G323" s="239"/>
      <c r="H323" s="242">
        <v>3.04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163</v>
      </c>
      <c r="AU323" s="248" t="s">
        <v>83</v>
      </c>
      <c r="AV323" s="13" t="s">
        <v>83</v>
      </c>
      <c r="AW323" s="13" t="s">
        <v>35</v>
      </c>
      <c r="AX323" s="13" t="s">
        <v>81</v>
      </c>
      <c r="AY323" s="248" t="s">
        <v>151</v>
      </c>
    </row>
    <row r="324" s="2" customFormat="1" ht="21.75" customHeight="1">
      <c r="A324" s="41"/>
      <c r="B324" s="42"/>
      <c r="C324" s="281" t="s">
        <v>470</v>
      </c>
      <c r="D324" s="281" t="s">
        <v>407</v>
      </c>
      <c r="E324" s="282" t="s">
        <v>1535</v>
      </c>
      <c r="F324" s="283" t="s">
        <v>1536</v>
      </c>
      <c r="G324" s="284" t="s">
        <v>173</v>
      </c>
      <c r="H324" s="285">
        <v>0.044999999999999998</v>
      </c>
      <c r="I324" s="286"/>
      <c r="J324" s="287">
        <f>ROUND(I324*H324,2)</f>
        <v>0</v>
      </c>
      <c r="K324" s="283" t="s">
        <v>158</v>
      </c>
      <c r="L324" s="288"/>
      <c r="M324" s="289" t="s">
        <v>21</v>
      </c>
      <c r="N324" s="290" t="s">
        <v>44</v>
      </c>
      <c r="O324" s="87"/>
      <c r="P324" s="230">
        <f>O324*H324</f>
        <v>0</v>
      </c>
      <c r="Q324" s="230">
        <v>0.55000000000000004</v>
      </c>
      <c r="R324" s="230">
        <f>Q324*H324</f>
        <v>0.024750000000000001</v>
      </c>
      <c r="S324" s="230">
        <v>0</v>
      </c>
      <c r="T324" s="231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32" t="s">
        <v>372</v>
      </c>
      <c r="AT324" s="232" t="s">
        <v>407</v>
      </c>
      <c r="AU324" s="232" t="s">
        <v>83</v>
      </c>
      <c r="AY324" s="19" t="s">
        <v>151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9" t="s">
        <v>81</v>
      </c>
      <c r="BK324" s="233">
        <f>ROUND(I324*H324,2)</f>
        <v>0</v>
      </c>
      <c r="BL324" s="19" t="s">
        <v>271</v>
      </c>
      <c r="BM324" s="232" t="s">
        <v>1921</v>
      </c>
    </row>
    <row r="325" s="2" customFormat="1">
      <c r="A325" s="41"/>
      <c r="B325" s="42"/>
      <c r="C325" s="43"/>
      <c r="D325" s="234" t="s">
        <v>161</v>
      </c>
      <c r="E325" s="43"/>
      <c r="F325" s="235" t="s">
        <v>1536</v>
      </c>
      <c r="G325" s="43"/>
      <c r="H325" s="43"/>
      <c r="I325" s="139"/>
      <c r="J325" s="43"/>
      <c r="K325" s="43"/>
      <c r="L325" s="47"/>
      <c r="M325" s="236"/>
      <c r="N325" s="237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161</v>
      </c>
      <c r="AU325" s="19" t="s">
        <v>83</v>
      </c>
    </row>
    <row r="326" s="13" customFormat="1">
      <c r="A326" s="13"/>
      <c r="B326" s="238"/>
      <c r="C326" s="239"/>
      <c r="D326" s="234" t="s">
        <v>163</v>
      </c>
      <c r="E326" s="240" t="s">
        <v>21</v>
      </c>
      <c r="F326" s="241" t="s">
        <v>1922</v>
      </c>
      <c r="G326" s="239"/>
      <c r="H326" s="242">
        <v>0.041000000000000002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163</v>
      </c>
      <c r="AU326" s="248" t="s">
        <v>83</v>
      </c>
      <c r="AV326" s="13" t="s">
        <v>83</v>
      </c>
      <c r="AW326" s="13" t="s">
        <v>35</v>
      </c>
      <c r="AX326" s="13" t="s">
        <v>81</v>
      </c>
      <c r="AY326" s="248" t="s">
        <v>151</v>
      </c>
    </row>
    <row r="327" s="13" customFormat="1">
      <c r="A327" s="13"/>
      <c r="B327" s="238"/>
      <c r="C327" s="239"/>
      <c r="D327" s="234" t="s">
        <v>163</v>
      </c>
      <c r="E327" s="239"/>
      <c r="F327" s="241" t="s">
        <v>1923</v>
      </c>
      <c r="G327" s="239"/>
      <c r="H327" s="242">
        <v>0.044999999999999998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163</v>
      </c>
      <c r="AU327" s="248" t="s">
        <v>83</v>
      </c>
      <c r="AV327" s="13" t="s">
        <v>83</v>
      </c>
      <c r="AW327" s="13" t="s">
        <v>4</v>
      </c>
      <c r="AX327" s="13" t="s">
        <v>81</v>
      </c>
      <c r="AY327" s="248" t="s">
        <v>151</v>
      </c>
    </row>
    <row r="328" s="2" customFormat="1" ht="16.5" customHeight="1">
      <c r="A328" s="41"/>
      <c r="B328" s="42"/>
      <c r="C328" s="281" t="s">
        <v>478</v>
      </c>
      <c r="D328" s="281" t="s">
        <v>407</v>
      </c>
      <c r="E328" s="282" t="s">
        <v>629</v>
      </c>
      <c r="F328" s="283" t="s">
        <v>630</v>
      </c>
      <c r="G328" s="284" t="s">
        <v>157</v>
      </c>
      <c r="H328" s="285">
        <v>16</v>
      </c>
      <c r="I328" s="286"/>
      <c r="J328" s="287">
        <f>ROUND(I328*H328,2)</f>
        <v>0</v>
      </c>
      <c r="K328" s="283" t="s">
        <v>21</v>
      </c>
      <c r="L328" s="288"/>
      <c r="M328" s="289" t="s">
        <v>21</v>
      </c>
      <c r="N328" s="290" t="s">
        <v>44</v>
      </c>
      <c r="O328" s="87"/>
      <c r="P328" s="230">
        <f>O328*H328</f>
        <v>0</v>
      </c>
      <c r="Q328" s="230">
        <v>0.00024000000000000001</v>
      </c>
      <c r="R328" s="230">
        <f>Q328*H328</f>
        <v>0.0038400000000000001</v>
      </c>
      <c r="S328" s="230">
        <v>0</v>
      </c>
      <c r="T328" s="231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32" t="s">
        <v>372</v>
      </c>
      <c r="AT328" s="232" t="s">
        <v>407</v>
      </c>
      <c r="AU328" s="232" t="s">
        <v>83</v>
      </c>
      <c r="AY328" s="19" t="s">
        <v>151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9" t="s">
        <v>81</v>
      </c>
      <c r="BK328" s="233">
        <f>ROUND(I328*H328,2)</f>
        <v>0</v>
      </c>
      <c r="BL328" s="19" t="s">
        <v>271</v>
      </c>
      <c r="BM328" s="232" t="s">
        <v>1924</v>
      </c>
    </row>
    <row r="329" s="2" customFormat="1">
      <c r="A329" s="41"/>
      <c r="B329" s="42"/>
      <c r="C329" s="43"/>
      <c r="D329" s="234" t="s">
        <v>161</v>
      </c>
      <c r="E329" s="43"/>
      <c r="F329" s="235" t="s">
        <v>630</v>
      </c>
      <c r="G329" s="43"/>
      <c r="H329" s="43"/>
      <c r="I329" s="139"/>
      <c r="J329" s="43"/>
      <c r="K329" s="43"/>
      <c r="L329" s="47"/>
      <c r="M329" s="236"/>
      <c r="N329" s="237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161</v>
      </c>
      <c r="AU329" s="19" t="s">
        <v>83</v>
      </c>
    </row>
    <row r="330" s="13" customFormat="1">
      <c r="A330" s="13"/>
      <c r="B330" s="238"/>
      <c r="C330" s="239"/>
      <c r="D330" s="234" t="s">
        <v>163</v>
      </c>
      <c r="E330" s="240" t="s">
        <v>21</v>
      </c>
      <c r="F330" s="241" t="s">
        <v>1925</v>
      </c>
      <c r="G330" s="239"/>
      <c r="H330" s="242">
        <v>16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163</v>
      </c>
      <c r="AU330" s="248" t="s">
        <v>83</v>
      </c>
      <c r="AV330" s="13" t="s">
        <v>83</v>
      </c>
      <c r="AW330" s="13" t="s">
        <v>35</v>
      </c>
      <c r="AX330" s="13" t="s">
        <v>73</v>
      </c>
      <c r="AY330" s="248" t="s">
        <v>151</v>
      </c>
    </row>
    <row r="331" s="14" customFormat="1">
      <c r="A331" s="14"/>
      <c r="B331" s="249"/>
      <c r="C331" s="250"/>
      <c r="D331" s="234" t="s">
        <v>163</v>
      </c>
      <c r="E331" s="251" t="s">
        <v>21</v>
      </c>
      <c r="F331" s="252" t="s">
        <v>177</v>
      </c>
      <c r="G331" s="250"/>
      <c r="H331" s="253">
        <v>16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9" t="s">
        <v>163</v>
      </c>
      <c r="AU331" s="259" t="s">
        <v>83</v>
      </c>
      <c r="AV331" s="14" t="s">
        <v>159</v>
      </c>
      <c r="AW331" s="14" t="s">
        <v>35</v>
      </c>
      <c r="AX331" s="14" t="s">
        <v>81</v>
      </c>
      <c r="AY331" s="259" t="s">
        <v>151</v>
      </c>
    </row>
    <row r="332" s="2" customFormat="1" ht="21.75" customHeight="1">
      <c r="A332" s="41"/>
      <c r="B332" s="42"/>
      <c r="C332" s="221" t="s">
        <v>484</v>
      </c>
      <c r="D332" s="221" t="s">
        <v>154</v>
      </c>
      <c r="E332" s="222" t="s">
        <v>1542</v>
      </c>
      <c r="F332" s="223" t="s">
        <v>1543</v>
      </c>
      <c r="G332" s="224" t="s">
        <v>173</v>
      </c>
      <c r="H332" s="225">
        <v>0.035999999999999997</v>
      </c>
      <c r="I332" s="226"/>
      <c r="J332" s="227">
        <f>ROUND(I332*H332,2)</f>
        <v>0</v>
      </c>
      <c r="K332" s="223" t="s">
        <v>158</v>
      </c>
      <c r="L332" s="47"/>
      <c r="M332" s="228" t="s">
        <v>21</v>
      </c>
      <c r="N332" s="229" t="s">
        <v>44</v>
      </c>
      <c r="O332" s="87"/>
      <c r="P332" s="230">
        <f>O332*H332</f>
        <v>0</v>
      </c>
      <c r="Q332" s="230">
        <v>0.012659999999999999</v>
      </c>
      <c r="R332" s="230">
        <f>Q332*H332</f>
        <v>0.00045575999999999993</v>
      </c>
      <c r="S332" s="230">
        <v>0</v>
      </c>
      <c r="T332" s="231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32" t="s">
        <v>271</v>
      </c>
      <c r="AT332" s="232" t="s">
        <v>154</v>
      </c>
      <c r="AU332" s="232" t="s">
        <v>83</v>
      </c>
      <c r="AY332" s="19" t="s">
        <v>151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9" t="s">
        <v>81</v>
      </c>
      <c r="BK332" s="233">
        <f>ROUND(I332*H332,2)</f>
        <v>0</v>
      </c>
      <c r="BL332" s="19" t="s">
        <v>271</v>
      </c>
      <c r="BM332" s="232" t="s">
        <v>1926</v>
      </c>
    </row>
    <row r="333" s="2" customFormat="1">
      <c r="A333" s="41"/>
      <c r="B333" s="42"/>
      <c r="C333" s="43"/>
      <c r="D333" s="234" t="s">
        <v>161</v>
      </c>
      <c r="E333" s="43"/>
      <c r="F333" s="235" t="s">
        <v>1545</v>
      </c>
      <c r="G333" s="43"/>
      <c r="H333" s="43"/>
      <c r="I333" s="139"/>
      <c r="J333" s="43"/>
      <c r="K333" s="43"/>
      <c r="L333" s="47"/>
      <c r="M333" s="236"/>
      <c r="N333" s="237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161</v>
      </c>
      <c r="AU333" s="19" t="s">
        <v>83</v>
      </c>
    </row>
    <row r="334" s="13" customFormat="1">
      <c r="A334" s="13"/>
      <c r="B334" s="238"/>
      <c r="C334" s="239"/>
      <c r="D334" s="234" t="s">
        <v>163</v>
      </c>
      <c r="E334" s="240" t="s">
        <v>21</v>
      </c>
      <c r="F334" s="241" t="s">
        <v>1927</v>
      </c>
      <c r="G334" s="239"/>
      <c r="H334" s="242">
        <v>0.035999999999999997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163</v>
      </c>
      <c r="AU334" s="248" t="s">
        <v>83</v>
      </c>
      <c r="AV334" s="13" t="s">
        <v>83</v>
      </c>
      <c r="AW334" s="13" t="s">
        <v>35</v>
      </c>
      <c r="AX334" s="13" t="s">
        <v>81</v>
      </c>
      <c r="AY334" s="248" t="s">
        <v>151</v>
      </c>
    </row>
    <row r="335" s="2" customFormat="1" ht="16.5" customHeight="1">
      <c r="A335" s="41"/>
      <c r="B335" s="42"/>
      <c r="C335" s="221" t="s">
        <v>489</v>
      </c>
      <c r="D335" s="221" t="s">
        <v>154</v>
      </c>
      <c r="E335" s="222" t="s">
        <v>1152</v>
      </c>
      <c r="F335" s="223" t="s">
        <v>1153</v>
      </c>
      <c r="G335" s="224" t="s">
        <v>180</v>
      </c>
      <c r="H335" s="225">
        <v>0.621</v>
      </c>
      <c r="I335" s="226"/>
      <c r="J335" s="227">
        <f>ROUND(I335*H335,2)</f>
        <v>0</v>
      </c>
      <c r="K335" s="223" t="s">
        <v>158</v>
      </c>
      <c r="L335" s="47"/>
      <c r="M335" s="228" t="s">
        <v>21</v>
      </c>
      <c r="N335" s="229" t="s">
        <v>44</v>
      </c>
      <c r="O335" s="87"/>
      <c r="P335" s="230">
        <f>O335*H335</f>
        <v>0</v>
      </c>
      <c r="Q335" s="230">
        <v>0</v>
      </c>
      <c r="R335" s="230">
        <f>Q335*H335</f>
        <v>0</v>
      </c>
      <c r="S335" s="230">
        <v>0.014</v>
      </c>
      <c r="T335" s="231">
        <f>S335*H335</f>
        <v>0.0086940000000000003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32" t="s">
        <v>271</v>
      </c>
      <c r="AT335" s="232" t="s">
        <v>154</v>
      </c>
      <c r="AU335" s="232" t="s">
        <v>83</v>
      </c>
      <c r="AY335" s="19" t="s">
        <v>151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9" t="s">
        <v>81</v>
      </c>
      <c r="BK335" s="233">
        <f>ROUND(I335*H335,2)</f>
        <v>0</v>
      </c>
      <c r="BL335" s="19" t="s">
        <v>271</v>
      </c>
      <c r="BM335" s="232" t="s">
        <v>1928</v>
      </c>
    </row>
    <row r="336" s="2" customFormat="1">
      <c r="A336" s="41"/>
      <c r="B336" s="42"/>
      <c r="C336" s="43"/>
      <c r="D336" s="234" t="s">
        <v>161</v>
      </c>
      <c r="E336" s="43"/>
      <c r="F336" s="235" t="s">
        <v>1155</v>
      </c>
      <c r="G336" s="43"/>
      <c r="H336" s="43"/>
      <c r="I336" s="139"/>
      <c r="J336" s="43"/>
      <c r="K336" s="43"/>
      <c r="L336" s="47"/>
      <c r="M336" s="236"/>
      <c r="N336" s="237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9" t="s">
        <v>161</v>
      </c>
      <c r="AU336" s="19" t="s">
        <v>83</v>
      </c>
    </row>
    <row r="337" s="13" customFormat="1">
      <c r="A337" s="13"/>
      <c r="B337" s="238"/>
      <c r="C337" s="239"/>
      <c r="D337" s="234" t="s">
        <v>163</v>
      </c>
      <c r="E337" s="240" t="s">
        <v>21</v>
      </c>
      <c r="F337" s="241" t="s">
        <v>1929</v>
      </c>
      <c r="G337" s="239"/>
      <c r="H337" s="242">
        <v>0.621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163</v>
      </c>
      <c r="AU337" s="248" t="s">
        <v>83</v>
      </c>
      <c r="AV337" s="13" t="s">
        <v>83</v>
      </c>
      <c r="AW337" s="13" t="s">
        <v>35</v>
      </c>
      <c r="AX337" s="13" t="s">
        <v>81</v>
      </c>
      <c r="AY337" s="248" t="s">
        <v>151</v>
      </c>
    </row>
    <row r="338" s="2" customFormat="1" ht="44.25" customHeight="1">
      <c r="A338" s="41"/>
      <c r="B338" s="42"/>
      <c r="C338" s="221" t="s">
        <v>494</v>
      </c>
      <c r="D338" s="221" t="s">
        <v>154</v>
      </c>
      <c r="E338" s="222" t="s">
        <v>1157</v>
      </c>
      <c r="F338" s="223" t="s">
        <v>1158</v>
      </c>
      <c r="G338" s="224" t="s">
        <v>157</v>
      </c>
      <c r="H338" s="225">
        <v>7</v>
      </c>
      <c r="I338" s="226"/>
      <c r="J338" s="227">
        <f>ROUND(I338*H338,2)</f>
        <v>0</v>
      </c>
      <c r="K338" s="223" t="s">
        <v>21</v>
      </c>
      <c r="L338" s="47"/>
      <c r="M338" s="228" t="s">
        <v>21</v>
      </c>
      <c r="N338" s="229" t="s">
        <v>44</v>
      </c>
      <c r="O338" s="87"/>
      <c r="P338" s="230">
        <f>O338*H338</f>
        <v>0</v>
      </c>
      <c r="Q338" s="230">
        <v>0.021999999999999999</v>
      </c>
      <c r="R338" s="230">
        <f>Q338*H338</f>
        <v>0.154</v>
      </c>
      <c r="S338" s="230">
        <v>0</v>
      </c>
      <c r="T338" s="231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32" t="s">
        <v>271</v>
      </c>
      <c r="AT338" s="232" t="s">
        <v>154</v>
      </c>
      <c r="AU338" s="232" t="s">
        <v>83</v>
      </c>
      <c r="AY338" s="19" t="s">
        <v>151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9" t="s">
        <v>81</v>
      </c>
      <c r="BK338" s="233">
        <f>ROUND(I338*H338,2)</f>
        <v>0</v>
      </c>
      <c r="BL338" s="19" t="s">
        <v>271</v>
      </c>
      <c r="BM338" s="232" t="s">
        <v>1930</v>
      </c>
    </row>
    <row r="339" s="2" customFormat="1">
      <c r="A339" s="41"/>
      <c r="B339" s="42"/>
      <c r="C339" s="43"/>
      <c r="D339" s="234" t="s">
        <v>161</v>
      </c>
      <c r="E339" s="43"/>
      <c r="F339" s="235" t="s">
        <v>1158</v>
      </c>
      <c r="G339" s="43"/>
      <c r="H339" s="43"/>
      <c r="I339" s="139"/>
      <c r="J339" s="43"/>
      <c r="K339" s="43"/>
      <c r="L339" s="47"/>
      <c r="M339" s="236"/>
      <c r="N339" s="237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161</v>
      </c>
      <c r="AU339" s="19" t="s">
        <v>83</v>
      </c>
    </row>
    <row r="340" s="2" customFormat="1" ht="44.25" customHeight="1">
      <c r="A340" s="41"/>
      <c r="B340" s="42"/>
      <c r="C340" s="221" t="s">
        <v>499</v>
      </c>
      <c r="D340" s="221" t="s">
        <v>154</v>
      </c>
      <c r="E340" s="222" t="s">
        <v>1160</v>
      </c>
      <c r="F340" s="223" t="s">
        <v>1161</v>
      </c>
      <c r="G340" s="224" t="s">
        <v>157</v>
      </c>
      <c r="H340" s="225">
        <v>1</v>
      </c>
      <c r="I340" s="226"/>
      <c r="J340" s="227">
        <f>ROUND(I340*H340,2)</f>
        <v>0</v>
      </c>
      <c r="K340" s="223" t="s">
        <v>21</v>
      </c>
      <c r="L340" s="47"/>
      <c r="M340" s="228" t="s">
        <v>21</v>
      </c>
      <c r="N340" s="229" t="s">
        <v>44</v>
      </c>
      <c r="O340" s="87"/>
      <c r="P340" s="230">
        <f>O340*H340</f>
        <v>0</v>
      </c>
      <c r="Q340" s="230">
        <v>0.021999999999999999</v>
      </c>
      <c r="R340" s="230">
        <f>Q340*H340</f>
        <v>0.021999999999999999</v>
      </c>
      <c r="S340" s="230">
        <v>0</v>
      </c>
      <c r="T340" s="231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32" t="s">
        <v>271</v>
      </c>
      <c r="AT340" s="232" t="s">
        <v>154</v>
      </c>
      <c r="AU340" s="232" t="s">
        <v>83</v>
      </c>
      <c r="AY340" s="19" t="s">
        <v>151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9" t="s">
        <v>81</v>
      </c>
      <c r="BK340" s="233">
        <f>ROUND(I340*H340,2)</f>
        <v>0</v>
      </c>
      <c r="BL340" s="19" t="s">
        <v>271</v>
      </c>
      <c r="BM340" s="232" t="s">
        <v>1931</v>
      </c>
    </row>
    <row r="341" s="2" customFormat="1">
      <c r="A341" s="41"/>
      <c r="B341" s="42"/>
      <c r="C341" s="43"/>
      <c r="D341" s="234" t="s">
        <v>161</v>
      </c>
      <c r="E341" s="43"/>
      <c r="F341" s="235" t="s">
        <v>1161</v>
      </c>
      <c r="G341" s="43"/>
      <c r="H341" s="43"/>
      <c r="I341" s="139"/>
      <c r="J341" s="43"/>
      <c r="K341" s="43"/>
      <c r="L341" s="47"/>
      <c r="M341" s="236"/>
      <c r="N341" s="237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161</v>
      </c>
      <c r="AU341" s="19" t="s">
        <v>83</v>
      </c>
    </row>
    <row r="342" s="2" customFormat="1" ht="44.25" customHeight="1">
      <c r="A342" s="41"/>
      <c r="B342" s="42"/>
      <c r="C342" s="221" t="s">
        <v>504</v>
      </c>
      <c r="D342" s="221" t="s">
        <v>154</v>
      </c>
      <c r="E342" s="222" t="s">
        <v>1932</v>
      </c>
      <c r="F342" s="223" t="s">
        <v>1933</v>
      </c>
      <c r="G342" s="224" t="s">
        <v>157</v>
      </c>
      <c r="H342" s="225">
        <v>1</v>
      </c>
      <c r="I342" s="226"/>
      <c r="J342" s="227">
        <f>ROUND(I342*H342,2)</f>
        <v>0</v>
      </c>
      <c r="K342" s="223" t="s">
        <v>21</v>
      </c>
      <c r="L342" s="47"/>
      <c r="M342" s="228" t="s">
        <v>21</v>
      </c>
      <c r="N342" s="229" t="s">
        <v>44</v>
      </c>
      <c r="O342" s="87"/>
      <c r="P342" s="230">
        <f>O342*H342</f>
        <v>0</v>
      </c>
      <c r="Q342" s="230">
        <v>0.010999999999999999</v>
      </c>
      <c r="R342" s="230">
        <f>Q342*H342</f>
        <v>0.010999999999999999</v>
      </c>
      <c r="S342" s="230">
        <v>0</v>
      </c>
      <c r="T342" s="231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32" t="s">
        <v>271</v>
      </c>
      <c r="AT342" s="232" t="s">
        <v>154</v>
      </c>
      <c r="AU342" s="232" t="s">
        <v>83</v>
      </c>
      <c r="AY342" s="19" t="s">
        <v>151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9" t="s">
        <v>81</v>
      </c>
      <c r="BK342" s="233">
        <f>ROUND(I342*H342,2)</f>
        <v>0</v>
      </c>
      <c r="BL342" s="19" t="s">
        <v>271</v>
      </c>
      <c r="BM342" s="232" t="s">
        <v>1934</v>
      </c>
    </row>
    <row r="343" s="2" customFormat="1">
      <c r="A343" s="41"/>
      <c r="B343" s="42"/>
      <c r="C343" s="43"/>
      <c r="D343" s="234" t="s">
        <v>161</v>
      </c>
      <c r="E343" s="43"/>
      <c r="F343" s="235" t="s">
        <v>1933</v>
      </c>
      <c r="G343" s="43"/>
      <c r="H343" s="43"/>
      <c r="I343" s="139"/>
      <c r="J343" s="43"/>
      <c r="K343" s="43"/>
      <c r="L343" s="47"/>
      <c r="M343" s="236"/>
      <c r="N343" s="237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161</v>
      </c>
      <c r="AU343" s="19" t="s">
        <v>83</v>
      </c>
    </row>
    <row r="344" s="2" customFormat="1" ht="44.25" customHeight="1">
      <c r="A344" s="41"/>
      <c r="B344" s="42"/>
      <c r="C344" s="221" t="s">
        <v>512</v>
      </c>
      <c r="D344" s="221" t="s">
        <v>154</v>
      </c>
      <c r="E344" s="222" t="s">
        <v>1935</v>
      </c>
      <c r="F344" s="223" t="s">
        <v>1936</v>
      </c>
      <c r="G344" s="224" t="s">
        <v>157</v>
      </c>
      <c r="H344" s="225">
        <v>1</v>
      </c>
      <c r="I344" s="226"/>
      <c r="J344" s="227">
        <f>ROUND(I344*H344,2)</f>
        <v>0</v>
      </c>
      <c r="K344" s="223" t="s">
        <v>21</v>
      </c>
      <c r="L344" s="47"/>
      <c r="M344" s="228" t="s">
        <v>21</v>
      </c>
      <c r="N344" s="229" t="s">
        <v>44</v>
      </c>
      <c r="O344" s="87"/>
      <c r="P344" s="230">
        <f>O344*H344</f>
        <v>0</v>
      </c>
      <c r="Q344" s="230">
        <v>0.0135</v>
      </c>
      <c r="R344" s="230">
        <f>Q344*H344</f>
        <v>0.0135</v>
      </c>
      <c r="S344" s="230">
        <v>0</v>
      </c>
      <c r="T344" s="231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32" t="s">
        <v>271</v>
      </c>
      <c r="AT344" s="232" t="s">
        <v>154</v>
      </c>
      <c r="AU344" s="232" t="s">
        <v>83</v>
      </c>
      <c r="AY344" s="19" t="s">
        <v>151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9" t="s">
        <v>81</v>
      </c>
      <c r="BK344" s="233">
        <f>ROUND(I344*H344,2)</f>
        <v>0</v>
      </c>
      <c r="BL344" s="19" t="s">
        <v>271</v>
      </c>
      <c r="BM344" s="232" t="s">
        <v>1937</v>
      </c>
    </row>
    <row r="345" s="2" customFormat="1">
      <c r="A345" s="41"/>
      <c r="B345" s="42"/>
      <c r="C345" s="43"/>
      <c r="D345" s="234" t="s">
        <v>161</v>
      </c>
      <c r="E345" s="43"/>
      <c r="F345" s="235" t="s">
        <v>1936</v>
      </c>
      <c r="G345" s="43"/>
      <c r="H345" s="43"/>
      <c r="I345" s="139"/>
      <c r="J345" s="43"/>
      <c r="K345" s="43"/>
      <c r="L345" s="47"/>
      <c r="M345" s="236"/>
      <c r="N345" s="237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161</v>
      </c>
      <c r="AU345" s="19" t="s">
        <v>83</v>
      </c>
    </row>
    <row r="346" s="2" customFormat="1" ht="44.25" customHeight="1">
      <c r="A346" s="41"/>
      <c r="B346" s="42"/>
      <c r="C346" s="221" t="s">
        <v>518</v>
      </c>
      <c r="D346" s="221" t="s">
        <v>154</v>
      </c>
      <c r="E346" s="222" t="s">
        <v>1561</v>
      </c>
      <c r="F346" s="223" t="s">
        <v>1562</v>
      </c>
      <c r="G346" s="224" t="s">
        <v>157</v>
      </c>
      <c r="H346" s="225">
        <v>1</v>
      </c>
      <c r="I346" s="226"/>
      <c r="J346" s="227">
        <f>ROUND(I346*H346,2)</f>
        <v>0</v>
      </c>
      <c r="K346" s="223" t="s">
        <v>21</v>
      </c>
      <c r="L346" s="47"/>
      <c r="M346" s="228" t="s">
        <v>21</v>
      </c>
      <c r="N346" s="229" t="s">
        <v>44</v>
      </c>
      <c r="O346" s="87"/>
      <c r="P346" s="230">
        <f>O346*H346</f>
        <v>0</v>
      </c>
      <c r="Q346" s="230">
        <v>0.0040000000000000001</v>
      </c>
      <c r="R346" s="230">
        <f>Q346*H346</f>
        <v>0.0040000000000000001</v>
      </c>
      <c r="S346" s="230">
        <v>0</v>
      </c>
      <c r="T346" s="231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32" t="s">
        <v>271</v>
      </c>
      <c r="AT346" s="232" t="s">
        <v>154</v>
      </c>
      <c r="AU346" s="232" t="s">
        <v>83</v>
      </c>
      <c r="AY346" s="19" t="s">
        <v>151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9" t="s">
        <v>81</v>
      </c>
      <c r="BK346" s="233">
        <f>ROUND(I346*H346,2)</f>
        <v>0</v>
      </c>
      <c r="BL346" s="19" t="s">
        <v>271</v>
      </c>
      <c r="BM346" s="232" t="s">
        <v>1938</v>
      </c>
    </row>
    <row r="347" s="2" customFormat="1">
      <c r="A347" s="41"/>
      <c r="B347" s="42"/>
      <c r="C347" s="43"/>
      <c r="D347" s="234" t="s">
        <v>161</v>
      </c>
      <c r="E347" s="43"/>
      <c r="F347" s="235" t="s">
        <v>1562</v>
      </c>
      <c r="G347" s="43"/>
      <c r="H347" s="43"/>
      <c r="I347" s="139"/>
      <c r="J347" s="43"/>
      <c r="K347" s="43"/>
      <c r="L347" s="47"/>
      <c r="M347" s="236"/>
      <c r="N347" s="237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161</v>
      </c>
      <c r="AU347" s="19" t="s">
        <v>83</v>
      </c>
    </row>
    <row r="348" s="2" customFormat="1" ht="44.25" customHeight="1">
      <c r="A348" s="41"/>
      <c r="B348" s="42"/>
      <c r="C348" s="221" t="s">
        <v>524</v>
      </c>
      <c r="D348" s="221" t="s">
        <v>154</v>
      </c>
      <c r="E348" s="222" t="s">
        <v>1163</v>
      </c>
      <c r="F348" s="223" t="s">
        <v>1164</v>
      </c>
      <c r="G348" s="224" t="s">
        <v>157</v>
      </c>
      <c r="H348" s="225">
        <v>4</v>
      </c>
      <c r="I348" s="226"/>
      <c r="J348" s="227">
        <f>ROUND(I348*H348,2)</f>
        <v>0</v>
      </c>
      <c r="K348" s="223" t="s">
        <v>21</v>
      </c>
      <c r="L348" s="47"/>
      <c r="M348" s="228" t="s">
        <v>21</v>
      </c>
      <c r="N348" s="229" t="s">
        <v>44</v>
      </c>
      <c r="O348" s="87"/>
      <c r="P348" s="230">
        <f>O348*H348</f>
        <v>0</v>
      </c>
      <c r="Q348" s="230">
        <v>0.021999999999999999</v>
      </c>
      <c r="R348" s="230">
        <f>Q348*H348</f>
        <v>0.087999999999999995</v>
      </c>
      <c r="S348" s="230">
        <v>0</v>
      </c>
      <c r="T348" s="231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32" t="s">
        <v>271</v>
      </c>
      <c r="AT348" s="232" t="s">
        <v>154</v>
      </c>
      <c r="AU348" s="232" t="s">
        <v>83</v>
      </c>
      <c r="AY348" s="19" t="s">
        <v>151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9" t="s">
        <v>81</v>
      </c>
      <c r="BK348" s="233">
        <f>ROUND(I348*H348,2)</f>
        <v>0</v>
      </c>
      <c r="BL348" s="19" t="s">
        <v>271</v>
      </c>
      <c r="BM348" s="232" t="s">
        <v>1939</v>
      </c>
    </row>
    <row r="349" s="2" customFormat="1">
      <c r="A349" s="41"/>
      <c r="B349" s="42"/>
      <c r="C349" s="43"/>
      <c r="D349" s="234" t="s">
        <v>161</v>
      </c>
      <c r="E349" s="43"/>
      <c r="F349" s="235" t="s">
        <v>1164</v>
      </c>
      <c r="G349" s="43"/>
      <c r="H349" s="43"/>
      <c r="I349" s="139"/>
      <c r="J349" s="43"/>
      <c r="K349" s="43"/>
      <c r="L349" s="47"/>
      <c r="M349" s="236"/>
      <c r="N349" s="237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161</v>
      </c>
      <c r="AU349" s="19" t="s">
        <v>83</v>
      </c>
    </row>
    <row r="350" s="2" customFormat="1" ht="44.25" customHeight="1">
      <c r="A350" s="41"/>
      <c r="B350" s="42"/>
      <c r="C350" s="221" t="s">
        <v>529</v>
      </c>
      <c r="D350" s="221" t="s">
        <v>154</v>
      </c>
      <c r="E350" s="222" t="s">
        <v>1166</v>
      </c>
      <c r="F350" s="223" t="s">
        <v>1167</v>
      </c>
      <c r="G350" s="224" t="s">
        <v>157</v>
      </c>
      <c r="H350" s="225">
        <v>1</v>
      </c>
      <c r="I350" s="226"/>
      <c r="J350" s="227">
        <f>ROUND(I350*H350,2)</f>
        <v>0</v>
      </c>
      <c r="K350" s="223" t="s">
        <v>21</v>
      </c>
      <c r="L350" s="47"/>
      <c r="M350" s="228" t="s">
        <v>21</v>
      </c>
      <c r="N350" s="229" t="s">
        <v>44</v>
      </c>
      <c r="O350" s="87"/>
      <c r="P350" s="230">
        <f>O350*H350</f>
        <v>0</v>
      </c>
      <c r="Q350" s="230">
        <v>0.021999999999999999</v>
      </c>
      <c r="R350" s="230">
        <f>Q350*H350</f>
        <v>0.021999999999999999</v>
      </c>
      <c r="S350" s="230">
        <v>0</v>
      </c>
      <c r="T350" s="231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32" t="s">
        <v>271</v>
      </c>
      <c r="AT350" s="232" t="s">
        <v>154</v>
      </c>
      <c r="AU350" s="232" t="s">
        <v>83</v>
      </c>
      <c r="AY350" s="19" t="s">
        <v>151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9" t="s">
        <v>81</v>
      </c>
      <c r="BK350" s="233">
        <f>ROUND(I350*H350,2)</f>
        <v>0</v>
      </c>
      <c r="BL350" s="19" t="s">
        <v>271</v>
      </c>
      <c r="BM350" s="232" t="s">
        <v>1940</v>
      </c>
    </row>
    <row r="351" s="2" customFormat="1">
      <c r="A351" s="41"/>
      <c r="B351" s="42"/>
      <c r="C351" s="43"/>
      <c r="D351" s="234" t="s">
        <v>161</v>
      </c>
      <c r="E351" s="43"/>
      <c r="F351" s="235" t="s">
        <v>1167</v>
      </c>
      <c r="G351" s="43"/>
      <c r="H351" s="43"/>
      <c r="I351" s="139"/>
      <c r="J351" s="43"/>
      <c r="K351" s="43"/>
      <c r="L351" s="47"/>
      <c r="M351" s="236"/>
      <c r="N351" s="237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19" t="s">
        <v>161</v>
      </c>
      <c r="AU351" s="19" t="s">
        <v>83</v>
      </c>
    </row>
    <row r="352" s="2" customFormat="1" ht="44.25" customHeight="1">
      <c r="A352" s="41"/>
      <c r="B352" s="42"/>
      <c r="C352" s="221" t="s">
        <v>535</v>
      </c>
      <c r="D352" s="221" t="s">
        <v>154</v>
      </c>
      <c r="E352" s="222" t="s">
        <v>1941</v>
      </c>
      <c r="F352" s="223" t="s">
        <v>1942</v>
      </c>
      <c r="G352" s="224" t="s">
        <v>157</v>
      </c>
      <c r="H352" s="225">
        <v>1</v>
      </c>
      <c r="I352" s="226"/>
      <c r="J352" s="227">
        <f>ROUND(I352*H352,2)</f>
        <v>0</v>
      </c>
      <c r="K352" s="223" t="s">
        <v>21</v>
      </c>
      <c r="L352" s="47"/>
      <c r="M352" s="228" t="s">
        <v>21</v>
      </c>
      <c r="N352" s="229" t="s">
        <v>44</v>
      </c>
      <c r="O352" s="87"/>
      <c r="P352" s="230">
        <f>O352*H352</f>
        <v>0</v>
      </c>
      <c r="Q352" s="230">
        <v>0.012999999999999999</v>
      </c>
      <c r="R352" s="230">
        <f>Q352*H352</f>
        <v>0.012999999999999999</v>
      </c>
      <c r="S352" s="230">
        <v>0</v>
      </c>
      <c r="T352" s="231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32" t="s">
        <v>271</v>
      </c>
      <c r="AT352" s="232" t="s">
        <v>154</v>
      </c>
      <c r="AU352" s="232" t="s">
        <v>83</v>
      </c>
      <c r="AY352" s="19" t="s">
        <v>151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9" t="s">
        <v>81</v>
      </c>
      <c r="BK352" s="233">
        <f>ROUND(I352*H352,2)</f>
        <v>0</v>
      </c>
      <c r="BL352" s="19" t="s">
        <v>271</v>
      </c>
      <c r="BM352" s="232" t="s">
        <v>1943</v>
      </c>
    </row>
    <row r="353" s="2" customFormat="1">
      <c r="A353" s="41"/>
      <c r="B353" s="42"/>
      <c r="C353" s="43"/>
      <c r="D353" s="234" t="s">
        <v>161</v>
      </c>
      <c r="E353" s="43"/>
      <c r="F353" s="235" t="s">
        <v>1942</v>
      </c>
      <c r="G353" s="43"/>
      <c r="H353" s="43"/>
      <c r="I353" s="139"/>
      <c r="J353" s="43"/>
      <c r="K353" s="43"/>
      <c r="L353" s="47"/>
      <c r="M353" s="236"/>
      <c r="N353" s="237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161</v>
      </c>
      <c r="AU353" s="19" t="s">
        <v>83</v>
      </c>
    </row>
    <row r="354" s="2" customFormat="1" ht="44.25" customHeight="1">
      <c r="A354" s="41"/>
      <c r="B354" s="42"/>
      <c r="C354" s="221" t="s">
        <v>540</v>
      </c>
      <c r="D354" s="221" t="s">
        <v>154</v>
      </c>
      <c r="E354" s="222" t="s">
        <v>1944</v>
      </c>
      <c r="F354" s="223" t="s">
        <v>1945</v>
      </c>
      <c r="G354" s="224" t="s">
        <v>157</v>
      </c>
      <c r="H354" s="225">
        <v>1</v>
      </c>
      <c r="I354" s="226"/>
      <c r="J354" s="227">
        <f>ROUND(I354*H354,2)</f>
        <v>0</v>
      </c>
      <c r="K354" s="223" t="s">
        <v>21</v>
      </c>
      <c r="L354" s="47"/>
      <c r="M354" s="228" t="s">
        <v>21</v>
      </c>
      <c r="N354" s="229" t="s">
        <v>44</v>
      </c>
      <c r="O354" s="87"/>
      <c r="P354" s="230">
        <f>O354*H354</f>
        <v>0</v>
      </c>
      <c r="Q354" s="230">
        <v>0.010999999999999999</v>
      </c>
      <c r="R354" s="230">
        <f>Q354*H354</f>
        <v>0.010999999999999999</v>
      </c>
      <c r="S354" s="230">
        <v>0</v>
      </c>
      <c r="T354" s="231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32" t="s">
        <v>271</v>
      </c>
      <c r="AT354" s="232" t="s">
        <v>154</v>
      </c>
      <c r="AU354" s="232" t="s">
        <v>83</v>
      </c>
      <c r="AY354" s="19" t="s">
        <v>151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9" t="s">
        <v>81</v>
      </c>
      <c r="BK354" s="233">
        <f>ROUND(I354*H354,2)</f>
        <v>0</v>
      </c>
      <c r="BL354" s="19" t="s">
        <v>271</v>
      </c>
      <c r="BM354" s="232" t="s">
        <v>1946</v>
      </c>
    </row>
    <row r="355" s="2" customFormat="1">
      <c r="A355" s="41"/>
      <c r="B355" s="42"/>
      <c r="C355" s="43"/>
      <c r="D355" s="234" t="s">
        <v>161</v>
      </c>
      <c r="E355" s="43"/>
      <c r="F355" s="235" t="s">
        <v>1945</v>
      </c>
      <c r="G355" s="43"/>
      <c r="H355" s="43"/>
      <c r="I355" s="139"/>
      <c r="J355" s="43"/>
      <c r="K355" s="43"/>
      <c r="L355" s="47"/>
      <c r="M355" s="236"/>
      <c r="N355" s="237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161</v>
      </c>
      <c r="AU355" s="19" t="s">
        <v>83</v>
      </c>
    </row>
    <row r="356" s="2" customFormat="1" ht="44.25" customHeight="1">
      <c r="A356" s="41"/>
      <c r="B356" s="42"/>
      <c r="C356" s="221" t="s">
        <v>544</v>
      </c>
      <c r="D356" s="221" t="s">
        <v>154</v>
      </c>
      <c r="E356" s="222" t="s">
        <v>1947</v>
      </c>
      <c r="F356" s="223" t="s">
        <v>1948</v>
      </c>
      <c r="G356" s="224" t="s">
        <v>157</v>
      </c>
      <c r="H356" s="225">
        <v>1</v>
      </c>
      <c r="I356" s="226"/>
      <c r="J356" s="227">
        <f>ROUND(I356*H356,2)</f>
        <v>0</v>
      </c>
      <c r="K356" s="223" t="s">
        <v>21</v>
      </c>
      <c r="L356" s="47"/>
      <c r="M356" s="228" t="s">
        <v>21</v>
      </c>
      <c r="N356" s="229" t="s">
        <v>44</v>
      </c>
      <c r="O356" s="87"/>
      <c r="P356" s="230">
        <f>O356*H356</f>
        <v>0</v>
      </c>
      <c r="Q356" s="230">
        <v>0.01</v>
      </c>
      <c r="R356" s="230">
        <f>Q356*H356</f>
        <v>0.01</v>
      </c>
      <c r="S356" s="230">
        <v>0</v>
      </c>
      <c r="T356" s="231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32" t="s">
        <v>271</v>
      </c>
      <c r="AT356" s="232" t="s">
        <v>154</v>
      </c>
      <c r="AU356" s="232" t="s">
        <v>83</v>
      </c>
      <c r="AY356" s="19" t="s">
        <v>151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9" t="s">
        <v>81</v>
      </c>
      <c r="BK356" s="233">
        <f>ROUND(I356*H356,2)</f>
        <v>0</v>
      </c>
      <c r="BL356" s="19" t="s">
        <v>271</v>
      </c>
      <c r="BM356" s="232" t="s">
        <v>1949</v>
      </c>
    </row>
    <row r="357" s="2" customFormat="1">
      <c r="A357" s="41"/>
      <c r="B357" s="42"/>
      <c r="C357" s="43"/>
      <c r="D357" s="234" t="s">
        <v>161</v>
      </c>
      <c r="E357" s="43"/>
      <c r="F357" s="235" t="s">
        <v>1948</v>
      </c>
      <c r="G357" s="43"/>
      <c r="H357" s="43"/>
      <c r="I357" s="139"/>
      <c r="J357" s="43"/>
      <c r="K357" s="43"/>
      <c r="L357" s="47"/>
      <c r="M357" s="236"/>
      <c r="N357" s="237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19" t="s">
        <v>161</v>
      </c>
      <c r="AU357" s="19" t="s">
        <v>83</v>
      </c>
    </row>
    <row r="358" s="2" customFormat="1" ht="44.25" customHeight="1">
      <c r="A358" s="41"/>
      <c r="B358" s="42"/>
      <c r="C358" s="221" t="s">
        <v>550</v>
      </c>
      <c r="D358" s="221" t="s">
        <v>154</v>
      </c>
      <c r="E358" s="222" t="s">
        <v>1950</v>
      </c>
      <c r="F358" s="223" t="s">
        <v>1951</v>
      </c>
      <c r="G358" s="224" t="s">
        <v>157</v>
      </c>
      <c r="H358" s="225">
        <v>1</v>
      </c>
      <c r="I358" s="226"/>
      <c r="J358" s="227">
        <f>ROUND(I358*H358,2)</f>
        <v>0</v>
      </c>
      <c r="K358" s="223" t="s">
        <v>21</v>
      </c>
      <c r="L358" s="47"/>
      <c r="M358" s="228" t="s">
        <v>21</v>
      </c>
      <c r="N358" s="229" t="s">
        <v>44</v>
      </c>
      <c r="O358" s="87"/>
      <c r="P358" s="230">
        <f>O358*H358</f>
        <v>0</v>
      </c>
      <c r="Q358" s="230">
        <v>0.0070000000000000001</v>
      </c>
      <c r="R358" s="230">
        <f>Q358*H358</f>
        <v>0.0070000000000000001</v>
      </c>
      <c r="S358" s="230">
        <v>0</v>
      </c>
      <c r="T358" s="231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32" t="s">
        <v>271</v>
      </c>
      <c r="AT358" s="232" t="s">
        <v>154</v>
      </c>
      <c r="AU358" s="232" t="s">
        <v>83</v>
      </c>
      <c r="AY358" s="19" t="s">
        <v>151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9" t="s">
        <v>81</v>
      </c>
      <c r="BK358" s="233">
        <f>ROUND(I358*H358,2)</f>
        <v>0</v>
      </c>
      <c r="BL358" s="19" t="s">
        <v>271</v>
      </c>
      <c r="BM358" s="232" t="s">
        <v>1952</v>
      </c>
    </row>
    <row r="359" s="2" customFormat="1">
      <c r="A359" s="41"/>
      <c r="B359" s="42"/>
      <c r="C359" s="43"/>
      <c r="D359" s="234" t="s">
        <v>161</v>
      </c>
      <c r="E359" s="43"/>
      <c r="F359" s="235" t="s">
        <v>1951</v>
      </c>
      <c r="G359" s="43"/>
      <c r="H359" s="43"/>
      <c r="I359" s="139"/>
      <c r="J359" s="43"/>
      <c r="K359" s="43"/>
      <c r="L359" s="47"/>
      <c r="M359" s="236"/>
      <c r="N359" s="237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161</v>
      </c>
      <c r="AU359" s="19" t="s">
        <v>83</v>
      </c>
    </row>
    <row r="360" s="2" customFormat="1" ht="21.75" customHeight="1">
      <c r="A360" s="41"/>
      <c r="B360" s="42"/>
      <c r="C360" s="221" t="s">
        <v>554</v>
      </c>
      <c r="D360" s="221" t="s">
        <v>154</v>
      </c>
      <c r="E360" s="222" t="s">
        <v>839</v>
      </c>
      <c r="F360" s="223" t="s">
        <v>840</v>
      </c>
      <c r="G360" s="224" t="s">
        <v>297</v>
      </c>
      <c r="H360" s="225">
        <v>2.1600000000000001</v>
      </c>
      <c r="I360" s="226"/>
      <c r="J360" s="227">
        <f>ROUND(I360*H360,2)</f>
        <v>0</v>
      </c>
      <c r="K360" s="223" t="s">
        <v>158</v>
      </c>
      <c r="L360" s="47"/>
      <c r="M360" s="228" t="s">
        <v>21</v>
      </c>
      <c r="N360" s="229" t="s">
        <v>44</v>
      </c>
      <c r="O360" s="87"/>
      <c r="P360" s="230">
        <f>O360*H360</f>
        <v>0</v>
      </c>
      <c r="Q360" s="230">
        <v>0.0051000000000000004</v>
      </c>
      <c r="R360" s="230">
        <f>Q360*H360</f>
        <v>0.011016000000000002</v>
      </c>
      <c r="S360" s="230">
        <v>0</v>
      </c>
      <c r="T360" s="231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32" t="s">
        <v>271</v>
      </c>
      <c r="AT360" s="232" t="s">
        <v>154</v>
      </c>
      <c r="AU360" s="232" t="s">
        <v>83</v>
      </c>
      <c r="AY360" s="19" t="s">
        <v>151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9" t="s">
        <v>81</v>
      </c>
      <c r="BK360" s="233">
        <f>ROUND(I360*H360,2)</f>
        <v>0</v>
      </c>
      <c r="BL360" s="19" t="s">
        <v>271</v>
      </c>
      <c r="BM360" s="232" t="s">
        <v>1953</v>
      </c>
    </row>
    <row r="361" s="2" customFormat="1">
      <c r="A361" s="41"/>
      <c r="B361" s="42"/>
      <c r="C361" s="43"/>
      <c r="D361" s="234" t="s">
        <v>161</v>
      </c>
      <c r="E361" s="43"/>
      <c r="F361" s="235" t="s">
        <v>842</v>
      </c>
      <c r="G361" s="43"/>
      <c r="H361" s="43"/>
      <c r="I361" s="139"/>
      <c r="J361" s="43"/>
      <c r="K361" s="43"/>
      <c r="L361" s="47"/>
      <c r="M361" s="236"/>
      <c r="N361" s="237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161</v>
      </c>
      <c r="AU361" s="19" t="s">
        <v>83</v>
      </c>
    </row>
    <row r="362" s="13" customFormat="1">
      <c r="A362" s="13"/>
      <c r="B362" s="238"/>
      <c r="C362" s="239"/>
      <c r="D362" s="234" t="s">
        <v>163</v>
      </c>
      <c r="E362" s="240" t="s">
        <v>21</v>
      </c>
      <c r="F362" s="241" t="s">
        <v>1954</v>
      </c>
      <c r="G362" s="239"/>
      <c r="H362" s="242">
        <v>2.1600000000000001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163</v>
      </c>
      <c r="AU362" s="248" t="s">
        <v>83</v>
      </c>
      <c r="AV362" s="13" t="s">
        <v>83</v>
      </c>
      <c r="AW362" s="13" t="s">
        <v>35</v>
      </c>
      <c r="AX362" s="13" t="s">
        <v>73</v>
      </c>
      <c r="AY362" s="248" t="s">
        <v>151</v>
      </c>
    </row>
    <row r="363" s="14" customFormat="1">
      <c r="A363" s="14"/>
      <c r="B363" s="249"/>
      <c r="C363" s="250"/>
      <c r="D363" s="234" t="s">
        <v>163</v>
      </c>
      <c r="E363" s="251" t="s">
        <v>21</v>
      </c>
      <c r="F363" s="252" t="s">
        <v>177</v>
      </c>
      <c r="G363" s="250"/>
      <c r="H363" s="253">
        <v>2.1600000000000001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163</v>
      </c>
      <c r="AU363" s="259" t="s">
        <v>83</v>
      </c>
      <c r="AV363" s="14" t="s">
        <v>159</v>
      </c>
      <c r="AW363" s="14" t="s">
        <v>35</v>
      </c>
      <c r="AX363" s="14" t="s">
        <v>81</v>
      </c>
      <c r="AY363" s="259" t="s">
        <v>151</v>
      </c>
    </row>
    <row r="364" s="2" customFormat="1" ht="21.75" customHeight="1">
      <c r="A364" s="41"/>
      <c r="B364" s="42"/>
      <c r="C364" s="281" t="s">
        <v>560</v>
      </c>
      <c r="D364" s="281" t="s">
        <v>407</v>
      </c>
      <c r="E364" s="282" t="s">
        <v>584</v>
      </c>
      <c r="F364" s="283" t="s">
        <v>585</v>
      </c>
      <c r="G364" s="284" t="s">
        <v>173</v>
      </c>
      <c r="H364" s="285">
        <v>0.025000000000000001</v>
      </c>
      <c r="I364" s="286"/>
      <c r="J364" s="287">
        <f>ROUND(I364*H364,2)</f>
        <v>0</v>
      </c>
      <c r="K364" s="283" t="s">
        <v>158</v>
      </c>
      <c r="L364" s="288"/>
      <c r="M364" s="289" t="s">
        <v>21</v>
      </c>
      <c r="N364" s="290" t="s">
        <v>44</v>
      </c>
      <c r="O364" s="87"/>
      <c r="P364" s="230">
        <f>O364*H364</f>
        <v>0</v>
      </c>
      <c r="Q364" s="230">
        <v>0.55000000000000004</v>
      </c>
      <c r="R364" s="230">
        <f>Q364*H364</f>
        <v>0.013750000000000002</v>
      </c>
      <c r="S364" s="230">
        <v>0</v>
      </c>
      <c r="T364" s="231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32" t="s">
        <v>372</v>
      </c>
      <c r="AT364" s="232" t="s">
        <v>407</v>
      </c>
      <c r="AU364" s="232" t="s">
        <v>83</v>
      </c>
      <c r="AY364" s="19" t="s">
        <v>151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9" t="s">
        <v>81</v>
      </c>
      <c r="BK364" s="233">
        <f>ROUND(I364*H364,2)</f>
        <v>0</v>
      </c>
      <c r="BL364" s="19" t="s">
        <v>271</v>
      </c>
      <c r="BM364" s="232" t="s">
        <v>1955</v>
      </c>
    </row>
    <row r="365" s="2" customFormat="1">
      <c r="A365" s="41"/>
      <c r="B365" s="42"/>
      <c r="C365" s="43"/>
      <c r="D365" s="234" t="s">
        <v>161</v>
      </c>
      <c r="E365" s="43"/>
      <c r="F365" s="235" t="s">
        <v>585</v>
      </c>
      <c r="G365" s="43"/>
      <c r="H365" s="43"/>
      <c r="I365" s="139"/>
      <c r="J365" s="43"/>
      <c r="K365" s="43"/>
      <c r="L365" s="47"/>
      <c r="M365" s="236"/>
      <c r="N365" s="237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161</v>
      </c>
      <c r="AU365" s="19" t="s">
        <v>83</v>
      </c>
    </row>
    <row r="366" s="13" customFormat="1">
      <c r="A366" s="13"/>
      <c r="B366" s="238"/>
      <c r="C366" s="239"/>
      <c r="D366" s="234" t="s">
        <v>163</v>
      </c>
      <c r="E366" s="240" t="s">
        <v>21</v>
      </c>
      <c r="F366" s="241" t="s">
        <v>1956</v>
      </c>
      <c r="G366" s="239"/>
      <c r="H366" s="242">
        <v>0.023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163</v>
      </c>
      <c r="AU366" s="248" t="s">
        <v>83</v>
      </c>
      <c r="AV366" s="13" t="s">
        <v>83</v>
      </c>
      <c r="AW366" s="13" t="s">
        <v>35</v>
      </c>
      <c r="AX366" s="13" t="s">
        <v>73</v>
      </c>
      <c r="AY366" s="248" t="s">
        <v>151</v>
      </c>
    </row>
    <row r="367" s="14" customFormat="1">
      <c r="A367" s="14"/>
      <c r="B367" s="249"/>
      <c r="C367" s="250"/>
      <c r="D367" s="234" t="s">
        <v>163</v>
      </c>
      <c r="E367" s="251" t="s">
        <v>21</v>
      </c>
      <c r="F367" s="252" t="s">
        <v>177</v>
      </c>
      <c r="G367" s="250"/>
      <c r="H367" s="253">
        <v>0.023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9" t="s">
        <v>163</v>
      </c>
      <c r="AU367" s="259" t="s">
        <v>83</v>
      </c>
      <c r="AV367" s="14" t="s">
        <v>159</v>
      </c>
      <c r="AW367" s="14" t="s">
        <v>35</v>
      </c>
      <c r="AX367" s="14" t="s">
        <v>81</v>
      </c>
      <c r="AY367" s="259" t="s">
        <v>151</v>
      </c>
    </row>
    <row r="368" s="13" customFormat="1">
      <c r="A368" s="13"/>
      <c r="B368" s="238"/>
      <c r="C368" s="239"/>
      <c r="D368" s="234" t="s">
        <v>163</v>
      </c>
      <c r="E368" s="239"/>
      <c r="F368" s="241" t="s">
        <v>1957</v>
      </c>
      <c r="G368" s="239"/>
      <c r="H368" s="242">
        <v>0.025000000000000001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163</v>
      </c>
      <c r="AU368" s="248" t="s">
        <v>83</v>
      </c>
      <c r="AV368" s="13" t="s">
        <v>83</v>
      </c>
      <c r="AW368" s="13" t="s">
        <v>4</v>
      </c>
      <c r="AX368" s="13" t="s">
        <v>81</v>
      </c>
      <c r="AY368" s="248" t="s">
        <v>151</v>
      </c>
    </row>
    <row r="369" s="2" customFormat="1" ht="21.75" customHeight="1">
      <c r="A369" s="41"/>
      <c r="B369" s="42"/>
      <c r="C369" s="281" t="s">
        <v>566</v>
      </c>
      <c r="D369" s="281" t="s">
        <v>407</v>
      </c>
      <c r="E369" s="282" t="s">
        <v>849</v>
      </c>
      <c r="F369" s="283" t="s">
        <v>850</v>
      </c>
      <c r="G369" s="284" t="s">
        <v>173</v>
      </c>
      <c r="H369" s="285">
        <v>0.050000000000000003</v>
      </c>
      <c r="I369" s="286"/>
      <c r="J369" s="287">
        <f>ROUND(I369*H369,2)</f>
        <v>0</v>
      </c>
      <c r="K369" s="283" t="s">
        <v>158</v>
      </c>
      <c r="L369" s="288"/>
      <c r="M369" s="289" t="s">
        <v>21</v>
      </c>
      <c r="N369" s="290" t="s">
        <v>44</v>
      </c>
      <c r="O369" s="87"/>
      <c r="P369" s="230">
        <f>O369*H369</f>
        <v>0</v>
      </c>
      <c r="Q369" s="230">
        <v>0.55000000000000004</v>
      </c>
      <c r="R369" s="230">
        <f>Q369*H369</f>
        <v>0.027500000000000004</v>
      </c>
      <c r="S369" s="230">
        <v>0</v>
      </c>
      <c r="T369" s="231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32" t="s">
        <v>372</v>
      </c>
      <c r="AT369" s="232" t="s">
        <v>407</v>
      </c>
      <c r="AU369" s="232" t="s">
        <v>83</v>
      </c>
      <c r="AY369" s="19" t="s">
        <v>151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9" t="s">
        <v>81</v>
      </c>
      <c r="BK369" s="233">
        <f>ROUND(I369*H369,2)</f>
        <v>0</v>
      </c>
      <c r="BL369" s="19" t="s">
        <v>271</v>
      </c>
      <c r="BM369" s="232" t="s">
        <v>1958</v>
      </c>
    </row>
    <row r="370" s="2" customFormat="1">
      <c r="A370" s="41"/>
      <c r="B370" s="42"/>
      <c r="C370" s="43"/>
      <c r="D370" s="234" t="s">
        <v>161</v>
      </c>
      <c r="E370" s="43"/>
      <c r="F370" s="235" t="s">
        <v>850</v>
      </c>
      <c r="G370" s="43"/>
      <c r="H370" s="43"/>
      <c r="I370" s="139"/>
      <c r="J370" s="43"/>
      <c r="K370" s="43"/>
      <c r="L370" s="47"/>
      <c r="M370" s="236"/>
      <c r="N370" s="237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161</v>
      </c>
      <c r="AU370" s="19" t="s">
        <v>83</v>
      </c>
    </row>
    <row r="371" s="13" customFormat="1">
      <c r="A371" s="13"/>
      <c r="B371" s="238"/>
      <c r="C371" s="239"/>
      <c r="D371" s="234" t="s">
        <v>163</v>
      </c>
      <c r="E371" s="240" t="s">
        <v>21</v>
      </c>
      <c r="F371" s="241" t="s">
        <v>1959</v>
      </c>
      <c r="G371" s="239"/>
      <c r="H371" s="242">
        <v>0.044999999999999998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163</v>
      </c>
      <c r="AU371" s="248" t="s">
        <v>83</v>
      </c>
      <c r="AV371" s="13" t="s">
        <v>83</v>
      </c>
      <c r="AW371" s="13" t="s">
        <v>35</v>
      </c>
      <c r="AX371" s="13" t="s">
        <v>73</v>
      </c>
      <c r="AY371" s="248" t="s">
        <v>151</v>
      </c>
    </row>
    <row r="372" s="14" customFormat="1">
      <c r="A372" s="14"/>
      <c r="B372" s="249"/>
      <c r="C372" s="250"/>
      <c r="D372" s="234" t="s">
        <v>163</v>
      </c>
      <c r="E372" s="251" t="s">
        <v>21</v>
      </c>
      <c r="F372" s="252" t="s">
        <v>177</v>
      </c>
      <c r="G372" s="250"/>
      <c r="H372" s="253">
        <v>0.044999999999999998</v>
      </c>
      <c r="I372" s="254"/>
      <c r="J372" s="250"/>
      <c r="K372" s="250"/>
      <c r="L372" s="255"/>
      <c r="M372" s="256"/>
      <c r="N372" s="257"/>
      <c r="O372" s="257"/>
      <c r="P372" s="257"/>
      <c r="Q372" s="257"/>
      <c r="R372" s="257"/>
      <c r="S372" s="257"/>
      <c r="T372" s="25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9" t="s">
        <v>163</v>
      </c>
      <c r="AU372" s="259" t="s">
        <v>83</v>
      </c>
      <c r="AV372" s="14" t="s">
        <v>159</v>
      </c>
      <c r="AW372" s="14" t="s">
        <v>35</v>
      </c>
      <c r="AX372" s="14" t="s">
        <v>81</v>
      </c>
      <c r="AY372" s="259" t="s">
        <v>151</v>
      </c>
    </row>
    <row r="373" s="13" customFormat="1">
      <c r="A373" s="13"/>
      <c r="B373" s="238"/>
      <c r="C373" s="239"/>
      <c r="D373" s="234" t="s">
        <v>163</v>
      </c>
      <c r="E373" s="239"/>
      <c r="F373" s="241" t="s">
        <v>1960</v>
      </c>
      <c r="G373" s="239"/>
      <c r="H373" s="242">
        <v>0.050000000000000003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163</v>
      </c>
      <c r="AU373" s="248" t="s">
        <v>83</v>
      </c>
      <c r="AV373" s="13" t="s">
        <v>83</v>
      </c>
      <c r="AW373" s="13" t="s">
        <v>4</v>
      </c>
      <c r="AX373" s="13" t="s">
        <v>81</v>
      </c>
      <c r="AY373" s="248" t="s">
        <v>151</v>
      </c>
    </row>
    <row r="374" s="2" customFormat="1" ht="16.5" customHeight="1">
      <c r="A374" s="41"/>
      <c r="B374" s="42"/>
      <c r="C374" s="281" t="s">
        <v>572</v>
      </c>
      <c r="D374" s="281" t="s">
        <v>407</v>
      </c>
      <c r="E374" s="282" t="s">
        <v>596</v>
      </c>
      <c r="F374" s="283" t="s">
        <v>597</v>
      </c>
      <c r="G374" s="284" t="s">
        <v>173</v>
      </c>
      <c r="H374" s="285">
        <v>0.032000000000000001</v>
      </c>
      <c r="I374" s="286"/>
      <c r="J374" s="287">
        <f>ROUND(I374*H374,2)</f>
        <v>0</v>
      </c>
      <c r="K374" s="283" t="s">
        <v>158</v>
      </c>
      <c r="L374" s="288"/>
      <c r="M374" s="289" t="s">
        <v>21</v>
      </c>
      <c r="N374" s="290" t="s">
        <v>44</v>
      </c>
      <c r="O374" s="87"/>
      <c r="P374" s="230">
        <f>O374*H374</f>
        <v>0</v>
      </c>
      <c r="Q374" s="230">
        <v>0.55000000000000004</v>
      </c>
      <c r="R374" s="230">
        <f>Q374*H374</f>
        <v>0.017600000000000001</v>
      </c>
      <c r="S374" s="230">
        <v>0</v>
      </c>
      <c r="T374" s="231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32" t="s">
        <v>372</v>
      </c>
      <c r="AT374" s="232" t="s">
        <v>407</v>
      </c>
      <c r="AU374" s="232" t="s">
        <v>83</v>
      </c>
      <c r="AY374" s="19" t="s">
        <v>151</v>
      </c>
      <c r="BE374" s="233">
        <f>IF(N374="základní",J374,0)</f>
        <v>0</v>
      </c>
      <c r="BF374" s="233">
        <f>IF(N374="snížená",J374,0)</f>
        <v>0</v>
      </c>
      <c r="BG374" s="233">
        <f>IF(N374="zákl. přenesená",J374,0)</f>
        <v>0</v>
      </c>
      <c r="BH374" s="233">
        <f>IF(N374="sníž. přenesená",J374,0)</f>
        <v>0</v>
      </c>
      <c r="BI374" s="233">
        <f>IF(N374="nulová",J374,0)</f>
        <v>0</v>
      </c>
      <c r="BJ374" s="19" t="s">
        <v>81</v>
      </c>
      <c r="BK374" s="233">
        <f>ROUND(I374*H374,2)</f>
        <v>0</v>
      </c>
      <c r="BL374" s="19" t="s">
        <v>271</v>
      </c>
      <c r="BM374" s="232" t="s">
        <v>1961</v>
      </c>
    </row>
    <row r="375" s="2" customFormat="1">
      <c r="A375" s="41"/>
      <c r="B375" s="42"/>
      <c r="C375" s="43"/>
      <c r="D375" s="234" t="s">
        <v>161</v>
      </c>
      <c r="E375" s="43"/>
      <c r="F375" s="235" t="s">
        <v>597</v>
      </c>
      <c r="G375" s="43"/>
      <c r="H375" s="43"/>
      <c r="I375" s="139"/>
      <c r="J375" s="43"/>
      <c r="K375" s="43"/>
      <c r="L375" s="47"/>
      <c r="M375" s="236"/>
      <c r="N375" s="237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19" t="s">
        <v>161</v>
      </c>
      <c r="AU375" s="19" t="s">
        <v>83</v>
      </c>
    </row>
    <row r="376" s="15" customFormat="1">
      <c r="A376" s="15"/>
      <c r="B376" s="260"/>
      <c r="C376" s="261"/>
      <c r="D376" s="234" t="s">
        <v>163</v>
      </c>
      <c r="E376" s="262" t="s">
        <v>21</v>
      </c>
      <c r="F376" s="263" t="s">
        <v>612</v>
      </c>
      <c r="G376" s="261"/>
      <c r="H376" s="262" t="s">
        <v>21</v>
      </c>
      <c r="I376" s="264"/>
      <c r="J376" s="261"/>
      <c r="K376" s="261"/>
      <c r="L376" s="265"/>
      <c r="M376" s="266"/>
      <c r="N376" s="267"/>
      <c r="O376" s="267"/>
      <c r="P376" s="267"/>
      <c r="Q376" s="267"/>
      <c r="R376" s="267"/>
      <c r="S376" s="267"/>
      <c r="T376" s="268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9" t="s">
        <v>163</v>
      </c>
      <c r="AU376" s="269" t="s">
        <v>83</v>
      </c>
      <c r="AV376" s="15" t="s">
        <v>81</v>
      </c>
      <c r="AW376" s="15" t="s">
        <v>35</v>
      </c>
      <c r="AX376" s="15" t="s">
        <v>73</v>
      </c>
      <c r="AY376" s="269" t="s">
        <v>151</v>
      </c>
    </row>
    <row r="377" s="13" customFormat="1">
      <c r="A377" s="13"/>
      <c r="B377" s="238"/>
      <c r="C377" s="239"/>
      <c r="D377" s="234" t="s">
        <v>163</v>
      </c>
      <c r="E377" s="240" t="s">
        <v>21</v>
      </c>
      <c r="F377" s="241" t="s">
        <v>1962</v>
      </c>
      <c r="G377" s="239"/>
      <c r="H377" s="242">
        <v>0.029000000000000001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163</v>
      </c>
      <c r="AU377" s="248" t="s">
        <v>83</v>
      </c>
      <c r="AV377" s="13" t="s">
        <v>83</v>
      </c>
      <c r="AW377" s="13" t="s">
        <v>35</v>
      </c>
      <c r="AX377" s="13" t="s">
        <v>73</v>
      </c>
      <c r="AY377" s="248" t="s">
        <v>151</v>
      </c>
    </row>
    <row r="378" s="14" customFormat="1">
      <c r="A378" s="14"/>
      <c r="B378" s="249"/>
      <c r="C378" s="250"/>
      <c r="D378" s="234" t="s">
        <v>163</v>
      </c>
      <c r="E378" s="251" t="s">
        <v>21</v>
      </c>
      <c r="F378" s="252" t="s">
        <v>177</v>
      </c>
      <c r="G378" s="250"/>
      <c r="H378" s="253">
        <v>0.029000000000000001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9" t="s">
        <v>163</v>
      </c>
      <c r="AU378" s="259" t="s">
        <v>83</v>
      </c>
      <c r="AV378" s="14" t="s">
        <v>159</v>
      </c>
      <c r="AW378" s="14" t="s">
        <v>35</v>
      </c>
      <c r="AX378" s="14" t="s">
        <v>81</v>
      </c>
      <c r="AY378" s="259" t="s">
        <v>151</v>
      </c>
    </row>
    <row r="379" s="13" customFormat="1">
      <c r="A379" s="13"/>
      <c r="B379" s="238"/>
      <c r="C379" s="239"/>
      <c r="D379" s="234" t="s">
        <v>163</v>
      </c>
      <c r="E379" s="239"/>
      <c r="F379" s="241" t="s">
        <v>1963</v>
      </c>
      <c r="G379" s="239"/>
      <c r="H379" s="242">
        <v>0.032000000000000001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163</v>
      </c>
      <c r="AU379" s="248" t="s">
        <v>83</v>
      </c>
      <c r="AV379" s="13" t="s">
        <v>83</v>
      </c>
      <c r="AW379" s="13" t="s">
        <v>4</v>
      </c>
      <c r="AX379" s="13" t="s">
        <v>81</v>
      </c>
      <c r="AY379" s="248" t="s">
        <v>151</v>
      </c>
    </row>
    <row r="380" s="2" customFormat="1" ht="16.5" customHeight="1">
      <c r="A380" s="41"/>
      <c r="B380" s="42"/>
      <c r="C380" s="281" t="s">
        <v>577</v>
      </c>
      <c r="D380" s="281" t="s">
        <v>407</v>
      </c>
      <c r="E380" s="282" t="s">
        <v>629</v>
      </c>
      <c r="F380" s="283" t="s">
        <v>630</v>
      </c>
      <c r="G380" s="284" t="s">
        <v>157</v>
      </c>
      <c r="H380" s="285">
        <v>2</v>
      </c>
      <c r="I380" s="286"/>
      <c r="J380" s="287">
        <f>ROUND(I380*H380,2)</f>
        <v>0</v>
      </c>
      <c r="K380" s="283" t="s">
        <v>21</v>
      </c>
      <c r="L380" s="288"/>
      <c r="M380" s="289" t="s">
        <v>21</v>
      </c>
      <c r="N380" s="290" t="s">
        <v>44</v>
      </c>
      <c r="O380" s="87"/>
      <c r="P380" s="230">
        <f>O380*H380</f>
        <v>0</v>
      </c>
      <c r="Q380" s="230">
        <v>0.00024000000000000001</v>
      </c>
      <c r="R380" s="230">
        <f>Q380*H380</f>
        <v>0.00048000000000000001</v>
      </c>
      <c r="S380" s="230">
        <v>0</v>
      </c>
      <c r="T380" s="231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32" t="s">
        <v>372</v>
      </c>
      <c r="AT380" s="232" t="s">
        <v>407</v>
      </c>
      <c r="AU380" s="232" t="s">
        <v>83</v>
      </c>
      <c r="AY380" s="19" t="s">
        <v>151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9" t="s">
        <v>81</v>
      </c>
      <c r="BK380" s="233">
        <f>ROUND(I380*H380,2)</f>
        <v>0</v>
      </c>
      <c r="BL380" s="19" t="s">
        <v>271</v>
      </c>
      <c r="BM380" s="232" t="s">
        <v>1964</v>
      </c>
    </row>
    <row r="381" s="2" customFormat="1">
      <c r="A381" s="41"/>
      <c r="B381" s="42"/>
      <c r="C381" s="43"/>
      <c r="D381" s="234" t="s">
        <v>161</v>
      </c>
      <c r="E381" s="43"/>
      <c r="F381" s="235" t="s">
        <v>630</v>
      </c>
      <c r="G381" s="43"/>
      <c r="H381" s="43"/>
      <c r="I381" s="139"/>
      <c r="J381" s="43"/>
      <c r="K381" s="43"/>
      <c r="L381" s="47"/>
      <c r="M381" s="236"/>
      <c r="N381" s="237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19" t="s">
        <v>161</v>
      </c>
      <c r="AU381" s="19" t="s">
        <v>83</v>
      </c>
    </row>
    <row r="382" s="2" customFormat="1" ht="21.75" customHeight="1">
      <c r="A382" s="41"/>
      <c r="B382" s="42"/>
      <c r="C382" s="221" t="s">
        <v>583</v>
      </c>
      <c r="D382" s="221" t="s">
        <v>154</v>
      </c>
      <c r="E382" s="222" t="s">
        <v>1965</v>
      </c>
      <c r="F382" s="223" t="s">
        <v>1966</v>
      </c>
      <c r="G382" s="224" t="s">
        <v>297</v>
      </c>
      <c r="H382" s="225">
        <v>2.1600000000000001</v>
      </c>
      <c r="I382" s="226"/>
      <c r="J382" s="227">
        <f>ROUND(I382*H382,2)</f>
        <v>0</v>
      </c>
      <c r="K382" s="223" t="s">
        <v>158</v>
      </c>
      <c r="L382" s="47"/>
      <c r="M382" s="228" t="s">
        <v>21</v>
      </c>
      <c r="N382" s="229" t="s">
        <v>44</v>
      </c>
      <c r="O382" s="87"/>
      <c r="P382" s="230">
        <f>O382*H382</f>
        <v>0</v>
      </c>
      <c r="Q382" s="230">
        <v>0.0051000000000000004</v>
      </c>
      <c r="R382" s="230">
        <f>Q382*H382</f>
        <v>0.011016000000000002</v>
      </c>
      <c r="S382" s="230">
        <v>0</v>
      </c>
      <c r="T382" s="231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32" t="s">
        <v>271</v>
      </c>
      <c r="AT382" s="232" t="s">
        <v>154</v>
      </c>
      <c r="AU382" s="232" t="s">
        <v>83</v>
      </c>
      <c r="AY382" s="19" t="s">
        <v>151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9" t="s">
        <v>81</v>
      </c>
      <c r="BK382" s="233">
        <f>ROUND(I382*H382,2)</f>
        <v>0</v>
      </c>
      <c r="BL382" s="19" t="s">
        <v>271</v>
      </c>
      <c r="BM382" s="232" t="s">
        <v>1967</v>
      </c>
    </row>
    <row r="383" s="2" customFormat="1">
      <c r="A383" s="41"/>
      <c r="B383" s="42"/>
      <c r="C383" s="43"/>
      <c r="D383" s="234" t="s">
        <v>161</v>
      </c>
      <c r="E383" s="43"/>
      <c r="F383" s="235" t="s">
        <v>1968</v>
      </c>
      <c r="G383" s="43"/>
      <c r="H383" s="43"/>
      <c r="I383" s="139"/>
      <c r="J383" s="43"/>
      <c r="K383" s="43"/>
      <c r="L383" s="47"/>
      <c r="M383" s="236"/>
      <c r="N383" s="237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19" t="s">
        <v>161</v>
      </c>
      <c r="AU383" s="19" t="s">
        <v>83</v>
      </c>
    </row>
    <row r="384" s="13" customFormat="1">
      <c r="A384" s="13"/>
      <c r="B384" s="238"/>
      <c r="C384" s="239"/>
      <c r="D384" s="234" t="s">
        <v>163</v>
      </c>
      <c r="E384" s="240" t="s">
        <v>21</v>
      </c>
      <c r="F384" s="241" t="s">
        <v>1969</v>
      </c>
      <c r="G384" s="239"/>
      <c r="H384" s="242">
        <v>2.1600000000000001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163</v>
      </c>
      <c r="AU384" s="248" t="s">
        <v>83</v>
      </c>
      <c r="AV384" s="13" t="s">
        <v>83</v>
      </c>
      <c r="AW384" s="13" t="s">
        <v>35</v>
      </c>
      <c r="AX384" s="13" t="s">
        <v>81</v>
      </c>
      <c r="AY384" s="248" t="s">
        <v>151</v>
      </c>
    </row>
    <row r="385" s="2" customFormat="1" ht="21.75" customHeight="1">
      <c r="A385" s="41"/>
      <c r="B385" s="42"/>
      <c r="C385" s="281" t="s">
        <v>589</v>
      </c>
      <c r="D385" s="281" t="s">
        <v>407</v>
      </c>
      <c r="E385" s="282" t="s">
        <v>584</v>
      </c>
      <c r="F385" s="283" t="s">
        <v>585</v>
      </c>
      <c r="G385" s="284" t="s">
        <v>173</v>
      </c>
      <c r="H385" s="285">
        <v>0.070000000000000007</v>
      </c>
      <c r="I385" s="286"/>
      <c r="J385" s="287">
        <f>ROUND(I385*H385,2)</f>
        <v>0</v>
      </c>
      <c r="K385" s="283" t="s">
        <v>158</v>
      </c>
      <c r="L385" s="288"/>
      <c r="M385" s="289" t="s">
        <v>21</v>
      </c>
      <c r="N385" s="290" t="s">
        <v>44</v>
      </c>
      <c r="O385" s="87"/>
      <c r="P385" s="230">
        <f>O385*H385</f>
        <v>0</v>
      </c>
      <c r="Q385" s="230">
        <v>0.55000000000000004</v>
      </c>
      <c r="R385" s="230">
        <f>Q385*H385</f>
        <v>0.038500000000000006</v>
      </c>
      <c r="S385" s="230">
        <v>0</v>
      </c>
      <c r="T385" s="23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32" t="s">
        <v>372</v>
      </c>
      <c r="AT385" s="232" t="s">
        <v>407</v>
      </c>
      <c r="AU385" s="232" t="s">
        <v>83</v>
      </c>
      <c r="AY385" s="19" t="s">
        <v>151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9" t="s">
        <v>81</v>
      </c>
      <c r="BK385" s="233">
        <f>ROUND(I385*H385,2)</f>
        <v>0</v>
      </c>
      <c r="BL385" s="19" t="s">
        <v>271</v>
      </c>
      <c r="BM385" s="232" t="s">
        <v>1970</v>
      </c>
    </row>
    <row r="386" s="2" customFormat="1">
      <c r="A386" s="41"/>
      <c r="B386" s="42"/>
      <c r="C386" s="43"/>
      <c r="D386" s="234" t="s">
        <v>161</v>
      </c>
      <c r="E386" s="43"/>
      <c r="F386" s="235" t="s">
        <v>585</v>
      </c>
      <c r="G386" s="43"/>
      <c r="H386" s="43"/>
      <c r="I386" s="139"/>
      <c r="J386" s="43"/>
      <c r="K386" s="43"/>
      <c r="L386" s="47"/>
      <c r="M386" s="236"/>
      <c r="N386" s="237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161</v>
      </c>
      <c r="AU386" s="19" t="s">
        <v>83</v>
      </c>
    </row>
    <row r="387" s="13" customFormat="1">
      <c r="A387" s="13"/>
      <c r="B387" s="238"/>
      <c r="C387" s="239"/>
      <c r="D387" s="234" t="s">
        <v>163</v>
      </c>
      <c r="E387" s="240" t="s">
        <v>21</v>
      </c>
      <c r="F387" s="241" t="s">
        <v>1971</v>
      </c>
      <c r="G387" s="239"/>
      <c r="H387" s="242">
        <v>0.064000000000000001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8" t="s">
        <v>163</v>
      </c>
      <c r="AU387" s="248" t="s">
        <v>83</v>
      </c>
      <c r="AV387" s="13" t="s">
        <v>83</v>
      </c>
      <c r="AW387" s="13" t="s">
        <v>35</v>
      </c>
      <c r="AX387" s="13" t="s">
        <v>81</v>
      </c>
      <c r="AY387" s="248" t="s">
        <v>151</v>
      </c>
    </row>
    <row r="388" s="13" customFormat="1">
      <c r="A388" s="13"/>
      <c r="B388" s="238"/>
      <c r="C388" s="239"/>
      <c r="D388" s="234" t="s">
        <v>163</v>
      </c>
      <c r="E388" s="239"/>
      <c r="F388" s="241" t="s">
        <v>1972</v>
      </c>
      <c r="G388" s="239"/>
      <c r="H388" s="242">
        <v>0.070000000000000007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8" t="s">
        <v>163</v>
      </c>
      <c r="AU388" s="248" t="s">
        <v>83</v>
      </c>
      <c r="AV388" s="13" t="s">
        <v>83</v>
      </c>
      <c r="AW388" s="13" t="s">
        <v>4</v>
      </c>
      <c r="AX388" s="13" t="s">
        <v>81</v>
      </c>
      <c r="AY388" s="248" t="s">
        <v>151</v>
      </c>
    </row>
    <row r="389" s="2" customFormat="1" ht="21.75" customHeight="1">
      <c r="A389" s="41"/>
      <c r="B389" s="42"/>
      <c r="C389" s="221" t="s">
        <v>595</v>
      </c>
      <c r="D389" s="221" t="s">
        <v>154</v>
      </c>
      <c r="E389" s="222" t="s">
        <v>555</v>
      </c>
      <c r="F389" s="223" t="s">
        <v>556</v>
      </c>
      <c r="G389" s="224" t="s">
        <v>297</v>
      </c>
      <c r="H389" s="225">
        <v>33.932000000000002</v>
      </c>
      <c r="I389" s="226"/>
      <c r="J389" s="227">
        <f>ROUND(I389*H389,2)</f>
        <v>0</v>
      </c>
      <c r="K389" s="223" t="s">
        <v>21</v>
      </c>
      <c r="L389" s="47"/>
      <c r="M389" s="228" t="s">
        <v>21</v>
      </c>
      <c r="N389" s="229" t="s">
        <v>44</v>
      </c>
      <c r="O389" s="87"/>
      <c r="P389" s="230">
        <f>O389*H389</f>
        <v>0</v>
      </c>
      <c r="Q389" s="230">
        <v>0</v>
      </c>
      <c r="R389" s="230">
        <f>Q389*H389</f>
        <v>0</v>
      </c>
      <c r="S389" s="230">
        <v>0.089999999999999997</v>
      </c>
      <c r="T389" s="231">
        <f>S389*H389</f>
        <v>3.0538799999999999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32" t="s">
        <v>271</v>
      </c>
      <c r="AT389" s="232" t="s">
        <v>154</v>
      </c>
      <c r="AU389" s="232" t="s">
        <v>83</v>
      </c>
      <c r="AY389" s="19" t="s">
        <v>151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9" t="s">
        <v>81</v>
      </c>
      <c r="BK389" s="233">
        <f>ROUND(I389*H389,2)</f>
        <v>0</v>
      </c>
      <c r="BL389" s="19" t="s">
        <v>271</v>
      </c>
      <c r="BM389" s="232" t="s">
        <v>1973</v>
      </c>
    </row>
    <row r="390" s="2" customFormat="1">
      <c r="A390" s="41"/>
      <c r="B390" s="42"/>
      <c r="C390" s="43"/>
      <c r="D390" s="234" t="s">
        <v>161</v>
      </c>
      <c r="E390" s="43"/>
      <c r="F390" s="235" t="s">
        <v>558</v>
      </c>
      <c r="G390" s="43"/>
      <c r="H390" s="43"/>
      <c r="I390" s="139"/>
      <c r="J390" s="43"/>
      <c r="K390" s="43"/>
      <c r="L390" s="47"/>
      <c r="M390" s="236"/>
      <c r="N390" s="237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161</v>
      </c>
      <c r="AU390" s="19" t="s">
        <v>83</v>
      </c>
    </row>
    <row r="391" s="15" customFormat="1">
      <c r="A391" s="15"/>
      <c r="B391" s="260"/>
      <c r="C391" s="261"/>
      <c r="D391" s="234" t="s">
        <v>163</v>
      </c>
      <c r="E391" s="262" t="s">
        <v>21</v>
      </c>
      <c r="F391" s="263" t="s">
        <v>1974</v>
      </c>
      <c r="G391" s="261"/>
      <c r="H391" s="262" t="s">
        <v>21</v>
      </c>
      <c r="I391" s="264"/>
      <c r="J391" s="261"/>
      <c r="K391" s="261"/>
      <c r="L391" s="265"/>
      <c r="M391" s="266"/>
      <c r="N391" s="267"/>
      <c r="O391" s="267"/>
      <c r="P391" s="267"/>
      <c r="Q391" s="267"/>
      <c r="R391" s="267"/>
      <c r="S391" s="267"/>
      <c r="T391" s="268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9" t="s">
        <v>163</v>
      </c>
      <c r="AU391" s="269" t="s">
        <v>83</v>
      </c>
      <c r="AV391" s="15" t="s">
        <v>81</v>
      </c>
      <c r="AW391" s="15" t="s">
        <v>35</v>
      </c>
      <c r="AX391" s="15" t="s">
        <v>73</v>
      </c>
      <c r="AY391" s="269" t="s">
        <v>151</v>
      </c>
    </row>
    <row r="392" s="13" customFormat="1">
      <c r="A392" s="13"/>
      <c r="B392" s="238"/>
      <c r="C392" s="239"/>
      <c r="D392" s="234" t="s">
        <v>163</v>
      </c>
      <c r="E392" s="240" t="s">
        <v>21</v>
      </c>
      <c r="F392" s="241" t="s">
        <v>1975</v>
      </c>
      <c r="G392" s="239"/>
      <c r="H392" s="242">
        <v>17.292000000000002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163</v>
      </c>
      <c r="AU392" s="248" t="s">
        <v>83</v>
      </c>
      <c r="AV392" s="13" t="s">
        <v>83</v>
      </c>
      <c r="AW392" s="13" t="s">
        <v>35</v>
      </c>
      <c r="AX392" s="13" t="s">
        <v>73</v>
      </c>
      <c r="AY392" s="248" t="s">
        <v>151</v>
      </c>
    </row>
    <row r="393" s="13" customFormat="1">
      <c r="A393" s="13"/>
      <c r="B393" s="238"/>
      <c r="C393" s="239"/>
      <c r="D393" s="234" t="s">
        <v>163</v>
      </c>
      <c r="E393" s="240" t="s">
        <v>21</v>
      </c>
      <c r="F393" s="241" t="s">
        <v>1976</v>
      </c>
      <c r="G393" s="239"/>
      <c r="H393" s="242">
        <v>16.640000000000001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163</v>
      </c>
      <c r="AU393" s="248" t="s">
        <v>83</v>
      </c>
      <c r="AV393" s="13" t="s">
        <v>83</v>
      </c>
      <c r="AW393" s="13" t="s">
        <v>35</v>
      </c>
      <c r="AX393" s="13" t="s">
        <v>73</v>
      </c>
      <c r="AY393" s="248" t="s">
        <v>151</v>
      </c>
    </row>
    <row r="394" s="14" customFormat="1">
      <c r="A394" s="14"/>
      <c r="B394" s="249"/>
      <c r="C394" s="250"/>
      <c r="D394" s="234" t="s">
        <v>163</v>
      </c>
      <c r="E394" s="251" t="s">
        <v>21</v>
      </c>
      <c r="F394" s="252" t="s">
        <v>177</v>
      </c>
      <c r="G394" s="250"/>
      <c r="H394" s="253">
        <v>33.932000000000002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9" t="s">
        <v>163</v>
      </c>
      <c r="AU394" s="259" t="s">
        <v>83</v>
      </c>
      <c r="AV394" s="14" t="s">
        <v>159</v>
      </c>
      <c r="AW394" s="14" t="s">
        <v>35</v>
      </c>
      <c r="AX394" s="14" t="s">
        <v>81</v>
      </c>
      <c r="AY394" s="259" t="s">
        <v>151</v>
      </c>
    </row>
    <row r="395" s="2" customFormat="1" ht="33" customHeight="1">
      <c r="A395" s="41"/>
      <c r="B395" s="42"/>
      <c r="C395" s="221" t="s">
        <v>602</v>
      </c>
      <c r="D395" s="221" t="s">
        <v>154</v>
      </c>
      <c r="E395" s="222" t="s">
        <v>551</v>
      </c>
      <c r="F395" s="223" t="s">
        <v>552</v>
      </c>
      <c r="G395" s="224" t="s">
        <v>157</v>
      </c>
      <c r="H395" s="225">
        <v>1</v>
      </c>
      <c r="I395" s="226"/>
      <c r="J395" s="227">
        <f>ROUND(I395*H395,2)</f>
        <v>0</v>
      </c>
      <c r="K395" s="223" t="s">
        <v>21</v>
      </c>
      <c r="L395" s="47"/>
      <c r="M395" s="228" t="s">
        <v>21</v>
      </c>
      <c r="N395" s="229" t="s">
        <v>44</v>
      </c>
      <c r="O395" s="87"/>
      <c r="P395" s="230">
        <f>O395*H395</f>
        <v>0</v>
      </c>
      <c r="Q395" s="230">
        <v>0.0051000000000000004</v>
      </c>
      <c r="R395" s="230">
        <f>Q395*H395</f>
        <v>0.0051000000000000004</v>
      </c>
      <c r="S395" s="230">
        <v>0</v>
      </c>
      <c r="T395" s="23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32" t="s">
        <v>159</v>
      </c>
      <c r="AT395" s="232" t="s">
        <v>154</v>
      </c>
      <c r="AU395" s="232" t="s">
        <v>83</v>
      </c>
      <c r="AY395" s="19" t="s">
        <v>151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9" t="s">
        <v>81</v>
      </c>
      <c r="BK395" s="233">
        <f>ROUND(I395*H395,2)</f>
        <v>0</v>
      </c>
      <c r="BL395" s="19" t="s">
        <v>159</v>
      </c>
      <c r="BM395" s="232" t="s">
        <v>1977</v>
      </c>
    </row>
    <row r="396" s="2" customFormat="1">
      <c r="A396" s="41"/>
      <c r="B396" s="42"/>
      <c r="C396" s="43"/>
      <c r="D396" s="234" t="s">
        <v>161</v>
      </c>
      <c r="E396" s="43"/>
      <c r="F396" s="235" t="s">
        <v>552</v>
      </c>
      <c r="G396" s="43"/>
      <c r="H396" s="43"/>
      <c r="I396" s="139"/>
      <c r="J396" s="43"/>
      <c r="K396" s="43"/>
      <c r="L396" s="47"/>
      <c r="M396" s="236"/>
      <c r="N396" s="237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161</v>
      </c>
      <c r="AU396" s="19" t="s">
        <v>83</v>
      </c>
    </row>
    <row r="397" s="2" customFormat="1" ht="21.75" customHeight="1">
      <c r="A397" s="41"/>
      <c r="B397" s="42"/>
      <c r="C397" s="221" t="s">
        <v>607</v>
      </c>
      <c r="D397" s="221" t="s">
        <v>154</v>
      </c>
      <c r="E397" s="222" t="s">
        <v>862</v>
      </c>
      <c r="F397" s="223" t="s">
        <v>863</v>
      </c>
      <c r="G397" s="224" t="s">
        <v>297</v>
      </c>
      <c r="H397" s="225">
        <v>32.25</v>
      </c>
      <c r="I397" s="226"/>
      <c r="J397" s="227">
        <f>ROUND(I397*H397,2)</f>
        <v>0</v>
      </c>
      <c r="K397" s="223" t="s">
        <v>158</v>
      </c>
      <c r="L397" s="47"/>
      <c r="M397" s="228" t="s">
        <v>21</v>
      </c>
      <c r="N397" s="229" t="s">
        <v>44</v>
      </c>
      <c r="O397" s="87"/>
      <c r="P397" s="230">
        <f>O397*H397</f>
        <v>0</v>
      </c>
      <c r="Q397" s="230">
        <v>0.0033899999999999998</v>
      </c>
      <c r="R397" s="230">
        <f>Q397*H397</f>
        <v>0.10932749999999999</v>
      </c>
      <c r="S397" s="230">
        <v>0</v>
      </c>
      <c r="T397" s="231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32" t="s">
        <v>271</v>
      </c>
      <c r="AT397" s="232" t="s">
        <v>154</v>
      </c>
      <c r="AU397" s="232" t="s">
        <v>83</v>
      </c>
      <c r="AY397" s="19" t="s">
        <v>151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9" t="s">
        <v>81</v>
      </c>
      <c r="BK397" s="233">
        <f>ROUND(I397*H397,2)</f>
        <v>0</v>
      </c>
      <c r="BL397" s="19" t="s">
        <v>271</v>
      </c>
      <c r="BM397" s="232" t="s">
        <v>1978</v>
      </c>
    </row>
    <row r="398" s="2" customFormat="1">
      <c r="A398" s="41"/>
      <c r="B398" s="42"/>
      <c r="C398" s="43"/>
      <c r="D398" s="234" t="s">
        <v>161</v>
      </c>
      <c r="E398" s="43"/>
      <c r="F398" s="235" t="s">
        <v>865</v>
      </c>
      <c r="G398" s="43"/>
      <c r="H398" s="43"/>
      <c r="I398" s="139"/>
      <c r="J398" s="43"/>
      <c r="K398" s="43"/>
      <c r="L398" s="47"/>
      <c r="M398" s="236"/>
      <c r="N398" s="237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19" t="s">
        <v>161</v>
      </c>
      <c r="AU398" s="19" t="s">
        <v>83</v>
      </c>
    </row>
    <row r="399" s="13" customFormat="1">
      <c r="A399" s="13"/>
      <c r="B399" s="238"/>
      <c r="C399" s="239"/>
      <c r="D399" s="234" t="s">
        <v>163</v>
      </c>
      <c r="E399" s="240" t="s">
        <v>21</v>
      </c>
      <c r="F399" s="241" t="s">
        <v>1979</v>
      </c>
      <c r="G399" s="239"/>
      <c r="H399" s="242">
        <v>5.5800000000000001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163</v>
      </c>
      <c r="AU399" s="248" t="s">
        <v>83</v>
      </c>
      <c r="AV399" s="13" t="s">
        <v>83</v>
      </c>
      <c r="AW399" s="13" t="s">
        <v>35</v>
      </c>
      <c r="AX399" s="13" t="s">
        <v>73</v>
      </c>
      <c r="AY399" s="248" t="s">
        <v>151</v>
      </c>
    </row>
    <row r="400" s="13" customFormat="1">
      <c r="A400" s="13"/>
      <c r="B400" s="238"/>
      <c r="C400" s="239"/>
      <c r="D400" s="234" t="s">
        <v>163</v>
      </c>
      <c r="E400" s="240" t="s">
        <v>21</v>
      </c>
      <c r="F400" s="241" t="s">
        <v>1980</v>
      </c>
      <c r="G400" s="239"/>
      <c r="H400" s="242">
        <v>9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163</v>
      </c>
      <c r="AU400" s="248" t="s">
        <v>83</v>
      </c>
      <c r="AV400" s="13" t="s">
        <v>83</v>
      </c>
      <c r="AW400" s="13" t="s">
        <v>35</v>
      </c>
      <c r="AX400" s="13" t="s">
        <v>73</v>
      </c>
      <c r="AY400" s="248" t="s">
        <v>151</v>
      </c>
    </row>
    <row r="401" s="13" customFormat="1">
      <c r="A401" s="13"/>
      <c r="B401" s="238"/>
      <c r="C401" s="239"/>
      <c r="D401" s="234" t="s">
        <v>163</v>
      </c>
      <c r="E401" s="240" t="s">
        <v>21</v>
      </c>
      <c r="F401" s="241" t="s">
        <v>1981</v>
      </c>
      <c r="G401" s="239"/>
      <c r="H401" s="242">
        <v>7.46</v>
      </c>
      <c r="I401" s="243"/>
      <c r="J401" s="239"/>
      <c r="K401" s="239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163</v>
      </c>
      <c r="AU401" s="248" t="s">
        <v>83</v>
      </c>
      <c r="AV401" s="13" t="s">
        <v>83</v>
      </c>
      <c r="AW401" s="13" t="s">
        <v>35</v>
      </c>
      <c r="AX401" s="13" t="s">
        <v>73</v>
      </c>
      <c r="AY401" s="248" t="s">
        <v>151</v>
      </c>
    </row>
    <row r="402" s="13" customFormat="1">
      <c r="A402" s="13"/>
      <c r="B402" s="238"/>
      <c r="C402" s="239"/>
      <c r="D402" s="234" t="s">
        <v>163</v>
      </c>
      <c r="E402" s="240" t="s">
        <v>21</v>
      </c>
      <c r="F402" s="241" t="s">
        <v>1982</v>
      </c>
      <c r="G402" s="239"/>
      <c r="H402" s="242">
        <v>7.71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8" t="s">
        <v>163</v>
      </c>
      <c r="AU402" s="248" t="s">
        <v>83</v>
      </c>
      <c r="AV402" s="13" t="s">
        <v>83</v>
      </c>
      <c r="AW402" s="13" t="s">
        <v>35</v>
      </c>
      <c r="AX402" s="13" t="s">
        <v>73</v>
      </c>
      <c r="AY402" s="248" t="s">
        <v>151</v>
      </c>
    </row>
    <row r="403" s="13" customFormat="1">
      <c r="A403" s="13"/>
      <c r="B403" s="238"/>
      <c r="C403" s="239"/>
      <c r="D403" s="234" t="s">
        <v>163</v>
      </c>
      <c r="E403" s="240" t="s">
        <v>21</v>
      </c>
      <c r="F403" s="241" t="s">
        <v>1983</v>
      </c>
      <c r="G403" s="239"/>
      <c r="H403" s="242">
        <v>2.5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163</v>
      </c>
      <c r="AU403" s="248" t="s">
        <v>83</v>
      </c>
      <c r="AV403" s="13" t="s">
        <v>83</v>
      </c>
      <c r="AW403" s="13" t="s">
        <v>35</v>
      </c>
      <c r="AX403" s="13" t="s">
        <v>73</v>
      </c>
      <c r="AY403" s="248" t="s">
        <v>151</v>
      </c>
    </row>
    <row r="404" s="14" customFormat="1">
      <c r="A404" s="14"/>
      <c r="B404" s="249"/>
      <c r="C404" s="250"/>
      <c r="D404" s="234" t="s">
        <v>163</v>
      </c>
      <c r="E404" s="251" t="s">
        <v>21</v>
      </c>
      <c r="F404" s="252" t="s">
        <v>177</v>
      </c>
      <c r="G404" s="250"/>
      <c r="H404" s="253">
        <v>32.25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9" t="s">
        <v>163</v>
      </c>
      <c r="AU404" s="259" t="s">
        <v>83</v>
      </c>
      <c r="AV404" s="14" t="s">
        <v>159</v>
      </c>
      <c r="AW404" s="14" t="s">
        <v>35</v>
      </c>
      <c r="AX404" s="14" t="s">
        <v>81</v>
      </c>
      <c r="AY404" s="259" t="s">
        <v>151</v>
      </c>
    </row>
    <row r="405" s="2" customFormat="1" ht="16.5" customHeight="1">
      <c r="A405" s="41"/>
      <c r="B405" s="42"/>
      <c r="C405" s="281" t="s">
        <v>614</v>
      </c>
      <c r="D405" s="281" t="s">
        <v>407</v>
      </c>
      <c r="E405" s="282" t="s">
        <v>596</v>
      </c>
      <c r="F405" s="283" t="s">
        <v>597</v>
      </c>
      <c r="G405" s="284" t="s">
        <v>173</v>
      </c>
      <c r="H405" s="285">
        <v>0.248</v>
      </c>
      <c r="I405" s="286"/>
      <c r="J405" s="287">
        <f>ROUND(I405*H405,2)</f>
        <v>0</v>
      </c>
      <c r="K405" s="283" t="s">
        <v>158</v>
      </c>
      <c r="L405" s="288"/>
      <c r="M405" s="289" t="s">
        <v>21</v>
      </c>
      <c r="N405" s="290" t="s">
        <v>44</v>
      </c>
      <c r="O405" s="87"/>
      <c r="P405" s="230">
        <f>O405*H405</f>
        <v>0</v>
      </c>
      <c r="Q405" s="230">
        <v>0.55000000000000004</v>
      </c>
      <c r="R405" s="230">
        <f>Q405*H405</f>
        <v>0.13640000000000002</v>
      </c>
      <c r="S405" s="230">
        <v>0</v>
      </c>
      <c r="T405" s="231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32" t="s">
        <v>372</v>
      </c>
      <c r="AT405" s="232" t="s">
        <v>407</v>
      </c>
      <c r="AU405" s="232" t="s">
        <v>83</v>
      </c>
      <c r="AY405" s="19" t="s">
        <v>151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9" t="s">
        <v>81</v>
      </c>
      <c r="BK405" s="233">
        <f>ROUND(I405*H405,2)</f>
        <v>0</v>
      </c>
      <c r="BL405" s="19" t="s">
        <v>271</v>
      </c>
      <c r="BM405" s="232" t="s">
        <v>1984</v>
      </c>
    </row>
    <row r="406" s="2" customFormat="1">
      <c r="A406" s="41"/>
      <c r="B406" s="42"/>
      <c r="C406" s="43"/>
      <c r="D406" s="234" t="s">
        <v>161</v>
      </c>
      <c r="E406" s="43"/>
      <c r="F406" s="235" t="s">
        <v>597</v>
      </c>
      <c r="G406" s="43"/>
      <c r="H406" s="43"/>
      <c r="I406" s="139"/>
      <c r="J406" s="43"/>
      <c r="K406" s="43"/>
      <c r="L406" s="47"/>
      <c r="M406" s="236"/>
      <c r="N406" s="237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19" t="s">
        <v>161</v>
      </c>
      <c r="AU406" s="19" t="s">
        <v>83</v>
      </c>
    </row>
    <row r="407" s="15" customFormat="1">
      <c r="A407" s="15"/>
      <c r="B407" s="260"/>
      <c r="C407" s="261"/>
      <c r="D407" s="234" t="s">
        <v>163</v>
      </c>
      <c r="E407" s="262" t="s">
        <v>21</v>
      </c>
      <c r="F407" s="263" t="s">
        <v>868</v>
      </c>
      <c r="G407" s="261"/>
      <c r="H407" s="262" t="s">
        <v>21</v>
      </c>
      <c r="I407" s="264"/>
      <c r="J407" s="261"/>
      <c r="K407" s="261"/>
      <c r="L407" s="265"/>
      <c r="M407" s="266"/>
      <c r="N407" s="267"/>
      <c r="O407" s="267"/>
      <c r="P407" s="267"/>
      <c r="Q407" s="267"/>
      <c r="R407" s="267"/>
      <c r="S407" s="267"/>
      <c r="T407" s="268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9" t="s">
        <v>163</v>
      </c>
      <c r="AU407" s="269" t="s">
        <v>83</v>
      </c>
      <c r="AV407" s="15" t="s">
        <v>81</v>
      </c>
      <c r="AW407" s="15" t="s">
        <v>35</v>
      </c>
      <c r="AX407" s="15" t="s">
        <v>73</v>
      </c>
      <c r="AY407" s="269" t="s">
        <v>151</v>
      </c>
    </row>
    <row r="408" s="13" customFormat="1">
      <c r="A408" s="13"/>
      <c r="B408" s="238"/>
      <c r="C408" s="239"/>
      <c r="D408" s="234" t="s">
        <v>163</v>
      </c>
      <c r="E408" s="240" t="s">
        <v>21</v>
      </c>
      <c r="F408" s="241" t="s">
        <v>1985</v>
      </c>
      <c r="G408" s="239"/>
      <c r="H408" s="242">
        <v>0.040000000000000001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163</v>
      </c>
      <c r="AU408" s="248" t="s">
        <v>83</v>
      </c>
      <c r="AV408" s="13" t="s">
        <v>83</v>
      </c>
      <c r="AW408" s="13" t="s">
        <v>35</v>
      </c>
      <c r="AX408" s="13" t="s">
        <v>73</v>
      </c>
      <c r="AY408" s="248" t="s">
        <v>151</v>
      </c>
    </row>
    <row r="409" s="13" customFormat="1">
      <c r="A409" s="13"/>
      <c r="B409" s="238"/>
      <c r="C409" s="239"/>
      <c r="D409" s="234" t="s">
        <v>163</v>
      </c>
      <c r="E409" s="240" t="s">
        <v>21</v>
      </c>
      <c r="F409" s="241" t="s">
        <v>1986</v>
      </c>
      <c r="G409" s="239"/>
      <c r="H409" s="242">
        <v>0.034000000000000002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163</v>
      </c>
      <c r="AU409" s="248" t="s">
        <v>83</v>
      </c>
      <c r="AV409" s="13" t="s">
        <v>83</v>
      </c>
      <c r="AW409" s="13" t="s">
        <v>35</v>
      </c>
      <c r="AX409" s="13" t="s">
        <v>73</v>
      </c>
      <c r="AY409" s="248" t="s">
        <v>151</v>
      </c>
    </row>
    <row r="410" s="13" customFormat="1">
      <c r="A410" s="13"/>
      <c r="B410" s="238"/>
      <c r="C410" s="239"/>
      <c r="D410" s="234" t="s">
        <v>163</v>
      </c>
      <c r="E410" s="240" t="s">
        <v>21</v>
      </c>
      <c r="F410" s="241" t="s">
        <v>1987</v>
      </c>
      <c r="G410" s="239"/>
      <c r="H410" s="242">
        <v>0.073999999999999996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163</v>
      </c>
      <c r="AU410" s="248" t="s">
        <v>83</v>
      </c>
      <c r="AV410" s="13" t="s">
        <v>83</v>
      </c>
      <c r="AW410" s="13" t="s">
        <v>35</v>
      </c>
      <c r="AX410" s="13" t="s">
        <v>73</v>
      </c>
      <c r="AY410" s="248" t="s">
        <v>151</v>
      </c>
    </row>
    <row r="411" s="13" customFormat="1">
      <c r="A411" s="13"/>
      <c r="B411" s="238"/>
      <c r="C411" s="239"/>
      <c r="D411" s="234" t="s">
        <v>163</v>
      </c>
      <c r="E411" s="240" t="s">
        <v>21</v>
      </c>
      <c r="F411" s="241" t="s">
        <v>1988</v>
      </c>
      <c r="G411" s="239"/>
      <c r="H411" s="242">
        <v>0.034000000000000002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163</v>
      </c>
      <c r="AU411" s="248" t="s">
        <v>83</v>
      </c>
      <c r="AV411" s="13" t="s">
        <v>83</v>
      </c>
      <c r="AW411" s="13" t="s">
        <v>35</v>
      </c>
      <c r="AX411" s="13" t="s">
        <v>73</v>
      </c>
      <c r="AY411" s="248" t="s">
        <v>151</v>
      </c>
    </row>
    <row r="412" s="13" customFormat="1">
      <c r="A412" s="13"/>
      <c r="B412" s="238"/>
      <c r="C412" s="239"/>
      <c r="D412" s="234" t="s">
        <v>163</v>
      </c>
      <c r="E412" s="240" t="s">
        <v>21</v>
      </c>
      <c r="F412" s="241" t="s">
        <v>1989</v>
      </c>
      <c r="G412" s="239"/>
      <c r="H412" s="242">
        <v>0.042999999999999997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163</v>
      </c>
      <c r="AU412" s="248" t="s">
        <v>83</v>
      </c>
      <c r="AV412" s="13" t="s">
        <v>83</v>
      </c>
      <c r="AW412" s="13" t="s">
        <v>35</v>
      </c>
      <c r="AX412" s="13" t="s">
        <v>73</v>
      </c>
      <c r="AY412" s="248" t="s">
        <v>151</v>
      </c>
    </row>
    <row r="413" s="14" customFormat="1">
      <c r="A413" s="14"/>
      <c r="B413" s="249"/>
      <c r="C413" s="250"/>
      <c r="D413" s="234" t="s">
        <v>163</v>
      </c>
      <c r="E413" s="251" t="s">
        <v>21</v>
      </c>
      <c r="F413" s="252" t="s">
        <v>177</v>
      </c>
      <c r="G413" s="250"/>
      <c r="H413" s="253">
        <v>0.22500000000000003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9" t="s">
        <v>163</v>
      </c>
      <c r="AU413" s="259" t="s">
        <v>83</v>
      </c>
      <c r="AV413" s="14" t="s">
        <v>159</v>
      </c>
      <c r="AW413" s="14" t="s">
        <v>35</v>
      </c>
      <c r="AX413" s="14" t="s">
        <v>81</v>
      </c>
      <c r="AY413" s="259" t="s">
        <v>151</v>
      </c>
    </row>
    <row r="414" s="13" customFormat="1">
      <c r="A414" s="13"/>
      <c r="B414" s="238"/>
      <c r="C414" s="239"/>
      <c r="D414" s="234" t="s">
        <v>163</v>
      </c>
      <c r="E414" s="239"/>
      <c r="F414" s="241" t="s">
        <v>1990</v>
      </c>
      <c r="G414" s="239"/>
      <c r="H414" s="242">
        <v>0.248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163</v>
      </c>
      <c r="AU414" s="248" t="s">
        <v>83</v>
      </c>
      <c r="AV414" s="13" t="s">
        <v>83</v>
      </c>
      <c r="AW414" s="13" t="s">
        <v>4</v>
      </c>
      <c r="AX414" s="13" t="s">
        <v>81</v>
      </c>
      <c r="AY414" s="248" t="s">
        <v>151</v>
      </c>
    </row>
    <row r="415" s="2" customFormat="1" ht="21.75" customHeight="1">
      <c r="A415" s="41"/>
      <c r="B415" s="42"/>
      <c r="C415" s="281" t="s">
        <v>618</v>
      </c>
      <c r="D415" s="281" t="s">
        <v>407</v>
      </c>
      <c r="E415" s="282" t="s">
        <v>584</v>
      </c>
      <c r="F415" s="283" t="s">
        <v>585</v>
      </c>
      <c r="G415" s="284" t="s">
        <v>173</v>
      </c>
      <c r="H415" s="285">
        <v>0.085999999999999993</v>
      </c>
      <c r="I415" s="286"/>
      <c r="J415" s="287">
        <f>ROUND(I415*H415,2)</f>
        <v>0</v>
      </c>
      <c r="K415" s="283" t="s">
        <v>158</v>
      </c>
      <c r="L415" s="288"/>
      <c r="M415" s="289" t="s">
        <v>21</v>
      </c>
      <c r="N415" s="290" t="s">
        <v>44</v>
      </c>
      <c r="O415" s="87"/>
      <c r="P415" s="230">
        <f>O415*H415</f>
        <v>0</v>
      </c>
      <c r="Q415" s="230">
        <v>0.55000000000000004</v>
      </c>
      <c r="R415" s="230">
        <f>Q415*H415</f>
        <v>0.047300000000000002</v>
      </c>
      <c r="S415" s="230">
        <v>0</v>
      </c>
      <c r="T415" s="231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32" t="s">
        <v>372</v>
      </c>
      <c r="AT415" s="232" t="s">
        <v>407</v>
      </c>
      <c r="AU415" s="232" t="s">
        <v>83</v>
      </c>
      <c r="AY415" s="19" t="s">
        <v>151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9" t="s">
        <v>81</v>
      </c>
      <c r="BK415" s="233">
        <f>ROUND(I415*H415,2)</f>
        <v>0</v>
      </c>
      <c r="BL415" s="19" t="s">
        <v>271</v>
      </c>
      <c r="BM415" s="232" t="s">
        <v>1991</v>
      </c>
    </row>
    <row r="416" s="2" customFormat="1">
      <c r="A416" s="41"/>
      <c r="B416" s="42"/>
      <c r="C416" s="43"/>
      <c r="D416" s="234" t="s">
        <v>161</v>
      </c>
      <c r="E416" s="43"/>
      <c r="F416" s="235" t="s">
        <v>585</v>
      </c>
      <c r="G416" s="43"/>
      <c r="H416" s="43"/>
      <c r="I416" s="139"/>
      <c r="J416" s="43"/>
      <c r="K416" s="43"/>
      <c r="L416" s="47"/>
      <c r="M416" s="236"/>
      <c r="N416" s="237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19" t="s">
        <v>161</v>
      </c>
      <c r="AU416" s="19" t="s">
        <v>83</v>
      </c>
    </row>
    <row r="417" s="13" customFormat="1">
      <c r="A417" s="13"/>
      <c r="B417" s="238"/>
      <c r="C417" s="239"/>
      <c r="D417" s="234" t="s">
        <v>163</v>
      </c>
      <c r="E417" s="240" t="s">
        <v>21</v>
      </c>
      <c r="F417" s="241" t="s">
        <v>1992</v>
      </c>
      <c r="G417" s="239"/>
      <c r="H417" s="242">
        <v>0.014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163</v>
      </c>
      <c r="AU417" s="248" t="s">
        <v>83</v>
      </c>
      <c r="AV417" s="13" t="s">
        <v>83</v>
      </c>
      <c r="AW417" s="13" t="s">
        <v>35</v>
      </c>
      <c r="AX417" s="13" t="s">
        <v>73</v>
      </c>
      <c r="AY417" s="248" t="s">
        <v>151</v>
      </c>
    </row>
    <row r="418" s="13" customFormat="1">
      <c r="A418" s="13"/>
      <c r="B418" s="238"/>
      <c r="C418" s="239"/>
      <c r="D418" s="234" t="s">
        <v>163</v>
      </c>
      <c r="E418" s="240" t="s">
        <v>21</v>
      </c>
      <c r="F418" s="241" t="s">
        <v>1993</v>
      </c>
      <c r="G418" s="239"/>
      <c r="H418" s="242">
        <v>0.021999999999999999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163</v>
      </c>
      <c r="AU418" s="248" t="s">
        <v>83</v>
      </c>
      <c r="AV418" s="13" t="s">
        <v>83</v>
      </c>
      <c r="AW418" s="13" t="s">
        <v>35</v>
      </c>
      <c r="AX418" s="13" t="s">
        <v>73</v>
      </c>
      <c r="AY418" s="248" t="s">
        <v>151</v>
      </c>
    </row>
    <row r="419" s="13" customFormat="1">
      <c r="A419" s="13"/>
      <c r="B419" s="238"/>
      <c r="C419" s="239"/>
      <c r="D419" s="234" t="s">
        <v>163</v>
      </c>
      <c r="E419" s="240" t="s">
        <v>21</v>
      </c>
      <c r="F419" s="241" t="s">
        <v>1994</v>
      </c>
      <c r="G419" s="239"/>
      <c r="H419" s="242">
        <v>0.019</v>
      </c>
      <c r="I419" s="243"/>
      <c r="J419" s="239"/>
      <c r="K419" s="239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163</v>
      </c>
      <c r="AU419" s="248" t="s">
        <v>83</v>
      </c>
      <c r="AV419" s="13" t="s">
        <v>83</v>
      </c>
      <c r="AW419" s="13" t="s">
        <v>35</v>
      </c>
      <c r="AX419" s="13" t="s">
        <v>73</v>
      </c>
      <c r="AY419" s="248" t="s">
        <v>151</v>
      </c>
    </row>
    <row r="420" s="13" customFormat="1">
      <c r="A420" s="13"/>
      <c r="B420" s="238"/>
      <c r="C420" s="239"/>
      <c r="D420" s="234" t="s">
        <v>163</v>
      </c>
      <c r="E420" s="240" t="s">
        <v>21</v>
      </c>
      <c r="F420" s="241" t="s">
        <v>1995</v>
      </c>
      <c r="G420" s="239"/>
      <c r="H420" s="242">
        <v>0.02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163</v>
      </c>
      <c r="AU420" s="248" t="s">
        <v>83</v>
      </c>
      <c r="AV420" s="13" t="s">
        <v>83</v>
      </c>
      <c r="AW420" s="13" t="s">
        <v>35</v>
      </c>
      <c r="AX420" s="13" t="s">
        <v>73</v>
      </c>
      <c r="AY420" s="248" t="s">
        <v>151</v>
      </c>
    </row>
    <row r="421" s="13" customFormat="1">
      <c r="A421" s="13"/>
      <c r="B421" s="238"/>
      <c r="C421" s="239"/>
      <c r="D421" s="234" t="s">
        <v>163</v>
      </c>
      <c r="E421" s="240" t="s">
        <v>21</v>
      </c>
      <c r="F421" s="241" t="s">
        <v>1996</v>
      </c>
      <c r="G421" s="239"/>
      <c r="H421" s="242">
        <v>0.0030000000000000001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163</v>
      </c>
      <c r="AU421" s="248" t="s">
        <v>83</v>
      </c>
      <c r="AV421" s="13" t="s">
        <v>83</v>
      </c>
      <c r="AW421" s="13" t="s">
        <v>35</v>
      </c>
      <c r="AX421" s="13" t="s">
        <v>73</v>
      </c>
      <c r="AY421" s="248" t="s">
        <v>151</v>
      </c>
    </row>
    <row r="422" s="14" customFormat="1">
      <c r="A422" s="14"/>
      <c r="B422" s="249"/>
      <c r="C422" s="250"/>
      <c r="D422" s="234" t="s">
        <v>163</v>
      </c>
      <c r="E422" s="251" t="s">
        <v>21</v>
      </c>
      <c r="F422" s="252" t="s">
        <v>177</v>
      </c>
      <c r="G422" s="250"/>
      <c r="H422" s="253">
        <v>0.078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9" t="s">
        <v>163</v>
      </c>
      <c r="AU422" s="259" t="s">
        <v>83</v>
      </c>
      <c r="AV422" s="14" t="s">
        <v>159</v>
      </c>
      <c r="AW422" s="14" t="s">
        <v>35</v>
      </c>
      <c r="AX422" s="14" t="s">
        <v>81</v>
      </c>
      <c r="AY422" s="259" t="s">
        <v>151</v>
      </c>
    </row>
    <row r="423" s="13" customFormat="1">
      <c r="A423" s="13"/>
      <c r="B423" s="238"/>
      <c r="C423" s="239"/>
      <c r="D423" s="234" t="s">
        <v>163</v>
      </c>
      <c r="E423" s="239"/>
      <c r="F423" s="241" t="s">
        <v>1997</v>
      </c>
      <c r="G423" s="239"/>
      <c r="H423" s="242">
        <v>0.085999999999999993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163</v>
      </c>
      <c r="AU423" s="248" t="s">
        <v>83</v>
      </c>
      <c r="AV423" s="13" t="s">
        <v>83</v>
      </c>
      <c r="AW423" s="13" t="s">
        <v>4</v>
      </c>
      <c r="AX423" s="13" t="s">
        <v>81</v>
      </c>
      <c r="AY423" s="248" t="s">
        <v>151</v>
      </c>
    </row>
    <row r="424" s="2" customFormat="1" ht="16.5" customHeight="1">
      <c r="A424" s="41"/>
      <c r="B424" s="42"/>
      <c r="C424" s="281" t="s">
        <v>624</v>
      </c>
      <c r="D424" s="281" t="s">
        <v>407</v>
      </c>
      <c r="E424" s="282" t="s">
        <v>874</v>
      </c>
      <c r="F424" s="283" t="s">
        <v>875</v>
      </c>
      <c r="G424" s="284" t="s">
        <v>173</v>
      </c>
      <c r="H424" s="285">
        <v>0.16800000000000001</v>
      </c>
      <c r="I424" s="286"/>
      <c r="J424" s="287">
        <f>ROUND(I424*H424,2)</f>
        <v>0</v>
      </c>
      <c r="K424" s="283" t="s">
        <v>21</v>
      </c>
      <c r="L424" s="288"/>
      <c r="M424" s="289" t="s">
        <v>21</v>
      </c>
      <c r="N424" s="290" t="s">
        <v>44</v>
      </c>
      <c r="O424" s="87"/>
      <c r="P424" s="230">
        <f>O424*H424</f>
        <v>0</v>
      </c>
      <c r="Q424" s="230">
        <v>0.55000000000000004</v>
      </c>
      <c r="R424" s="230">
        <f>Q424*H424</f>
        <v>0.09240000000000001</v>
      </c>
      <c r="S424" s="230">
        <v>0</v>
      </c>
      <c r="T424" s="231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32" t="s">
        <v>372</v>
      </c>
      <c r="AT424" s="232" t="s">
        <v>407</v>
      </c>
      <c r="AU424" s="232" t="s">
        <v>83</v>
      </c>
      <c r="AY424" s="19" t="s">
        <v>151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9" t="s">
        <v>81</v>
      </c>
      <c r="BK424" s="233">
        <f>ROUND(I424*H424,2)</f>
        <v>0</v>
      </c>
      <c r="BL424" s="19" t="s">
        <v>271</v>
      </c>
      <c r="BM424" s="232" t="s">
        <v>1998</v>
      </c>
    </row>
    <row r="425" s="2" customFormat="1">
      <c r="A425" s="41"/>
      <c r="B425" s="42"/>
      <c r="C425" s="43"/>
      <c r="D425" s="234" t="s">
        <v>161</v>
      </c>
      <c r="E425" s="43"/>
      <c r="F425" s="235" t="s">
        <v>875</v>
      </c>
      <c r="G425" s="43"/>
      <c r="H425" s="43"/>
      <c r="I425" s="139"/>
      <c r="J425" s="43"/>
      <c r="K425" s="43"/>
      <c r="L425" s="47"/>
      <c r="M425" s="236"/>
      <c r="N425" s="237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9" t="s">
        <v>161</v>
      </c>
      <c r="AU425" s="19" t="s">
        <v>83</v>
      </c>
    </row>
    <row r="426" s="15" customFormat="1">
      <c r="A426" s="15"/>
      <c r="B426" s="260"/>
      <c r="C426" s="261"/>
      <c r="D426" s="234" t="s">
        <v>163</v>
      </c>
      <c r="E426" s="262" t="s">
        <v>21</v>
      </c>
      <c r="F426" s="263" t="s">
        <v>1999</v>
      </c>
      <c r="G426" s="261"/>
      <c r="H426" s="262" t="s">
        <v>21</v>
      </c>
      <c r="I426" s="264"/>
      <c r="J426" s="261"/>
      <c r="K426" s="261"/>
      <c r="L426" s="265"/>
      <c r="M426" s="266"/>
      <c r="N426" s="267"/>
      <c r="O426" s="267"/>
      <c r="P426" s="267"/>
      <c r="Q426" s="267"/>
      <c r="R426" s="267"/>
      <c r="S426" s="267"/>
      <c r="T426" s="268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9" t="s">
        <v>163</v>
      </c>
      <c r="AU426" s="269" t="s">
        <v>83</v>
      </c>
      <c r="AV426" s="15" t="s">
        <v>81</v>
      </c>
      <c r="AW426" s="15" t="s">
        <v>35</v>
      </c>
      <c r="AX426" s="15" t="s">
        <v>73</v>
      </c>
      <c r="AY426" s="269" t="s">
        <v>151</v>
      </c>
    </row>
    <row r="427" s="13" customFormat="1">
      <c r="A427" s="13"/>
      <c r="B427" s="238"/>
      <c r="C427" s="239"/>
      <c r="D427" s="234" t="s">
        <v>163</v>
      </c>
      <c r="E427" s="240" t="s">
        <v>21</v>
      </c>
      <c r="F427" s="241" t="s">
        <v>2000</v>
      </c>
      <c r="G427" s="239"/>
      <c r="H427" s="242">
        <v>0.027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163</v>
      </c>
      <c r="AU427" s="248" t="s">
        <v>83</v>
      </c>
      <c r="AV427" s="13" t="s">
        <v>83</v>
      </c>
      <c r="AW427" s="13" t="s">
        <v>35</v>
      </c>
      <c r="AX427" s="13" t="s">
        <v>73</v>
      </c>
      <c r="AY427" s="248" t="s">
        <v>151</v>
      </c>
    </row>
    <row r="428" s="13" customFormat="1">
      <c r="A428" s="13"/>
      <c r="B428" s="238"/>
      <c r="C428" s="239"/>
      <c r="D428" s="234" t="s">
        <v>163</v>
      </c>
      <c r="E428" s="240" t="s">
        <v>21</v>
      </c>
      <c r="F428" s="241" t="s">
        <v>2001</v>
      </c>
      <c r="G428" s="239"/>
      <c r="H428" s="242">
        <v>0.042999999999999997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163</v>
      </c>
      <c r="AU428" s="248" t="s">
        <v>83</v>
      </c>
      <c r="AV428" s="13" t="s">
        <v>83</v>
      </c>
      <c r="AW428" s="13" t="s">
        <v>35</v>
      </c>
      <c r="AX428" s="13" t="s">
        <v>73</v>
      </c>
      <c r="AY428" s="248" t="s">
        <v>151</v>
      </c>
    </row>
    <row r="429" s="13" customFormat="1">
      <c r="A429" s="13"/>
      <c r="B429" s="238"/>
      <c r="C429" s="239"/>
      <c r="D429" s="234" t="s">
        <v>163</v>
      </c>
      <c r="E429" s="240" t="s">
        <v>21</v>
      </c>
      <c r="F429" s="241" t="s">
        <v>2002</v>
      </c>
      <c r="G429" s="239"/>
      <c r="H429" s="242">
        <v>0.035000000000000003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163</v>
      </c>
      <c r="AU429" s="248" t="s">
        <v>83</v>
      </c>
      <c r="AV429" s="13" t="s">
        <v>83</v>
      </c>
      <c r="AW429" s="13" t="s">
        <v>35</v>
      </c>
      <c r="AX429" s="13" t="s">
        <v>73</v>
      </c>
      <c r="AY429" s="248" t="s">
        <v>151</v>
      </c>
    </row>
    <row r="430" s="13" customFormat="1">
      <c r="A430" s="13"/>
      <c r="B430" s="238"/>
      <c r="C430" s="239"/>
      <c r="D430" s="234" t="s">
        <v>163</v>
      </c>
      <c r="E430" s="240" t="s">
        <v>21</v>
      </c>
      <c r="F430" s="241" t="s">
        <v>2003</v>
      </c>
      <c r="G430" s="239"/>
      <c r="H430" s="242">
        <v>0.035999999999999997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163</v>
      </c>
      <c r="AU430" s="248" t="s">
        <v>83</v>
      </c>
      <c r="AV430" s="13" t="s">
        <v>83</v>
      </c>
      <c r="AW430" s="13" t="s">
        <v>35</v>
      </c>
      <c r="AX430" s="13" t="s">
        <v>73</v>
      </c>
      <c r="AY430" s="248" t="s">
        <v>151</v>
      </c>
    </row>
    <row r="431" s="13" customFormat="1">
      <c r="A431" s="13"/>
      <c r="B431" s="238"/>
      <c r="C431" s="239"/>
      <c r="D431" s="234" t="s">
        <v>163</v>
      </c>
      <c r="E431" s="240" t="s">
        <v>21</v>
      </c>
      <c r="F431" s="241" t="s">
        <v>2004</v>
      </c>
      <c r="G431" s="239"/>
      <c r="H431" s="242">
        <v>0.012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8" t="s">
        <v>163</v>
      </c>
      <c r="AU431" s="248" t="s">
        <v>83</v>
      </c>
      <c r="AV431" s="13" t="s">
        <v>83</v>
      </c>
      <c r="AW431" s="13" t="s">
        <v>35</v>
      </c>
      <c r="AX431" s="13" t="s">
        <v>73</v>
      </c>
      <c r="AY431" s="248" t="s">
        <v>151</v>
      </c>
    </row>
    <row r="432" s="14" customFormat="1">
      <c r="A432" s="14"/>
      <c r="B432" s="249"/>
      <c r="C432" s="250"/>
      <c r="D432" s="234" t="s">
        <v>163</v>
      </c>
      <c r="E432" s="251" t="s">
        <v>21</v>
      </c>
      <c r="F432" s="252" t="s">
        <v>177</v>
      </c>
      <c r="G432" s="250"/>
      <c r="H432" s="253">
        <v>0.153</v>
      </c>
      <c r="I432" s="254"/>
      <c r="J432" s="250"/>
      <c r="K432" s="250"/>
      <c r="L432" s="255"/>
      <c r="M432" s="256"/>
      <c r="N432" s="257"/>
      <c r="O432" s="257"/>
      <c r="P432" s="257"/>
      <c r="Q432" s="257"/>
      <c r="R432" s="257"/>
      <c r="S432" s="257"/>
      <c r="T432" s="25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9" t="s">
        <v>163</v>
      </c>
      <c r="AU432" s="259" t="s">
        <v>83</v>
      </c>
      <c r="AV432" s="14" t="s">
        <v>159</v>
      </c>
      <c r="AW432" s="14" t="s">
        <v>35</v>
      </c>
      <c r="AX432" s="14" t="s">
        <v>81</v>
      </c>
      <c r="AY432" s="259" t="s">
        <v>151</v>
      </c>
    </row>
    <row r="433" s="13" customFormat="1">
      <c r="A433" s="13"/>
      <c r="B433" s="238"/>
      <c r="C433" s="239"/>
      <c r="D433" s="234" t="s">
        <v>163</v>
      </c>
      <c r="E433" s="239"/>
      <c r="F433" s="241" t="s">
        <v>2005</v>
      </c>
      <c r="G433" s="239"/>
      <c r="H433" s="242">
        <v>0.16800000000000001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163</v>
      </c>
      <c r="AU433" s="248" t="s">
        <v>83</v>
      </c>
      <c r="AV433" s="13" t="s">
        <v>83</v>
      </c>
      <c r="AW433" s="13" t="s">
        <v>4</v>
      </c>
      <c r="AX433" s="13" t="s">
        <v>81</v>
      </c>
      <c r="AY433" s="248" t="s">
        <v>151</v>
      </c>
    </row>
    <row r="434" s="2" customFormat="1" ht="16.5" customHeight="1">
      <c r="A434" s="41"/>
      <c r="B434" s="42"/>
      <c r="C434" s="221" t="s">
        <v>628</v>
      </c>
      <c r="D434" s="221" t="s">
        <v>154</v>
      </c>
      <c r="E434" s="222" t="s">
        <v>879</v>
      </c>
      <c r="F434" s="223" t="s">
        <v>880</v>
      </c>
      <c r="G434" s="224" t="s">
        <v>173</v>
      </c>
      <c r="H434" s="225">
        <v>0.61699999999999999</v>
      </c>
      <c r="I434" s="226"/>
      <c r="J434" s="227">
        <f>ROUND(I434*H434,2)</f>
        <v>0</v>
      </c>
      <c r="K434" s="223" t="s">
        <v>158</v>
      </c>
      <c r="L434" s="47"/>
      <c r="M434" s="228" t="s">
        <v>21</v>
      </c>
      <c r="N434" s="229" t="s">
        <v>44</v>
      </c>
      <c r="O434" s="87"/>
      <c r="P434" s="230">
        <f>O434*H434</f>
        <v>0</v>
      </c>
      <c r="Q434" s="230">
        <v>0.01328</v>
      </c>
      <c r="R434" s="230">
        <f>Q434*H434</f>
        <v>0.0081937599999999996</v>
      </c>
      <c r="S434" s="230">
        <v>0</v>
      </c>
      <c r="T434" s="231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32" t="s">
        <v>271</v>
      </c>
      <c r="AT434" s="232" t="s">
        <v>154</v>
      </c>
      <c r="AU434" s="232" t="s">
        <v>83</v>
      </c>
      <c r="AY434" s="19" t="s">
        <v>151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9" t="s">
        <v>81</v>
      </c>
      <c r="BK434" s="233">
        <f>ROUND(I434*H434,2)</f>
        <v>0</v>
      </c>
      <c r="BL434" s="19" t="s">
        <v>271</v>
      </c>
      <c r="BM434" s="232" t="s">
        <v>2006</v>
      </c>
    </row>
    <row r="435" s="2" customFormat="1">
      <c r="A435" s="41"/>
      <c r="B435" s="42"/>
      <c r="C435" s="43"/>
      <c r="D435" s="234" t="s">
        <v>161</v>
      </c>
      <c r="E435" s="43"/>
      <c r="F435" s="235" t="s">
        <v>882</v>
      </c>
      <c r="G435" s="43"/>
      <c r="H435" s="43"/>
      <c r="I435" s="139"/>
      <c r="J435" s="43"/>
      <c r="K435" s="43"/>
      <c r="L435" s="47"/>
      <c r="M435" s="236"/>
      <c r="N435" s="237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161</v>
      </c>
      <c r="AU435" s="19" t="s">
        <v>83</v>
      </c>
    </row>
    <row r="436" s="2" customFormat="1" ht="21.75" customHeight="1">
      <c r="A436" s="41"/>
      <c r="B436" s="42"/>
      <c r="C436" s="221" t="s">
        <v>632</v>
      </c>
      <c r="D436" s="221" t="s">
        <v>154</v>
      </c>
      <c r="E436" s="222" t="s">
        <v>2007</v>
      </c>
      <c r="F436" s="223" t="s">
        <v>2008</v>
      </c>
      <c r="G436" s="224" t="s">
        <v>297</v>
      </c>
      <c r="H436" s="225">
        <v>0.5</v>
      </c>
      <c r="I436" s="226"/>
      <c r="J436" s="227">
        <f>ROUND(I436*H436,2)</f>
        <v>0</v>
      </c>
      <c r="K436" s="223" t="s">
        <v>21</v>
      </c>
      <c r="L436" s="47"/>
      <c r="M436" s="228" t="s">
        <v>21</v>
      </c>
      <c r="N436" s="229" t="s">
        <v>44</v>
      </c>
      <c r="O436" s="87"/>
      <c r="P436" s="230">
        <f>O436*H436</f>
        <v>0</v>
      </c>
      <c r="Q436" s="230">
        <v>0.0048399999999999997</v>
      </c>
      <c r="R436" s="230">
        <f>Q436*H436</f>
        <v>0.0024199999999999998</v>
      </c>
      <c r="S436" s="230">
        <v>0</v>
      </c>
      <c r="T436" s="231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32" t="s">
        <v>271</v>
      </c>
      <c r="AT436" s="232" t="s">
        <v>154</v>
      </c>
      <c r="AU436" s="232" t="s">
        <v>83</v>
      </c>
      <c r="AY436" s="19" t="s">
        <v>151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9" t="s">
        <v>81</v>
      </c>
      <c r="BK436" s="233">
        <f>ROUND(I436*H436,2)</f>
        <v>0</v>
      </c>
      <c r="BL436" s="19" t="s">
        <v>271</v>
      </c>
      <c r="BM436" s="232" t="s">
        <v>2009</v>
      </c>
    </row>
    <row r="437" s="2" customFormat="1">
      <c r="A437" s="41"/>
      <c r="B437" s="42"/>
      <c r="C437" s="43"/>
      <c r="D437" s="234" t="s">
        <v>161</v>
      </c>
      <c r="E437" s="43"/>
      <c r="F437" s="235" t="s">
        <v>2008</v>
      </c>
      <c r="G437" s="43"/>
      <c r="H437" s="43"/>
      <c r="I437" s="139"/>
      <c r="J437" s="43"/>
      <c r="K437" s="43"/>
      <c r="L437" s="47"/>
      <c r="M437" s="236"/>
      <c r="N437" s="237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161</v>
      </c>
      <c r="AU437" s="19" t="s">
        <v>83</v>
      </c>
    </row>
    <row r="438" s="13" customFormat="1">
      <c r="A438" s="13"/>
      <c r="B438" s="238"/>
      <c r="C438" s="239"/>
      <c r="D438" s="234" t="s">
        <v>163</v>
      </c>
      <c r="E438" s="240" t="s">
        <v>21</v>
      </c>
      <c r="F438" s="241" t="s">
        <v>2010</v>
      </c>
      <c r="G438" s="239"/>
      <c r="H438" s="242">
        <v>0.5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163</v>
      </c>
      <c r="AU438" s="248" t="s">
        <v>83</v>
      </c>
      <c r="AV438" s="13" t="s">
        <v>83</v>
      </c>
      <c r="AW438" s="13" t="s">
        <v>35</v>
      </c>
      <c r="AX438" s="13" t="s">
        <v>81</v>
      </c>
      <c r="AY438" s="248" t="s">
        <v>151</v>
      </c>
    </row>
    <row r="439" s="2" customFormat="1" ht="21.75" customHeight="1">
      <c r="A439" s="41"/>
      <c r="B439" s="42"/>
      <c r="C439" s="221" t="s">
        <v>639</v>
      </c>
      <c r="D439" s="221" t="s">
        <v>154</v>
      </c>
      <c r="E439" s="222" t="s">
        <v>2011</v>
      </c>
      <c r="F439" s="223" t="s">
        <v>2012</v>
      </c>
      <c r="G439" s="224" t="s">
        <v>297</v>
      </c>
      <c r="H439" s="225">
        <v>28</v>
      </c>
      <c r="I439" s="226"/>
      <c r="J439" s="227">
        <f>ROUND(I439*H439,2)</f>
        <v>0</v>
      </c>
      <c r="K439" s="223" t="s">
        <v>21</v>
      </c>
      <c r="L439" s="47"/>
      <c r="M439" s="228" t="s">
        <v>21</v>
      </c>
      <c r="N439" s="229" t="s">
        <v>44</v>
      </c>
      <c r="O439" s="87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32" t="s">
        <v>159</v>
      </c>
      <c r="AT439" s="232" t="s">
        <v>154</v>
      </c>
      <c r="AU439" s="232" t="s">
        <v>83</v>
      </c>
      <c r="AY439" s="19" t="s">
        <v>151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9" t="s">
        <v>81</v>
      </c>
      <c r="BK439" s="233">
        <f>ROUND(I439*H439,2)</f>
        <v>0</v>
      </c>
      <c r="BL439" s="19" t="s">
        <v>159</v>
      </c>
      <c r="BM439" s="232" t="s">
        <v>2013</v>
      </c>
    </row>
    <row r="440" s="2" customFormat="1">
      <c r="A440" s="41"/>
      <c r="B440" s="42"/>
      <c r="C440" s="43"/>
      <c r="D440" s="234" t="s">
        <v>161</v>
      </c>
      <c r="E440" s="43"/>
      <c r="F440" s="235" t="s">
        <v>2012</v>
      </c>
      <c r="G440" s="43"/>
      <c r="H440" s="43"/>
      <c r="I440" s="139"/>
      <c r="J440" s="43"/>
      <c r="K440" s="43"/>
      <c r="L440" s="47"/>
      <c r="M440" s="236"/>
      <c r="N440" s="237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19" t="s">
        <v>161</v>
      </c>
      <c r="AU440" s="19" t="s">
        <v>83</v>
      </c>
    </row>
    <row r="441" s="13" customFormat="1">
      <c r="A441" s="13"/>
      <c r="B441" s="238"/>
      <c r="C441" s="239"/>
      <c r="D441" s="234" t="s">
        <v>163</v>
      </c>
      <c r="E441" s="240" t="s">
        <v>21</v>
      </c>
      <c r="F441" s="241" t="s">
        <v>2014</v>
      </c>
      <c r="G441" s="239"/>
      <c r="H441" s="242">
        <v>28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163</v>
      </c>
      <c r="AU441" s="248" t="s">
        <v>83</v>
      </c>
      <c r="AV441" s="13" t="s">
        <v>83</v>
      </c>
      <c r="AW441" s="13" t="s">
        <v>35</v>
      </c>
      <c r="AX441" s="13" t="s">
        <v>81</v>
      </c>
      <c r="AY441" s="248" t="s">
        <v>151</v>
      </c>
    </row>
    <row r="442" s="2" customFormat="1" ht="21.75" customHeight="1">
      <c r="A442" s="41"/>
      <c r="B442" s="42"/>
      <c r="C442" s="221" t="s">
        <v>645</v>
      </c>
      <c r="D442" s="221" t="s">
        <v>154</v>
      </c>
      <c r="E442" s="222" t="s">
        <v>1586</v>
      </c>
      <c r="F442" s="223" t="s">
        <v>1587</v>
      </c>
      <c r="G442" s="224" t="s">
        <v>180</v>
      </c>
      <c r="H442" s="225">
        <v>2.9750000000000001</v>
      </c>
      <c r="I442" s="226"/>
      <c r="J442" s="227">
        <f>ROUND(I442*H442,2)</f>
        <v>0</v>
      </c>
      <c r="K442" s="223" t="s">
        <v>21</v>
      </c>
      <c r="L442" s="47"/>
      <c r="M442" s="228" t="s">
        <v>21</v>
      </c>
      <c r="N442" s="229" t="s">
        <v>44</v>
      </c>
      <c r="O442" s="87"/>
      <c r="P442" s="230">
        <f>O442*H442</f>
        <v>0</v>
      </c>
      <c r="Q442" s="230">
        <v>0</v>
      </c>
      <c r="R442" s="230">
        <f>Q442*H442</f>
        <v>0</v>
      </c>
      <c r="S442" s="230">
        <v>0.019400000000000001</v>
      </c>
      <c r="T442" s="231">
        <f>S442*H442</f>
        <v>0.057715000000000002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32" t="s">
        <v>271</v>
      </c>
      <c r="AT442" s="232" t="s">
        <v>154</v>
      </c>
      <c r="AU442" s="232" t="s">
        <v>83</v>
      </c>
      <c r="AY442" s="19" t="s">
        <v>151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9" t="s">
        <v>81</v>
      </c>
      <c r="BK442" s="233">
        <f>ROUND(I442*H442,2)</f>
        <v>0</v>
      </c>
      <c r="BL442" s="19" t="s">
        <v>271</v>
      </c>
      <c r="BM442" s="232" t="s">
        <v>2015</v>
      </c>
    </row>
    <row r="443" s="2" customFormat="1">
      <c r="A443" s="41"/>
      <c r="B443" s="42"/>
      <c r="C443" s="43"/>
      <c r="D443" s="234" t="s">
        <v>161</v>
      </c>
      <c r="E443" s="43"/>
      <c r="F443" s="235" t="s">
        <v>1589</v>
      </c>
      <c r="G443" s="43"/>
      <c r="H443" s="43"/>
      <c r="I443" s="139"/>
      <c r="J443" s="43"/>
      <c r="K443" s="43"/>
      <c r="L443" s="47"/>
      <c r="M443" s="236"/>
      <c r="N443" s="237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9" t="s">
        <v>161</v>
      </c>
      <c r="AU443" s="19" t="s">
        <v>83</v>
      </c>
    </row>
    <row r="444" s="13" customFormat="1">
      <c r="A444" s="13"/>
      <c r="B444" s="238"/>
      <c r="C444" s="239"/>
      <c r="D444" s="234" t="s">
        <v>163</v>
      </c>
      <c r="E444" s="240" t="s">
        <v>21</v>
      </c>
      <c r="F444" s="241" t="s">
        <v>2016</v>
      </c>
      <c r="G444" s="239"/>
      <c r="H444" s="242">
        <v>2.25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163</v>
      </c>
      <c r="AU444" s="248" t="s">
        <v>83</v>
      </c>
      <c r="AV444" s="13" t="s">
        <v>83</v>
      </c>
      <c r="AW444" s="13" t="s">
        <v>35</v>
      </c>
      <c r="AX444" s="13" t="s">
        <v>73</v>
      </c>
      <c r="AY444" s="248" t="s">
        <v>151</v>
      </c>
    </row>
    <row r="445" s="13" customFormat="1">
      <c r="A445" s="13"/>
      <c r="B445" s="238"/>
      <c r="C445" s="239"/>
      <c r="D445" s="234" t="s">
        <v>163</v>
      </c>
      <c r="E445" s="240" t="s">
        <v>21</v>
      </c>
      <c r="F445" s="241" t="s">
        <v>2017</v>
      </c>
      <c r="G445" s="239"/>
      <c r="H445" s="242">
        <v>0.72499999999999998</v>
      </c>
      <c r="I445" s="243"/>
      <c r="J445" s="239"/>
      <c r="K445" s="239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163</v>
      </c>
      <c r="AU445" s="248" t="s">
        <v>83</v>
      </c>
      <c r="AV445" s="13" t="s">
        <v>83</v>
      </c>
      <c r="AW445" s="13" t="s">
        <v>35</v>
      </c>
      <c r="AX445" s="13" t="s">
        <v>73</v>
      </c>
      <c r="AY445" s="248" t="s">
        <v>151</v>
      </c>
    </row>
    <row r="446" s="14" customFormat="1">
      <c r="A446" s="14"/>
      <c r="B446" s="249"/>
      <c r="C446" s="250"/>
      <c r="D446" s="234" t="s">
        <v>163</v>
      </c>
      <c r="E446" s="251" t="s">
        <v>21</v>
      </c>
      <c r="F446" s="252" t="s">
        <v>177</v>
      </c>
      <c r="G446" s="250"/>
      <c r="H446" s="253">
        <v>2.9750000000000001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163</v>
      </c>
      <c r="AU446" s="259" t="s">
        <v>83</v>
      </c>
      <c r="AV446" s="14" t="s">
        <v>159</v>
      </c>
      <c r="AW446" s="14" t="s">
        <v>35</v>
      </c>
      <c r="AX446" s="14" t="s">
        <v>81</v>
      </c>
      <c r="AY446" s="259" t="s">
        <v>151</v>
      </c>
    </row>
    <row r="447" s="2" customFormat="1" ht="33" customHeight="1">
      <c r="A447" s="41"/>
      <c r="B447" s="42"/>
      <c r="C447" s="221" t="s">
        <v>651</v>
      </c>
      <c r="D447" s="221" t="s">
        <v>154</v>
      </c>
      <c r="E447" s="222" t="s">
        <v>2018</v>
      </c>
      <c r="F447" s="223" t="s">
        <v>2019</v>
      </c>
      <c r="G447" s="224" t="s">
        <v>297</v>
      </c>
      <c r="H447" s="225">
        <v>1.8</v>
      </c>
      <c r="I447" s="226"/>
      <c r="J447" s="227">
        <f>ROUND(I447*H447,2)</f>
        <v>0</v>
      </c>
      <c r="K447" s="223" t="s">
        <v>21</v>
      </c>
      <c r="L447" s="47"/>
      <c r="M447" s="228" t="s">
        <v>21</v>
      </c>
      <c r="N447" s="229" t="s">
        <v>44</v>
      </c>
      <c r="O447" s="87"/>
      <c r="P447" s="230">
        <f>O447*H447</f>
        <v>0</v>
      </c>
      <c r="Q447" s="230">
        <v>0.0038500000000000001</v>
      </c>
      <c r="R447" s="230">
        <f>Q447*H447</f>
        <v>0.0069300000000000004</v>
      </c>
      <c r="S447" s="230">
        <v>0</v>
      </c>
      <c r="T447" s="231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32" t="s">
        <v>271</v>
      </c>
      <c r="AT447" s="232" t="s">
        <v>154</v>
      </c>
      <c r="AU447" s="232" t="s">
        <v>83</v>
      </c>
      <c r="AY447" s="19" t="s">
        <v>151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9" t="s">
        <v>81</v>
      </c>
      <c r="BK447" s="233">
        <f>ROUND(I447*H447,2)</f>
        <v>0</v>
      </c>
      <c r="BL447" s="19" t="s">
        <v>271</v>
      </c>
      <c r="BM447" s="232" t="s">
        <v>2020</v>
      </c>
    </row>
    <row r="448" s="2" customFormat="1">
      <c r="A448" s="41"/>
      <c r="B448" s="42"/>
      <c r="C448" s="43"/>
      <c r="D448" s="234" t="s">
        <v>161</v>
      </c>
      <c r="E448" s="43"/>
      <c r="F448" s="235" t="s">
        <v>2019</v>
      </c>
      <c r="G448" s="43"/>
      <c r="H448" s="43"/>
      <c r="I448" s="139"/>
      <c r="J448" s="43"/>
      <c r="K448" s="43"/>
      <c r="L448" s="47"/>
      <c r="M448" s="236"/>
      <c r="N448" s="237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19" t="s">
        <v>161</v>
      </c>
      <c r="AU448" s="19" t="s">
        <v>83</v>
      </c>
    </row>
    <row r="449" s="2" customFormat="1" ht="21.75" customHeight="1">
      <c r="A449" s="41"/>
      <c r="B449" s="42"/>
      <c r="C449" s="221" t="s">
        <v>656</v>
      </c>
      <c r="D449" s="221" t="s">
        <v>154</v>
      </c>
      <c r="E449" s="222" t="s">
        <v>885</v>
      </c>
      <c r="F449" s="223" t="s">
        <v>886</v>
      </c>
      <c r="G449" s="224" t="s">
        <v>180</v>
      </c>
      <c r="H449" s="225">
        <v>2.7450000000000001</v>
      </c>
      <c r="I449" s="226"/>
      <c r="J449" s="227">
        <f>ROUND(I449*H449,2)</f>
        <v>0</v>
      </c>
      <c r="K449" s="223" t="s">
        <v>158</v>
      </c>
      <c r="L449" s="47"/>
      <c r="M449" s="228" t="s">
        <v>21</v>
      </c>
      <c r="N449" s="229" t="s">
        <v>44</v>
      </c>
      <c r="O449" s="87"/>
      <c r="P449" s="230">
        <f>O449*H449</f>
        <v>0</v>
      </c>
      <c r="Q449" s="230">
        <v>0</v>
      </c>
      <c r="R449" s="230">
        <f>Q449*H449</f>
        <v>0</v>
      </c>
      <c r="S449" s="230">
        <v>0.017999999999999999</v>
      </c>
      <c r="T449" s="231">
        <f>S449*H449</f>
        <v>0.049409999999999996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32" t="s">
        <v>271</v>
      </c>
      <c r="AT449" s="232" t="s">
        <v>154</v>
      </c>
      <c r="AU449" s="232" t="s">
        <v>83</v>
      </c>
      <c r="AY449" s="19" t="s">
        <v>151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9" t="s">
        <v>81</v>
      </c>
      <c r="BK449" s="233">
        <f>ROUND(I449*H449,2)</f>
        <v>0</v>
      </c>
      <c r="BL449" s="19" t="s">
        <v>271</v>
      </c>
      <c r="BM449" s="232" t="s">
        <v>2021</v>
      </c>
    </row>
    <row r="450" s="2" customFormat="1">
      <c r="A450" s="41"/>
      <c r="B450" s="42"/>
      <c r="C450" s="43"/>
      <c r="D450" s="234" t="s">
        <v>161</v>
      </c>
      <c r="E450" s="43"/>
      <c r="F450" s="235" t="s">
        <v>888</v>
      </c>
      <c r="G450" s="43"/>
      <c r="H450" s="43"/>
      <c r="I450" s="139"/>
      <c r="J450" s="43"/>
      <c r="K450" s="43"/>
      <c r="L450" s="47"/>
      <c r="M450" s="236"/>
      <c r="N450" s="237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9" t="s">
        <v>161</v>
      </c>
      <c r="AU450" s="19" t="s">
        <v>83</v>
      </c>
    </row>
    <row r="451" s="15" customFormat="1">
      <c r="A451" s="15"/>
      <c r="B451" s="260"/>
      <c r="C451" s="261"/>
      <c r="D451" s="234" t="s">
        <v>163</v>
      </c>
      <c r="E451" s="262" t="s">
        <v>21</v>
      </c>
      <c r="F451" s="263" t="s">
        <v>889</v>
      </c>
      <c r="G451" s="261"/>
      <c r="H451" s="262" t="s">
        <v>21</v>
      </c>
      <c r="I451" s="264"/>
      <c r="J451" s="261"/>
      <c r="K451" s="261"/>
      <c r="L451" s="265"/>
      <c r="M451" s="266"/>
      <c r="N451" s="267"/>
      <c r="O451" s="267"/>
      <c r="P451" s="267"/>
      <c r="Q451" s="267"/>
      <c r="R451" s="267"/>
      <c r="S451" s="267"/>
      <c r="T451" s="268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9" t="s">
        <v>163</v>
      </c>
      <c r="AU451" s="269" t="s">
        <v>83</v>
      </c>
      <c r="AV451" s="15" t="s">
        <v>81</v>
      </c>
      <c r="AW451" s="15" t="s">
        <v>35</v>
      </c>
      <c r="AX451" s="15" t="s">
        <v>73</v>
      </c>
      <c r="AY451" s="269" t="s">
        <v>151</v>
      </c>
    </row>
    <row r="452" s="13" customFormat="1">
      <c r="A452" s="13"/>
      <c r="B452" s="238"/>
      <c r="C452" s="239"/>
      <c r="D452" s="234" t="s">
        <v>163</v>
      </c>
      <c r="E452" s="240" t="s">
        <v>21</v>
      </c>
      <c r="F452" s="241" t="s">
        <v>2022</v>
      </c>
      <c r="G452" s="239"/>
      <c r="H452" s="242">
        <v>2.7450000000000001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163</v>
      </c>
      <c r="AU452" s="248" t="s">
        <v>83</v>
      </c>
      <c r="AV452" s="13" t="s">
        <v>83</v>
      </c>
      <c r="AW452" s="13" t="s">
        <v>35</v>
      </c>
      <c r="AX452" s="13" t="s">
        <v>73</v>
      </c>
      <c r="AY452" s="248" t="s">
        <v>151</v>
      </c>
    </row>
    <row r="453" s="14" customFormat="1">
      <c r="A453" s="14"/>
      <c r="B453" s="249"/>
      <c r="C453" s="250"/>
      <c r="D453" s="234" t="s">
        <v>163</v>
      </c>
      <c r="E453" s="251" t="s">
        <v>21</v>
      </c>
      <c r="F453" s="252" t="s">
        <v>177</v>
      </c>
      <c r="G453" s="250"/>
      <c r="H453" s="253">
        <v>2.7450000000000001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9" t="s">
        <v>163</v>
      </c>
      <c r="AU453" s="259" t="s">
        <v>83</v>
      </c>
      <c r="AV453" s="14" t="s">
        <v>159</v>
      </c>
      <c r="AW453" s="14" t="s">
        <v>35</v>
      </c>
      <c r="AX453" s="14" t="s">
        <v>81</v>
      </c>
      <c r="AY453" s="259" t="s">
        <v>151</v>
      </c>
    </row>
    <row r="454" s="2" customFormat="1" ht="33" customHeight="1">
      <c r="A454" s="41"/>
      <c r="B454" s="42"/>
      <c r="C454" s="221" t="s">
        <v>661</v>
      </c>
      <c r="D454" s="221" t="s">
        <v>154</v>
      </c>
      <c r="E454" s="222" t="s">
        <v>573</v>
      </c>
      <c r="F454" s="223" t="s">
        <v>574</v>
      </c>
      <c r="G454" s="224" t="s">
        <v>157</v>
      </c>
      <c r="H454" s="225">
        <v>1</v>
      </c>
      <c r="I454" s="226"/>
      <c r="J454" s="227">
        <f>ROUND(I454*H454,2)</f>
        <v>0</v>
      </c>
      <c r="K454" s="223" t="s">
        <v>21</v>
      </c>
      <c r="L454" s="47"/>
      <c r="M454" s="228" t="s">
        <v>21</v>
      </c>
      <c r="N454" s="229" t="s">
        <v>44</v>
      </c>
      <c r="O454" s="87"/>
      <c r="P454" s="230">
        <f>O454*H454</f>
        <v>0</v>
      </c>
      <c r="Q454" s="230">
        <v>0.046129999999999997</v>
      </c>
      <c r="R454" s="230">
        <f>Q454*H454</f>
        <v>0.046129999999999997</v>
      </c>
      <c r="S454" s="230">
        <v>0</v>
      </c>
      <c r="T454" s="231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32" t="s">
        <v>271</v>
      </c>
      <c r="AT454" s="232" t="s">
        <v>154</v>
      </c>
      <c r="AU454" s="232" t="s">
        <v>83</v>
      </c>
      <c r="AY454" s="19" t="s">
        <v>151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9" t="s">
        <v>81</v>
      </c>
      <c r="BK454" s="233">
        <f>ROUND(I454*H454,2)</f>
        <v>0</v>
      </c>
      <c r="BL454" s="19" t="s">
        <v>271</v>
      </c>
      <c r="BM454" s="232" t="s">
        <v>2023</v>
      </c>
    </row>
    <row r="455" s="2" customFormat="1">
      <c r="A455" s="41"/>
      <c r="B455" s="42"/>
      <c r="C455" s="43"/>
      <c r="D455" s="234" t="s">
        <v>161</v>
      </c>
      <c r="E455" s="43"/>
      <c r="F455" s="235" t="s">
        <v>576</v>
      </c>
      <c r="G455" s="43"/>
      <c r="H455" s="43"/>
      <c r="I455" s="139"/>
      <c r="J455" s="43"/>
      <c r="K455" s="43"/>
      <c r="L455" s="47"/>
      <c r="M455" s="236"/>
      <c r="N455" s="237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9" t="s">
        <v>161</v>
      </c>
      <c r="AU455" s="19" t="s">
        <v>83</v>
      </c>
    </row>
    <row r="456" s="13" customFormat="1">
      <c r="A456" s="13"/>
      <c r="B456" s="238"/>
      <c r="C456" s="239"/>
      <c r="D456" s="234" t="s">
        <v>163</v>
      </c>
      <c r="E456" s="240" t="s">
        <v>21</v>
      </c>
      <c r="F456" s="241" t="s">
        <v>2024</v>
      </c>
      <c r="G456" s="239"/>
      <c r="H456" s="242">
        <v>1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163</v>
      </c>
      <c r="AU456" s="248" t="s">
        <v>83</v>
      </c>
      <c r="AV456" s="13" t="s">
        <v>83</v>
      </c>
      <c r="AW456" s="13" t="s">
        <v>35</v>
      </c>
      <c r="AX456" s="13" t="s">
        <v>81</v>
      </c>
      <c r="AY456" s="248" t="s">
        <v>151</v>
      </c>
    </row>
    <row r="457" s="2" customFormat="1" ht="16.5" customHeight="1">
      <c r="A457" s="41"/>
      <c r="B457" s="42"/>
      <c r="C457" s="221" t="s">
        <v>667</v>
      </c>
      <c r="D457" s="221" t="s">
        <v>154</v>
      </c>
      <c r="E457" s="222" t="s">
        <v>578</v>
      </c>
      <c r="F457" s="223" t="s">
        <v>579</v>
      </c>
      <c r="G457" s="224" t="s">
        <v>180</v>
      </c>
      <c r="H457" s="225">
        <v>22.527999999999999</v>
      </c>
      <c r="I457" s="226"/>
      <c r="J457" s="227">
        <f>ROUND(I457*H457,2)</f>
        <v>0</v>
      </c>
      <c r="K457" s="223" t="s">
        <v>158</v>
      </c>
      <c r="L457" s="47"/>
      <c r="M457" s="228" t="s">
        <v>21</v>
      </c>
      <c r="N457" s="229" t="s">
        <v>44</v>
      </c>
      <c r="O457" s="87"/>
      <c r="P457" s="230">
        <f>O457*H457</f>
        <v>0</v>
      </c>
      <c r="Q457" s="230">
        <v>0</v>
      </c>
      <c r="R457" s="230">
        <f>Q457*H457</f>
        <v>0</v>
      </c>
      <c r="S457" s="230">
        <v>0</v>
      </c>
      <c r="T457" s="231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32" t="s">
        <v>271</v>
      </c>
      <c r="AT457" s="232" t="s">
        <v>154</v>
      </c>
      <c r="AU457" s="232" t="s">
        <v>83</v>
      </c>
      <c r="AY457" s="19" t="s">
        <v>151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9" t="s">
        <v>81</v>
      </c>
      <c r="BK457" s="233">
        <f>ROUND(I457*H457,2)</f>
        <v>0</v>
      </c>
      <c r="BL457" s="19" t="s">
        <v>271</v>
      </c>
      <c r="BM457" s="232" t="s">
        <v>2025</v>
      </c>
    </row>
    <row r="458" s="2" customFormat="1">
      <c r="A458" s="41"/>
      <c r="B458" s="42"/>
      <c r="C458" s="43"/>
      <c r="D458" s="234" t="s">
        <v>161</v>
      </c>
      <c r="E458" s="43"/>
      <c r="F458" s="235" t="s">
        <v>581</v>
      </c>
      <c r="G458" s="43"/>
      <c r="H458" s="43"/>
      <c r="I458" s="139"/>
      <c r="J458" s="43"/>
      <c r="K458" s="43"/>
      <c r="L458" s="47"/>
      <c r="M458" s="236"/>
      <c r="N458" s="237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161</v>
      </c>
      <c r="AU458" s="19" t="s">
        <v>83</v>
      </c>
    </row>
    <row r="459" s="15" customFormat="1">
      <c r="A459" s="15"/>
      <c r="B459" s="260"/>
      <c r="C459" s="261"/>
      <c r="D459" s="234" t="s">
        <v>163</v>
      </c>
      <c r="E459" s="262" t="s">
        <v>21</v>
      </c>
      <c r="F459" s="263" t="s">
        <v>1613</v>
      </c>
      <c r="G459" s="261"/>
      <c r="H459" s="262" t="s">
        <v>21</v>
      </c>
      <c r="I459" s="264"/>
      <c r="J459" s="261"/>
      <c r="K459" s="261"/>
      <c r="L459" s="265"/>
      <c r="M459" s="266"/>
      <c r="N459" s="267"/>
      <c r="O459" s="267"/>
      <c r="P459" s="267"/>
      <c r="Q459" s="267"/>
      <c r="R459" s="267"/>
      <c r="S459" s="267"/>
      <c r="T459" s="268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9" t="s">
        <v>163</v>
      </c>
      <c r="AU459" s="269" t="s">
        <v>83</v>
      </c>
      <c r="AV459" s="15" t="s">
        <v>81</v>
      </c>
      <c r="AW459" s="15" t="s">
        <v>35</v>
      </c>
      <c r="AX459" s="15" t="s">
        <v>73</v>
      </c>
      <c r="AY459" s="269" t="s">
        <v>151</v>
      </c>
    </row>
    <row r="460" s="13" customFormat="1">
      <c r="A460" s="13"/>
      <c r="B460" s="238"/>
      <c r="C460" s="239"/>
      <c r="D460" s="234" t="s">
        <v>163</v>
      </c>
      <c r="E460" s="240" t="s">
        <v>21</v>
      </c>
      <c r="F460" s="241" t="s">
        <v>2026</v>
      </c>
      <c r="G460" s="239"/>
      <c r="H460" s="242">
        <v>3.4199999999999999</v>
      </c>
      <c r="I460" s="243"/>
      <c r="J460" s="239"/>
      <c r="K460" s="239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163</v>
      </c>
      <c r="AU460" s="248" t="s">
        <v>83</v>
      </c>
      <c r="AV460" s="13" t="s">
        <v>83</v>
      </c>
      <c r="AW460" s="13" t="s">
        <v>35</v>
      </c>
      <c r="AX460" s="13" t="s">
        <v>73</v>
      </c>
      <c r="AY460" s="248" t="s">
        <v>151</v>
      </c>
    </row>
    <row r="461" s="13" customFormat="1">
      <c r="A461" s="13"/>
      <c r="B461" s="238"/>
      <c r="C461" s="239"/>
      <c r="D461" s="234" t="s">
        <v>163</v>
      </c>
      <c r="E461" s="240" t="s">
        <v>21</v>
      </c>
      <c r="F461" s="241" t="s">
        <v>2027</v>
      </c>
      <c r="G461" s="239"/>
      <c r="H461" s="242">
        <v>3.3399999999999999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163</v>
      </c>
      <c r="AU461" s="248" t="s">
        <v>83</v>
      </c>
      <c r="AV461" s="13" t="s">
        <v>83</v>
      </c>
      <c r="AW461" s="13" t="s">
        <v>35</v>
      </c>
      <c r="AX461" s="13" t="s">
        <v>73</v>
      </c>
      <c r="AY461" s="248" t="s">
        <v>151</v>
      </c>
    </row>
    <row r="462" s="13" customFormat="1">
      <c r="A462" s="13"/>
      <c r="B462" s="238"/>
      <c r="C462" s="239"/>
      <c r="D462" s="234" t="s">
        <v>163</v>
      </c>
      <c r="E462" s="240" t="s">
        <v>21</v>
      </c>
      <c r="F462" s="241" t="s">
        <v>2028</v>
      </c>
      <c r="G462" s="239"/>
      <c r="H462" s="242">
        <v>1.109</v>
      </c>
      <c r="I462" s="243"/>
      <c r="J462" s="239"/>
      <c r="K462" s="239"/>
      <c r="L462" s="244"/>
      <c r="M462" s="245"/>
      <c r="N462" s="246"/>
      <c r="O462" s="246"/>
      <c r="P462" s="246"/>
      <c r="Q462" s="246"/>
      <c r="R462" s="246"/>
      <c r="S462" s="246"/>
      <c r="T462" s="24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8" t="s">
        <v>163</v>
      </c>
      <c r="AU462" s="248" t="s">
        <v>83</v>
      </c>
      <c r="AV462" s="13" t="s">
        <v>83</v>
      </c>
      <c r="AW462" s="13" t="s">
        <v>35</v>
      </c>
      <c r="AX462" s="13" t="s">
        <v>73</v>
      </c>
      <c r="AY462" s="248" t="s">
        <v>151</v>
      </c>
    </row>
    <row r="463" s="13" customFormat="1">
      <c r="A463" s="13"/>
      <c r="B463" s="238"/>
      <c r="C463" s="239"/>
      <c r="D463" s="234" t="s">
        <v>163</v>
      </c>
      <c r="E463" s="240" t="s">
        <v>21</v>
      </c>
      <c r="F463" s="241" t="s">
        <v>2029</v>
      </c>
      <c r="G463" s="239"/>
      <c r="H463" s="242">
        <v>2.6349999999999998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163</v>
      </c>
      <c r="AU463" s="248" t="s">
        <v>83</v>
      </c>
      <c r="AV463" s="13" t="s">
        <v>83</v>
      </c>
      <c r="AW463" s="13" t="s">
        <v>35</v>
      </c>
      <c r="AX463" s="13" t="s">
        <v>73</v>
      </c>
      <c r="AY463" s="248" t="s">
        <v>151</v>
      </c>
    </row>
    <row r="464" s="13" customFormat="1">
      <c r="A464" s="13"/>
      <c r="B464" s="238"/>
      <c r="C464" s="239"/>
      <c r="D464" s="234" t="s">
        <v>163</v>
      </c>
      <c r="E464" s="240" t="s">
        <v>21</v>
      </c>
      <c r="F464" s="241" t="s">
        <v>2030</v>
      </c>
      <c r="G464" s="239"/>
      <c r="H464" s="242">
        <v>3.4849999999999999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163</v>
      </c>
      <c r="AU464" s="248" t="s">
        <v>83</v>
      </c>
      <c r="AV464" s="13" t="s">
        <v>83</v>
      </c>
      <c r="AW464" s="13" t="s">
        <v>35</v>
      </c>
      <c r="AX464" s="13" t="s">
        <v>73</v>
      </c>
      <c r="AY464" s="248" t="s">
        <v>151</v>
      </c>
    </row>
    <row r="465" s="16" customFormat="1">
      <c r="A465" s="16"/>
      <c r="B465" s="270"/>
      <c r="C465" s="271"/>
      <c r="D465" s="234" t="s">
        <v>163</v>
      </c>
      <c r="E465" s="272" t="s">
        <v>21</v>
      </c>
      <c r="F465" s="273" t="s">
        <v>250</v>
      </c>
      <c r="G465" s="271"/>
      <c r="H465" s="274">
        <v>13.988999999999999</v>
      </c>
      <c r="I465" s="275"/>
      <c r="J465" s="271"/>
      <c r="K465" s="271"/>
      <c r="L465" s="276"/>
      <c r="M465" s="277"/>
      <c r="N465" s="278"/>
      <c r="O465" s="278"/>
      <c r="P465" s="278"/>
      <c r="Q465" s="278"/>
      <c r="R465" s="278"/>
      <c r="S465" s="278"/>
      <c r="T465" s="279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80" t="s">
        <v>163</v>
      </c>
      <c r="AU465" s="280" t="s">
        <v>83</v>
      </c>
      <c r="AV465" s="16" t="s">
        <v>152</v>
      </c>
      <c r="AW465" s="16" t="s">
        <v>35</v>
      </c>
      <c r="AX465" s="16" t="s">
        <v>73</v>
      </c>
      <c r="AY465" s="280" t="s">
        <v>151</v>
      </c>
    </row>
    <row r="466" s="15" customFormat="1">
      <c r="A466" s="15"/>
      <c r="B466" s="260"/>
      <c r="C466" s="261"/>
      <c r="D466" s="234" t="s">
        <v>163</v>
      </c>
      <c r="E466" s="262" t="s">
        <v>21</v>
      </c>
      <c r="F466" s="263" t="s">
        <v>1627</v>
      </c>
      <c r="G466" s="261"/>
      <c r="H466" s="262" t="s">
        <v>21</v>
      </c>
      <c r="I466" s="264"/>
      <c r="J466" s="261"/>
      <c r="K466" s="261"/>
      <c r="L466" s="265"/>
      <c r="M466" s="266"/>
      <c r="N466" s="267"/>
      <c r="O466" s="267"/>
      <c r="P466" s="267"/>
      <c r="Q466" s="267"/>
      <c r="R466" s="267"/>
      <c r="S466" s="267"/>
      <c r="T466" s="268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9" t="s">
        <v>163</v>
      </c>
      <c r="AU466" s="269" t="s">
        <v>83</v>
      </c>
      <c r="AV466" s="15" t="s">
        <v>81</v>
      </c>
      <c r="AW466" s="15" t="s">
        <v>35</v>
      </c>
      <c r="AX466" s="15" t="s">
        <v>73</v>
      </c>
      <c r="AY466" s="269" t="s">
        <v>151</v>
      </c>
    </row>
    <row r="467" s="13" customFormat="1">
      <c r="A467" s="13"/>
      <c r="B467" s="238"/>
      <c r="C467" s="239"/>
      <c r="D467" s="234" t="s">
        <v>163</v>
      </c>
      <c r="E467" s="240" t="s">
        <v>21</v>
      </c>
      <c r="F467" s="241" t="s">
        <v>2031</v>
      </c>
      <c r="G467" s="239"/>
      <c r="H467" s="242">
        <v>3.1680000000000001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163</v>
      </c>
      <c r="AU467" s="248" t="s">
        <v>83</v>
      </c>
      <c r="AV467" s="13" t="s">
        <v>83</v>
      </c>
      <c r="AW467" s="13" t="s">
        <v>35</v>
      </c>
      <c r="AX467" s="13" t="s">
        <v>73</v>
      </c>
      <c r="AY467" s="248" t="s">
        <v>151</v>
      </c>
    </row>
    <row r="468" s="13" customFormat="1">
      <c r="A468" s="13"/>
      <c r="B468" s="238"/>
      <c r="C468" s="239"/>
      <c r="D468" s="234" t="s">
        <v>163</v>
      </c>
      <c r="E468" s="240" t="s">
        <v>21</v>
      </c>
      <c r="F468" s="241" t="s">
        <v>2032</v>
      </c>
      <c r="G468" s="239"/>
      <c r="H468" s="242">
        <v>2.6349999999999998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163</v>
      </c>
      <c r="AU468" s="248" t="s">
        <v>83</v>
      </c>
      <c r="AV468" s="13" t="s">
        <v>83</v>
      </c>
      <c r="AW468" s="13" t="s">
        <v>35</v>
      </c>
      <c r="AX468" s="13" t="s">
        <v>73</v>
      </c>
      <c r="AY468" s="248" t="s">
        <v>151</v>
      </c>
    </row>
    <row r="469" s="13" customFormat="1">
      <c r="A469" s="13"/>
      <c r="B469" s="238"/>
      <c r="C469" s="239"/>
      <c r="D469" s="234" t="s">
        <v>163</v>
      </c>
      <c r="E469" s="240" t="s">
        <v>21</v>
      </c>
      <c r="F469" s="241" t="s">
        <v>2033</v>
      </c>
      <c r="G469" s="239"/>
      <c r="H469" s="242">
        <v>2.7360000000000002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8" t="s">
        <v>163</v>
      </c>
      <c r="AU469" s="248" t="s">
        <v>83</v>
      </c>
      <c r="AV469" s="13" t="s">
        <v>83</v>
      </c>
      <c r="AW469" s="13" t="s">
        <v>35</v>
      </c>
      <c r="AX469" s="13" t="s">
        <v>73</v>
      </c>
      <c r="AY469" s="248" t="s">
        <v>151</v>
      </c>
    </row>
    <row r="470" s="16" customFormat="1">
      <c r="A470" s="16"/>
      <c r="B470" s="270"/>
      <c r="C470" s="271"/>
      <c r="D470" s="234" t="s">
        <v>163</v>
      </c>
      <c r="E470" s="272" t="s">
        <v>21</v>
      </c>
      <c r="F470" s="273" t="s">
        <v>250</v>
      </c>
      <c r="G470" s="271"/>
      <c r="H470" s="274">
        <v>8.5389999999999997</v>
      </c>
      <c r="I470" s="275"/>
      <c r="J470" s="271"/>
      <c r="K470" s="271"/>
      <c r="L470" s="276"/>
      <c r="M470" s="277"/>
      <c r="N470" s="278"/>
      <c r="O470" s="278"/>
      <c r="P470" s="278"/>
      <c r="Q470" s="278"/>
      <c r="R470" s="278"/>
      <c r="S470" s="278"/>
      <c r="T470" s="279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T470" s="280" t="s">
        <v>163</v>
      </c>
      <c r="AU470" s="280" t="s">
        <v>83</v>
      </c>
      <c r="AV470" s="16" t="s">
        <v>152</v>
      </c>
      <c r="AW470" s="16" t="s">
        <v>35</v>
      </c>
      <c r="AX470" s="16" t="s">
        <v>73</v>
      </c>
      <c r="AY470" s="280" t="s">
        <v>151</v>
      </c>
    </row>
    <row r="471" s="14" customFormat="1">
      <c r="A471" s="14"/>
      <c r="B471" s="249"/>
      <c r="C471" s="250"/>
      <c r="D471" s="234" t="s">
        <v>163</v>
      </c>
      <c r="E471" s="251" t="s">
        <v>21</v>
      </c>
      <c r="F471" s="252" t="s">
        <v>177</v>
      </c>
      <c r="G471" s="250"/>
      <c r="H471" s="253">
        <v>22.528000000000002</v>
      </c>
      <c r="I471" s="254"/>
      <c r="J471" s="250"/>
      <c r="K471" s="250"/>
      <c r="L471" s="255"/>
      <c r="M471" s="256"/>
      <c r="N471" s="257"/>
      <c r="O471" s="257"/>
      <c r="P471" s="257"/>
      <c r="Q471" s="257"/>
      <c r="R471" s="257"/>
      <c r="S471" s="257"/>
      <c r="T471" s="25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9" t="s">
        <v>163</v>
      </c>
      <c r="AU471" s="259" t="s">
        <v>83</v>
      </c>
      <c r="AV471" s="14" t="s">
        <v>159</v>
      </c>
      <c r="AW471" s="14" t="s">
        <v>35</v>
      </c>
      <c r="AX471" s="14" t="s">
        <v>81</v>
      </c>
      <c r="AY471" s="259" t="s">
        <v>151</v>
      </c>
    </row>
    <row r="472" s="2" customFormat="1" ht="21.75" customHeight="1">
      <c r="A472" s="41"/>
      <c r="B472" s="42"/>
      <c r="C472" s="281" t="s">
        <v>675</v>
      </c>
      <c r="D472" s="281" t="s">
        <v>407</v>
      </c>
      <c r="E472" s="282" t="s">
        <v>584</v>
      </c>
      <c r="F472" s="283" t="s">
        <v>585</v>
      </c>
      <c r="G472" s="284" t="s">
        <v>173</v>
      </c>
      <c r="H472" s="285">
        <v>0.29499999999999998</v>
      </c>
      <c r="I472" s="286"/>
      <c r="J472" s="287">
        <f>ROUND(I472*H472,2)</f>
        <v>0</v>
      </c>
      <c r="K472" s="283" t="s">
        <v>158</v>
      </c>
      <c r="L472" s="288"/>
      <c r="M472" s="289" t="s">
        <v>21</v>
      </c>
      <c r="N472" s="290" t="s">
        <v>44</v>
      </c>
      <c r="O472" s="87"/>
      <c r="P472" s="230">
        <f>O472*H472</f>
        <v>0</v>
      </c>
      <c r="Q472" s="230">
        <v>0.55000000000000004</v>
      </c>
      <c r="R472" s="230">
        <f>Q472*H472</f>
        <v>0.16225000000000001</v>
      </c>
      <c r="S472" s="230">
        <v>0</v>
      </c>
      <c r="T472" s="231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32" t="s">
        <v>372</v>
      </c>
      <c r="AT472" s="232" t="s">
        <v>407</v>
      </c>
      <c r="AU472" s="232" t="s">
        <v>83</v>
      </c>
      <c r="AY472" s="19" t="s">
        <v>151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9" t="s">
        <v>81</v>
      </c>
      <c r="BK472" s="233">
        <f>ROUND(I472*H472,2)</f>
        <v>0</v>
      </c>
      <c r="BL472" s="19" t="s">
        <v>271</v>
      </c>
      <c r="BM472" s="232" t="s">
        <v>2034</v>
      </c>
    </row>
    <row r="473" s="2" customFormat="1">
      <c r="A473" s="41"/>
      <c r="B473" s="42"/>
      <c r="C473" s="43"/>
      <c r="D473" s="234" t="s">
        <v>161</v>
      </c>
      <c r="E473" s="43"/>
      <c r="F473" s="235" t="s">
        <v>585</v>
      </c>
      <c r="G473" s="43"/>
      <c r="H473" s="43"/>
      <c r="I473" s="139"/>
      <c r="J473" s="43"/>
      <c r="K473" s="43"/>
      <c r="L473" s="47"/>
      <c r="M473" s="236"/>
      <c r="N473" s="237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9" t="s">
        <v>161</v>
      </c>
      <c r="AU473" s="19" t="s">
        <v>83</v>
      </c>
    </row>
    <row r="474" s="13" customFormat="1">
      <c r="A474" s="13"/>
      <c r="B474" s="238"/>
      <c r="C474" s="239"/>
      <c r="D474" s="234" t="s">
        <v>163</v>
      </c>
      <c r="E474" s="240" t="s">
        <v>21</v>
      </c>
      <c r="F474" s="241" t="s">
        <v>2035</v>
      </c>
      <c r="G474" s="239"/>
      <c r="H474" s="242">
        <v>0.27300000000000002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8" t="s">
        <v>163</v>
      </c>
      <c r="AU474" s="248" t="s">
        <v>83</v>
      </c>
      <c r="AV474" s="13" t="s">
        <v>83</v>
      </c>
      <c r="AW474" s="13" t="s">
        <v>35</v>
      </c>
      <c r="AX474" s="13" t="s">
        <v>81</v>
      </c>
      <c r="AY474" s="248" t="s">
        <v>151</v>
      </c>
    </row>
    <row r="475" s="13" customFormat="1">
      <c r="A475" s="13"/>
      <c r="B475" s="238"/>
      <c r="C475" s="239"/>
      <c r="D475" s="234" t="s">
        <v>163</v>
      </c>
      <c r="E475" s="239"/>
      <c r="F475" s="241" t="s">
        <v>2036</v>
      </c>
      <c r="G475" s="239"/>
      <c r="H475" s="242">
        <v>0.29499999999999998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163</v>
      </c>
      <c r="AU475" s="248" t="s">
        <v>83</v>
      </c>
      <c r="AV475" s="13" t="s">
        <v>83</v>
      </c>
      <c r="AW475" s="13" t="s">
        <v>4</v>
      </c>
      <c r="AX475" s="13" t="s">
        <v>81</v>
      </c>
      <c r="AY475" s="248" t="s">
        <v>151</v>
      </c>
    </row>
    <row r="476" s="2" customFormat="1" ht="21.75" customHeight="1">
      <c r="A476" s="41"/>
      <c r="B476" s="42"/>
      <c r="C476" s="221" t="s">
        <v>684</v>
      </c>
      <c r="D476" s="221" t="s">
        <v>154</v>
      </c>
      <c r="E476" s="222" t="s">
        <v>590</v>
      </c>
      <c r="F476" s="223" t="s">
        <v>591</v>
      </c>
      <c r="G476" s="224" t="s">
        <v>297</v>
      </c>
      <c r="H476" s="225">
        <v>62.539999999999999</v>
      </c>
      <c r="I476" s="226"/>
      <c r="J476" s="227">
        <f>ROUND(I476*H476,2)</f>
        <v>0</v>
      </c>
      <c r="K476" s="223" t="s">
        <v>21</v>
      </c>
      <c r="L476" s="47"/>
      <c r="M476" s="228" t="s">
        <v>21</v>
      </c>
      <c r="N476" s="229" t="s">
        <v>44</v>
      </c>
      <c r="O476" s="87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32" t="s">
        <v>271</v>
      </c>
      <c r="AT476" s="232" t="s">
        <v>154</v>
      </c>
      <c r="AU476" s="232" t="s">
        <v>83</v>
      </c>
      <c r="AY476" s="19" t="s">
        <v>151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9" t="s">
        <v>81</v>
      </c>
      <c r="BK476" s="233">
        <f>ROUND(I476*H476,2)</f>
        <v>0</v>
      </c>
      <c r="BL476" s="19" t="s">
        <v>271</v>
      </c>
      <c r="BM476" s="232" t="s">
        <v>2037</v>
      </c>
    </row>
    <row r="477" s="2" customFormat="1">
      <c r="A477" s="41"/>
      <c r="B477" s="42"/>
      <c r="C477" s="43"/>
      <c r="D477" s="234" t="s">
        <v>161</v>
      </c>
      <c r="E477" s="43"/>
      <c r="F477" s="235" t="s">
        <v>591</v>
      </c>
      <c r="G477" s="43"/>
      <c r="H477" s="43"/>
      <c r="I477" s="139"/>
      <c r="J477" s="43"/>
      <c r="K477" s="43"/>
      <c r="L477" s="47"/>
      <c r="M477" s="236"/>
      <c r="N477" s="237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9" t="s">
        <v>161</v>
      </c>
      <c r="AU477" s="19" t="s">
        <v>83</v>
      </c>
    </row>
    <row r="478" s="15" customFormat="1">
      <c r="A478" s="15"/>
      <c r="B478" s="260"/>
      <c r="C478" s="261"/>
      <c r="D478" s="234" t="s">
        <v>163</v>
      </c>
      <c r="E478" s="262" t="s">
        <v>21</v>
      </c>
      <c r="F478" s="263" t="s">
        <v>897</v>
      </c>
      <c r="G478" s="261"/>
      <c r="H478" s="262" t="s">
        <v>21</v>
      </c>
      <c r="I478" s="264"/>
      <c r="J478" s="261"/>
      <c r="K478" s="261"/>
      <c r="L478" s="265"/>
      <c r="M478" s="266"/>
      <c r="N478" s="267"/>
      <c r="O478" s="267"/>
      <c r="P478" s="267"/>
      <c r="Q478" s="267"/>
      <c r="R478" s="267"/>
      <c r="S478" s="267"/>
      <c r="T478" s="268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9" t="s">
        <v>163</v>
      </c>
      <c r="AU478" s="269" t="s">
        <v>83</v>
      </c>
      <c r="AV478" s="15" t="s">
        <v>81</v>
      </c>
      <c r="AW478" s="15" t="s">
        <v>35</v>
      </c>
      <c r="AX478" s="15" t="s">
        <v>73</v>
      </c>
      <c r="AY478" s="269" t="s">
        <v>151</v>
      </c>
    </row>
    <row r="479" s="13" customFormat="1">
      <c r="A479" s="13"/>
      <c r="B479" s="238"/>
      <c r="C479" s="239"/>
      <c r="D479" s="234" t="s">
        <v>163</v>
      </c>
      <c r="E479" s="240" t="s">
        <v>21</v>
      </c>
      <c r="F479" s="241" t="s">
        <v>2038</v>
      </c>
      <c r="G479" s="239"/>
      <c r="H479" s="242">
        <v>4.0800000000000001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163</v>
      </c>
      <c r="AU479" s="248" t="s">
        <v>83</v>
      </c>
      <c r="AV479" s="13" t="s">
        <v>83</v>
      </c>
      <c r="AW479" s="13" t="s">
        <v>35</v>
      </c>
      <c r="AX479" s="13" t="s">
        <v>73</v>
      </c>
      <c r="AY479" s="248" t="s">
        <v>151</v>
      </c>
    </row>
    <row r="480" s="13" customFormat="1">
      <c r="A480" s="13"/>
      <c r="B480" s="238"/>
      <c r="C480" s="239"/>
      <c r="D480" s="234" t="s">
        <v>163</v>
      </c>
      <c r="E480" s="240" t="s">
        <v>21</v>
      </c>
      <c r="F480" s="241" t="s">
        <v>2039</v>
      </c>
      <c r="G480" s="239"/>
      <c r="H480" s="242">
        <v>8.8000000000000007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163</v>
      </c>
      <c r="AU480" s="248" t="s">
        <v>83</v>
      </c>
      <c r="AV480" s="13" t="s">
        <v>83</v>
      </c>
      <c r="AW480" s="13" t="s">
        <v>35</v>
      </c>
      <c r="AX480" s="13" t="s">
        <v>73</v>
      </c>
      <c r="AY480" s="248" t="s">
        <v>151</v>
      </c>
    </row>
    <row r="481" s="13" customFormat="1">
      <c r="A481" s="13"/>
      <c r="B481" s="238"/>
      <c r="C481" s="239"/>
      <c r="D481" s="234" t="s">
        <v>163</v>
      </c>
      <c r="E481" s="240" t="s">
        <v>21</v>
      </c>
      <c r="F481" s="241" t="s">
        <v>2040</v>
      </c>
      <c r="G481" s="239"/>
      <c r="H481" s="242">
        <v>7.3200000000000003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8" t="s">
        <v>163</v>
      </c>
      <c r="AU481" s="248" t="s">
        <v>83</v>
      </c>
      <c r="AV481" s="13" t="s">
        <v>83</v>
      </c>
      <c r="AW481" s="13" t="s">
        <v>35</v>
      </c>
      <c r="AX481" s="13" t="s">
        <v>73</v>
      </c>
      <c r="AY481" s="248" t="s">
        <v>151</v>
      </c>
    </row>
    <row r="482" s="13" customFormat="1">
      <c r="A482" s="13"/>
      <c r="B482" s="238"/>
      <c r="C482" s="239"/>
      <c r="D482" s="234" t="s">
        <v>163</v>
      </c>
      <c r="E482" s="240" t="s">
        <v>21</v>
      </c>
      <c r="F482" s="241" t="s">
        <v>2041</v>
      </c>
      <c r="G482" s="239"/>
      <c r="H482" s="242">
        <v>7.5999999999999996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8" t="s">
        <v>163</v>
      </c>
      <c r="AU482" s="248" t="s">
        <v>83</v>
      </c>
      <c r="AV482" s="13" t="s">
        <v>83</v>
      </c>
      <c r="AW482" s="13" t="s">
        <v>35</v>
      </c>
      <c r="AX482" s="13" t="s">
        <v>73</v>
      </c>
      <c r="AY482" s="248" t="s">
        <v>151</v>
      </c>
    </row>
    <row r="483" s="13" customFormat="1">
      <c r="A483" s="13"/>
      <c r="B483" s="238"/>
      <c r="C483" s="239"/>
      <c r="D483" s="234" t="s">
        <v>163</v>
      </c>
      <c r="E483" s="240" t="s">
        <v>21</v>
      </c>
      <c r="F483" s="241" t="s">
        <v>2042</v>
      </c>
      <c r="G483" s="239"/>
      <c r="H483" s="242">
        <v>7.3200000000000003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8" t="s">
        <v>163</v>
      </c>
      <c r="AU483" s="248" t="s">
        <v>83</v>
      </c>
      <c r="AV483" s="13" t="s">
        <v>83</v>
      </c>
      <c r="AW483" s="13" t="s">
        <v>35</v>
      </c>
      <c r="AX483" s="13" t="s">
        <v>73</v>
      </c>
      <c r="AY483" s="248" t="s">
        <v>151</v>
      </c>
    </row>
    <row r="484" s="16" customFormat="1">
      <c r="A484" s="16"/>
      <c r="B484" s="270"/>
      <c r="C484" s="271"/>
      <c r="D484" s="234" t="s">
        <v>163</v>
      </c>
      <c r="E484" s="272" t="s">
        <v>21</v>
      </c>
      <c r="F484" s="273" t="s">
        <v>250</v>
      </c>
      <c r="G484" s="271"/>
      <c r="H484" s="274">
        <v>35.120000000000005</v>
      </c>
      <c r="I484" s="275"/>
      <c r="J484" s="271"/>
      <c r="K484" s="271"/>
      <c r="L484" s="276"/>
      <c r="M484" s="277"/>
      <c r="N484" s="278"/>
      <c r="O484" s="278"/>
      <c r="P484" s="278"/>
      <c r="Q484" s="278"/>
      <c r="R484" s="278"/>
      <c r="S484" s="278"/>
      <c r="T484" s="279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80" t="s">
        <v>163</v>
      </c>
      <c r="AU484" s="280" t="s">
        <v>83</v>
      </c>
      <c r="AV484" s="16" t="s">
        <v>152</v>
      </c>
      <c r="AW484" s="16" t="s">
        <v>35</v>
      </c>
      <c r="AX484" s="16" t="s">
        <v>73</v>
      </c>
      <c r="AY484" s="280" t="s">
        <v>151</v>
      </c>
    </row>
    <row r="485" s="15" customFormat="1">
      <c r="A485" s="15"/>
      <c r="B485" s="260"/>
      <c r="C485" s="261"/>
      <c r="D485" s="234" t="s">
        <v>163</v>
      </c>
      <c r="E485" s="262" t="s">
        <v>21</v>
      </c>
      <c r="F485" s="263" t="s">
        <v>599</v>
      </c>
      <c r="G485" s="261"/>
      <c r="H485" s="262" t="s">
        <v>21</v>
      </c>
      <c r="I485" s="264"/>
      <c r="J485" s="261"/>
      <c r="K485" s="261"/>
      <c r="L485" s="265"/>
      <c r="M485" s="266"/>
      <c r="N485" s="267"/>
      <c r="O485" s="267"/>
      <c r="P485" s="267"/>
      <c r="Q485" s="267"/>
      <c r="R485" s="267"/>
      <c r="S485" s="267"/>
      <c r="T485" s="268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9" t="s">
        <v>163</v>
      </c>
      <c r="AU485" s="269" t="s">
        <v>83</v>
      </c>
      <c r="AV485" s="15" t="s">
        <v>81</v>
      </c>
      <c r="AW485" s="15" t="s">
        <v>35</v>
      </c>
      <c r="AX485" s="15" t="s">
        <v>73</v>
      </c>
      <c r="AY485" s="269" t="s">
        <v>151</v>
      </c>
    </row>
    <row r="486" s="13" customFormat="1">
      <c r="A486" s="13"/>
      <c r="B486" s="238"/>
      <c r="C486" s="239"/>
      <c r="D486" s="234" t="s">
        <v>163</v>
      </c>
      <c r="E486" s="240" t="s">
        <v>21</v>
      </c>
      <c r="F486" s="241" t="s">
        <v>2043</v>
      </c>
      <c r="G486" s="239"/>
      <c r="H486" s="242">
        <v>9.4399999999999995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163</v>
      </c>
      <c r="AU486" s="248" t="s">
        <v>83</v>
      </c>
      <c r="AV486" s="13" t="s">
        <v>83</v>
      </c>
      <c r="AW486" s="13" t="s">
        <v>35</v>
      </c>
      <c r="AX486" s="13" t="s">
        <v>73</v>
      </c>
      <c r="AY486" s="248" t="s">
        <v>151</v>
      </c>
    </row>
    <row r="487" s="13" customFormat="1">
      <c r="A487" s="13"/>
      <c r="B487" s="238"/>
      <c r="C487" s="239"/>
      <c r="D487" s="234" t="s">
        <v>163</v>
      </c>
      <c r="E487" s="240" t="s">
        <v>21</v>
      </c>
      <c r="F487" s="241" t="s">
        <v>2044</v>
      </c>
      <c r="G487" s="239"/>
      <c r="H487" s="242">
        <v>8.3000000000000007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163</v>
      </c>
      <c r="AU487" s="248" t="s">
        <v>83</v>
      </c>
      <c r="AV487" s="13" t="s">
        <v>83</v>
      </c>
      <c r="AW487" s="13" t="s">
        <v>35</v>
      </c>
      <c r="AX487" s="13" t="s">
        <v>73</v>
      </c>
      <c r="AY487" s="248" t="s">
        <v>151</v>
      </c>
    </row>
    <row r="488" s="13" customFormat="1">
      <c r="A488" s="13"/>
      <c r="B488" s="238"/>
      <c r="C488" s="239"/>
      <c r="D488" s="234" t="s">
        <v>163</v>
      </c>
      <c r="E488" s="240" t="s">
        <v>21</v>
      </c>
      <c r="F488" s="241" t="s">
        <v>2045</v>
      </c>
      <c r="G488" s="239"/>
      <c r="H488" s="242">
        <v>9.6799999999999997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8" t="s">
        <v>163</v>
      </c>
      <c r="AU488" s="248" t="s">
        <v>83</v>
      </c>
      <c r="AV488" s="13" t="s">
        <v>83</v>
      </c>
      <c r="AW488" s="13" t="s">
        <v>35</v>
      </c>
      <c r="AX488" s="13" t="s">
        <v>73</v>
      </c>
      <c r="AY488" s="248" t="s">
        <v>151</v>
      </c>
    </row>
    <row r="489" s="16" customFormat="1">
      <c r="A489" s="16"/>
      <c r="B489" s="270"/>
      <c r="C489" s="271"/>
      <c r="D489" s="234" t="s">
        <v>163</v>
      </c>
      <c r="E489" s="272" t="s">
        <v>21</v>
      </c>
      <c r="F489" s="273" t="s">
        <v>250</v>
      </c>
      <c r="G489" s="271"/>
      <c r="H489" s="274">
        <v>27.420000000000002</v>
      </c>
      <c r="I489" s="275"/>
      <c r="J489" s="271"/>
      <c r="K489" s="271"/>
      <c r="L489" s="276"/>
      <c r="M489" s="277"/>
      <c r="N489" s="278"/>
      <c r="O489" s="278"/>
      <c r="P489" s="278"/>
      <c r="Q489" s="278"/>
      <c r="R489" s="278"/>
      <c r="S489" s="278"/>
      <c r="T489" s="279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80" t="s">
        <v>163</v>
      </c>
      <c r="AU489" s="280" t="s">
        <v>83</v>
      </c>
      <c r="AV489" s="16" t="s">
        <v>152</v>
      </c>
      <c r="AW489" s="16" t="s">
        <v>35</v>
      </c>
      <c r="AX489" s="16" t="s">
        <v>73</v>
      </c>
      <c r="AY489" s="280" t="s">
        <v>151</v>
      </c>
    </row>
    <row r="490" s="14" customFormat="1">
      <c r="A490" s="14"/>
      <c r="B490" s="249"/>
      <c r="C490" s="250"/>
      <c r="D490" s="234" t="s">
        <v>163</v>
      </c>
      <c r="E490" s="251" t="s">
        <v>21</v>
      </c>
      <c r="F490" s="252" t="s">
        <v>177</v>
      </c>
      <c r="G490" s="250"/>
      <c r="H490" s="253">
        <v>62.539999999999999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9" t="s">
        <v>163</v>
      </c>
      <c r="AU490" s="259" t="s">
        <v>83</v>
      </c>
      <c r="AV490" s="14" t="s">
        <v>159</v>
      </c>
      <c r="AW490" s="14" t="s">
        <v>35</v>
      </c>
      <c r="AX490" s="14" t="s">
        <v>81</v>
      </c>
      <c r="AY490" s="259" t="s">
        <v>151</v>
      </c>
    </row>
    <row r="491" s="2" customFormat="1" ht="16.5" customHeight="1">
      <c r="A491" s="41"/>
      <c r="B491" s="42"/>
      <c r="C491" s="281" t="s">
        <v>689</v>
      </c>
      <c r="D491" s="281" t="s">
        <v>407</v>
      </c>
      <c r="E491" s="282" t="s">
        <v>596</v>
      </c>
      <c r="F491" s="283" t="s">
        <v>597</v>
      </c>
      <c r="G491" s="284" t="s">
        <v>173</v>
      </c>
      <c r="H491" s="285">
        <v>0.65900000000000003</v>
      </c>
      <c r="I491" s="286"/>
      <c r="J491" s="287">
        <f>ROUND(I491*H491,2)</f>
        <v>0</v>
      </c>
      <c r="K491" s="283" t="s">
        <v>158</v>
      </c>
      <c r="L491" s="288"/>
      <c r="M491" s="289" t="s">
        <v>21</v>
      </c>
      <c r="N491" s="290" t="s">
        <v>44</v>
      </c>
      <c r="O491" s="87"/>
      <c r="P491" s="230">
        <f>O491*H491</f>
        <v>0</v>
      </c>
      <c r="Q491" s="230">
        <v>0.55000000000000004</v>
      </c>
      <c r="R491" s="230">
        <f>Q491*H491</f>
        <v>0.36245000000000005</v>
      </c>
      <c r="S491" s="230">
        <v>0</v>
      </c>
      <c r="T491" s="231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32" t="s">
        <v>372</v>
      </c>
      <c r="AT491" s="232" t="s">
        <v>407</v>
      </c>
      <c r="AU491" s="232" t="s">
        <v>83</v>
      </c>
      <c r="AY491" s="19" t="s">
        <v>151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9" t="s">
        <v>81</v>
      </c>
      <c r="BK491" s="233">
        <f>ROUND(I491*H491,2)</f>
        <v>0</v>
      </c>
      <c r="BL491" s="19" t="s">
        <v>271</v>
      </c>
      <c r="BM491" s="232" t="s">
        <v>2046</v>
      </c>
    </row>
    <row r="492" s="2" customFormat="1">
      <c r="A492" s="41"/>
      <c r="B492" s="42"/>
      <c r="C492" s="43"/>
      <c r="D492" s="234" t="s">
        <v>161</v>
      </c>
      <c r="E492" s="43"/>
      <c r="F492" s="235" t="s">
        <v>597</v>
      </c>
      <c r="G492" s="43"/>
      <c r="H492" s="43"/>
      <c r="I492" s="139"/>
      <c r="J492" s="43"/>
      <c r="K492" s="43"/>
      <c r="L492" s="47"/>
      <c r="M492" s="236"/>
      <c r="N492" s="237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19" t="s">
        <v>161</v>
      </c>
      <c r="AU492" s="19" t="s">
        <v>83</v>
      </c>
    </row>
    <row r="493" s="15" customFormat="1">
      <c r="A493" s="15"/>
      <c r="B493" s="260"/>
      <c r="C493" s="261"/>
      <c r="D493" s="234" t="s">
        <v>163</v>
      </c>
      <c r="E493" s="262" t="s">
        <v>21</v>
      </c>
      <c r="F493" s="263" t="s">
        <v>900</v>
      </c>
      <c r="G493" s="261"/>
      <c r="H493" s="262" t="s">
        <v>21</v>
      </c>
      <c r="I493" s="264"/>
      <c r="J493" s="261"/>
      <c r="K493" s="261"/>
      <c r="L493" s="265"/>
      <c r="M493" s="266"/>
      <c r="N493" s="267"/>
      <c r="O493" s="267"/>
      <c r="P493" s="267"/>
      <c r="Q493" s="267"/>
      <c r="R493" s="267"/>
      <c r="S493" s="267"/>
      <c r="T493" s="268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9" t="s">
        <v>163</v>
      </c>
      <c r="AU493" s="269" t="s">
        <v>83</v>
      </c>
      <c r="AV493" s="15" t="s">
        <v>81</v>
      </c>
      <c r="AW493" s="15" t="s">
        <v>35</v>
      </c>
      <c r="AX493" s="15" t="s">
        <v>73</v>
      </c>
      <c r="AY493" s="269" t="s">
        <v>151</v>
      </c>
    </row>
    <row r="494" s="13" customFormat="1">
      <c r="A494" s="13"/>
      <c r="B494" s="238"/>
      <c r="C494" s="239"/>
      <c r="D494" s="234" t="s">
        <v>163</v>
      </c>
      <c r="E494" s="240" t="s">
        <v>21</v>
      </c>
      <c r="F494" s="241" t="s">
        <v>2047</v>
      </c>
      <c r="G494" s="239"/>
      <c r="H494" s="242">
        <v>0.28100000000000003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8" t="s">
        <v>163</v>
      </c>
      <c r="AU494" s="248" t="s">
        <v>83</v>
      </c>
      <c r="AV494" s="13" t="s">
        <v>83</v>
      </c>
      <c r="AW494" s="13" t="s">
        <v>35</v>
      </c>
      <c r="AX494" s="13" t="s">
        <v>73</v>
      </c>
      <c r="AY494" s="248" t="s">
        <v>151</v>
      </c>
    </row>
    <row r="495" s="15" customFormat="1">
      <c r="A495" s="15"/>
      <c r="B495" s="260"/>
      <c r="C495" s="261"/>
      <c r="D495" s="234" t="s">
        <v>163</v>
      </c>
      <c r="E495" s="262" t="s">
        <v>21</v>
      </c>
      <c r="F495" s="263" t="s">
        <v>599</v>
      </c>
      <c r="G495" s="261"/>
      <c r="H495" s="262" t="s">
        <v>21</v>
      </c>
      <c r="I495" s="264"/>
      <c r="J495" s="261"/>
      <c r="K495" s="261"/>
      <c r="L495" s="265"/>
      <c r="M495" s="266"/>
      <c r="N495" s="267"/>
      <c r="O495" s="267"/>
      <c r="P495" s="267"/>
      <c r="Q495" s="267"/>
      <c r="R495" s="267"/>
      <c r="S495" s="267"/>
      <c r="T495" s="268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69" t="s">
        <v>163</v>
      </c>
      <c r="AU495" s="269" t="s">
        <v>83</v>
      </c>
      <c r="AV495" s="15" t="s">
        <v>81</v>
      </c>
      <c r="AW495" s="15" t="s">
        <v>35</v>
      </c>
      <c r="AX495" s="15" t="s">
        <v>73</v>
      </c>
      <c r="AY495" s="269" t="s">
        <v>151</v>
      </c>
    </row>
    <row r="496" s="13" customFormat="1">
      <c r="A496" s="13"/>
      <c r="B496" s="238"/>
      <c r="C496" s="239"/>
      <c r="D496" s="234" t="s">
        <v>163</v>
      </c>
      <c r="E496" s="240" t="s">
        <v>21</v>
      </c>
      <c r="F496" s="241" t="s">
        <v>2048</v>
      </c>
      <c r="G496" s="239"/>
      <c r="H496" s="242">
        <v>0.32900000000000001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163</v>
      </c>
      <c r="AU496" s="248" t="s">
        <v>83</v>
      </c>
      <c r="AV496" s="13" t="s">
        <v>83</v>
      </c>
      <c r="AW496" s="13" t="s">
        <v>35</v>
      </c>
      <c r="AX496" s="13" t="s">
        <v>73</v>
      </c>
      <c r="AY496" s="248" t="s">
        <v>151</v>
      </c>
    </row>
    <row r="497" s="14" customFormat="1">
      <c r="A497" s="14"/>
      <c r="B497" s="249"/>
      <c r="C497" s="250"/>
      <c r="D497" s="234" t="s">
        <v>163</v>
      </c>
      <c r="E497" s="251" t="s">
        <v>21</v>
      </c>
      <c r="F497" s="252" t="s">
        <v>177</v>
      </c>
      <c r="G497" s="250"/>
      <c r="H497" s="253">
        <v>0.6100000000000001</v>
      </c>
      <c r="I497" s="254"/>
      <c r="J497" s="250"/>
      <c r="K497" s="250"/>
      <c r="L497" s="255"/>
      <c r="M497" s="256"/>
      <c r="N497" s="257"/>
      <c r="O497" s="257"/>
      <c r="P497" s="257"/>
      <c r="Q497" s="257"/>
      <c r="R497" s="257"/>
      <c r="S497" s="257"/>
      <c r="T497" s="25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9" t="s">
        <v>163</v>
      </c>
      <c r="AU497" s="259" t="s">
        <v>83</v>
      </c>
      <c r="AV497" s="14" t="s">
        <v>159</v>
      </c>
      <c r="AW497" s="14" t="s">
        <v>35</v>
      </c>
      <c r="AX497" s="14" t="s">
        <v>81</v>
      </c>
      <c r="AY497" s="259" t="s">
        <v>151</v>
      </c>
    </row>
    <row r="498" s="13" customFormat="1">
      <c r="A498" s="13"/>
      <c r="B498" s="238"/>
      <c r="C498" s="239"/>
      <c r="D498" s="234" t="s">
        <v>163</v>
      </c>
      <c r="E498" s="239"/>
      <c r="F498" s="241" t="s">
        <v>2049</v>
      </c>
      <c r="G498" s="239"/>
      <c r="H498" s="242">
        <v>0.65900000000000003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163</v>
      </c>
      <c r="AU498" s="248" t="s">
        <v>83</v>
      </c>
      <c r="AV498" s="13" t="s">
        <v>83</v>
      </c>
      <c r="AW498" s="13" t="s">
        <v>4</v>
      </c>
      <c r="AX498" s="13" t="s">
        <v>81</v>
      </c>
      <c r="AY498" s="248" t="s">
        <v>151</v>
      </c>
    </row>
    <row r="499" s="2" customFormat="1" ht="21.75" customHeight="1">
      <c r="A499" s="41"/>
      <c r="B499" s="42"/>
      <c r="C499" s="281" t="s">
        <v>694</v>
      </c>
      <c r="D499" s="281" t="s">
        <v>407</v>
      </c>
      <c r="E499" s="282" t="s">
        <v>2050</v>
      </c>
      <c r="F499" s="283" t="s">
        <v>2051</v>
      </c>
      <c r="G499" s="284" t="s">
        <v>157</v>
      </c>
      <c r="H499" s="285">
        <v>2</v>
      </c>
      <c r="I499" s="286"/>
      <c r="J499" s="287">
        <f>ROUND(I499*H499,2)</f>
        <v>0</v>
      </c>
      <c r="K499" s="283" t="s">
        <v>21</v>
      </c>
      <c r="L499" s="288"/>
      <c r="M499" s="289" t="s">
        <v>21</v>
      </c>
      <c r="N499" s="290" t="s">
        <v>44</v>
      </c>
      <c r="O499" s="87"/>
      <c r="P499" s="230">
        <f>O499*H499</f>
        <v>0</v>
      </c>
      <c r="Q499" s="230">
        <v>0.00019000000000000001</v>
      </c>
      <c r="R499" s="230">
        <f>Q499*H499</f>
        <v>0.00038000000000000002</v>
      </c>
      <c r="S499" s="230">
        <v>0</v>
      </c>
      <c r="T499" s="231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32" t="s">
        <v>372</v>
      </c>
      <c r="AT499" s="232" t="s">
        <v>407</v>
      </c>
      <c r="AU499" s="232" t="s">
        <v>83</v>
      </c>
      <c r="AY499" s="19" t="s">
        <v>151</v>
      </c>
      <c r="BE499" s="233">
        <f>IF(N499="základní",J499,0)</f>
        <v>0</v>
      </c>
      <c r="BF499" s="233">
        <f>IF(N499="snížená",J499,0)</f>
        <v>0</v>
      </c>
      <c r="BG499" s="233">
        <f>IF(N499="zákl. přenesená",J499,0)</f>
        <v>0</v>
      </c>
      <c r="BH499" s="233">
        <f>IF(N499="sníž. přenesená",J499,0)</f>
        <v>0</v>
      </c>
      <c r="BI499" s="233">
        <f>IF(N499="nulová",J499,0)</f>
        <v>0</v>
      </c>
      <c r="BJ499" s="19" t="s">
        <v>81</v>
      </c>
      <c r="BK499" s="233">
        <f>ROUND(I499*H499,2)</f>
        <v>0</v>
      </c>
      <c r="BL499" s="19" t="s">
        <v>271</v>
      </c>
      <c r="BM499" s="232" t="s">
        <v>2052</v>
      </c>
    </row>
    <row r="500" s="2" customFormat="1">
      <c r="A500" s="41"/>
      <c r="B500" s="42"/>
      <c r="C500" s="43"/>
      <c r="D500" s="234" t="s">
        <v>161</v>
      </c>
      <c r="E500" s="43"/>
      <c r="F500" s="235" t="s">
        <v>2051</v>
      </c>
      <c r="G500" s="43"/>
      <c r="H500" s="43"/>
      <c r="I500" s="139"/>
      <c r="J500" s="43"/>
      <c r="K500" s="43"/>
      <c r="L500" s="47"/>
      <c r="M500" s="236"/>
      <c r="N500" s="237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19" t="s">
        <v>161</v>
      </c>
      <c r="AU500" s="19" t="s">
        <v>83</v>
      </c>
    </row>
    <row r="501" s="2" customFormat="1" ht="21.75" customHeight="1">
      <c r="A501" s="41"/>
      <c r="B501" s="42"/>
      <c r="C501" s="221" t="s">
        <v>700</v>
      </c>
      <c r="D501" s="221" t="s">
        <v>154</v>
      </c>
      <c r="E501" s="222" t="s">
        <v>603</v>
      </c>
      <c r="F501" s="223" t="s">
        <v>604</v>
      </c>
      <c r="G501" s="224" t="s">
        <v>180</v>
      </c>
      <c r="H501" s="225">
        <v>22.527999999999999</v>
      </c>
      <c r="I501" s="226"/>
      <c r="J501" s="227">
        <f>ROUND(I501*H501,2)</f>
        <v>0</v>
      </c>
      <c r="K501" s="223" t="s">
        <v>158</v>
      </c>
      <c r="L501" s="47"/>
      <c r="M501" s="228" t="s">
        <v>21</v>
      </c>
      <c r="N501" s="229" t="s">
        <v>44</v>
      </c>
      <c r="O501" s="87"/>
      <c r="P501" s="230">
        <f>O501*H501</f>
        <v>0</v>
      </c>
      <c r="Q501" s="230">
        <v>0.00020000000000000001</v>
      </c>
      <c r="R501" s="230">
        <f>Q501*H501</f>
        <v>0.0045056000000000002</v>
      </c>
      <c r="S501" s="230">
        <v>0</v>
      </c>
      <c r="T501" s="231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32" t="s">
        <v>271</v>
      </c>
      <c r="AT501" s="232" t="s">
        <v>154</v>
      </c>
      <c r="AU501" s="232" t="s">
        <v>83</v>
      </c>
      <c r="AY501" s="19" t="s">
        <v>151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9" t="s">
        <v>81</v>
      </c>
      <c r="BK501" s="233">
        <f>ROUND(I501*H501,2)</f>
        <v>0</v>
      </c>
      <c r="BL501" s="19" t="s">
        <v>271</v>
      </c>
      <c r="BM501" s="232" t="s">
        <v>2053</v>
      </c>
    </row>
    <row r="502" s="2" customFormat="1">
      <c r="A502" s="41"/>
      <c r="B502" s="42"/>
      <c r="C502" s="43"/>
      <c r="D502" s="234" t="s">
        <v>161</v>
      </c>
      <c r="E502" s="43"/>
      <c r="F502" s="235" t="s">
        <v>606</v>
      </c>
      <c r="G502" s="43"/>
      <c r="H502" s="43"/>
      <c r="I502" s="139"/>
      <c r="J502" s="43"/>
      <c r="K502" s="43"/>
      <c r="L502" s="47"/>
      <c r="M502" s="236"/>
      <c r="N502" s="237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161</v>
      </c>
      <c r="AU502" s="19" t="s">
        <v>83</v>
      </c>
    </row>
    <row r="503" s="15" customFormat="1">
      <c r="A503" s="15"/>
      <c r="B503" s="260"/>
      <c r="C503" s="261"/>
      <c r="D503" s="234" t="s">
        <v>163</v>
      </c>
      <c r="E503" s="262" t="s">
        <v>21</v>
      </c>
      <c r="F503" s="263" t="s">
        <v>1613</v>
      </c>
      <c r="G503" s="261"/>
      <c r="H503" s="262" t="s">
        <v>21</v>
      </c>
      <c r="I503" s="264"/>
      <c r="J503" s="261"/>
      <c r="K503" s="261"/>
      <c r="L503" s="265"/>
      <c r="M503" s="266"/>
      <c r="N503" s="267"/>
      <c r="O503" s="267"/>
      <c r="P503" s="267"/>
      <c r="Q503" s="267"/>
      <c r="R503" s="267"/>
      <c r="S503" s="267"/>
      <c r="T503" s="268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9" t="s">
        <v>163</v>
      </c>
      <c r="AU503" s="269" t="s">
        <v>83</v>
      </c>
      <c r="AV503" s="15" t="s">
        <v>81</v>
      </c>
      <c r="AW503" s="15" t="s">
        <v>35</v>
      </c>
      <c r="AX503" s="15" t="s">
        <v>73</v>
      </c>
      <c r="AY503" s="269" t="s">
        <v>151</v>
      </c>
    </row>
    <row r="504" s="13" customFormat="1">
      <c r="A504" s="13"/>
      <c r="B504" s="238"/>
      <c r="C504" s="239"/>
      <c r="D504" s="234" t="s">
        <v>163</v>
      </c>
      <c r="E504" s="240" t="s">
        <v>21</v>
      </c>
      <c r="F504" s="241" t="s">
        <v>2026</v>
      </c>
      <c r="G504" s="239"/>
      <c r="H504" s="242">
        <v>3.4199999999999999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163</v>
      </c>
      <c r="AU504" s="248" t="s">
        <v>83</v>
      </c>
      <c r="AV504" s="13" t="s">
        <v>83</v>
      </c>
      <c r="AW504" s="13" t="s">
        <v>35</v>
      </c>
      <c r="AX504" s="13" t="s">
        <v>73</v>
      </c>
      <c r="AY504" s="248" t="s">
        <v>151</v>
      </c>
    </row>
    <row r="505" s="13" customFormat="1">
      <c r="A505" s="13"/>
      <c r="B505" s="238"/>
      <c r="C505" s="239"/>
      <c r="D505" s="234" t="s">
        <v>163</v>
      </c>
      <c r="E505" s="240" t="s">
        <v>21</v>
      </c>
      <c r="F505" s="241" t="s">
        <v>2027</v>
      </c>
      <c r="G505" s="239"/>
      <c r="H505" s="242">
        <v>3.3399999999999999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163</v>
      </c>
      <c r="AU505" s="248" t="s">
        <v>83</v>
      </c>
      <c r="AV505" s="13" t="s">
        <v>83</v>
      </c>
      <c r="AW505" s="13" t="s">
        <v>35</v>
      </c>
      <c r="AX505" s="13" t="s">
        <v>73</v>
      </c>
      <c r="AY505" s="248" t="s">
        <v>151</v>
      </c>
    </row>
    <row r="506" s="13" customFormat="1">
      <c r="A506" s="13"/>
      <c r="B506" s="238"/>
      <c r="C506" s="239"/>
      <c r="D506" s="234" t="s">
        <v>163</v>
      </c>
      <c r="E506" s="240" t="s">
        <v>21</v>
      </c>
      <c r="F506" s="241" t="s">
        <v>2028</v>
      </c>
      <c r="G506" s="239"/>
      <c r="H506" s="242">
        <v>1.109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163</v>
      </c>
      <c r="AU506" s="248" t="s">
        <v>83</v>
      </c>
      <c r="AV506" s="13" t="s">
        <v>83</v>
      </c>
      <c r="AW506" s="13" t="s">
        <v>35</v>
      </c>
      <c r="AX506" s="13" t="s">
        <v>73</v>
      </c>
      <c r="AY506" s="248" t="s">
        <v>151</v>
      </c>
    </row>
    <row r="507" s="13" customFormat="1">
      <c r="A507" s="13"/>
      <c r="B507" s="238"/>
      <c r="C507" s="239"/>
      <c r="D507" s="234" t="s">
        <v>163</v>
      </c>
      <c r="E507" s="240" t="s">
        <v>21</v>
      </c>
      <c r="F507" s="241" t="s">
        <v>2029</v>
      </c>
      <c r="G507" s="239"/>
      <c r="H507" s="242">
        <v>2.6349999999999998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163</v>
      </c>
      <c r="AU507" s="248" t="s">
        <v>83</v>
      </c>
      <c r="AV507" s="13" t="s">
        <v>83</v>
      </c>
      <c r="AW507" s="13" t="s">
        <v>35</v>
      </c>
      <c r="AX507" s="13" t="s">
        <v>73</v>
      </c>
      <c r="AY507" s="248" t="s">
        <v>151</v>
      </c>
    </row>
    <row r="508" s="13" customFormat="1">
      <c r="A508" s="13"/>
      <c r="B508" s="238"/>
      <c r="C508" s="239"/>
      <c r="D508" s="234" t="s">
        <v>163</v>
      </c>
      <c r="E508" s="240" t="s">
        <v>21</v>
      </c>
      <c r="F508" s="241" t="s">
        <v>2030</v>
      </c>
      <c r="G508" s="239"/>
      <c r="H508" s="242">
        <v>3.4849999999999999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163</v>
      </c>
      <c r="AU508" s="248" t="s">
        <v>83</v>
      </c>
      <c r="AV508" s="13" t="s">
        <v>83</v>
      </c>
      <c r="AW508" s="13" t="s">
        <v>35</v>
      </c>
      <c r="AX508" s="13" t="s">
        <v>73</v>
      </c>
      <c r="AY508" s="248" t="s">
        <v>151</v>
      </c>
    </row>
    <row r="509" s="16" customFormat="1">
      <c r="A509" s="16"/>
      <c r="B509" s="270"/>
      <c r="C509" s="271"/>
      <c r="D509" s="234" t="s">
        <v>163</v>
      </c>
      <c r="E509" s="272" t="s">
        <v>21</v>
      </c>
      <c r="F509" s="273" t="s">
        <v>250</v>
      </c>
      <c r="G509" s="271"/>
      <c r="H509" s="274">
        <v>13.988999999999999</v>
      </c>
      <c r="I509" s="275"/>
      <c r="J509" s="271"/>
      <c r="K509" s="271"/>
      <c r="L509" s="276"/>
      <c r="M509" s="277"/>
      <c r="N509" s="278"/>
      <c r="O509" s="278"/>
      <c r="P509" s="278"/>
      <c r="Q509" s="278"/>
      <c r="R509" s="278"/>
      <c r="S509" s="278"/>
      <c r="T509" s="279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80" t="s">
        <v>163</v>
      </c>
      <c r="AU509" s="280" t="s">
        <v>83</v>
      </c>
      <c r="AV509" s="16" t="s">
        <v>152</v>
      </c>
      <c r="AW509" s="16" t="s">
        <v>35</v>
      </c>
      <c r="AX509" s="16" t="s">
        <v>73</v>
      </c>
      <c r="AY509" s="280" t="s">
        <v>151</v>
      </c>
    </row>
    <row r="510" s="15" customFormat="1">
      <c r="A510" s="15"/>
      <c r="B510" s="260"/>
      <c r="C510" s="261"/>
      <c r="D510" s="234" t="s">
        <v>163</v>
      </c>
      <c r="E510" s="262" t="s">
        <v>21</v>
      </c>
      <c r="F510" s="263" t="s">
        <v>1627</v>
      </c>
      <c r="G510" s="261"/>
      <c r="H510" s="262" t="s">
        <v>21</v>
      </c>
      <c r="I510" s="264"/>
      <c r="J510" s="261"/>
      <c r="K510" s="261"/>
      <c r="L510" s="265"/>
      <c r="M510" s="266"/>
      <c r="N510" s="267"/>
      <c r="O510" s="267"/>
      <c r="P510" s="267"/>
      <c r="Q510" s="267"/>
      <c r="R510" s="267"/>
      <c r="S510" s="267"/>
      <c r="T510" s="268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9" t="s">
        <v>163</v>
      </c>
      <c r="AU510" s="269" t="s">
        <v>83</v>
      </c>
      <c r="AV510" s="15" t="s">
        <v>81</v>
      </c>
      <c r="AW510" s="15" t="s">
        <v>35</v>
      </c>
      <c r="AX510" s="15" t="s">
        <v>73</v>
      </c>
      <c r="AY510" s="269" t="s">
        <v>151</v>
      </c>
    </row>
    <row r="511" s="13" customFormat="1">
      <c r="A511" s="13"/>
      <c r="B511" s="238"/>
      <c r="C511" s="239"/>
      <c r="D511" s="234" t="s">
        <v>163</v>
      </c>
      <c r="E511" s="240" t="s">
        <v>21</v>
      </c>
      <c r="F511" s="241" t="s">
        <v>2031</v>
      </c>
      <c r="G511" s="239"/>
      <c r="H511" s="242">
        <v>3.1680000000000001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163</v>
      </c>
      <c r="AU511" s="248" t="s">
        <v>83</v>
      </c>
      <c r="AV511" s="13" t="s">
        <v>83</v>
      </c>
      <c r="AW511" s="13" t="s">
        <v>35</v>
      </c>
      <c r="AX511" s="13" t="s">
        <v>73</v>
      </c>
      <c r="AY511" s="248" t="s">
        <v>151</v>
      </c>
    </row>
    <row r="512" s="13" customFormat="1">
      <c r="A512" s="13"/>
      <c r="B512" s="238"/>
      <c r="C512" s="239"/>
      <c r="D512" s="234" t="s">
        <v>163</v>
      </c>
      <c r="E512" s="240" t="s">
        <v>21</v>
      </c>
      <c r="F512" s="241" t="s">
        <v>2032</v>
      </c>
      <c r="G512" s="239"/>
      <c r="H512" s="242">
        <v>2.6349999999999998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163</v>
      </c>
      <c r="AU512" s="248" t="s">
        <v>83</v>
      </c>
      <c r="AV512" s="13" t="s">
        <v>83</v>
      </c>
      <c r="AW512" s="13" t="s">
        <v>35</v>
      </c>
      <c r="AX512" s="13" t="s">
        <v>73</v>
      </c>
      <c r="AY512" s="248" t="s">
        <v>151</v>
      </c>
    </row>
    <row r="513" s="13" customFormat="1">
      <c r="A513" s="13"/>
      <c r="B513" s="238"/>
      <c r="C513" s="239"/>
      <c r="D513" s="234" t="s">
        <v>163</v>
      </c>
      <c r="E513" s="240" t="s">
        <v>21</v>
      </c>
      <c r="F513" s="241" t="s">
        <v>2033</v>
      </c>
      <c r="G513" s="239"/>
      <c r="H513" s="242">
        <v>2.7360000000000002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8" t="s">
        <v>163</v>
      </c>
      <c r="AU513" s="248" t="s">
        <v>83</v>
      </c>
      <c r="AV513" s="13" t="s">
        <v>83</v>
      </c>
      <c r="AW513" s="13" t="s">
        <v>35</v>
      </c>
      <c r="AX513" s="13" t="s">
        <v>73</v>
      </c>
      <c r="AY513" s="248" t="s">
        <v>151</v>
      </c>
    </row>
    <row r="514" s="16" customFormat="1">
      <c r="A514" s="16"/>
      <c r="B514" s="270"/>
      <c r="C514" s="271"/>
      <c r="D514" s="234" t="s">
        <v>163</v>
      </c>
      <c r="E514" s="272" t="s">
        <v>21</v>
      </c>
      <c r="F514" s="273" t="s">
        <v>250</v>
      </c>
      <c r="G514" s="271"/>
      <c r="H514" s="274">
        <v>8.5389999999999997</v>
      </c>
      <c r="I514" s="275"/>
      <c r="J514" s="271"/>
      <c r="K514" s="271"/>
      <c r="L514" s="276"/>
      <c r="M514" s="277"/>
      <c r="N514" s="278"/>
      <c r="O514" s="278"/>
      <c r="P514" s="278"/>
      <c r="Q514" s="278"/>
      <c r="R514" s="278"/>
      <c r="S514" s="278"/>
      <c r="T514" s="279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80" t="s">
        <v>163</v>
      </c>
      <c r="AU514" s="280" t="s">
        <v>83</v>
      </c>
      <c r="AV514" s="16" t="s">
        <v>152</v>
      </c>
      <c r="AW514" s="16" t="s">
        <v>35</v>
      </c>
      <c r="AX514" s="16" t="s">
        <v>73</v>
      </c>
      <c r="AY514" s="280" t="s">
        <v>151</v>
      </c>
    </row>
    <row r="515" s="14" customFormat="1">
      <c r="A515" s="14"/>
      <c r="B515" s="249"/>
      <c r="C515" s="250"/>
      <c r="D515" s="234" t="s">
        <v>163</v>
      </c>
      <c r="E515" s="251" t="s">
        <v>21</v>
      </c>
      <c r="F515" s="252" t="s">
        <v>177</v>
      </c>
      <c r="G515" s="250"/>
      <c r="H515" s="253">
        <v>22.528000000000002</v>
      </c>
      <c r="I515" s="254"/>
      <c r="J515" s="250"/>
      <c r="K515" s="250"/>
      <c r="L515" s="255"/>
      <c r="M515" s="256"/>
      <c r="N515" s="257"/>
      <c r="O515" s="257"/>
      <c r="P515" s="257"/>
      <c r="Q515" s="257"/>
      <c r="R515" s="257"/>
      <c r="S515" s="257"/>
      <c r="T515" s="25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9" t="s">
        <v>163</v>
      </c>
      <c r="AU515" s="259" t="s">
        <v>83</v>
      </c>
      <c r="AV515" s="14" t="s">
        <v>159</v>
      </c>
      <c r="AW515" s="14" t="s">
        <v>35</v>
      </c>
      <c r="AX515" s="14" t="s">
        <v>81</v>
      </c>
      <c r="AY515" s="259" t="s">
        <v>151</v>
      </c>
    </row>
    <row r="516" s="2" customFormat="1" ht="21.75" customHeight="1">
      <c r="A516" s="41"/>
      <c r="B516" s="42"/>
      <c r="C516" s="221" t="s">
        <v>707</v>
      </c>
      <c r="D516" s="221" t="s">
        <v>154</v>
      </c>
      <c r="E516" s="222" t="s">
        <v>608</v>
      </c>
      <c r="F516" s="223" t="s">
        <v>609</v>
      </c>
      <c r="G516" s="224" t="s">
        <v>297</v>
      </c>
      <c r="H516" s="225">
        <v>10.210000000000001</v>
      </c>
      <c r="I516" s="226"/>
      <c r="J516" s="227">
        <f>ROUND(I516*H516,2)</f>
        <v>0</v>
      </c>
      <c r="K516" s="223" t="s">
        <v>158</v>
      </c>
      <c r="L516" s="47"/>
      <c r="M516" s="228" t="s">
        <v>21</v>
      </c>
      <c r="N516" s="229" t="s">
        <v>44</v>
      </c>
      <c r="O516" s="87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32" t="s">
        <v>271</v>
      </c>
      <c r="AT516" s="232" t="s">
        <v>154</v>
      </c>
      <c r="AU516" s="232" t="s">
        <v>83</v>
      </c>
      <c r="AY516" s="19" t="s">
        <v>151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9" t="s">
        <v>81</v>
      </c>
      <c r="BK516" s="233">
        <f>ROUND(I516*H516,2)</f>
        <v>0</v>
      </c>
      <c r="BL516" s="19" t="s">
        <v>271</v>
      </c>
      <c r="BM516" s="232" t="s">
        <v>2054</v>
      </c>
    </row>
    <row r="517" s="2" customFormat="1">
      <c r="A517" s="41"/>
      <c r="B517" s="42"/>
      <c r="C517" s="43"/>
      <c r="D517" s="234" t="s">
        <v>161</v>
      </c>
      <c r="E517" s="43"/>
      <c r="F517" s="235" t="s">
        <v>611</v>
      </c>
      <c r="G517" s="43"/>
      <c r="H517" s="43"/>
      <c r="I517" s="139"/>
      <c r="J517" s="43"/>
      <c r="K517" s="43"/>
      <c r="L517" s="47"/>
      <c r="M517" s="236"/>
      <c r="N517" s="237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161</v>
      </c>
      <c r="AU517" s="19" t="s">
        <v>83</v>
      </c>
    </row>
    <row r="518" s="15" customFormat="1">
      <c r="A518" s="15"/>
      <c r="B518" s="260"/>
      <c r="C518" s="261"/>
      <c r="D518" s="234" t="s">
        <v>163</v>
      </c>
      <c r="E518" s="262" t="s">
        <v>21</v>
      </c>
      <c r="F518" s="263" t="s">
        <v>612</v>
      </c>
      <c r="G518" s="261"/>
      <c r="H518" s="262" t="s">
        <v>21</v>
      </c>
      <c r="I518" s="264"/>
      <c r="J518" s="261"/>
      <c r="K518" s="261"/>
      <c r="L518" s="265"/>
      <c r="M518" s="266"/>
      <c r="N518" s="267"/>
      <c r="O518" s="267"/>
      <c r="P518" s="267"/>
      <c r="Q518" s="267"/>
      <c r="R518" s="267"/>
      <c r="S518" s="267"/>
      <c r="T518" s="268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9" t="s">
        <v>163</v>
      </c>
      <c r="AU518" s="269" t="s">
        <v>83</v>
      </c>
      <c r="AV518" s="15" t="s">
        <v>81</v>
      </c>
      <c r="AW518" s="15" t="s">
        <v>35</v>
      </c>
      <c r="AX518" s="15" t="s">
        <v>73</v>
      </c>
      <c r="AY518" s="269" t="s">
        <v>151</v>
      </c>
    </row>
    <row r="519" s="13" customFormat="1">
      <c r="A519" s="13"/>
      <c r="B519" s="238"/>
      <c r="C519" s="239"/>
      <c r="D519" s="234" t="s">
        <v>163</v>
      </c>
      <c r="E519" s="240" t="s">
        <v>21</v>
      </c>
      <c r="F519" s="241" t="s">
        <v>2055</v>
      </c>
      <c r="G519" s="239"/>
      <c r="H519" s="242">
        <v>0.71999999999999997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8" t="s">
        <v>163</v>
      </c>
      <c r="AU519" s="248" t="s">
        <v>83</v>
      </c>
      <c r="AV519" s="13" t="s">
        <v>83</v>
      </c>
      <c r="AW519" s="13" t="s">
        <v>35</v>
      </c>
      <c r="AX519" s="13" t="s">
        <v>73</v>
      </c>
      <c r="AY519" s="248" t="s">
        <v>151</v>
      </c>
    </row>
    <row r="520" s="13" customFormat="1">
      <c r="A520" s="13"/>
      <c r="B520" s="238"/>
      <c r="C520" s="239"/>
      <c r="D520" s="234" t="s">
        <v>163</v>
      </c>
      <c r="E520" s="240" t="s">
        <v>21</v>
      </c>
      <c r="F520" s="241" t="s">
        <v>2056</v>
      </c>
      <c r="G520" s="239"/>
      <c r="H520" s="242">
        <v>0.71999999999999997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8" t="s">
        <v>163</v>
      </c>
      <c r="AU520" s="248" t="s">
        <v>83</v>
      </c>
      <c r="AV520" s="13" t="s">
        <v>83</v>
      </c>
      <c r="AW520" s="13" t="s">
        <v>35</v>
      </c>
      <c r="AX520" s="13" t="s">
        <v>73</v>
      </c>
      <c r="AY520" s="248" t="s">
        <v>151</v>
      </c>
    </row>
    <row r="521" s="13" customFormat="1">
      <c r="A521" s="13"/>
      <c r="B521" s="238"/>
      <c r="C521" s="239"/>
      <c r="D521" s="234" t="s">
        <v>163</v>
      </c>
      <c r="E521" s="240" t="s">
        <v>21</v>
      </c>
      <c r="F521" s="241" t="s">
        <v>2057</v>
      </c>
      <c r="G521" s="239"/>
      <c r="H521" s="242">
        <v>2.9700000000000002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8" t="s">
        <v>163</v>
      </c>
      <c r="AU521" s="248" t="s">
        <v>83</v>
      </c>
      <c r="AV521" s="13" t="s">
        <v>83</v>
      </c>
      <c r="AW521" s="13" t="s">
        <v>35</v>
      </c>
      <c r="AX521" s="13" t="s">
        <v>73</v>
      </c>
      <c r="AY521" s="248" t="s">
        <v>151</v>
      </c>
    </row>
    <row r="522" s="13" customFormat="1">
      <c r="A522" s="13"/>
      <c r="B522" s="238"/>
      <c r="C522" s="239"/>
      <c r="D522" s="234" t="s">
        <v>163</v>
      </c>
      <c r="E522" s="240" t="s">
        <v>21</v>
      </c>
      <c r="F522" s="241" t="s">
        <v>2058</v>
      </c>
      <c r="G522" s="239"/>
      <c r="H522" s="242">
        <v>1.8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8" t="s">
        <v>163</v>
      </c>
      <c r="AU522" s="248" t="s">
        <v>83</v>
      </c>
      <c r="AV522" s="13" t="s">
        <v>83</v>
      </c>
      <c r="AW522" s="13" t="s">
        <v>35</v>
      </c>
      <c r="AX522" s="13" t="s">
        <v>73</v>
      </c>
      <c r="AY522" s="248" t="s">
        <v>151</v>
      </c>
    </row>
    <row r="523" s="16" customFormat="1">
      <c r="A523" s="16"/>
      <c r="B523" s="270"/>
      <c r="C523" s="271"/>
      <c r="D523" s="234" t="s">
        <v>163</v>
      </c>
      <c r="E523" s="272" t="s">
        <v>21</v>
      </c>
      <c r="F523" s="273" t="s">
        <v>250</v>
      </c>
      <c r="G523" s="271"/>
      <c r="H523" s="274">
        <v>6.21</v>
      </c>
      <c r="I523" s="275"/>
      <c r="J523" s="271"/>
      <c r="K523" s="271"/>
      <c r="L523" s="276"/>
      <c r="M523" s="277"/>
      <c r="N523" s="278"/>
      <c r="O523" s="278"/>
      <c r="P523" s="278"/>
      <c r="Q523" s="278"/>
      <c r="R523" s="278"/>
      <c r="S523" s="278"/>
      <c r="T523" s="279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T523" s="280" t="s">
        <v>163</v>
      </c>
      <c r="AU523" s="280" t="s">
        <v>83</v>
      </c>
      <c r="AV523" s="16" t="s">
        <v>152</v>
      </c>
      <c r="AW523" s="16" t="s">
        <v>35</v>
      </c>
      <c r="AX523" s="16" t="s">
        <v>73</v>
      </c>
      <c r="AY523" s="280" t="s">
        <v>151</v>
      </c>
    </row>
    <row r="524" s="15" customFormat="1">
      <c r="A524" s="15"/>
      <c r="B524" s="260"/>
      <c r="C524" s="261"/>
      <c r="D524" s="234" t="s">
        <v>163</v>
      </c>
      <c r="E524" s="262" t="s">
        <v>21</v>
      </c>
      <c r="F524" s="263" t="s">
        <v>2059</v>
      </c>
      <c r="G524" s="261"/>
      <c r="H524" s="262" t="s">
        <v>21</v>
      </c>
      <c r="I524" s="264"/>
      <c r="J524" s="261"/>
      <c r="K524" s="261"/>
      <c r="L524" s="265"/>
      <c r="M524" s="266"/>
      <c r="N524" s="267"/>
      <c r="O524" s="267"/>
      <c r="P524" s="267"/>
      <c r="Q524" s="267"/>
      <c r="R524" s="267"/>
      <c r="S524" s="267"/>
      <c r="T524" s="268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9" t="s">
        <v>163</v>
      </c>
      <c r="AU524" s="269" t="s">
        <v>83</v>
      </c>
      <c r="AV524" s="15" t="s">
        <v>81</v>
      </c>
      <c r="AW524" s="15" t="s">
        <v>35</v>
      </c>
      <c r="AX524" s="15" t="s">
        <v>73</v>
      </c>
      <c r="AY524" s="269" t="s">
        <v>151</v>
      </c>
    </row>
    <row r="525" s="13" customFormat="1">
      <c r="A525" s="13"/>
      <c r="B525" s="238"/>
      <c r="C525" s="239"/>
      <c r="D525" s="234" t="s">
        <v>163</v>
      </c>
      <c r="E525" s="240" t="s">
        <v>21</v>
      </c>
      <c r="F525" s="241" t="s">
        <v>2060</v>
      </c>
      <c r="G525" s="239"/>
      <c r="H525" s="242">
        <v>4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8" t="s">
        <v>163</v>
      </c>
      <c r="AU525" s="248" t="s">
        <v>83</v>
      </c>
      <c r="AV525" s="13" t="s">
        <v>83</v>
      </c>
      <c r="AW525" s="13" t="s">
        <v>35</v>
      </c>
      <c r="AX525" s="13" t="s">
        <v>73</v>
      </c>
      <c r="AY525" s="248" t="s">
        <v>151</v>
      </c>
    </row>
    <row r="526" s="16" customFormat="1">
      <c r="A526" s="16"/>
      <c r="B526" s="270"/>
      <c r="C526" s="271"/>
      <c r="D526" s="234" t="s">
        <v>163</v>
      </c>
      <c r="E526" s="272" t="s">
        <v>21</v>
      </c>
      <c r="F526" s="273" t="s">
        <v>250</v>
      </c>
      <c r="G526" s="271"/>
      <c r="H526" s="274">
        <v>4</v>
      </c>
      <c r="I526" s="275"/>
      <c r="J526" s="271"/>
      <c r="K526" s="271"/>
      <c r="L526" s="276"/>
      <c r="M526" s="277"/>
      <c r="N526" s="278"/>
      <c r="O526" s="278"/>
      <c r="P526" s="278"/>
      <c r="Q526" s="278"/>
      <c r="R526" s="278"/>
      <c r="S526" s="278"/>
      <c r="T526" s="279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T526" s="280" t="s">
        <v>163</v>
      </c>
      <c r="AU526" s="280" t="s">
        <v>83</v>
      </c>
      <c r="AV526" s="16" t="s">
        <v>152</v>
      </c>
      <c r="AW526" s="16" t="s">
        <v>35</v>
      </c>
      <c r="AX526" s="16" t="s">
        <v>73</v>
      </c>
      <c r="AY526" s="280" t="s">
        <v>151</v>
      </c>
    </row>
    <row r="527" s="14" customFormat="1">
      <c r="A527" s="14"/>
      <c r="B527" s="249"/>
      <c r="C527" s="250"/>
      <c r="D527" s="234" t="s">
        <v>163</v>
      </c>
      <c r="E527" s="251" t="s">
        <v>21</v>
      </c>
      <c r="F527" s="252" t="s">
        <v>177</v>
      </c>
      <c r="G527" s="250"/>
      <c r="H527" s="253">
        <v>10.210000000000001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9" t="s">
        <v>163</v>
      </c>
      <c r="AU527" s="259" t="s">
        <v>83</v>
      </c>
      <c r="AV527" s="14" t="s">
        <v>159</v>
      </c>
      <c r="AW527" s="14" t="s">
        <v>35</v>
      </c>
      <c r="AX527" s="14" t="s">
        <v>81</v>
      </c>
      <c r="AY527" s="259" t="s">
        <v>151</v>
      </c>
    </row>
    <row r="528" s="2" customFormat="1" ht="16.5" customHeight="1">
      <c r="A528" s="41"/>
      <c r="B528" s="42"/>
      <c r="C528" s="281" t="s">
        <v>712</v>
      </c>
      <c r="D528" s="281" t="s">
        <v>407</v>
      </c>
      <c r="E528" s="282" t="s">
        <v>596</v>
      </c>
      <c r="F528" s="283" t="s">
        <v>597</v>
      </c>
      <c r="G528" s="284" t="s">
        <v>173</v>
      </c>
      <c r="H528" s="285">
        <v>0.106</v>
      </c>
      <c r="I528" s="286"/>
      <c r="J528" s="287">
        <f>ROUND(I528*H528,2)</f>
        <v>0</v>
      </c>
      <c r="K528" s="283" t="s">
        <v>158</v>
      </c>
      <c r="L528" s="288"/>
      <c r="M528" s="289" t="s">
        <v>21</v>
      </c>
      <c r="N528" s="290" t="s">
        <v>44</v>
      </c>
      <c r="O528" s="87"/>
      <c r="P528" s="230">
        <f>O528*H528</f>
        <v>0</v>
      </c>
      <c r="Q528" s="230">
        <v>0.55000000000000004</v>
      </c>
      <c r="R528" s="230">
        <f>Q528*H528</f>
        <v>0.058300000000000005</v>
      </c>
      <c r="S528" s="230">
        <v>0</v>
      </c>
      <c r="T528" s="231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32" t="s">
        <v>372</v>
      </c>
      <c r="AT528" s="232" t="s">
        <v>407</v>
      </c>
      <c r="AU528" s="232" t="s">
        <v>83</v>
      </c>
      <c r="AY528" s="19" t="s">
        <v>151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9" t="s">
        <v>81</v>
      </c>
      <c r="BK528" s="233">
        <f>ROUND(I528*H528,2)</f>
        <v>0</v>
      </c>
      <c r="BL528" s="19" t="s">
        <v>271</v>
      </c>
      <c r="BM528" s="232" t="s">
        <v>2061</v>
      </c>
    </row>
    <row r="529" s="2" customFormat="1">
      <c r="A529" s="41"/>
      <c r="B529" s="42"/>
      <c r="C529" s="43"/>
      <c r="D529" s="234" t="s">
        <v>161</v>
      </c>
      <c r="E529" s="43"/>
      <c r="F529" s="235" t="s">
        <v>597</v>
      </c>
      <c r="G529" s="43"/>
      <c r="H529" s="43"/>
      <c r="I529" s="139"/>
      <c r="J529" s="43"/>
      <c r="K529" s="43"/>
      <c r="L529" s="47"/>
      <c r="M529" s="236"/>
      <c r="N529" s="237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19" t="s">
        <v>161</v>
      </c>
      <c r="AU529" s="19" t="s">
        <v>83</v>
      </c>
    </row>
    <row r="530" s="13" customFormat="1">
      <c r="A530" s="13"/>
      <c r="B530" s="238"/>
      <c r="C530" s="239"/>
      <c r="D530" s="234" t="s">
        <v>163</v>
      </c>
      <c r="E530" s="240" t="s">
        <v>21</v>
      </c>
      <c r="F530" s="241" t="s">
        <v>2062</v>
      </c>
      <c r="G530" s="239"/>
      <c r="H530" s="242">
        <v>0.050000000000000003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8" t="s">
        <v>163</v>
      </c>
      <c r="AU530" s="248" t="s">
        <v>83</v>
      </c>
      <c r="AV530" s="13" t="s">
        <v>83</v>
      </c>
      <c r="AW530" s="13" t="s">
        <v>35</v>
      </c>
      <c r="AX530" s="13" t="s">
        <v>73</v>
      </c>
      <c r="AY530" s="248" t="s">
        <v>151</v>
      </c>
    </row>
    <row r="531" s="13" customFormat="1">
      <c r="A531" s="13"/>
      <c r="B531" s="238"/>
      <c r="C531" s="239"/>
      <c r="D531" s="234" t="s">
        <v>163</v>
      </c>
      <c r="E531" s="240" t="s">
        <v>21</v>
      </c>
      <c r="F531" s="241" t="s">
        <v>2063</v>
      </c>
      <c r="G531" s="239"/>
      <c r="H531" s="242">
        <v>0.048000000000000001</v>
      </c>
      <c r="I531" s="243"/>
      <c r="J531" s="239"/>
      <c r="K531" s="239"/>
      <c r="L531" s="244"/>
      <c r="M531" s="245"/>
      <c r="N531" s="246"/>
      <c r="O531" s="246"/>
      <c r="P531" s="246"/>
      <c r="Q531" s="246"/>
      <c r="R531" s="246"/>
      <c r="S531" s="246"/>
      <c r="T531" s="24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8" t="s">
        <v>163</v>
      </c>
      <c r="AU531" s="248" t="s">
        <v>83</v>
      </c>
      <c r="AV531" s="13" t="s">
        <v>83</v>
      </c>
      <c r="AW531" s="13" t="s">
        <v>35</v>
      </c>
      <c r="AX531" s="13" t="s">
        <v>73</v>
      </c>
      <c r="AY531" s="248" t="s">
        <v>151</v>
      </c>
    </row>
    <row r="532" s="14" customFormat="1">
      <c r="A532" s="14"/>
      <c r="B532" s="249"/>
      <c r="C532" s="250"/>
      <c r="D532" s="234" t="s">
        <v>163</v>
      </c>
      <c r="E532" s="251" t="s">
        <v>21</v>
      </c>
      <c r="F532" s="252" t="s">
        <v>177</v>
      </c>
      <c r="G532" s="250"/>
      <c r="H532" s="253">
        <v>0.098000000000000004</v>
      </c>
      <c r="I532" s="254"/>
      <c r="J532" s="250"/>
      <c r="K532" s="250"/>
      <c r="L532" s="255"/>
      <c r="M532" s="256"/>
      <c r="N532" s="257"/>
      <c r="O532" s="257"/>
      <c r="P532" s="257"/>
      <c r="Q532" s="257"/>
      <c r="R532" s="257"/>
      <c r="S532" s="257"/>
      <c r="T532" s="25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9" t="s">
        <v>163</v>
      </c>
      <c r="AU532" s="259" t="s">
        <v>83</v>
      </c>
      <c r="AV532" s="14" t="s">
        <v>159</v>
      </c>
      <c r="AW532" s="14" t="s">
        <v>35</v>
      </c>
      <c r="AX532" s="14" t="s">
        <v>81</v>
      </c>
      <c r="AY532" s="259" t="s">
        <v>151</v>
      </c>
    </row>
    <row r="533" s="13" customFormat="1">
      <c r="A533" s="13"/>
      <c r="B533" s="238"/>
      <c r="C533" s="239"/>
      <c r="D533" s="234" t="s">
        <v>163</v>
      </c>
      <c r="E533" s="239"/>
      <c r="F533" s="241" t="s">
        <v>2064</v>
      </c>
      <c r="G533" s="239"/>
      <c r="H533" s="242">
        <v>0.106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8" t="s">
        <v>163</v>
      </c>
      <c r="AU533" s="248" t="s">
        <v>83</v>
      </c>
      <c r="AV533" s="13" t="s">
        <v>83</v>
      </c>
      <c r="AW533" s="13" t="s">
        <v>4</v>
      </c>
      <c r="AX533" s="13" t="s">
        <v>81</v>
      </c>
      <c r="AY533" s="248" t="s">
        <v>151</v>
      </c>
    </row>
    <row r="534" s="2" customFormat="1" ht="21.75" customHeight="1">
      <c r="A534" s="41"/>
      <c r="B534" s="42"/>
      <c r="C534" s="221" t="s">
        <v>717</v>
      </c>
      <c r="D534" s="221" t="s">
        <v>154</v>
      </c>
      <c r="E534" s="222" t="s">
        <v>619</v>
      </c>
      <c r="F534" s="223" t="s">
        <v>620</v>
      </c>
      <c r="G534" s="224" t="s">
        <v>297</v>
      </c>
      <c r="H534" s="225">
        <v>8.9700000000000006</v>
      </c>
      <c r="I534" s="226"/>
      <c r="J534" s="227">
        <f>ROUND(I534*H534,2)</f>
        <v>0</v>
      </c>
      <c r="K534" s="223" t="s">
        <v>158</v>
      </c>
      <c r="L534" s="47"/>
      <c r="M534" s="228" t="s">
        <v>21</v>
      </c>
      <c r="N534" s="229" t="s">
        <v>44</v>
      </c>
      <c r="O534" s="87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32" t="s">
        <v>271</v>
      </c>
      <c r="AT534" s="232" t="s">
        <v>154</v>
      </c>
      <c r="AU534" s="232" t="s">
        <v>83</v>
      </c>
      <c r="AY534" s="19" t="s">
        <v>151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9" t="s">
        <v>81</v>
      </c>
      <c r="BK534" s="233">
        <f>ROUND(I534*H534,2)</f>
        <v>0</v>
      </c>
      <c r="BL534" s="19" t="s">
        <v>271</v>
      </c>
      <c r="BM534" s="232" t="s">
        <v>2065</v>
      </c>
    </row>
    <row r="535" s="2" customFormat="1">
      <c r="A535" s="41"/>
      <c r="B535" s="42"/>
      <c r="C535" s="43"/>
      <c r="D535" s="234" t="s">
        <v>161</v>
      </c>
      <c r="E535" s="43"/>
      <c r="F535" s="235" t="s">
        <v>622</v>
      </c>
      <c r="G535" s="43"/>
      <c r="H535" s="43"/>
      <c r="I535" s="139"/>
      <c r="J535" s="43"/>
      <c r="K535" s="43"/>
      <c r="L535" s="47"/>
      <c r="M535" s="236"/>
      <c r="N535" s="237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19" t="s">
        <v>161</v>
      </c>
      <c r="AU535" s="19" t="s">
        <v>83</v>
      </c>
    </row>
    <row r="536" s="13" customFormat="1">
      <c r="A536" s="13"/>
      <c r="B536" s="238"/>
      <c r="C536" s="239"/>
      <c r="D536" s="234" t="s">
        <v>163</v>
      </c>
      <c r="E536" s="240" t="s">
        <v>21</v>
      </c>
      <c r="F536" s="241" t="s">
        <v>2066</v>
      </c>
      <c r="G536" s="239"/>
      <c r="H536" s="242">
        <v>5.1699999999999999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8" t="s">
        <v>163</v>
      </c>
      <c r="AU536" s="248" t="s">
        <v>83</v>
      </c>
      <c r="AV536" s="13" t="s">
        <v>83</v>
      </c>
      <c r="AW536" s="13" t="s">
        <v>35</v>
      </c>
      <c r="AX536" s="13" t="s">
        <v>73</v>
      </c>
      <c r="AY536" s="248" t="s">
        <v>151</v>
      </c>
    </row>
    <row r="537" s="13" customFormat="1">
      <c r="A537" s="13"/>
      <c r="B537" s="238"/>
      <c r="C537" s="239"/>
      <c r="D537" s="234" t="s">
        <v>163</v>
      </c>
      <c r="E537" s="240" t="s">
        <v>21</v>
      </c>
      <c r="F537" s="241" t="s">
        <v>2067</v>
      </c>
      <c r="G537" s="239"/>
      <c r="H537" s="242">
        <v>3.7999999999999998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163</v>
      </c>
      <c r="AU537" s="248" t="s">
        <v>83</v>
      </c>
      <c r="AV537" s="13" t="s">
        <v>83</v>
      </c>
      <c r="AW537" s="13" t="s">
        <v>35</v>
      </c>
      <c r="AX537" s="13" t="s">
        <v>73</v>
      </c>
      <c r="AY537" s="248" t="s">
        <v>151</v>
      </c>
    </row>
    <row r="538" s="14" customFormat="1">
      <c r="A538" s="14"/>
      <c r="B538" s="249"/>
      <c r="C538" s="250"/>
      <c r="D538" s="234" t="s">
        <v>163</v>
      </c>
      <c r="E538" s="251" t="s">
        <v>21</v>
      </c>
      <c r="F538" s="252" t="s">
        <v>177</v>
      </c>
      <c r="G538" s="250"/>
      <c r="H538" s="253">
        <v>8.9699999999999989</v>
      </c>
      <c r="I538" s="254"/>
      <c r="J538" s="250"/>
      <c r="K538" s="250"/>
      <c r="L538" s="255"/>
      <c r="M538" s="256"/>
      <c r="N538" s="257"/>
      <c r="O538" s="257"/>
      <c r="P538" s="257"/>
      <c r="Q538" s="257"/>
      <c r="R538" s="257"/>
      <c r="S538" s="257"/>
      <c r="T538" s="25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9" t="s">
        <v>163</v>
      </c>
      <c r="AU538" s="259" t="s">
        <v>83</v>
      </c>
      <c r="AV538" s="14" t="s">
        <v>159</v>
      </c>
      <c r="AW538" s="14" t="s">
        <v>35</v>
      </c>
      <c r="AX538" s="14" t="s">
        <v>81</v>
      </c>
      <c r="AY538" s="259" t="s">
        <v>151</v>
      </c>
    </row>
    <row r="539" s="2" customFormat="1" ht="21.75" customHeight="1">
      <c r="A539" s="41"/>
      <c r="B539" s="42"/>
      <c r="C539" s="281" t="s">
        <v>723</v>
      </c>
      <c r="D539" s="281" t="s">
        <v>407</v>
      </c>
      <c r="E539" s="282" t="s">
        <v>909</v>
      </c>
      <c r="F539" s="283" t="s">
        <v>910</v>
      </c>
      <c r="G539" s="284" t="s">
        <v>173</v>
      </c>
      <c r="H539" s="285">
        <v>0.043999999999999997</v>
      </c>
      <c r="I539" s="286"/>
      <c r="J539" s="287">
        <f>ROUND(I539*H539,2)</f>
        <v>0</v>
      </c>
      <c r="K539" s="283" t="s">
        <v>158</v>
      </c>
      <c r="L539" s="288"/>
      <c r="M539" s="289" t="s">
        <v>21</v>
      </c>
      <c r="N539" s="290" t="s">
        <v>44</v>
      </c>
      <c r="O539" s="87"/>
      <c r="P539" s="230">
        <f>O539*H539</f>
        <v>0</v>
      </c>
      <c r="Q539" s="230">
        <v>0.55000000000000004</v>
      </c>
      <c r="R539" s="230">
        <f>Q539*H539</f>
        <v>0.024199999999999999</v>
      </c>
      <c r="S539" s="230">
        <v>0</v>
      </c>
      <c r="T539" s="231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32" t="s">
        <v>372</v>
      </c>
      <c r="AT539" s="232" t="s">
        <v>407</v>
      </c>
      <c r="AU539" s="232" t="s">
        <v>83</v>
      </c>
      <c r="AY539" s="19" t="s">
        <v>151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9" t="s">
        <v>81</v>
      </c>
      <c r="BK539" s="233">
        <f>ROUND(I539*H539,2)</f>
        <v>0</v>
      </c>
      <c r="BL539" s="19" t="s">
        <v>271</v>
      </c>
      <c r="BM539" s="232" t="s">
        <v>2068</v>
      </c>
    </row>
    <row r="540" s="2" customFormat="1">
      <c r="A540" s="41"/>
      <c r="B540" s="42"/>
      <c r="C540" s="43"/>
      <c r="D540" s="234" t="s">
        <v>161</v>
      </c>
      <c r="E540" s="43"/>
      <c r="F540" s="235" t="s">
        <v>910</v>
      </c>
      <c r="G540" s="43"/>
      <c r="H540" s="43"/>
      <c r="I540" s="139"/>
      <c r="J540" s="43"/>
      <c r="K540" s="43"/>
      <c r="L540" s="47"/>
      <c r="M540" s="236"/>
      <c r="N540" s="237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19" t="s">
        <v>161</v>
      </c>
      <c r="AU540" s="19" t="s">
        <v>83</v>
      </c>
    </row>
    <row r="541" s="13" customFormat="1">
      <c r="A541" s="13"/>
      <c r="B541" s="238"/>
      <c r="C541" s="239"/>
      <c r="D541" s="234" t="s">
        <v>163</v>
      </c>
      <c r="E541" s="240" t="s">
        <v>21</v>
      </c>
      <c r="F541" s="241" t="s">
        <v>2069</v>
      </c>
      <c r="G541" s="239"/>
      <c r="H541" s="242">
        <v>0.041000000000000002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8" t="s">
        <v>163</v>
      </c>
      <c r="AU541" s="248" t="s">
        <v>83</v>
      </c>
      <c r="AV541" s="13" t="s">
        <v>83</v>
      </c>
      <c r="AW541" s="13" t="s">
        <v>35</v>
      </c>
      <c r="AX541" s="13" t="s">
        <v>81</v>
      </c>
      <c r="AY541" s="248" t="s">
        <v>151</v>
      </c>
    </row>
    <row r="542" s="13" customFormat="1">
      <c r="A542" s="13"/>
      <c r="B542" s="238"/>
      <c r="C542" s="239"/>
      <c r="D542" s="234" t="s">
        <v>163</v>
      </c>
      <c r="E542" s="239"/>
      <c r="F542" s="241" t="s">
        <v>2070</v>
      </c>
      <c r="G542" s="239"/>
      <c r="H542" s="242">
        <v>0.043999999999999997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8" t="s">
        <v>163</v>
      </c>
      <c r="AU542" s="248" t="s">
        <v>83</v>
      </c>
      <c r="AV542" s="13" t="s">
        <v>83</v>
      </c>
      <c r="AW542" s="13" t="s">
        <v>4</v>
      </c>
      <c r="AX542" s="13" t="s">
        <v>81</v>
      </c>
      <c r="AY542" s="248" t="s">
        <v>151</v>
      </c>
    </row>
    <row r="543" s="2" customFormat="1" ht="21.75" customHeight="1">
      <c r="A543" s="41"/>
      <c r="B543" s="42"/>
      <c r="C543" s="281" t="s">
        <v>1272</v>
      </c>
      <c r="D543" s="281" t="s">
        <v>407</v>
      </c>
      <c r="E543" s="282" t="s">
        <v>849</v>
      </c>
      <c r="F543" s="283" t="s">
        <v>850</v>
      </c>
      <c r="G543" s="284" t="s">
        <v>173</v>
      </c>
      <c r="H543" s="285">
        <v>0.051999999999999998</v>
      </c>
      <c r="I543" s="286"/>
      <c r="J543" s="287">
        <f>ROUND(I543*H543,2)</f>
        <v>0</v>
      </c>
      <c r="K543" s="283" t="s">
        <v>158</v>
      </c>
      <c r="L543" s="288"/>
      <c r="M543" s="289" t="s">
        <v>21</v>
      </c>
      <c r="N543" s="290" t="s">
        <v>44</v>
      </c>
      <c r="O543" s="87"/>
      <c r="P543" s="230">
        <f>O543*H543</f>
        <v>0</v>
      </c>
      <c r="Q543" s="230">
        <v>0.55000000000000004</v>
      </c>
      <c r="R543" s="230">
        <f>Q543*H543</f>
        <v>0.0286</v>
      </c>
      <c r="S543" s="230">
        <v>0</v>
      </c>
      <c r="T543" s="231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32" t="s">
        <v>372</v>
      </c>
      <c r="AT543" s="232" t="s">
        <v>407</v>
      </c>
      <c r="AU543" s="232" t="s">
        <v>83</v>
      </c>
      <c r="AY543" s="19" t="s">
        <v>151</v>
      </c>
      <c r="BE543" s="233">
        <f>IF(N543="základní",J543,0)</f>
        <v>0</v>
      </c>
      <c r="BF543" s="233">
        <f>IF(N543="snížená",J543,0)</f>
        <v>0</v>
      </c>
      <c r="BG543" s="233">
        <f>IF(N543="zákl. přenesená",J543,0)</f>
        <v>0</v>
      </c>
      <c r="BH543" s="233">
        <f>IF(N543="sníž. přenesená",J543,0)</f>
        <v>0</v>
      </c>
      <c r="BI543" s="233">
        <f>IF(N543="nulová",J543,0)</f>
        <v>0</v>
      </c>
      <c r="BJ543" s="19" t="s">
        <v>81</v>
      </c>
      <c r="BK543" s="233">
        <f>ROUND(I543*H543,2)</f>
        <v>0</v>
      </c>
      <c r="BL543" s="19" t="s">
        <v>271</v>
      </c>
      <c r="BM543" s="232" t="s">
        <v>2071</v>
      </c>
    </row>
    <row r="544" s="2" customFormat="1">
      <c r="A544" s="41"/>
      <c r="B544" s="42"/>
      <c r="C544" s="43"/>
      <c r="D544" s="234" t="s">
        <v>161</v>
      </c>
      <c r="E544" s="43"/>
      <c r="F544" s="235" t="s">
        <v>850</v>
      </c>
      <c r="G544" s="43"/>
      <c r="H544" s="43"/>
      <c r="I544" s="139"/>
      <c r="J544" s="43"/>
      <c r="K544" s="43"/>
      <c r="L544" s="47"/>
      <c r="M544" s="236"/>
      <c r="N544" s="237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19" t="s">
        <v>161</v>
      </c>
      <c r="AU544" s="19" t="s">
        <v>83</v>
      </c>
    </row>
    <row r="545" s="13" customFormat="1">
      <c r="A545" s="13"/>
      <c r="B545" s="238"/>
      <c r="C545" s="239"/>
      <c r="D545" s="234" t="s">
        <v>163</v>
      </c>
      <c r="E545" s="240" t="s">
        <v>21</v>
      </c>
      <c r="F545" s="241" t="s">
        <v>2072</v>
      </c>
      <c r="G545" s="239"/>
      <c r="H545" s="242">
        <v>0.048000000000000001</v>
      </c>
      <c r="I545" s="243"/>
      <c r="J545" s="239"/>
      <c r="K545" s="239"/>
      <c r="L545" s="244"/>
      <c r="M545" s="245"/>
      <c r="N545" s="246"/>
      <c r="O545" s="246"/>
      <c r="P545" s="246"/>
      <c r="Q545" s="246"/>
      <c r="R545" s="246"/>
      <c r="S545" s="246"/>
      <c r="T545" s="24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8" t="s">
        <v>163</v>
      </c>
      <c r="AU545" s="248" t="s">
        <v>83</v>
      </c>
      <c r="AV545" s="13" t="s">
        <v>83</v>
      </c>
      <c r="AW545" s="13" t="s">
        <v>35</v>
      </c>
      <c r="AX545" s="13" t="s">
        <v>81</v>
      </c>
      <c r="AY545" s="248" t="s">
        <v>151</v>
      </c>
    </row>
    <row r="546" s="13" customFormat="1">
      <c r="A546" s="13"/>
      <c r="B546" s="238"/>
      <c r="C546" s="239"/>
      <c r="D546" s="234" t="s">
        <v>163</v>
      </c>
      <c r="E546" s="239"/>
      <c r="F546" s="241" t="s">
        <v>2073</v>
      </c>
      <c r="G546" s="239"/>
      <c r="H546" s="242">
        <v>0.051999999999999998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8" t="s">
        <v>163</v>
      </c>
      <c r="AU546" s="248" t="s">
        <v>83</v>
      </c>
      <c r="AV546" s="13" t="s">
        <v>83</v>
      </c>
      <c r="AW546" s="13" t="s">
        <v>4</v>
      </c>
      <c r="AX546" s="13" t="s">
        <v>81</v>
      </c>
      <c r="AY546" s="248" t="s">
        <v>151</v>
      </c>
    </row>
    <row r="547" s="2" customFormat="1" ht="16.5" customHeight="1">
      <c r="A547" s="41"/>
      <c r="B547" s="42"/>
      <c r="C547" s="281" t="s">
        <v>1278</v>
      </c>
      <c r="D547" s="281" t="s">
        <v>407</v>
      </c>
      <c r="E547" s="282" t="s">
        <v>629</v>
      </c>
      <c r="F547" s="283" t="s">
        <v>630</v>
      </c>
      <c r="G547" s="284" t="s">
        <v>157</v>
      </c>
      <c r="H547" s="285">
        <v>10</v>
      </c>
      <c r="I547" s="286"/>
      <c r="J547" s="287">
        <f>ROUND(I547*H547,2)</f>
        <v>0</v>
      </c>
      <c r="K547" s="283" t="s">
        <v>21</v>
      </c>
      <c r="L547" s="288"/>
      <c r="M547" s="289" t="s">
        <v>21</v>
      </c>
      <c r="N547" s="290" t="s">
        <v>44</v>
      </c>
      <c r="O547" s="87"/>
      <c r="P547" s="230">
        <f>O547*H547</f>
        <v>0</v>
      </c>
      <c r="Q547" s="230">
        <v>0.00024000000000000001</v>
      </c>
      <c r="R547" s="230">
        <f>Q547*H547</f>
        <v>0.0024000000000000002</v>
      </c>
      <c r="S547" s="230">
        <v>0</v>
      </c>
      <c r="T547" s="231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32" t="s">
        <v>372</v>
      </c>
      <c r="AT547" s="232" t="s">
        <v>407</v>
      </c>
      <c r="AU547" s="232" t="s">
        <v>83</v>
      </c>
      <c r="AY547" s="19" t="s">
        <v>151</v>
      </c>
      <c r="BE547" s="233">
        <f>IF(N547="základní",J547,0)</f>
        <v>0</v>
      </c>
      <c r="BF547" s="233">
        <f>IF(N547="snížená",J547,0)</f>
        <v>0</v>
      </c>
      <c r="BG547" s="233">
        <f>IF(N547="zákl. přenesená",J547,0)</f>
        <v>0</v>
      </c>
      <c r="BH547" s="233">
        <f>IF(N547="sníž. přenesená",J547,0)</f>
        <v>0</v>
      </c>
      <c r="BI547" s="233">
        <f>IF(N547="nulová",J547,0)</f>
        <v>0</v>
      </c>
      <c r="BJ547" s="19" t="s">
        <v>81</v>
      </c>
      <c r="BK547" s="233">
        <f>ROUND(I547*H547,2)</f>
        <v>0</v>
      </c>
      <c r="BL547" s="19" t="s">
        <v>271</v>
      </c>
      <c r="BM547" s="232" t="s">
        <v>2074</v>
      </c>
    </row>
    <row r="548" s="2" customFormat="1">
      <c r="A548" s="41"/>
      <c r="B548" s="42"/>
      <c r="C548" s="43"/>
      <c r="D548" s="234" t="s">
        <v>161</v>
      </c>
      <c r="E548" s="43"/>
      <c r="F548" s="235" t="s">
        <v>630</v>
      </c>
      <c r="G548" s="43"/>
      <c r="H548" s="43"/>
      <c r="I548" s="139"/>
      <c r="J548" s="43"/>
      <c r="K548" s="43"/>
      <c r="L548" s="47"/>
      <c r="M548" s="236"/>
      <c r="N548" s="237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19" t="s">
        <v>161</v>
      </c>
      <c r="AU548" s="19" t="s">
        <v>83</v>
      </c>
    </row>
    <row r="549" s="13" customFormat="1">
      <c r="A549" s="13"/>
      <c r="B549" s="238"/>
      <c r="C549" s="239"/>
      <c r="D549" s="234" t="s">
        <v>163</v>
      </c>
      <c r="E549" s="240" t="s">
        <v>21</v>
      </c>
      <c r="F549" s="241" t="s">
        <v>2075</v>
      </c>
      <c r="G549" s="239"/>
      <c r="H549" s="242">
        <v>2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8" t="s">
        <v>163</v>
      </c>
      <c r="AU549" s="248" t="s">
        <v>83</v>
      </c>
      <c r="AV549" s="13" t="s">
        <v>83</v>
      </c>
      <c r="AW549" s="13" t="s">
        <v>35</v>
      </c>
      <c r="AX549" s="13" t="s">
        <v>73</v>
      </c>
      <c r="AY549" s="248" t="s">
        <v>151</v>
      </c>
    </row>
    <row r="550" s="13" customFormat="1">
      <c r="A550" s="13"/>
      <c r="B550" s="238"/>
      <c r="C550" s="239"/>
      <c r="D550" s="234" t="s">
        <v>163</v>
      </c>
      <c r="E550" s="240" t="s">
        <v>21</v>
      </c>
      <c r="F550" s="241" t="s">
        <v>2076</v>
      </c>
      <c r="G550" s="239"/>
      <c r="H550" s="242">
        <v>8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8" t="s">
        <v>163</v>
      </c>
      <c r="AU550" s="248" t="s">
        <v>83</v>
      </c>
      <c r="AV550" s="13" t="s">
        <v>83</v>
      </c>
      <c r="AW550" s="13" t="s">
        <v>35</v>
      </c>
      <c r="AX550" s="13" t="s">
        <v>73</v>
      </c>
      <c r="AY550" s="248" t="s">
        <v>151</v>
      </c>
    </row>
    <row r="551" s="14" customFormat="1">
      <c r="A551" s="14"/>
      <c r="B551" s="249"/>
      <c r="C551" s="250"/>
      <c r="D551" s="234" t="s">
        <v>163</v>
      </c>
      <c r="E551" s="251" t="s">
        <v>21</v>
      </c>
      <c r="F551" s="252" t="s">
        <v>177</v>
      </c>
      <c r="G551" s="250"/>
      <c r="H551" s="253">
        <v>10</v>
      </c>
      <c r="I551" s="254"/>
      <c r="J551" s="250"/>
      <c r="K551" s="250"/>
      <c r="L551" s="255"/>
      <c r="M551" s="256"/>
      <c r="N551" s="257"/>
      <c r="O551" s="257"/>
      <c r="P551" s="257"/>
      <c r="Q551" s="257"/>
      <c r="R551" s="257"/>
      <c r="S551" s="257"/>
      <c r="T551" s="25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9" t="s">
        <v>163</v>
      </c>
      <c r="AU551" s="259" t="s">
        <v>83</v>
      </c>
      <c r="AV551" s="14" t="s">
        <v>159</v>
      </c>
      <c r="AW551" s="14" t="s">
        <v>35</v>
      </c>
      <c r="AX551" s="14" t="s">
        <v>81</v>
      </c>
      <c r="AY551" s="259" t="s">
        <v>151</v>
      </c>
    </row>
    <row r="552" s="2" customFormat="1" ht="21.75" customHeight="1">
      <c r="A552" s="41"/>
      <c r="B552" s="42"/>
      <c r="C552" s="221" t="s">
        <v>1285</v>
      </c>
      <c r="D552" s="221" t="s">
        <v>154</v>
      </c>
      <c r="E552" s="222" t="s">
        <v>633</v>
      </c>
      <c r="F552" s="223" t="s">
        <v>634</v>
      </c>
      <c r="G552" s="224" t="s">
        <v>173</v>
      </c>
      <c r="H552" s="225">
        <v>0.187</v>
      </c>
      <c r="I552" s="226"/>
      <c r="J552" s="227">
        <f>ROUND(I552*H552,2)</f>
        <v>0</v>
      </c>
      <c r="K552" s="223" t="s">
        <v>158</v>
      </c>
      <c r="L552" s="47"/>
      <c r="M552" s="228" t="s">
        <v>21</v>
      </c>
      <c r="N552" s="229" t="s">
        <v>44</v>
      </c>
      <c r="O552" s="87"/>
      <c r="P552" s="230">
        <f>O552*H552</f>
        <v>0</v>
      </c>
      <c r="Q552" s="230">
        <v>0.024469999999999999</v>
      </c>
      <c r="R552" s="230">
        <f>Q552*H552</f>
        <v>0.00457589</v>
      </c>
      <c r="S552" s="230">
        <v>0</v>
      </c>
      <c r="T552" s="231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32" t="s">
        <v>271</v>
      </c>
      <c r="AT552" s="232" t="s">
        <v>154</v>
      </c>
      <c r="AU552" s="232" t="s">
        <v>83</v>
      </c>
      <c r="AY552" s="19" t="s">
        <v>151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9" t="s">
        <v>81</v>
      </c>
      <c r="BK552" s="233">
        <f>ROUND(I552*H552,2)</f>
        <v>0</v>
      </c>
      <c r="BL552" s="19" t="s">
        <v>271</v>
      </c>
      <c r="BM552" s="232" t="s">
        <v>2077</v>
      </c>
    </row>
    <row r="553" s="2" customFormat="1">
      <c r="A553" s="41"/>
      <c r="B553" s="42"/>
      <c r="C553" s="43"/>
      <c r="D553" s="234" t="s">
        <v>161</v>
      </c>
      <c r="E553" s="43"/>
      <c r="F553" s="235" t="s">
        <v>636</v>
      </c>
      <c r="G553" s="43"/>
      <c r="H553" s="43"/>
      <c r="I553" s="139"/>
      <c r="J553" s="43"/>
      <c r="K553" s="43"/>
      <c r="L553" s="47"/>
      <c r="M553" s="236"/>
      <c r="N553" s="237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161</v>
      </c>
      <c r="AU553" s="19" t="s">
        <v>83</v>
      </c>
    </row>
    <row r="554" s="2" customFormat="1" ht="44.25" customHeight="1">
      <c r="A554" s="41"/>
      <c r="B554" s="42"/>
      <c r="C554" s="221" t="s">
        <v>1289</v>
      </c>
      <c r="D554" s="221" t="s">
        <v>154</v>
      </c>
      <c r="E554" s="222" t="s">
        <v>1707</v>
      </c>
      <c r="F554" s="223" t="s">
        <v>1708</v>
      </c>
      <c r="G554" s="224" t="s">
        <v>157</v>
      </c>
      <c r="H554" s="225">
        <v>1</v>
      </c>
      <c r="I554" s="226"/>
      <c r="J554" s="227">
        <f>ROUND(I554*H554,2)</f>
        <v>0</v>
      </c>
      <c r="K554" s="223" t="s">
        <v>21</v>
      </c>
      <c r="L554" s="47"/>
      <c r="M554" s="228" t="s">
        <v>21</v>
      </c>
      <c r="N554" s="229" t="s">
        <v>44</v>
      </c>
      <c r="O554" s="87"/>
      <c r="P554" s="230">
        <f>O554*H554</f>
        <v>0</v>
      </c>
      <c r="Q554" s="230">
        <v>0.0063</v>
      </c>
      <c r="R554" s="230">
        <f>Q554*H554</f>
        <v>0.0063</v>
      </c>
      <c r="S554" s="230">
        <v>0</v>
      </c>
      <c r="T554" s="231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32" t="s">
        <v>271</v>
      </c>
      <c r="AT554" s="232" t="s">
        <v>154</v>
      </c>
      <c r="AU554" s="232" t="s">
        <v>83</v>
      </c>
      <c r="AY554" s="19" t="s">
        <v>151</v>
      </c>
      <c r="BE554" s="233">
        <f>IF(N554="základní",J554,0)</f>
        <v>0</v>
      </c>
      <c r="BF554" s="233">
        <f>IF(N554="snížená",J554,0)</f>
        <v>0</v>
      </c>
      <c r="BG554" s="233">
        <f>IF(N554="zákl. přenesená",J554,0)</f>
        <v>0</v>
      </c>
      <c r="BH554" s="233">
        <f>IF(N554="sníž. přenesená",J554,0)</f>
        <v>0</v>
      </c>
      <c r="BI554" s="233">
        <f>IF(N554="nulová",J554,0)</f>
        <v>0</v>
      </c>
      <c r="BJ554" s="19" t="s">
        <v>81</v>
      </c>
      <c r="BK554" s="233">
        <f>ROUND(I554*H554,2)</f>
        <v>0</v>
      </c>
      <c r="BL554" s="19" t="s">
        <v>271</v>
      </c>
      <c r="BM554" s="232" t="s">
        <v>2078</v>
      </c>
    </row>
    <row r="555" s="2" customFormat="1">
      <c r="A555" s="41"/>
      <c r="B555" s="42"/>
      <c r="C555" s="43"/>
      <c r="D555" s="234" t="s">
        <v>161</v>
      </c>
      <c r="E555" s="43"/>
      <c r="F555" s="235" t="s">
        <v>1710</v>
      </c>
      <c r="G555" s="43"/>
      <c r="H555" s="43"/>
      <c r="I555" s="139"/>
      <c r="J555" s="43"/>
      <c r="K555" s="43"/>
      <c r="L555" s="47"/>
      <c r="M555" s="236"/>
      <c r="N555" s="237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19" t="s">
        <v>161</v>
      </c>
      <c r="AU555" s="19" t="s">
        <v>83</v>
      </c>
    </row>
    <row r="556" s="13" customFormat="1">
      <c r="A556" s="13"/>
      <c r="B556" s="238"/>
      <c r="C556" s="239"/>
      <c r="D556" s="234" t="s">
        <v>163</v>
      </c>
      <c r="E556" s="240" t="s">
        <v>21</v>
      </c>
      <c r="F556" s="241" t="s">
        <v>2079</v>
      </c>
      <c r="G556" s="239"/>
      <c r="H556" s="242">
        <v>1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163</v>
      </c>
      <c r="AU556" s="248" t="s">
        <v>83</v>
      </c>
      <c r="AV556" s="13" t="s">
        <v>83</v>
      </c>
      <c r="AW556" s="13" t="s">
        <v>35</v>
      </c>
      <c r="AX556" s="13" t="s">
        <v>73</v>
      </c>
      <c r="AY556" s="248" t="s">
        <v>151</v>
      </c>
    </row>
    <row r="557" s="14" customFormat="1">
      <c r="A557" s="14"/>
      <c r="B557" s="249"/>
      <c r="C557" s="250"/>
      <c r="D557" s="234" t="s">
        <v>163</v>
      </c>
      <c r="E557" s="251" t="s">
        <v>21</v>
      </c>
      <c r="F557" s="252" t="s">
        <v>177</v>
      </c>
      <c r="G557" s="250"/>
      <c r="H557" s="253">
        <v>1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9" t="s">
        <v>163</v>
      </c>
      <c r="AU557" s="259" t="s">
        <v>83</v>
      </c>
      <c r="AV557" s="14" t="s">
        <v>159</v>
      </c>
      <c r="AW557" s="14" t="s">
        <v>35</v>
      </c>
      <c r="AX557" s="14" t="s">
        <v>81</v>
      </c>
      <c r="AY557" s="259" t="s">
        <v>151</v>
      </c>
    </row>
    <row r="558" s="2" customFormat="1" ht="44.25" customHeight="1">
      <c r="A558" s="41"/>
      <c r="B558" s="42"/>
      <c r="C558" s="221" t="s">
        <v>1295</v>
      </c>
      <c r="D558" s="221" t="s">
        <v>154</v>
      </c>
      <c r="E558" s="222" t="s">
        <v>1235</v>
      </c>
      <c r="F558" s="223" t="s">
        <v>1236</v>
      </c>
      <c r="G558" s="224" t="s">
        <v>157</v>
      </c>
      <c r="H558" s="225">
        <v>7</v>
      </c>
      <c r="I558" s="226"/>
      <c r="J558" s="227">
        <f>ROUND(I558*H558,2)</f>
        <v>0</v>
      </c>
      <c r="K558" s="223" t="s">
        <v>21</v>
      </c>
      <c r="L558" s="47"/>
      <c r="M558" s="228" t="s">
        <v>21</v>
      </c>
      <c r="N558" s="229" t="s">
        <v>44</v>
      </c>
      <c r="O558" s="87"/>
      <c r="P558" s="230">
        <f>O558*H558</f>
        <v>0</v>
      </c>
      <c r="Q558" s="230">
        <v>0.0094000000000000004</v>
      </c>
      <c r="R558" s="230">
        <f>Q558*H558</f>
        <v>0.065799999999999997</v>
      </c>
      <c r="S558" s="230">
        <v>0</v>
      </c>
      <c r="T558" s="231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32" t="s">
        <v>271</v>
      </c>
      <c r="AT558" s="232" t="s">
        <v>154</v>
      </c>
      <c r="AU558" s="232" t="s">
        <v>83</v>
      </c>
      <c r="AY558" s="19" t="s">
        <v>151</v>
      </c>
      <c r="BE558" s="233">
        <f>IF(N558="základní",J558,0)</f>
        <v>0</v>
      </c>
      <c r="BF558" s="233">
        <f>IF(N558="snížená",J558,0)</f>
        <v>0</v>
      </c>
      <c r="BG558" s="233">
        <f>IF(N558="zákl. přenesená",J558,0)</f>
        <v>0</v>
      </c>
      <c r="BH558" s="233">
        <f>IF(N558="sníž. přenesená",J558,0)</f>
        <v>0</v>
      </c>
      <c r="BI558" s="233">
        <f>IF(N558="nulová",J558,0)</f>
        <v>0</v>
      </c>
      <c r="BJ558" s="19" t="s">
        <v>81</v>
      </c>
      <c r="BK558" s="233">
        <f>ROUND(I558*H558,2)</f>
        <v>0</v>
      </c>
      <c r="BL558" s="19" t="s">
        <v>271</v>
      </c>
      <c r="BM558" s="232" t="s">
        <v>2080</v>
      </c>
    </row>
    <row r="559" s="2" customFormat="1">
      <c r="A559" s="41"/>
      <c r="B559" s="42"/>
      <c r="C559" s="43"/>
      <c r="D559" s="234" t="s">
        <v>161</v>
      </c>
      <c r="E559" s="43"/>
      <c r="F559" s="235" t="s">
        <v>1238</v>
      </c>
      <c r="G559" s="43"/>
      <c r="H559" s="43"/>
      <c r="I559" s="139"/>
      <c r="J559" s="43"/>
      <c r="K559" s="43"/>
      <c r="L559" s="47"/>
      <c r="M559" s="236"/>
      <c r="N559" s="237"/>
      <c r="O559" s="87"/>
      <c r="P559" s="87"/>
      <c r="Q559" s="87"/>
      <c r="R559" s="87"/>
      <c r="S559" s="87"/>
      <c r="T559" s="88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T559" s="19" t="s">
        <v>161</v>
      </c>
      <c r="AU559" s="19" t="s">
        <v>83</v>
      </c>
    </row>
    <row r="560" s="13" customFormat="1">
      <c r="A560" s="13"/>
      <c r="B560" s="238"/>
      <c r="C560" s="239"/>
      <c r="D560" s="234" t="s">
        <v>163</v>
      </c>
      <c r="E560" s="240" t="s">
        <v>21</v>
      </c>
      <c r="F560" s="241" t="s">
        <v>2081</v>
      </c>
      <c r="G560" s="239"/>
      <c r="H560" s="242">
        <v>7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8" t="s">
        <v>163</v>
      </c>
      <c r="AU560" s="248" t="s">
        <v>83</v>
      </c>
      <c r="AV560" s="13" t="s">
        <v>83</v>
      </c>
      <c r="AW560" s="13" t="s">
        <v>35</v>
      </c>
      <c r="AX560" s="13" t="s">
        <v>81</v>
      </c>
      <c r="AY560" s="248" t="s">
        <v>151</v>
      </c>
    </row>
    <row r="561" s="2" customFormat="1" ht="33" customHeight="1">
      <c r="A561" s="41"/>
      <c r="B561" s="42"/>
      <c r="C561" s="221" t="s">
        <v>1301</v>
      </c>
      <c r="D561" s="221" t="s">
        <v>154</v>
      </c>
      <c r="E561" s="222" t="s">
        <v>1716</v>
      </c>
      <c r="F561" s="223" t="s">
        <v>1717</v>
      </c>
      <c r="G561" s="224" t="s">
        <v>157</v>
      </c>
      <c r="H561" s="225">
        <v>1</v>
      </c>
      <c r="I561" s="226"/>
      <c r="J561" s="227">
        <f>ROUND(I561*H561,2)</f>
        <v>0</v>
      </c>
      <c r="K561" s="223" t="s">
        <v>21</v>
      </c>
      <c r="L561" s="47"/>
      <c r="M561" s="228" t="s">
        <v>21</v>
      </c>
      <c r="N561" s="229" t="s">
        <v>44</v>
      </c>
      <c r="O561" s="87"/>
      <c r="P561" s="230">
        <f>O561*H561</f>
        <v>0</v>
      </c>
      <c r="Q561" s="230">
        <v>0.00025999999999999998</v>
      </c>
      <c r="R561" s="230">
        <f>Q561*H561</f>
        <v>0.00025999999999999998</v>
      </c>
      <c r="S561" s="230">
        <v>0</v>
      </c>
      <c r="T561" s="231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32" t="s">
        <v>271</v>
      </c>
      <c r="AT561" s="232" t="s">
        <v>154</v>
      </c>
      <c r="AU561" s="232" t="s">
        <v>83</v>
      </c>
      <c r="AY561" s="19" t="s">
        <v>151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19" t="s">
        <v>81</v>
      </c>
      <c r="BK561" s="233">
        <f>ROUND(I561*H561,2)</f>
        <v>0</v>
      </c>
      <c r="BL561" s="19" t="s">
        <v>271</v>
      </c>
      <c r="BM561" s="232" t="s">
        <v>2082</v>
      </c>
    </row>
    <row r="562" s="2" customFormat="1">
      <c r="A562" s="41"/>
      <c r="B562" s="42"/>
      <c r="C562" s="43"/>
      <c r="D562" s="234" t="s">
        <v>161</v>
      </c>
      <c r="E562" s="43"/>
      <c r="F562" s="235" t="s">
        <v>1717</v>
      </c>
      <c r="G562" s="43"/>
      <c r="H562" s="43"/>
      <c r="I562" s="139"/>
      <c r="J562" s="43"/>
      <c r="K562" s="43"/>
      <c r="L562" s="47"/>
      <c r="M562" s="236"/>
      <c r="N562" s="237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T562" s="19" t="s">
        <v>161</v>
      </c>
      <c r="AU562" s="19" t="s">
        <v>83</v>
      </c>
    </row>
    <row r="563" s="2" customFormat="1" ht="21.75" customHeight="1">
      <c r="A563" s="41"/>
      <c r="B563" s="42"/>
      <c r="C563" s="221" t="s">
        <v>1659</v>
      </c>
      <c r="D563" s="221" t="s">
        <v>154</v>
      </c>
      <c r="E563" s="222" t="s">
        <v>1240</v>
      </c>
      <c r="F563" s="223" t="s">
        <v>1241</v>
      </c>
      <c r="G563" s="224" t="s">
        <v>157</v>
      </c>
      <c r="H563" s="225">
        <v>10</v>
      </c>
      <c r="I563" s="226"/>
      <c r="J563" s="227">
        <f>ROUND(I563*H563,2)</f>
        <v>0</v>
      </c>
      <c r="K563" s="223" t="s">
        <v>21</v>
      </c>
      <c r="L563" s="47"/>
      <c r="M563" s="228" t="s">
        <v>21</v>
      </c>
      <c r="N563" s="229" t="s">
        <v>44</v>
      </c>
      <c r="O563" s="87"/>
      <c r="P563" s="230">
        <f>O563*H563</f>
        <v>0</v>
      </c>
      <c r="Q563" s="230">
        <v>0</v>
      </c>
      <c r="R563" s="230">
        <f>Q563*H563</f>
        <v>0</v>
      </c>
      <c r="S563" s="230">
        <v>0.0089999999999999993</v>
      </c>
      <c r="T563" s="231">
        <f>S563*H563</f>
        <v>0.089999999999999997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32" t="s">
        <v>271</v>
      </c>
      <c r="AT563" s="232" t="s">
        <v>154</v>
      </c>
      <c r="AU563" s="232" t="s">
        <v>83</v>
      </c>
      <c r="AY563" s="19" t="s">
        <v>151</v>
      </c>
      <c r="BE563" s="233">
        <f>IF(N563="základní",J563,0)</f>
        <v>0</v>
      </c>
      <c r="BF563" s="233">
        <f>IF(N563="snížená",J563,0)</f>
        <v>0</v>
      </c>
      <c r="BG563" s="233">
        <f>IF(N563="zákl. přenesená",J563,0)</f>
        <v>0</v>
      </c>
      <c r="BH563" s="233">
        <f>IF(N563="sníž. přenesená",J563,0)</f>
        <v>0</v>
      </c>
      <c r="BI563" s="233">
        <f>IF(N563="nulová",J563,0)</f>
        <v>0</v>
      </c>
      <c r="BJ563" s="19" t="s">
        <v>81</v>
      </c>
      <c r="BK563" s="233">
        <f>ROUND(I563*H563,2)</f>
        <v>0</v>
      </c>
      <c r="BL563" s="19" t="s">
        <v>271</v>
      </c>
      <c r="BM563" s="232" t="s">
        <v>2083</v>
      </c>
    </row>
    <row r="564" s="2" customFormat="1">
      <c r="A564" s="41"/>
      <c r="B564" s="42"/>
      <c r="C564" s="43"/>
      <c r="D564" s="234" t="s">
        <v>161</v>
      </c>
      <c r="E564" s="43"/>
      <c r="F564" s="235" t="s">
        <v>1241</v>
      </c>
      <c r="G564" s="43"/>
      <c r="H564" s="43"/>
      <c r="I564" s="139"/>
      <c r="J564" s="43"/>
      <c r="K564" s="43"/>
      <c r="L564" s="47"/>
      <c r="M564" s="236"/>
      <c r="N564" s="237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T564" s="19" t="s">
        <v>161</v>
      </c>
      <c r="AU564" s="19" t="s">
        <v>83</v>
      </c>
    </row>
    <row r="565" s="13" customFormat="1">
      <c r="A565" s="13"/>
      <c r="B565" s="238"/>
      <c r="C565" s="239"/>
      <c r="D565" s="234" t="s">
        <v>163</v>
      </c>
      <c r="E565" s="240" t="s">
        <v>21</v>
      </c>
      <c r="F565" s="241" t="s">
        <v>2084</v>
      </c>
      <c r="G565" s="239"/>
      <c r="H565" s="242">
        <v>5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163</v>
      </c>
      <c r="AU565" s="248" t="s">
        <v>83</v>
      </c>
      <c r="AV565" s="13" t="s">
        <v>83</v>
      </c>
      <c r="AW565" s="13" t="s">
        <v>35</v>
      </c>
      <c r="AX565" s="13" t="s">
        <v>73</v>
      </c>
      <c r="AY565" s="248" t="s">
        <v>151</v>
      </c>
    </row>
    <row r="566" s="13" customFormat="1">
      <c r="A566" s="13"/>
      <c r="B566" s="238"/>
      <c r="C566" s="239"/>
      <c r="D566" s="234" t="s">
        <v>163</v>
      </c>
      <c r="E566" s="240" t="s">
        <v>21</v>
      </c>
      <c r="F566" s="241" t="s">
        <v>2085</v>
      </c>
      <c r="G566" s="239"/>
      <c r="H566" s="242">
        <v>5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8" t="s">
        <v>163</v>
      </c>
      <c r="AU566" s="248" t="s">
        <v>83</v>
      </c>
      <c r="AV566" s="13" t="s">
        <v>83</v>
      </c>
      <c r="AW566" s="13" t="s">
        <v>35</v>
      </c>
      <c r="AX566" s="13" t="s">
        <v>73</v>
      </c>
      <c r="AY566" s="248" t="s">
        <v>151</v>
      </c>
    </row>
    <row r="567" s="14" customFormat="1">
      <c r="A567" s="14"/>
      <c r="B567" s="249"/>
      <c r="C567" s="250"/>
      <c r="D567" s="234" t="s">
        <v>163</v>
      </c>
      <c r="E567" s="251" t="s">
        <v>21</v>
      </c>
      <c r="F567" s="252" t="s">
        <v>177</v>
      </c>
      <c r="G567" s="250"/>
      <c r="H567" s="253">
        <v>10</v>
      </c>
      <c r="I567" s="254"/>
      <c r="J567" s="250"/>
      <c r="K567" s="250"/>
      <c r="L567" s="255"/>
      <c r="M567" s="256"/>
      <c r="N567" s="257"/>
      <c r="O567" s="257"/>
      <c r="P567" s="257"/>
      <c r="Q567" s="257"/>
      <c r="R567" s="257"/>
      <c r="S567" s="257"/>
      <c r="T567" s="25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9" t="s">
        <v>163</v>
      </c>
      <c r="AU567" s="259" t="s">
        <v>83</v>
      </c>
      <c r="AV567" s="14" t="s">
        <v>159</v>
      </c>
      <c r="AW567" s="14" t="s">
        <v>35</v>
      </c>
      <c r="AX567" s="14" t="s">
        <v>81</v>
      </c>
      <c r="AY567" s="259" t="s">
        <v>151</v>
      </c>
    </row>
    <row r="568" s="2" customFormat="1" ht="16.5" customHeight="1">
      <c r="A568" s="41"/>
      <c r="B568" s="42"/>
      <c r="C568" s="221" t="s">
        <v>1662</v>
      </c>
      <c r="D568" s="221" t="s">
        <v>154</v>
      </c>
      <c r="E568" s="222" t="s">
        <v>916</v>
      </c>
      <c r="F568" s="223" t="s">
        <v>917</v>
      </c>
      <c r="G568" s="224" t="s">
        <v>180</v>
      </c>
      <c r="H568" s="225">
        <v>0.26500000000000001</v>
      </c>
      <c r="I568" s="226"/>
      <c r="J568" s="227">
        <f>ROUND(I568*H568,2)</f>
        <v>0</v>
      </c>
      <c r="K568" s="223" t="s">
        <v>21</v>
      </c>
      <c r="L568" s="47"/>
      <c r="M568" s="228" t="s">
        <v>21</v>
      </c>
      <c r="N568" s="229" t="s">
        <v>44</v>
      </c>
      <c r="O568" s="87"/>
      <c r="P568" s="230">
        <f>O568*H568</f>
        <v>0</v>
      </c>
      <c r="Q568" s="230">
        <v>0.0018</v>
      </c>
      <c r="R568" s="230">
        <f>Q568*H568</f>
        <v>0.00047699999999999999</v>
      </c>
      <c r="S568" s="230">
        <v>0</v>
      </c>
      <c r="T568" s="231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32" t="s">
        <v>271</v>
      </c>
      <c r="AT568" s="232" t="s">
        <v>154</v>
      </c>
      <c r="AU568" s="232" t="s">
        <v>83</v>
      </c>
      <c r="AY568" s="19" t="s">
        <v>151</v>
      </c>
      <c r="BE568" s="233">
        <f>IF(N568="základní",J568,0)</f>
        <v>0</v>
      </c>
      <c r="BF568" s="233">
        <f>IF(N568="snížená",J568,0)</f>
        <v>0</v>
      </c>
      <c r="BG568" s="233">
        <f>IF(N568="zákl. přenesená",J568,0)</f>
        <v>0</v>
      </c>
      <c r="BH568" s="233">
        <f>IF(N568="sníž. přenesená",J568,0)</f>
        <v>0</v>
      </c>
      <c r="BI568" s="233">
        <f>IF(N568="nulová",J568,0)</f>
        <v>0</v>
      </c>
      <c r="BJ568" s="19" t="s">
        <v>81</v>
      </c>
      <c r="BK568" s="233">
        <f>ROUND(I568*H568,2)</f>
        <v>0</v>
      </c>
      <c r="BL568" s="19" t="s">
        <v>271</v>
      </c>
      <c r="BM568" s="232" t="s">
        <v>2086</v>
      </c>
    </row>
    <row r="569" s="2" customFormat="1">
      <c r="A569" s="41"/>
      <c r="B569" s="42"/>
      <c r="C569" s="43"/>
      <c r="D569" s="234" t="s">
        <v>161</v>
      </c>
      <c r="E569" s="43"/>
      <c r="F569" s="235" t="s">
        <v>917</v>
      </c>
      <c r="G569" s="43"/>
      <c r="H569" s="43"/>
      <c r="I569" s="139"/>
      <c r="J569" s="43"/>
      <c r="K569" s="43"/>
      <c r="L569" s="47"/>
      <c r="M569" s="236"/>
      <c r="N569" s="237"/>
      <c r="O569" s="87"/>
      <c r="P569" s="87"/>
      <c r="Q569" s="87"/>
      <c r="R569" s="87"/>
      <c r="S569" s="87"/>
      <c r="T569" s="88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T569" s="19" t="s">
        <v>161</v>
      </c>
      <c r="AU569" s="19" t="s">
        <v>83</v>
      </c>
    </row>
    <row r="570" s="15" customFormat="1">
      <c r="A570" s="15"/>
      <c r="B570" s="260"/>
      <c r="C570" s="261"/>
      <c r="D570" s="234" t="s">
        <v>163</v>
      </c>
      <c r="E570" s="262" t="s">
        <v>21</v>
      </c>
      <c r="F570" s="263" t="s">
        <v>919</v>
      </c>
      <c r="G570" s="261"/>
      <c r="H570" s="262" t="s">
        <v>21</v>
      </c>
      <c r="I570" s="264"/>
      <c r="J570" s="261"/>
      <c r="K570" s="261"/>
      <c r="L570" s="265"/>
      <c r="M570" s="266"/>
      <c r="N570" s="267"/>
      <c r="O570" s="267"/>
      <c r="P570" s="267"/>
      <c r="Q570" s="267"/>
      <c r="R570" s="267"/>
      <c r="S570" s="267"/>
      <c r="T570" s="268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9" t="s">
        <v>163</v>
      </c>
      <c r="AU570" s="269" t="s">
        <v>83</v>
      </c>
      <c r="AV570" s="15" t="s">
        <v>81</v>
      </c>
      <c r="AW570" s="15" t="s">
        <v>35</v>
      </c>
      <c r="AX570" s="15" t="s">
        <v>73</v>
      </c>
      <c r="AY570" s="269" t="s">
        <v>151</v>
      </c>
    </row>
    <row r="571" s="13" customFormat="1">
      <c r="A571" s="13"/>
      <c r="B571" s="238"/>
      <c r="C571" s="239"/>
      <c r="D571" s="234" t="s">
        <v>163</v>
      </c>
      <c r="E571" s="240" t="s">
        <v>21</v>
      </c>
      <c r="F571" s="241" t="s">
        <v>2087</v>
      </c>
      <c r="G571" s="239"/>
      <c r="H571" s="242">
        <v>0.12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8" t="s">
        <v>163</v>
      </c>
      <c r="AU571" s="248" t="s">
        <v>83</v>
      </c>
      <c r="AV571" s="13" t="s">
        <v>83</v>
      </c>
      <c r="AW571" s="13" t="s">
        <v>35</v>
      </c>
      <c r="AX571" s="13" t="s">
        <v>73</v>
      </c>
      <c r="AY571" s="248" t="s">
        <v>151</v>
      </c>
    </row>
    <row r="572" s="13" customFormat="1">
      <c r="A572" s="13"/>
      <c r="B572" s="238"/>
      <c r="C572" s="239"/>
      <c r="D572" s="234" t="s">
        <v>163</v>
      </c>
      <c r="E572" s="240" t="s">
        <v>21</v>
      </c>
      <c r="F572" s="241" t="s">
        <v>2088</v>
      </c>
      <c r="G572" s="239"/>
      <c r="H572" s="242">
        <v>0.021999999999999999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8" t="s">
        <v>163</v>
      </c>
      <c r="AU572" s="248" t="s">
        <v>83</v>
      </c>
      <c r="AV572" s="13" t="s">
        <v>83</v>
      </c>
      <c r="AW572" s="13" t="s">
        <v>35</v>
      </c>
      <c r="AX572" s="13" t="s">
        <v>73</v>
      </c>
      <c r="AY572" s="248" t="s">
        <v>151</v>
      </c>
    </row>
    <row r="573" s="13" customFormat="1">
      <c r="A573" s="13"/>
      <c r="B573" s="238"/>
      <c r="C573" s="239"/>
      <c r="D573" s="234" t="s">
        <v>163</v>
      </c>
      <c r="E573" s="240" t="s">
        <v>21</v>
      </c>
      <c r="F573" s="241" t="s">
        <v>2089</v>
      </c>
      <c r="G573" s="239"/>
      <c r="H573" s="242">
        <v>0.123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8" t="s">
        <v>163</v>
      </c>
      <c r="AU573" s="248" t="s">
        <v>83</v>
      </c>
      <c r="AV573" s="13" t="s">
        <v>83</v>
      </c>
      <c r="AW573" s="13" t="s">
        <v>35</v>
      </c>
      <c r="AX573" s="13" t="s">
        <v>73</v>
      </c>
      <c r="AY573" s="248" t="s">
        <v>151</v>
      </c>
    </row>
    <row r="574" s="14" customFormat="1">
      <c r="A574" s="14"/>
      <c r="B574" s="249"/>
      <c r="C574" s="250"/>
      <c r="D574" s="234" t="s">
        <v>163</v>
      </c>
      <c r="E574" s="251" t="s">
        <v>21</v>
      </c>
      <c r="F574" s="252" t="s">
        <v>177</v>
      </c>
      <c r="G574" s="250"/>
      <c r="H574" s="253">
        <v>0.26500000000000001</v>
      </c>
      <c r="I574" s="254"/>
      <c r="J574" s="250"/>
      <c r="K574" s="250"/>
      <c r="L574" s="255"/>
      <c r="M574" s="256"/>
      <c r="N574" s="257"/>
      <c r="O574" s="257"/>
      <c r="P574" s="257"/>
      <c r="Q574" s="257"/>
      <c r="R574" s="257"/>
      <c r="S574" s="257"/>
      <c r="T574" s="25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9" t="s">
        <v>163</v>
      </c>
      <c r="AU574" s="259" t="s">
        <v>83</v>
      </c>
      <c r="AV574" s="14" t="s">
        <v>159</v>
      </c>
      <c r="AW574" s="14" t="s">
        <v>35</v>
      </c>
      <c r="AX574" s="14" t="s">
        <v>81</v>
      </c>
      <c r="AY574" s="259" t="s">
        <v>151</v>
      </c>
    </row>
    <row r="575" s="2" customFormat="1" ht="21.75" customHeight="1">
      <c r="A575" s="41"/>
      <c r="B575" s="42"/>
      <c r="C575" s="221" t="s">
        <v>1666</v>
      </c>
      <c r="D575" s="221" t="s">
        <v>154</v>
      </c>
      <c r="E575" s="222" t="s">
        <v>1740</v>
      </c>
      <c r="F575" s="223" t="s">
        <v>1741</v>
      </c>
      <c r="G575" s="224" t="s">
        <v>180</v>
      </c>
      <c r="H575" s="225">
        <v>22.920000000000002</v>
      </c>
      <c r="I575" s="226"/>
      <c r="J575" s="227">
        <f>ROUND(I575*H575,2)</f>
        <v>0</v>
      </c>
      <c r="K575" s="223" t="s">
        <v>21</v>
      </c>
      <c r="L575" s="47"/>
      <c r="M575" s="228" t="s">
        <v>21</v>
      </c>
      <c r="N575" s="229" t="s">
        <v>44</v>
      </c>
      <c r="O575" s="87"/>
      <c r="P575" s="230">
        <f>O575*H575</f>
        <v>0</v>
      </c>
      <c r="Q575" s="230">
        <v>0</v>
      </c>
      <c r="R575" s="230">
        <f>Q575*H575</f>
        <v>0</v>
      </c>
      <c r="S575" s="230">
        <v>0.014</v>
      </c>
      <c r="T575" s="231">
        <f>S575*H575</f>
        <v>0.32088000000000005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32" t="s">
        <v>271</v>
      </c>
      <c r="AT575" s="232" t="s">
        <v>154</v>
      </c>
      <c r="AU575" s="232" t="s">
        <v>83</v>
      </c>
      <c r="AY575" s="19" t="s">
        <v>151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19" t="s">
        <v>81</v>
      </c>
      <c r="BK575" s="233">
        <f>ROUND(I575*H575,2)</f>
        <v>0</v>
      </c>
      <c r="BL575" s="19" t="s">
        <v>271</v>
      </c>
      <c r="BM575" s="232" t="s">
        <v>2090</v>
      </c>
    </row>
    <row r="576" s="2" customFormat="1">
      <c r="A576" s="41"/>
      <c r="B576" s="42"/>
      <c r="C576" s="43"/>
      <c r="D576" s="234" t="s">
        <v>161</v>
      </c>
      <c r="E576" s="43"/>
      <c r="F576" s="235" t="s">
        <v>1743</v>
      </c>
      <c r="G576" s="43"/>
      <c r="H576" s="43"/>
      <c r="I576" s="139"/>
      <c r="J576" s="43"/>
      <c r="K576" s="43"/>
      <c r="L576" s="47"/>
      <c r="M576" s="236"/>
      <c r="N576" s="237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19" t="s">
        <v>161</v>
      </c>
      <c r="AU576" s="19" t="s">
        <v>83</v>
      </c>
    </row>
    <row r="577" s="13" customFormat="1">
      <c r="A577" s="13"/>
      <c r="B577" s="238"/>
      <c r="C577" s="239"/>
      <c r="D577" s="234" t="s">
        <v>163</v>
      </c>
      <c r="E577" s="240" t="s">
        <v>21</v>
      </c>
      <c r="F577" s="241" t="s">
        <v>2091</v>
      </c>
      <c r="G577" s="239"/>
      <c r="H577" s="242">
        <v>19.571999999999999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163</v>
      </c>
      <c r="AU577" s="248" t="s">
        <v>83</v>
      </c>
      <c r="AV577" s="13" t="s">
        <v>83</v>
      </c>
      <c r="AW577" s="13" t="s">
        <v>35</v>
      </c>
      <c r="AX577" s="13" t="s">
        <v>73</v>
      </c>
      <c r="AY577" s="248" t="s">
        <v>151</v>
      </c>
    </row>
    <row r="578" s="13" customFormat="1">
      <c r="A578" s="13"/>
      <c r="B578" s="238"/>
      <c r="C578" s="239"/>
      <c r="D578" s="234" t="s">
        <v>163</v>
      </c>
      <c r="E578" s="240" t="s">
        <v>21</v>
      </c>
      <c r="F578" s="241" t="s">
        <v>2092</v>
      </c>
      <c r="G578" s="239"/>
      <c r="H578" s="242">
        <v>3.3479999999999999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8" t="s">
        <v>163</v>
      </c>
      <c r="AU578" s="248" t="s">
        <v>83</v>
      </c>
      <c r="AV578" s="13" t="s">
        <v>83</v>
      </c>
      <c r="AW578" s="13" t="s">
        <v>35</v>
      </c>
      <c r="AX578" s="13" t="s">
        <v>73</v>
      </c>
      <c r="AY578" s="248" t="s">
        <v>151</v>
      </c>
    </row>
    <row r="579" s="14" customFormat="1">
      <c r="A579" s="14"/>
      <c r="B579" s="249"/>
      <c r="C579" s="250"/>
      <c r="D579" s="234" t="s">
        <v>163</v>
      </c>
      <c r="E579" s="251" t="s">
        <v>21</v>
      </c>
      <c r="F579" s="252" t="s">
        <v>177</v>
      </c>
      <c r="G579" s="250"/>
      <c r="H579" s="253">
        <v>22.919999999999998</v>
      </c>
      <c r="I579" s="254"/>
      <c r="J579" s="250"/>
      <c r="K579" s="250"/>
      <c r="L579" s="255"/>
      <c r="M579" s="256"/>
      <c r="N579" s="257"/>
      <c r="O579" s="257"/>
      <c r="P579" s="257"/>
      <c r="Q579" s="257"/>
      <c r="R579" s="257"/>
      <c r="S579" s="257"/>
      <c r="T579" s="25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9" t="s">
        <v>163</v>
      </c>
      <c r="AU579" s="259" t="s">
        <v>83</v>
      </c>
      <c r="AV579" s="14" t="s">
        <v>159</v>
      </c>
      <c r="AW579" s="14" t="s">
        <v>35</v>
      </c>
      <c r="AX579" s="14" t="s">
        <v>81</v>
      </c>
      <c r="AY579" s="259" t="s">
        <v>151</v>
      </c>
    </row>
    <row r="580" s="2" customFormat="1" ht="16.5" customHeight="1">
      <c r="A580" s="41"/>
      <c r="B580" s="42"/>
      <c r="C580" s="221" t="s">
        <v>1670</v>
      </c>
      <c r="D580" s="221" t="s">
        <v>154</v>
      </c>
      <c r="E580" s="222" t="s">
        <v>2093</v>
      </c>
      <c r="F580" s="223" t="s">
        <v>2094</v>
      </c>
      <c r="G580" s="224" t="s">
        <v>297</v>
      </c>
      <c r="H580" s="225">
        <v>1</v>
      </c>
      <c r="I580" s="226"/>
      <c r="J580" s="227">
        <f>ROUND(I580*H580,2)</f>
        <v>0</v>
      </c>
      <c r="K580" s="223" t="s">
        <v>21</v>
      </c>
      <c r="L580" s="47"/>
      <c r="M580" s="228" t="s">
        <v>21</v>
      </c>
      <c r="N580" s="229" t="s">
        <v>44</v>
      </c>
      <c r="O580" s="87"/>
      <c r="P580" s="230">
        <f>O580*H580</f>
        <v>0</v>
      </c>
      <c r="Q580" s="230">
        <v>0</v>
      </c>
      <c r="R580" s="230">
        <f>Q580*H580</f>
        <v>0</v>
      </c>
      <c r="S580" s="230">
        <v>0.0080000000000000002</v>
      </c>
      <c r="T580" s="231">
        <f>S580*H580</f>
        <v>0.0080000000000000002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32" t="s">
        <v>271</v>
      </c>
      <c r="AT580" s="232" t="s">
        <v>154</v>
      </c>
      <c r="AU580" s="232" t="s">
        <v>83</v>
      </c>
      <c r="AY580" s="19" t="s">
        <v>151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19" t="s">
        <v>81</v>
      </c>
      <c r="BK580" s="233">
        <f>ROUND(I580*H580,2)</f>
        <v>0</v>
      </c>
      <c r="BL580" s="19" t="s">
        <v>271</v>
      </c>
      <c r="BM580" s="232" t="s">
        <v>2095</v>
      </c>
    </row>
    <row r="581" s="2" customFormat="1">
      <c r="A581" s="41"/>
      <c r="B581" s="42"/>
      <c r="C581" s="43"/>
      <c r="D581" s="234" t="s">
        <v>161</v>
      </c>
      <c r="E581" s="43"/>
      <c r="F581" s="235" t="s">
        <v>2094</v>
      </c>
      <c r="G581" s="43"/>
      <c r="H581" s="43"/>
      <c r="I581" s="139"/>
      <c r="J581" s="43"/>
      <c r="K581" s="43"/>
      <c r="L581" s="47"/>
      <c r="M581" s="236"/>
      <c r="N581" s="237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T581" s="19" t="s">
        <v>161</v>
      </c>
      <c r="AU581" s="19" t="s">
        <v>83</v>
      </c>
    </row>
    <row r="582" s="13" customFormat="1">
      <c r="A582" s="13"/>
      <c r="B582" s="238"/>
      <c r="C582" s="239"/>
      <c r="D582" s="234" t="s">
        <v>163</v>
      </c>
      <c r="E582" s="240" t="s">
        <v>21</v>
      </c>
      <c r="F582" s="241" t="s">
        <v>2096</v>
      </c>
      <c r="G582" s="239"/>
      <c r="H582" s="242">
        <v>1</v>
      </c>
      <c r="I582" s="243"/>
      <c r="J582" s="239"/>
      <c r="K582" s="239"/>
      <c r="L582" s="244"/>
      <c r="M582" s="245"/>
      <c r="N582" s="246"/>
      <c r="O582" s="246"/>
      <c r="P582" s="246"/>
      <c r="Q582" s="246"/>
      <c r="R582" s="246"/>
      <c r="S582" s="246"/>
      <c r="T582" s="24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8" t="s">
        <v>163</v>
      </c>
      <c r="AU582" s="248" t="s">
        <v>83</v>
      </c>
      <c r="AV582" s="13" t="s">
        <v>83</v>
      </c>
      <c r="AW582" s="13" t="s">
        <v>35</v>
      </c>
      <c r="AX582" s="13" t="s">
        <v>81</v>
      </c>
      <c r="AY582" s="248" t="s">
        <v>151</v>
      </c>
    </row>
    <row r="583" s="2" customFormat="1" ht="21.75" customHeight="1">
      <c r="A583" s="41"/>
      <c r="B583" s="42"/>
      <c r="C583" s="221" t="s">
        <v>1683</v>
      </c>
      <c r="D583" s="221" t="s">
        <v>154</v>
      </c>
      <c r="E583" s="222" t="s">
        <v>657</v>
      </c>
      <c r="F583" s="223" t="s">
        <v>658</v>
      </c>
      <c r="G583" s="224" t="s">
        <v>322</v>
      </c>
      <c r="H583" s="225">
        <v>1.6799999999999999</v>
      </c>
      <c r="I583" s="226"/>
      <c r="J583" s="227">
        <f>ROUND(I583*H583,2)</f>
        <v>0</v>
      </c>
      <c r="K583" s="223" t="s">
        <v>158</v>
      </c>
      <c r="L583" s="47"/>
      <c r="M583" s="228" t="s">
        <v>21</v>
      </c>
      <c r="N583" s="229" t="s">
        <v>44</v>
      </c>
      <c r="O583" s="87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32" t="s">
        <v>271</v>
      </c>
      <c r="AT583" s="232" t="s">
        <v>154</v>
      </c>
      <c r="AU583" s="232" t="s">
        <v>83</v>
      </c>
      <c r="AY583" s="19" t="s">
        <v>151</v>
      </c>
      <c r="BE583" s="233">
        <f>IF(N583="základní",J583,0)</f>
        <v>0</v>
      </c>
      <c r="BF583" s="233">
        <f>IF(N583="snížená",J583,0)</f>
        <v>0</v>
      </c>
      <c r="BG583" s="233">
        <f>IF(N583="zákl. přenesená",J583,0)</f>
        <v>0</v>
      </c>
      <c r="BH583" s="233">
        <f>IF(N583="sníž. přenesená",J583,0)</f>
        <v>0</v>
      </c>
      <c r="BI583" s="233">
        <f>IF(N583="nulová",J583,0)</f>
        <v>0</v>
      </c>
      <c r="BJ583" s="19" t="s">
        <v>81</v>
      </c>
      <c r="BK583" s="233">
        <f>ROUND(I583*H583,2)</f>
        <v>0</v>
      </c>
      <c r="BL583" s="19" t="s">
        <v>271</v>
      </c>
      <c r="BM583" s="232" t="s">
        <v>2097</v>
      </c>
    </row>
    <row r="584" s="2" customFormat="1">
      <c r="A584" s="41"/>
      <c r="B584" s="42"/>
      <c r="C584" s="43"/>
      <c r="D584" s="234" t="s">
        <v>161</v>
      </c>
      <c r="E584" s="43"/>
      <c r="F584" s="235" t="s">
        <v>660</v>
      </c>
      <c r="G584" s="43"/>
      <c r="H584" s="43"/>
      <c r="I584" s="139"/>
      <c r="J584" s="43"/>
      <c r="K584" s="43"/>
      <c r="L584" s="47"/>
      <c r="M584" s="236"/>
      <c r="N584" s="237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19" t="s">
        <v>161</v>
      </c>
      <c r="AU584" s="19" t="s">
        <v>83</v>
      </c>
    </row>
    <row r="585" s="2" customFormat="1" ht="21.75" customHeight="1">
      <c r="A585" s="41"/>
      <c r="B585" s="42"/>
      <c r="C585" s="221" t="s">
        <v>1687</v>
      </c>
      <c r="D585" s="221" t="s">
        <v>154</v>
      </c>
      <c r="E585" s="222" t="s">
        <v>662</v>
      </c>
      <c r="F585" s="223" t="s">
        <v>663</v>
      </c>
      <c r="G585" s="224" t="s">
        <v>322</v>
      </c>
      <c r="H585" s="225">
        <v>1.6790000000000001</v>
      </c>
      <c r="I585" s="226"/>
      <c r="J585" s="227">
        <f>ROUND(I585*H585,2)</f>
        <v>0</v>
      </c>
      <c r="K585" s="223" t="s">
        <v>158</v>
      </c>
      <c r="L585" s="47"/>
      <c r="M585" s="228" t="s">
        <v>21</v>
      </c>
      <c r="N585" s="229" t="s">
        <v>44</v>
      </c>
      <c r="O585" s="87"/>
      <c r="P585" s="230">
        <f>O585*H585</f>
        <v>0</v>
      </c>
      <c r="Q585" s="230">
        <v>0</v>
      </c>
      <c r="R585" s="230">
        <f>Q585*H585</f>
        <v>0</v>
      </c>
      <c r="S585" s="230">
        <v>0</v>
      </c>
      <c r="T585" s="231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32" t="s">
        <v>271</v>
      </c>
      <c r="AT585" s="232" t="s">
        <v>154</v>
      </c>
      <c r="AU585" s="232" t="s">
        <v>83</v>
      </c>
      <c r="AY585" s="19" t="s">
        <v>151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9" t="s">
        <v>81</v>
      </c>
      <c r="BK585" s="233">
        <f>ROUND(I585*H585,2)</f>
        <v>0</v>
      </c>
      <c r="BL585" s="19" t="s">
        <v>271</v>
      </c>
      <c r="BM585" s="232" t="s">
        <v>2098</v>
      </c>
    </row>
    <row r="586" s="2" customFormat="1">
      <c r="A586" s="41"/>
      <c r="B586" s="42"/>
      <c r="C586" s="43"/>
      <c r="D586" s="234" t="s">
        <v>161</v>
      </c>
      <c r="E586" s="43"/>
      <c r="F586" s="235" t="s">
        <v>665</v>
      </c>
      <c r="G586" s="43"/>
      <c r="H586" s="43"/>
      <c r="I586" s="139"/>
      <c r="J586" s="43"/>
      <c r="K586" s="43"/>
      <c r="L586" s="47"/>
      <c r="M586" s="236"/>
      <c r="N586" s="237"/>
      <c r="O586" s="87"/>
      <c r="P586" s="87"/>
      <c r="Q586" s="87"/>
      <c r="R586" s="87"/>
      <c r="S586" s="87"/>
      <c r="T586" s="88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T586" s="19" t="s">
        <v>161</v>
      </c>
      <c r="AU586" s="19" t="s">
        <v>83</v>
      </c>
    </row>
    <row r="587" s="13" customFormat="1">
      <c r="A587" s="13"/>
      <c r="B587" s="238"/>
      <c r="C587" s="239"/>
      <c r="D587" s="234" t="s">
        <v>163</v>
      </c>
      <c r="E587" s="240" t="s">
        <v>21</v>
      </c>
      <c r="F587" s="241" t="s">
        <v>2099</v>
      </c>
      <c r="G587" s="239"/>
      <c r="H587" s="242">
        <v>1.6790000000000001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8" t="s">
        <v>163</v>
      </c>
      <c r="AU587" s="248" t="s">
        <v>83</v>
      </c>
      <c r="AV587" s="13" t="s">
        <v>83</v>
      </c>
      <c r="AW587" s="13" t="s">
        <v>35</v>
      </c>
      <c r="AX587" s="13" t="s">
        <v>81</v>
      </c>
      <c r="AY587" s="248" t="s">
        <v>151</v>
      </c>
    </row>
    <row r="588" s="2" customFormat="1" ht="21.75" customHeight="1">
      <c r="A588" s="41"/>
      <c r="B588" s="42"/>
      <c r="C588" s="221" t="s">
        <v>1691</v>
      </c>
      <c r="D588" s="221" t="s">
        <v>154</v>
      </c>
      <c r="E588" s="222" t="s">
        <v>668</v>
      </c>
      <c r="F588" s="223" t="s">
        <v>669</v>
      </c>
      <c r="G588" s="224" t="s">
        <v>322</v>
      </c>
      <c r="H588" s="225">
        <v>1.6790000000000001</v>
      </c>
      <c r="I588" s="226"/>
      <c r="J588" s="227">
        <f>ROUND(I588*H588,2)</f>
        <v>0</v>
      </c>
      <c r="K588" s="223" t="s">
        <v>158</v>
      </c>
      <c r="L588" s="47"/>
      <c r="M588" s="228" t="s">
        <v>21</v>
      </c>
      <c r="N588" s="229" t="s">
        <v>44</v>
      </c>
      <c r="O588" s="87"/>
      <c r="P588" s="230">
        <f>O588*H588</f>
        <v>0</v>
      </c>
      <c r="Q588" s="230">
        <v>0</v>
      </c>
      <c r="R588" s="230">
        <f>Q588*H588</f>
        <v>0</v>
      </c>
      <c r="S588" s="230">
        <v>0</v>
      </c>
      <c r="T588" s="231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32" t="s">
        <v>271</v>
      </c>
      <c r="AT588" s="232" t="s">
        <v>154</v>
      </c>
      <c r="AU588" s="232" t="s">
        <v>83</v>
      </c>
      <c r="AY588" s="19" t="s">
        <v>151</v>
      </c>
      <c r="BE588" s="233">
        <f>IF(N588="základní",J588,0)</f>
        <v>0</v>
      </c>
      <c r="BF588" s="233">
        <f>IF(N588="snížená",J588,0)</f>
        <v>0</v>
      </c>
      <c r="BG588" s="233">
        <f>IF(N588="zákl. přenesená",J588,0)</f>
        <v>0</v>
      </c>
      <c r="BH588" s="233">
        <f>IF(N588="sníž. přenesená",J588,0)</f>
        <v>0</v>
      </c>
      <c r="BI588" s="233">
        <f>IF(N588="nulová",J588,0)</f>
        <v>0</v>
      </c>
      <c r="BJ588" s="19" t="s">
        <v>81</v>
      </c>
      <c r="BK588" s="233">
        <f>ROUND(I588*H588,2)</f>
        <v>0</v>
      </c>
      <c r="BL588" s="19" t="s">
        <v>271</v>
      </c>
      <c r="BM588" s="232" t="s">
        <v>2100</v>
      </c>
    </row>
    <row r="589" s="2" customFormat="1">
      <c r="A589" s="41"/>
      <c r="B589" s="42"/>
      <c r="C589" s="43"/>
      <c r="D589" s="234" t="s">
        <v>161</v>
      </c>
      <c r="E589" s="43"/>
      <c r="F589" s="235" t="s">
        <v>671</v>
      </c>
      <c r="G589" s="43"/>
      <c r="H589" s="43"/>
      <c r="I589" s="139"/>
      <c r="J589" s="43"/>
      <c r="K589" s="43"/>
      <c r="L589" s="47"/>
      <c r="M589" s="236"/>
      <c r="N589" s="237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19" t="s">
        <v>161</v>
      </c>
      <c r="AU589" s="19" t="s">
        <v>83</v>
      </c>
    </row>
    <row r="590" s="13" customFormat="1">
      <c r="A590" s="13"/>
      <c r="B590" s="238"/>
      <c r="C590" s="239"/>
      <c r="D590" s="234" t="s">
        <v>163</v>
      </c>
      <c r="E590" s="240" t="s">
        <v>21</v>
      </c>
      <c r="F590" s="241" t="s">
        <v>2099</v>
      </c>
      <c r="G590" s="239"/>
      <c r="H590" s="242">
        <v>1.6790000000000001</v>
      </c>
      <c r="I590" s="243"/>
      <c r="J590" s="239"/>
      <c r="K590" s="239"/>
      <c r="L590" s="244"/>
      <c r="M590" s="245"/>
      <c r="N590" s="246"/>
      <c r="O590" s="246"/>
      <c r="P590" s="246"/>
      <c r="Q590" s="246"/>
      <c r="R590" s="246"/>
      <c r="S590" s="246"/>
      <c r="T590" s="24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8" t="s">
        <v>163</v>
      </c>
      <c r="AU590" s="248" t="s">
        <v>83</v>
      </c>
      <c r="AV590" s="13" t="s">
        <v>83</v>
      </c>
      <c r="AW590" s="13" t="s">
        <v>35</v>
      </c>
      <c r="AX590" s="13" t="s">
        <v>81</v>
      </c>
      <c r="AY590" s="248" t="s">
        <v>151</v>
      </c>
    </row>
    <row r="591" s="12" customFormat="1" ht="22.8" customHeight="1">
      <c r="A591" s="12"/>
      <c r="B591" s="205"/>
      <c r="C591" s="206"/>
      <c r="D591" s="207" t="s">
        <v>72</v>
      </c>
      <c r="E591" s="219" t="s">
        <v>673</v>
      </c>
      <c r="F591" s="219" t="s">
        <v>674</v>
      </c>
      <c r="G591" s="206"/>
      <c r="H591" s="206"/>
      <c r="I591" s="209"/>
      <c r="J591" s="220">
        <f>BK591</f>
        <v>0</v>
      </c>
      <c r="K591" s="206"/>
      <c r="L591" s="211"/>
      <c r="M591" s="212"/>
      <c r="N591" s="213"/>
      <c r="O591" s="213"/>
      <c r="P591" s="214">
        <f>SUM(P592:P620)</f>
        <v>0</v>
      </c>
      <c r="Q591" s="213"/>
      <c r="R591" s="214">
        <f>SUM(R592:R620)</f>
        <v>0.03252</v>
      </c>
      <c r="S591" s="213"/>
      <c r="T591" s="215">
        <f>SUM(T592:T620)</f>
        <v>0.10929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16" t="s">
        <v>83</v>
      </c>
      <c r="AT591" s="217" t="s">
        <v>72</v>
      </c>
      <c r="AU591" s="217" t="s">
        <v>81</v>
      </c>
      <c r="AY591" s="216" t="s">
        <v>151</v>
      </c>
      <c r="BK591" s="218">
        <f>SUM(BK592:BK620)</f>
        <v>0</v>
      </c>
    </row>
    <row r="592" s="2" customFormat="1" ht="21.75" customHeight="1">
      <c r="A592" s="41"/>
      <c r="B592" s="42"/>
      <c r="C592" s="221" t="s">
        <v>1694</v>
      </c>
      <c r="D592" s="221" t="s">
        <v>154</v>
      </c>
      <c r="E592" s="222" t="s">
        <v>2101</v>
      </c>
      <c r="F592" s="223" t="s">
        <v>2102</v>
      </c>
      <c r="G592" s="224" t="s">
        <v>180</v>
      </c>
      <c r="H592" s="225">
        <v>9.1999999999999993</v>
      </c>
      <c r="I592" s="226"/>
      <c r="J592" s="227">
        <f>ROUND(I592*H592,2)</f>
        <v>0</v>
      </c>
      <c r="K592" s="223" t="s">
        <v>21</v>
      </c>
      <c r="L592" s="47"/>
      <c r="M592" s="228" t="s">
        <v>21</v>
      </c>
      <c r="N592" s="229" t="s">
        <v>44</v>
      </c>
      <c r="O592" s="87"/>
      <c r="P592" s="230">
        <f>O592*H592</f>
        <v>0</v>
      </c>
      <c r="Q592" s="230">
        <v>0</v>
      </c>
      <c r="R592" s="230">
        <f>Q592*H592</f>
        <v>0</v>
      </c>
      <c r="S592" s="230">
        <v>0.0080000000000000002</v>
      </c>
      <c r="T592" s="231">
        <f>S592*H592</f>
        <v>0.073599999999999999</v>
      </c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R592" s="232" t="s">
        <v>271</v>
      </c>
      <c r="AT592" s="232" t="s">
        <v>154</v>
      </c>
      <c r="AU592" s="232" t="s">
        <v>83</v>
      </c>
      <c r="AY592" s="19" t="s">
        <v>151</v>
      </c>
      <c r="BE592" s="233">
        <f>IF(N592="základní",J592,0)</f>
        <v>0</v>
      </c>
      <c r="BF592" s="233">
        <f>IF(N592="snížená",J592,0)</f>
        <v>0</v>
      </c>
      <c r="BG592" s="233">
        <f>IF(N592="zákl. přenesená",J592,0)</f>
        <v>0</v>
      </c>
      <c r="BH592" s="233">
        <f>IF(N592="sníž. přenesená",J592,0)</f>
        <v>0</v>
      </c>
      <c r="BI592" s="233">
        <f>IF(N592="nulová",J592,0)</f>
        <v>0</v>
      </c>
      <c r="BJ592" s="19" t="s">
        <v>81</v>
      </c>
      <c r="BK592" s="233">
        <f>ROUND(I592*H592,2)</f>
        <v>0</v>
      </c>
      <c r="BL592" s="19" t="s">
        <v>271</v>
      </c>
      <c r="BM592" s="232" t="s">
        <v>2103</v>
      </c>
    </row>
    <row r="593" s="2" customFormat="1">
      <c r="A593" s="41"/>
      <c r="B593" s="42"/>
      <c r="C593" s="43"/>
      <c r="D593" s="234" t="s">
        <v>161</v>
      </c>
      <c r="E593" s="43"/>
      <c r="F593" s="235" t="s">
        <v>2104</v>
      </c>
      <c r="G593" s="43"/>
      <c r="H593" s="43"/>
      <c r="I593" s="139"/>
      <c r="J593" s="43"/>
      <c r="K593" s="43"/>
      <c r="L593" s="47"/>
      <c r="M593" s="236"/>
      <c r="N593" s="237"/>
      <c r="O593" s="87"/>
      <c r="P593" s="87"/>
      <c r="Q593" s="87"/>
      <c r="R593" s="87"/>
      <c r="S593" s="87"/>
      <c r="T593" s="88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T593" s="19" t="s">
        <v>161</v>
      </c>
      <c r="AU593" s="19" t="s">
        <v>83</v>
      </c>
    </row>
    <row r="594" s="15" customFormat="1">
      <c r="A594" s="15"/>
      <c r="B594" s="260"/>
      <c r="C594" s="261"/>
      <c r="D594" s="234" t="s">
        <v>163</v>
      </c>
      <c r="E594" s="262" t="s">
        <v>21</v>
      </c>
      <c r="F594" s="263" t="s">
        <v>680</v>
      </c>
      <c r="G594" s="261"/>
      <c r="H594" s="262" t="s">
        <v>21</v>
      </c>
      <c r="I594" s="264"/>
      <c r="J594" s="261"/>
      <c r="K594" s="261"/>
      <c r="L594" s="265"/>
      <c r="M594" s="266"/>
      <c r="N594" s="267"/>
      <c r="O594" s="267"/>
      <c r="P594" s="267"/>
      <c r="Q594" s="267"/>
      <c r="R594" s="267"/>
      <c r="S594" s="267"/>
      <c r="T594" s="268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9" t="s">
        <v>163</v>
      </c>
      <c r="AU594" s="269" t="s">
        <v>83</v>
      </c>
      <c r="AV594" s="15" t="s">
        <v>81</v>
      </c>
      <c r="AW594" s="15" t="s">
        <v>35</v>
      </c>
      <c r="AX594" s="15" t="s">
        <v>73</v>
      </c>
      <c r="AY594" s="269" t="s">
        <v>151</v>
      </c>
    </row>
    <row r="595" s="13" customFormat="1">
      <c r="A595" s="13"/>
      <c r="B595" s="238"/>
      <c r="C595" s="239"/>
      <c r="D595" s="234" t="s">
        <v>163</v>
      </c>
      <c r="E595" s="240" t="s">
        <v>21</v>
      </c>
      <c r="F595" s="241" t="s">
        <v>2105</v>
      </c>
      <c r="G595" s="239"/>
      <c r="H595" s="242">
        <v>9.1999999999999993</v>
      </c>
      <c r="I595" s="243"/>
      <c r="J595" s="239"/>
      <c r="K595" s="239"/>
      <c r="L595" s="244"/>
      <c r="M595" s="245"/>
      <c r="N595" s="246"/>
      <c r="O595" s="246"/>
      <c r="P595" s="246"/>
      <c r="Q595" s="246"/>
      <c r="R595" s="246"/>
      <c r="S595" s="246"/>
      <c r="T595" s="24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8" t="s">
        <v>163</v>
      </c>
      <c r="AU595" s="248" t="s">
        <v>83</v>
      </c>
      <c r="AV595" s="13" t="s">
        <v>83</v>
      </c>
      <c r="AW595" s="13" t="s">
        <v>35</v>
      </c>
      <c r="AX595" s="13" t="s">
        <v>73</v>
      </c>
      <c r="AY595" s="248" t="s">
        <v>151</v>
      </c>
    </row>
    <row r="596" s="14" customFormat="1">
      <c r="A596" s="14"/>
      <c r="B596" s="249"/>
      <c r="C596" s="250"/>
      <c r="D596" s="234" t="s">
        <v>163</v>
      </c>
      <c r="E596" s="251" t="s">
        <v>21</v>
      </c>
      <c r="F596" s="252" t="s">
        <v>177</v>
      </c>
      <c r="G596" s="250"/>
      <c r="H596" s="253">
        <v>9.1999999999999993</v>
      </c>
      <c r="I596" s="254"/>
      <c r="J596" s="250"/>
      <c r="K596" s="250"/>
      <c r="L596" s="255"/>
      <c r="M596" s="256"/>
      <c r="N596" s="257"/>
      <c r="O596" s="257"/>
      <c r="P596" s="257"/>
      <c r="Q596" s="257"/>
      <c r="R596" s="257"/>
      <c r="S596" s="257"/>
      <c r="T596" s="25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9" t="s">
        <v>163</v>
      </c>
      <c r="AU596" s="259" t="s">
        <v>83</v>
      </c>
      <c r="AV596" s="14" t="s">
        <v>159</v>
      </c>
      <c r="AW596" s="14" t="s">
        <v>35</v>
      </c>
      <c r="AX596" s="14" t="s">
        <v>81</v>
      </c>
      <c r="AY596" s="259" t="s">
        <v>151</v>
      </c>
    </row>
    <row r="597" s="2" customFormat="1" ht="16.5" customHeight="1">
      <c r="A597" s="41"/>
      <c r="B597" s="42"/>
      <c r="C597" s="221" t="s">
        <v>1698</v>
      </c>
      <c r="D597" s="221" t="s">
        <v>154</v>
      </c>
      <c r="E597" s="222" t="s">
        <v>2106</v>
      </c>
      <c r="F597" s="223" t="s">
        <v>2107</v>
      </c>
      <c r="G597" s="224" t="s">
        <v>297</v>
      </c>
      <c r="H597" s="225">
        <v>8.5</v>
      </c>
      <c r="I597" s="226"/>
      <c r="J597" s="227">
        <f>ROUND(I597*H597,2)</f>
        <v>0</v>
      </c>
      <c r="K597" s="223" t="s">
        <v>158</v>
      </c>
      <c r="L597" s="47"/>
      <c r="M597" s="228" t="s">
        <v>21</v>
      </c>
      <c r="N597" s="229" t="s">
        <v>44</v>
      </c>
      <c r="O597" s="87"/>
      <c r="P597" s="230">
        <f>O597*H597</f>
        <v>0</v>
      </c>
      <c r="Q597" s="230">
        <v>0</v>
      </c>
      <c r="R597" s="230">
        <f>Q597*H597</f>
        <v>0</v>
      </c>
      <c r="S597" s="230">
        <v>0.0039399999999999999</v>
      </c>
      <c r="T597" s="231">
        <f>S597*H597</f>
        <v>0.033489999999999999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32" t="s">
        <v>271</v>
      </c>
      <c r="AT597" s="232" t="s">
        <v>154</v>
      </c>
      <c r="AU597" s="232" t="s">
        <v>83</v>
      </c>
      <c r="AY597" s="19" t="s">
        <v>151</v>
      </c>
      <c r="BE597" s="233">
        <f>IF(N597="základní",J597,0)</f>
        <v>0</v>
      </c>
      <c r="BF597" s="233">
        <f>IF(N597="snížená",J597,0)</f>
        <v>0</v>
      </c>
      <c r="BG597" s="233">
        <f>IF(N597="zákl. přenesená",J597,0)</f>
        <v>0</v>
      </c>
      <c r="BH597" s="233">
        <f>IF(N597="sníž. přenesená",J597,0)</f>
        <v>0</v>
      </c>
      <c r="BI597" s="233">
        <f>IF(N597="nulová",J597,0)</f>
        <v>0</v>
      </c>
      <c r="BJ597" s="19" t="s">
        <v>81</v>
      </c>
      <c r="BK597" s="233">
        <f>ROUND(I597*H597,2)</f>
        <v>0</v>
      </c>
      <c r="BL597" s="19" t="s">
        <v>271</v>
      </c>
      <c r="BM597" s="232" t="s">
        <v>2108</v>
      </c>
    </row>
    <row r="598" s="2" customFormat="1">
      <c r="A598" s="41"/>
      <c r="B598" s="42"/>
      <c r="C598" s="43"/>
      <c r="D598" s="234" t="s">
        <v>161</v>
      </c>
      <c r="E598" s="43"/>
      <c r="F598" s="235" t="s">
        <v>2109</v>
      </c>
      <c r="G598" s="43"/>
      <c r="H598" s="43"/>
      <c r="I598" s="139"/>
      <c r="J598" s="43"/>
      <c r="K598" s="43"/>
      <c r="L598" s="47"/>
      <c r="M598" s="236"/>
      <c r="N598" s="237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19" t="s">
        <v>161</v>
      </c>
      <c r="AU598" s="19" t="s">
        <v>83</v>
      </c>
    </row>
    <row r="599" s="13" customFormat="1">
      <c r="A599" s="13"/>
      <c r="B599" s="238"/>
      <c r="C599" s="239"/>
      <c r="D599" s="234" t="s">
        <v>163</v>
      </c>
      <c r="E599" s="240" t="s">
        <v>21</v>
      </c>
      <c r="F599" s="241" t="s">
        <v>2110</v>
      </c>
      <c r="G599" s="239"/>
      <c r="H599" s="242">
        <v>8.5</v>
      </c>
      <c r="I599" s="243"/>
      <c r="J599" s="239"/>
      <c r="K599" s="239"/>
      <c r="L599" s="244"/>
      <c r="M599" s="245"/>
      <c r="N599" s="246"/>
      <c r="O599" s="246"/>
      <c r="P599" s="246"/>
      <c r="Q599" s="246"/>
      <c r="R599" s="246"/>
      <c r="S599" s="246"/>
      <c r="T599" s="24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8" t="s">
        <v>163</v>
      </c>
      <c r="AU599" s="248" t="s">
        <v>83</v>
      </c>
      <c r="AV599" s="13" t="s">
        <v>83</v>
      </c>
      <c r="AW599" s="13" t="s">
        <v>35</v>
      </c>
      <c r="AX599" s="13" t="s">
        <v>81</v>
      </c>
      <c r="AY599" s="248" t="s">
        <v>151</v>
      </c>
    </row>
    <row r="600" s="2" customFormat="1" ht="21.75" customHeight="1">
      <c r="A600" s="41"/>
      <c r="B600" s="42"/>
      <c r="C600" s="221" t="s">
        <v>1701</v>
      </c>
      <c r="D600" s="221" t="s">
        <v>154</v>
      </c>
      <c r="E600" s="222" t="s">
        <v>1754</v>
      </c>
      <c r="F600" s="223" t="s">
        <v>1755</v>
      </c>
      <c r="G600" s="224" t="s">
        <v>157</v>
      </c>
      <c r="H600" s="225">
        <v>1</v>
      </c>
      <c r="I600" s="226"/>
      <c r="J600" s="227">
        <f>ROUND(I600*H600,2)</f>
        <v>0</v>
      </c>
      <c r="K600" s="223" t="s">
        <v>21</v>
      </c>
      <c r="L600" s="47"/>
      <c r="M600" s="228" t="s">
        <v>21</v>
      </c>
      <c r="N600" s="229" t="s">
        <v>44</v>
      </c>
      <c r="O600" s="87"/>
      <c r="P600" s="230">
        <f>O600*H600</f>
        <v>0</v>
      </c>
      <c r="Q600" s="230">
        <v>0</v>
      </c>
      <c r="R600" s="230">
        <f>Q600*H600</f>
        <v>0</v>
      </c>
      <c r="S600" s="230">
        <v>0.0011999999999999999</v>
      </c>
      <c r="T600" s="231">
        <f>S600*H600</f>
        <v>0.0011999999999999999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32" t="s">
        <v>271</v>
      </c>
      <c r="AT600" s="232" t="s">
        <v>154</v>
      </c>
      <c r="AU600" s="232" t="s">
        <v>83</v>
      </c>
      <c r="AY600" s="19" t="s">
        <v>151</v>
      </c>
      <c r="BE600" s="233">
        <f>IF(N600="základní",J600,0)</f>
        <v>0</v>
      </c>
      <c r="BF600" s="233">
        <f>IF(N600="snížená",J600,0)</f>
        <v>0</v>
      </c>
      <c r="BG600" s="233">
        <f>IF(N600="zákl. přenesená",J600,0)</f>
        <v>0</v>
      </c>
      <c r="BH600" s="233">
        <f>IF(N600="sníž. přenesená",J600,0)</f>
        <v>0</v>
      </c>
      <c r="BI600" s="233">
        <f>IF(N600="nulová",J600,0)</f>
        <v>0</v>
      </c>
      <c r="BJ600" s="19" t="s">
        <v>81</v>
      </c>
      <c r="BK600" s="233">
        <f>ROUND(I600*H600,2)</f>
        <v>0</v>
      </c>
      <c r="BL600" s="19" t="s">
        <v>271</v>
      </c>
      <c r="BM600" s="232" t="s">
        <v>2111</v>
      </c>
    </row>
    <row r="601" s="2" customFormat="1">
      <c r="A601" s="41"/>
      <c r="B601" s="42"/>
      <c r="C601" s="43"/>
      <c r="D601" s="234" t="s">
        <v>161</v>
      </c>
      <c r="E601" s="43"/>
      <c r="F601" s="235" t="s">
        <v>1755</v>
      </c>
      <c r="G601" s="43"/>
      <c r="H601" s="43"/>
      <c r="I601" s="139"/>
      <c r="J601" s="43"/>
      <c r="K601" s="43"/>
      <c r="L601" s="47"/>
      <c r="M601" s="236"/>
      <c r="N601" s="237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19" t="s">
        <v>161</v>
      </c>
      <c r="AU601" s="19" t="s">
        <v>83</v>
      </c>
    </row>
    <row r="602" s="13" customFormat="1">
      <c r="A602" s="13"/>
      <c r="B602" s="238"/>
      <c r="C602" s="239"/>
      <c r="D602" s="234" t="s">
        <v>163</v>
      </c>
      <c r="E602" s="240" t="s">
        <v>21</v>
      </c>
      <c r="F602" s="241" t="s">
        <v>1757</v>
      </c>
      <c r="G602" s="239"/>
      <c r="H602" s="242">
        <v>1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8" t="s">
        <v>163</v>
      </c>
      <c r="AU602" s="248" t="s">
        <v>83</v>
      </c>
      <c r="AV602" s="13" t="s">
        <v>83</v>
      </c>
      <c r="AW602" s="13" t="s">
        <v>35</v>
      </c>
      <c r="AX602" s="13" t="s">
        <v>81</v>
      </c>
      <c r="AY602" s="248" t="s">
        <v>151</v>
      </c>
    </row>
    <row r="603" s="2" customFormat="1" ht="33" customHeight="1">
      <c r="A603" s="41"/>
      <c r="B603" s="42"/>
      <c r="C603" s="221" t="s">
        <v>1706</v>
      </c>
      <c r="D603" s="221" t="s">
        <v>154</v>
      </c>
      <c r="E603" s="222" t="s">
        <v>2112</v>
      </c>
      <c r="F603" s="223" t="s">
        <v>2113</v>
      </c>
      <c r="G603" s="224" t="s">
        <v>157</v>
      </c>
      <c r="H603" s="225">
        <v>1</v>
      </c>
      <c r="I603" s="226"/>
      <c r="J603" s="227">
        <f>ROUND(I603*H603,2)</f>
        <v>0</v>
      </c>
      <c r="K603" s="223" t="s">
        <v>21</v>
      </c>
      <c r="L603" s="47"/>
      <c r="M603" s="228" t="s">
        <v>21</v>
      </c>
      <c r="N603" s="229" t="s">
        <v>44</v>
      </c>
      <c r="O603" s="87"/>
      <c r="P603" s="230">
        <f>O603*H603</f>
        <v>0</v>
      </c>
      <c r="Q603" s="230">
        <v>0.00020000000000000001</v>
      </c>
      <c r="R603" s="230">
        <f>Q603*H603</f>
        <v>0.00020000000000000001</v>
      </c>
      <c r="S603" s="230">
        <v>0</v>
      </c>
      <c r="T603" s="231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32" t="s">
        <v>271</v>
      </c>
      <c r="AT603" s="232" t="s">
        <v>154</v>
      </c>
      <c r="AU603" s="232" t="s">
        <v>83</v>
      </c>
      <c r="AY603" s="19" t="s">
        <v>151</v>
      </c>
      <c r="BE603" s="233">
        <f>IF(N603="základní",J603,0)</f>
        <v>0</v>
      </c>
      <c r="BF603" s="233">
        <f>IF(N603="snížená",J603,0)</f>
        <v>0</v>
      </c>
      <c r="BG603" s="233">
        <f>IF(N603="zákl. přenesená",J603,0)</f>
        <v>0</v>
      </c>
      <c r="BH603" s="233">
        <f>IF(N603="sníž. přenesená",J603,0)</f>
        <v>0</v>
      </c>
      <c r="BI603" s="233">
        <f>IF(N603="nulová",J603,0)</f>
        <v>0</v>
      </c>
      <c r="BJ603" s="19" t="s">
        <v>81</v>
      </c>
      <c r="BK603" s="233">
        <f>ROUND(I603*H603,2)</f>
        <v>0</v>
      </c>
      <c r="BL603" s="19" t="s">
        <v>271</v>
      </c>
      <c r="BM603" s="232" t="s">
        <v>2114</v>
      </c>
    </row>
    <row r="604" s="2" customFormat="1">
      <c r="A604" s="41"/>
      <c r="B604" s="42"/>
      <c r="C604" s="43"/>
      <c r="D604" s="234" t="s">
        <v>161</v>
      </c>
      <c r="E604" s="43"/>
      <c r="F604" s="235" t="s">
        <v>2113</v>
      </c>
      <c r="G604" s="43"/>
      <c r="H604" s="43"/>
      <c r="I604" s="139"/>
      <c r="J604" s="43"/>
      <c r="K604" s="43"/>
      <c r="L604" s="47"/>
      <c r="M604" s="236"/>
      <c r="N604" s="237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19" t="s">
        <v>161</v>
      </c>
      <c r="AU604" s="19" t="s">
        <v>83</v>
      </c>
    </row>
    <row r="605" s="13" customFormat="1">
      <c r="A605" s="13"/>
      <c r="B605" s="238"/>
      <c r="C605" s="239"/>
      <c r="D605" s="234" t="s">
        <v>163</v>
      </c>
      <c r="E605" s="240" t="s">
        <v>21</v>
      </c>
      <c r="F605" s="241" t="s">
        <v>2079</v>
      </c>
      <c r="G605" s="239"/>
      <c r="H605" s="242">
        <v>1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163</v>
      </c>
      <c r="AU605" s="248" t="s">
        <v>83</v>
      </c>
      <c r="AV605" s="13" t="s">
        <v>83</v>
      </c>
      <c r="AW605" s="13" t="s">
        <v>35</v>
      </c>
      <c r="AX605" s="13" t="s">
        <v>81</v>
      </c>
      <c r="AY605" s="248" t="s">
        <v>151</v>
      </c>
    </row>
    <row r="606" s="2" customFormat="1" ht="21.75" customHeight="1">
      <c r="A606" s="41"/>
      <c r="B606" s="42"/>
      <c r="C606" s="221" t="s">
        <v>1713</v>
      </c>
      <c r="D606" s="221" t="s">
        <v>154</v>
      </c>
      <c r="E606" s="222" t="s">
        <v>1763</v>
      </c>
      <c r="F606" s="223" t="s">
        <v>1764</v>
      </c>
      <c r="G606" s="224" t="s">
        <v>157</v>
      </c>
      <c r="H606" s="225">
        <v>1</v>
      </c>
      <c r="I606" s="226"/>
      <c r="J606" s="227">
        <f>ROUND(I606*H606,2)</f>
        <v>0</v>
      </c>
      <c r="K606" s="223" t="s">
        <v>21</v>
      </c>
      <c r="L606" s="47"/>
      <c r="M606" s="228" t="s">
        <v>21</v>
      </c>
      <c r="N606" s="229" t="s">
        <v>44</v>
      </c>
      <c r="O606" s="87"/>
      <c r="P606" s="230">
        <f>O606*H606</f>
        <v>0</v>
      </c>
      <c r="Q606" s="230">
        <v>0</v>
      </c>
      <c r="R606" s="230">
        <f>Q606*H606</f>
        <v>0</v>
      </c>
      <c r="S606" s="230">
        <v>0.001</v>
      </c>
      <c r="T606" s="231">
        <f>S606*H606</f>
        <v>0.001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32" t="s">
        <v>271</v>
      </c>
      <c r="AT606" s="232" t="s">
        <v>154</v>
      </c>
      <c r="AU606" s="232" t="s">
        <v>83</v>
      </c>
      <c r="AY606" s="19" t="s">
        <v>151</v>
      </c>
      <c r="BE606" s="233">
        <f>IF(N606="základní",J606,0)</f>
        <v>0</v>
      </c>
      <c r="BF606" s="233">
        <f>IF(N606="snížená",J606,0)</f>
        <v>0</v>
      </c>
      <c r="BG606" s="233">
        <f>IF(N606="zákl. přenesená",J606,0)</f>
        <v>0</v>
      </c>
      <c r="BH606" s="233">
        <f>IF(N606="sníž. přenesená",J606,0)</f>
        <v>0</v>
      </c>
      <c r="BI606" s="233">
        <f>IF(N606="nulová",J606,0)</f>
        <v>0</v>
      </c>
      <c r="BJ606" s="19" t="s">
        <v>81</v>
      </c>
      <c r="BK606" s="233">
        <f>ROUND(I606*H606,2)</f>
        <v>0</v>
      </c>
      <c r="BL606" s="19" t="s">
        <v>271</v>
      </c>
      <c r="BM606" s="232" t="s">
        <v>2115</v>
      </c>
    </row>
    <row r="607" s="2" customFormat="1">
      <c r="A607" s="41"/>
      <c r="B607" s="42"/>
      <c r="C607" s="43"/>
      <c r="D607" s="234" t="s">
        <v>161</v>
      </c>
      <c r="E607" s="43"/>
      <c r="F607" s="235" t="s">
        <v>1764</v>
      </c>
      <c r="G607" s="43"/>
      <c r="H607" s="43"/>
      <c r="I607" s="139"/>
      <c r="J607" s="43"/>
      <c r="K607" s="43"/>
      <c r="L607" s="47"/>
      <c r="M607" s="236"/>
      <c r="N607" s="237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19" t="s">
        <v>161</v>
      </c>
      <c r="AU607" s="19" t="s">
        <v>83</v>
      </c>
    </row>
    <row r="608" s="13" customFormat="1">
      <c r="A608" s="13"/>
      <c r="B608" s="238"/>
      <c r="C608" s="239"/>
      <c r="D608" s="234" t="s">
        <v>163</v>
      </c>
      <c r="E608" s="240" t="s">
        <v>21</v>
      </c>
      <c r="F608" s="241" t="s">
        <v>2116</v>
      </c>
      <c r="G608" s="239"/>
      <c r="H608" s="242">
        <v>1</v>
      </c>
      <c r="I608" s="243"/>
      <c r="J608" s="239"/>
      <c r="K608" s="239"/>
      <c r="L608" s="244"/>
      <c r="M608" s="245"/>
      <c r="N608" s="246"/>
      <c r="O608" s="246"/>
      <c r="P608" s="246"/>
      <c r="Q608" s="246"/>
      <c r="R608" s="246"/>
      <c r="S608" s="246"/>
      <c r="T608" s="24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8" t="s">
        <v>163</v>
      </c>
      <c r="AU608" s="248" t="s">
        <v>83</v>
      </c>
      <c r="AV608" s="13" t="s">
        <v>83</v>
      </c>
      <c r="AW608" s="13" t="s">
        <v>35</v>
      </c>
      <c r="AX608" s="13" t="s">
        <v>81</v>
      </c>
      <c r="AY608" s="248" t="s">
        <v>151</v>
      </c>
    </row>
    <row r="609" s="2" customFormat="1" ht="55.5" customHeight="1">
      <c r="A609" s="41"/>
      <c r="B609" s="42"/>
      <c r="C609" s="221" t="s">
        <v>1715</v>
      </c>
      <c r="D609" s="221" t="s">
        <v>154</v>
      </c>
      <c r="E609" s="222" t="s">
        <v>1255</v>
      </c>
      <c r="F609" s="223" t="s">
        <v>1256</v>
      </c>
      <c r="G609" s="224" t="s">
        <v>157</v>
      </c>
      <c r="H609" s="225">
        <v>24</v>
      </c>
      <c r="I609" s="226"/>
      <c r="J609" s="227">
        <f>ROUND(I609*H609,2)</f>
        <v>0</v>
      </c>
      <c r="K609" s="223" t="s">
        <v>21</v>
      </c>
      <c r="L609" s="47"/>
      <c r="M609" s="228" t="s">
        <v>21</v>
      </c>
      <c r="N609" s="229" t="s">
        <v>44</v>
      </c>
      <c r="O609" s="87"/>
      <c r="P609" s="230">
        <f>O609*H609</f>
        <v>0</v>
      </c>
      <c r="Q609" s="230">
        <v>0.00018000000000000001</v>
      </c>
      <c r="R609" s="230">
        <f>Q609*H609</f>
        <v>0.0043200000000000001</v>
      </c>
      <c r="S609" s="230">
        <v>0</v>
      </c>
      <c r="T609" s="231">
        <f>S609*H609</f>
        <v>0</v>
      </c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R609" s="232" t="s">
        <v>271</v>
      </c>
      <c r="AT609" s="232" t="s">
        <v>154</v>
      </c>
      <c r="AU609" s="232" t="s">
        <v>83</v>
      </c>
      <c r="AY609" s="19" t="s">
        <v>151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19" t="s">
        <v>81</v>
      </c>
      <c r="BK609" s="233">
        <f>ROUND(I609*H609,2)</f>
        <v>0</v>
      </c>
      <c r="BL609" s="19" t="s">
        <v>271</v>
      </c>
      <c r="BM609" s="232" t="s">
        <v>2117</v>
      </c>
    </row>
    <row r="610" s="2" customFormat="1">
      <c r="A610" s="41"/>
      <c r="B610" s="42"/>
      <c r="C610" s="43"/>
      <c r="D610" s="234" t="s">
        <v>161</v>
      </c>
      <c r="E610" s="43"/>
      <c r="F610" s="235" t="s">
        <v>1256</v>
      </c>
      <c r="G610" s="43"/>
      <c r="H610" s="43"/>
      <c r="I610" s="139"/>
      <c r="J610" s="43"/>
      <c r="K610" s="43"/>
      <c r="L610" s="47"/>
      <c r="M610" s="236"/>
      <c r="N610" s="237"/>
      <c r="O610" s="87"/>
      <c r="P610" s="87"/>
      <c r="Q610" s="87"/>
      <c r="R610" s="87"/>
      <c r="S610" s="87"/>
      <c r="T610" s="88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T610" s="19" t="s">
        <v>161</v>
      </c>
      <c r="AU610" s="19" t="s">
        <v>83</v>
      </c>
    </row>
    <row r="611" s="2" customFormat="1" ht="44.25" customHeight="1">
      <c r="A611" s="41"/>
      <c r="B611" s="42"/>
      <c r="C611" s="221" t="s">
        <v>1719</v>
      </c>
      <c r="D611" s="221" t="s">
        <v>154</v>
      </c>
      <c r="E611" s="222" t="s">
        <v>2118</v>
      </c>
      <c r="F611" s="223" t="s">
        <v>2119</v>
      </c>
      <c r="G611" s="224" t="s">
        <v>157</v>
      </c>
      <c r="H611" s="225">
        <v>1</v>
      </c>
      <c r="I611" s="226"/>
      <c r="J611" s="227">
        <f>ROUND(I611*H611,2)</f>
        <v>0</v>
      </c>
      <c r="K611" s="223" t="s">
        <v>21</v>
      </c>
      <c r="L611" s="47"/>
      <c r="M611" s="228" t="s">
        <v>21</v>
      </c>
      <c r="N611" s="229" t="s">
        <v>44</v>
      </c>
      <c r="O611" s="87"/>
      <c r="P611" s="230">
        <f>O611*H611</f>
        <v>0</v>
      </c>
      <c r="Q611" s="230">
        <v>0.028000000000000001</v>
      </c>
      <c r="R611" s="230">
        <f>Q611*H611</f>
        <v>0.028000000000000001</v>
      </c>
      <c r="S611" s="230">
        <v>0</v>
      </c>
      <c r="T611" s="231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32" t="s">
        <v>271</v>
      </c>
      <c r="AT611" s="232" t="s">
        <v>154</v>
      </c>
      <c r="AU611" s="232" t="s">
        <v>83</v>
      </c>
      <c r="AY611" s="19" t="s">
        <v>151</v>
      </c>
      <c r="BE611" s="233">
        <f>IF(N611="základní",J611,0)</f>
        <v>0</v>
      </c>
      <c r="BF611" s="233">
        <f>IF(N611="snížená",J611,0)</f>
        <v>0</v>
      </c>
      <c r="BG611" s="233">
        <f>IF(N611="zákl. přenesená",J611,0)</f>
        <v>0</v>
      </c>
      <c r="BH611" s="233">
        <f>IF(N611="sníž. přenesená",J611,0)</f>
        <v>0</v>
      </c>
      <c r="BI611" s="233">
        <f>IF(N611="nulová",J611,0)</f>
        <v>0</v>
      </c>
      <c r="BJ611" s="19" t="s">
        <v>81</v>
      </c>
      <c r="BK611" s="233">
        <f>ROUND(I611*H611,2)</f>
        <v>0</v>
      </c>
      <c r="BL611" s="19" t="s">
        <v>271</v>
      </c>
      <c r="BM611" s="232" t="s">
        <v>2120</v>
      </c>
    </row>
    <row r="612" s="2" customFormat="1">
      <c r="A612" s="41"/>
      <c r="B612" s="42"/>
      <c r="C612" s="43"/>
      <c r="D612" s="234" t="s">
        <v>161</v>
      </c>
      <c r="E612" s="43"/>
      <c r="F612" s="235" t="s">
        <v>2119</v>
      </c>
      <c r="G612" s="43"/>
      <c r="H612" s="43"/>
      <c r="I612" s="139"/>
      <c r="J612" s="43"/>
      <c r="K612" s="43"/>
      <c r="L612" s="47"/>
      <c r="M612" s="236"/>
      <c r="N612" s="237"/>
      <c r="O612" s="87"/>
      <c r="P612" s="87"/>
      <c r="Q612" s="87"/>
      <c r="R612" s="87"/>
      <c r="S612" s="87"/>
      <c r="T612" s="88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T612" s="19" t="s">
        <v>161</v>
      </c>
      <c r="AU612" s="19" t="s">
        <v>83</v>
      </c>
    </row>
    <row r="613" s="2" customFormat="1" ht="21.75" customHeight="1">
      <c r="A613" s="41"/>
      <c r="B613" s="42"/>
      <c r="C613" s="221" t="s">
        <v>1726</v>
      </c>
      <c r="D613" s="221" t="s">
        <v>154</v>
      </c>
      <c r="E613" s="222" t="s">
        <v>1774</v>
      </c>
      <c r="F613" s="223" t="s">
        <v>1775</v>
      </c>
      <c r="G613" s="224" t="s">
        <v>322</v>
      </c>
      <c r="H613" s="225">
        <v>0.033000000000000002</v>
      </c>
      <c r="I613" s="226"/>
      <c r="J613" s="227">
        <f>ROUND(I613*H613,2)</f>
        <v>0</v>
      </c>
      <c r="K613" s="223" t="s">
        <v>158</v>
      </c>
      <c r="L613" s="47"/>
      <c r="M613" s="228" t="s">
        <v>21</v>
      </c>
      <c r="N613" s="229" t="s">
        <v>44</v>
      </c>
      <c r="O613" s="87"/>
      <c r="P613" s="230">
        <f>O613*H613</f>
        <v>0</v>
      </c>
      <c r="Q613" s="230">
        <v>0</v>
      </c>
      <c r="R613" s="230">
        <f>Q613*H613</f>
        <v>0</v>
      </c>
      <c r="S613" s="230">
        <v>0</v>
      </c>
      <c r="T613" s="231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32" t="s">
        <v>271</v>
      </c>
      <c r="AT613" s="232" t="s">
        <v>154</v>
      </c>
      <c r="AU613" s="232" t="s">
        <v>83</v>
      </c>
      <c r="AY613" s="19" t="s">
        <v>151</v>
      </c>
      <c r="BE613" s="233">
        <f>IF(N613="základní",J613,0)</f>
        <v>0</v>
      </c>
      <c r="BF613" s="233">
        <f>IF(N613="snížená",J613,0)</f>
        <v>0</v>
      </c>
      <c r="BG613" s="233">
        <f>IF(N613="zákl. přenesená",J613,0)</f>
        <v>0</v>
      </c>
      <c r="BH613" s="233">
        <f>IF(N613="sníž. přenesená",J613,0)</f>
        <v>0</v>
      </c>
      <c r="BI613" s="233">
        <f>IF(N613="nulová",J613,0)</f>
        <v>0</v>
      </c>
      <c r="BJ613" s="19" t="s">
        <v>81</v>
      </c>
      <c r="BK613" s="233">
        <f>ROUND(I613*H613,2)</f>
        <v>0</v>
      </c>
      <c r="BL613" s="19" t="s">
        <v>271</v>
      </c>
      <c r="BM613" s="232" t="s">
        <v>2121</v>
      </c>
    </row>
    <row r="614" s="2" customFormat="1">
      <c r="A614" s="41"/>
      <c r="B614" s="42"/>
      <c r="C614" s="43"/>
      <c r="D614" s="234" t="s">
        <v>161</v>
      </c>
      <c r="E614" s="43"/>
      <c r="F614" s="235" t="s">
        <v>1777</v>
      </c>
      <c r="G614" s="43"/>
      <c r="H614" s="43"/>
      <c r="I614" s="139"/>
      <c r="J614" s="43"/>
      <c r="K614" s="43"/>
      <c r="L614" s="47"/>
      <c r="M614" s="236"/>
      <c r="N614" s="237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19" t="s">
        <v>161</v>
      </c>
      <c r="AU614" s="19" t="s">
        <v>83</v>
      </c>
    </row>
    <row r="615" s="2" customFormat="1" ht="21.75" customHeight="1">
      <c r="A615" s="41"/>
      <c r="B615" s="42"/>
      <c r="C615" s="221" t="s">
        <v>1730</v>
      </c>
      <c r="D615" s="221" t="s">
        <v>154</v>
      </c>
      <c r="E615" s="222" t="s">
        <v>1262</v>
      </c>
      <c r="F615" s="223" t="s">
        <v>1263</v>
      </c>
      <c r="G615" s="224" t="s">
        <v>322</v>
      </c>
      <c r="H615" s="225">
        <v>0.033000000000000002</v>
      </c>
      <c r="I615" s="226"/>
      <c r="J615" s="227">
        <f>ROUND(I615*H615,2)</f>
        <v>0</v>
      </c>
      <c r="K615" s="223" t="s">
        <v>158</v>
      </c>
      <c r="L615" s="47"/>
      <c r="M615" s="228" t="s">
        <v>21</v>
      </c>
      <c r="N615" s="229" t="s">
        <v>44</v>
      </c>
      <c r="O615" s="87"/>
      <c r="P615" s="230">
        <f>O615*H615</f>
        <v>0</v>
      </c>
      <c r="Q615" s="230">
        <v>0</v>
      </c>
      <c r="R615" s="230">
        <f>Q615*H615</f>
        <v>0</v>
      </c>
      <c r="S615" s="230">
        <v>0</v>
      </c>
      <c r="T615" s="231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32" t="s">
        <v>271</v>
      </c>
      <c r="AT615" s="232" t="s">
        <v>154</v>
      </c>
      <c r="AU615" s="232" t="s">
        <v>83</v>
      </c>
      <c r="AY615" s="19" t="s">
        <v>151</v>
      </c>
      <c r="BE615" s="233">
        <f>IF(N615="základní",J615,0)</f>
        <v>0</v>
      </c>
      <c r="BF615" s="233">
        <f>IF(N615="snížená",J615,0)</f>
        <v>0</v>
      </c>
      <c r="BG615" s="233">
        <f>IF(N615="zákl. přenesená",J615,0)</f>
        <v>0</v>
      </c>
      <c r="BH615" s="233">
        <f>IF(N615="sníž. přenesená",J615,0)</f>
        <v>0</v>
      </c>
      <c r="BI615" s="233">
        <f>IF(N615="nulová",J615,0)</f>
        <v>0</v>
      </c>
      <c r="BJ615" s="19" t="s">
        <v>81</v>
      </c>
      <c r="BK615" s="233">
        <f>ROUND(I615*H615,2)</f>
        <v>0</v>
      </c>
      <c r="BL615" s="19" t="s">
        <v>271</v>
      </c>
      <c r="BM615" s="232" t="s">
        <v>2122</v>
      </c>
    </row>
    <row r="616" s="2" customFormat="1">
      <c r="A616" s="41"/>
      <c r="B616" s="42"/>
      <c r="C616" s="43"/>
      <c r="D616" s="234" t="s">
        <v>161</v>
      </c>
      <c r="E616" s="43"/>
      <c r="F616" s="235" t="s">
        <v>1265</v>
      </c>
      <c r="G616" s="43"/>
      <c r="H616" s="43"/>
      <c r="I616" s="139"/>
      <c r="J616" s="43"/>
      <c r="K616" s="43"/>
      <c r="L616" s="47"/>
      <c r="M616" s="236"/>
      <c r="N616" s="237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19" t="s">
        <v>161</v>
      </c>
      <c r="AU616" s="19" t="s">
        <v>83</v>
      </c>
    </row>
    <row r="617" s="13" customFormat="1">
      <c r="A617" s="13"/>
      <c r="B617" s="238"/>
      <c r="C617" s="239"/>
      <c r="D617" s="234" t="s">
        <v>163</v>
      </c>
      <c r="E617" s="240" t="s">
        <v>21</v>
      </c>
      <c r="F617" s="241" t="s">
        <v>2123</v>
      </c>
      <c r="G617" s="239"/>
      <c r="H617" s="242">
        <v>0.033000000000000002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8" t="s">
        <v>163</v>
      </c>
      <c r="AU617" s="248" t="s">
        <v>83</v>
      </c>
      <c r="AV617" s="13" t="s">
        <v>83</v>
      </c>
      <c r="AW617" s="13" t="s">
        <v>35</v>
      </c>
      <c r="AX617" s="13" t="s">
        <v>81</v>
      </c>
      <c r="AY617" s="248" t="s">
        <v>151</v>
      </c>
    </row>
    <row r="618" s="2" customFormat="1" ht="21.75" customHeight="1">
      <c r="A618" s="41"/>
      <c r="B618" s="42"/>
      <c r="C618" s="221" t="s">
        <v>1739</v>
      </c>
      <c r="D618" s="221" t="s">
        <v>154</v>
      </c>
      <c r="E618" s="222" t="s">
        <v>1266</v>
      </c>
      <c r="F618" s="223" t="s">
        <v>1267</v>
      </c>
      <c r="G618" s="224" t="s">
        <v>322</v>
      </c>
      <c r="H618" s="225">
        <v>0.033000000000000002</v>
      </c>
      <c r="I618" s="226"/>
      <c r="J618" s="227">
        <f>ROUND(I618*H618,2)</f>
        <v>0</v>
      </c>
      <c r="K618" s="223" t="s">
        <v>158</v>
      </c>
      <c r="L618" s="47"/>
      <c r="M618" s="228" t="s">
        <v>21</v>
      </c>
      <c r="N618" s="229" t="s">
        <v>44</v>
      </c>
      <c r="O618" s="87"/>
      <c r="P618" s="230">
        <f>O618*H618</f>
        <v>0</v>
      </c>
      <c r="Q618" s="230">
        <v>0</v>
      </c>
      <c r="R618" s="230">
        <f>Q618*H618</f>
        <v>0</v>
      </c>
      <c r="S618" s="230">
        <v>0</v>
      </c>
      <c r="T618" s="231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32" t="s">
        <v>271</v>
      </c>
      <c r="AT618" s="232" t="s">
        <v>154</v>
      </c>
      <c r="AU618" s="232" t="s">
        <v>83</v>
      </c>
      <c r="AY618" s="19" t="s">
        <v>151</v>
      </c>
      <c r="BE618" s="233">
        <f>IF(N618="základní",J618,0)</f>
        <v>0</v>
      </c>
      <c r="BF618" s="233">
        <f>IF(N618="snížená",J618,0)</f>
        <v>0</v>
      </c>
      <c r="BG618" s="233">
        <f>IF(N618="zákl. přenesená",J618,0)</f>
        <v>0</v>
      </c>
      <c r="BH618" s="233">
        <f>IF(N618="sníž. přenesená",J618,0)</f>
        <v>0</v>
      </c>
      <c r="BI618" s="233">
        <f>IF(N618="nulová",J618,0)</f>
        <v>0</v>
      </c>
      <c r="BJ618" s="19" t="s">
        <v>81</v>
      </c>
      <c r="BK618" s="233">
        <f>ROUND(I618*H618,2)</f>
        <v>0</v>
      </c>
      <c r="BL618" s="19" t="s">
        <v>271</v>
      </c>
      <c r="BM618" s="232" t="s">
        <v>2124</v>
      </c>
    </row>
    <row r="619" s="2" customFormat="1">
      <c r="A619" s="41"/>
      <c r="B619" s="42"/>
      <c r="C619" s="43"/>
      <c r="D619" s="234" t="s">
        <v>161</v>
      </c>
      <c r="E619" s="43"/>
      <c r="F619" s="235" t="s">
        <v>1269</v>
      </c>
      <c r="G619" s="43"/>
      <c r="H619" s="43"/>
      <c r="I619" s="139"/>
      <c r="J619" s="43"/>
      <c r="K619" s="43"/>
      <c r="L619" s="47"/>
      <c r="M619" s="236"/>
      <c r="N619" s="237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19" t="s">
        <v>161</v>
      </c>
      <c r="AU619" s="19" t="s">
        <v>83</v>
      </c>
    </row>
    <row r="620" s="13" customFormat="1">
      <c r="A620" s="13"/>
      <c r="B620" s="238"/>
      <c r="C620" s="239"/>
      <c r="D620" s="234" t="s">
        <v>163</v>
      </c>
      <c r="E620" s="240" t="s">
        <v>21</v>
      </c>
      <c r="F620" s="241" t="s">
        <v>2123</v>
      </c>
      <c r="G620" s="239"/>
      <c r="H620" s="242">
        <v>0.033000000000000002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8" t="s">
        <v>163</v>
      </c>
      <c r="AU620" s="248" t="s">
        <v>83</v>
      </c>
      <c r="AV620" s="13" t="s">
        <v>83</v>
      </c>
      <c r="AW620" s="13" t="s">
        <v>35</v>
      </c>
      <c r="AX620" s="13" t="s">
        <v>81</v>
      </c>
      <c r="AY620" s="248" t="s">
        <v>151</v>
      </c>
    </row>
    <row r="621" s="12" customFormat="1" ht="22.8" customHeight="1">
      <c r="A621" s="12"/>
      <c r="B621" s="205"/>
      <c r="C621" s="206"/>
      <c r="D621" s="207" t="s">
        <v>72</v>
      </c>
      <c r="E621" s="219" t="s">
        <v>1270</v>
      </c>
      <c r="F621" s="219" t="s">
        <v>1271</v>
      </c>
      <c r="G621" s="206"/>
      <c r="H621" s="206"/>
      <c r="I621" s="209"/>
      <c r="J621" s="220">
        <f>BK621</f>
        <v>0</v>
      </c>
      <c r="K621" s="206"/>
      <c r="L621" s="211"/>
      <c r="M621" s="212"/>
      <c r="N621" s="213"/>
      <c r="O621" s="213"/>
      <c r="P621" s="214">
        <f>SUM(P622:P636)</f>
        <v>0</v>
      </c>
      <c r="Q621" s="213"/>
      <c r="R621" s="214">
        <f>SUM(R622:R636)</f>
        <v>0.0068092200000000004</v>
      </c>
      <c r="S621" s="213"/>
      <c r="T621" s="215">
        <f>SUM(T622:T636)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16" t="s">
        <v>83</v>
      </c>
      <c r="AT621" s="217" t="s">
        <v>72</v>
      </c>
      <c r="AU621" s="217" t="s">
        <v>81</v>
      </c>
      <c r="AY621" s="216" t="s">
        <v>151</v>
      </c>
      <c r="BK621" s="218">
        <f>SUM(BK622:BK636)</f>
        <v>0</v>
      </c>
    </row>
    <row r="622" s="2" customFormat="1" ht="21.75" customHeight="1">
      <c r="A622" s="41"/>
      <c r="B622" s="42"/>
      <c r="C622" s="221" t="s">
        <v>1746</v>
      </c>
      <c r="D622" s="221" t="s">
        <v>154</v>
      </c>
      <c r="E622" s="222" t="s">
        <v>1273</v>
      </c>
      <c r="F622" s="223" t="s">
        <v>1274</v>
      </c>
      <c r="G622" s="224" t="s">
        <v>180</v>
      </c>
      <c r="H622" s="225">
        <v>50.799999999999997</v>
      </c>
      <c r="I622" s="226"/>
      <c r="J622" s="227">
        <f>ROUND(I622*H622,2)</f>
        <v>0</v>
      </c>
      <c r="K622" s="223" t="s">
        <v>158</v>
      </c>
      <c r="L622" s="47"/>
      <c r="M622" s="228" t="s">
        <v>21</v>
      </c>
      <c r="N622" s="229" t="s">
        <v>44</v>
      </c>
      <c r="O622" s="87"/>
      <c r="P622" s="230">
        <f>O622*H622</f>
        <v>0</v>
      </c>
      <c r="Q622" s="230">
        <v>0</v>
      </c>
      <c r="R622" s="230">
        <f>Q622*H622</f>
        <v>0</v>
      </c>
      <c r="S622" s="230">
        <v>0</v>
      </c>
      <c r="T622" s="231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32" t="s">
        <v>271</v>
      </c>
      <c r="AT622" s="232" t="s">
        <v>154</v>
      </c>
      <c r="AU622" s="232" t="s">
        <v>83</v>
      </c>
      <c r="AY622" s="19" t="s">
        <v>151</v>
      </c>
      <c r="BE622" s="233">
        <f>IF(N622="základní",J622,0)</f>
        <v>0</v>
      </c>
      <c r="BF622" s="233">
        <f>IF(N622="snížená",J622,0)</f>
        <v>0</v>
      </c>
      <c r="BG622" s="233">
        <f>IF(N622="zákl. přenesená",J622,0)</f>
        <v>0</v>
      </c>
      <c r="BH622" s="233">
        <f>IF(N622="sníž. přenesená",J622,0)</f>
        <v>0</v>
      </c>
      <c r="BI622" s="233">
        <f>IF(N622="nulová",J622,0)</f>
        <v>0</v>
      </c>
      <c r="BJ622" s="19" t="s">
        <v>81</v>
      </c>
      <c r="BK622" s="233">
        <f>ROUND(I622*H622,2)</f>
        <v>0</v>
      </c>
      <c r="BL622" s="19" t="s">
        <v>271</v>
      </c>
      <c r="BM622" s="232" t="s">
        <v>2125</v>
      </c>
    </row>
    <row r="623" s="2" customFormat="1">
      <c r="A623" s="41"/>
      <c r="B623" s="42"/>
      <c r="C623" s="43"/>
      <c r="D623" s="234" t="s">
        <v>161</v>
      </c>
      <c r="E623" s="43"/>
      <c r="F623" s="235" t="s">
        <v>1276</v>
      </c>
      <c r="G623" s="43"/>
      <c r="H623" s="43"/>
      <c r="I623" s="139"/>
      <c r="J623" s="43"/>
      <c r="K623" s="43"/>
      <c r="L623" s="47"/>
      <c r="M623" s="236"/>
      <c r="N623" s="237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19" t="s">
        <v>161</v>
      </c>
      <c r="AU623" s="19" t="s">
        <v>83</v>
      </c>
    </row>
    <row r="624" s="15" customFormat="1">
      <c r="A624" s="15"/>
      <c r="B624" s="260"/>
      <c r="C624" s="261"/>
      <c r="D624" s="234" t="s">
        <v>163</v>
      </c>
      <c r="E624" s="262" t="s">
        <v>21</v>
      </c>
      <c r="F624" s="263" t="s">
        <v>1797</v>
      </c>
      <c r="G624" s="261"/>
      <c r="H624" s="262" t="s">
        <v>21</v>
      </c>
      <c r="I624" s="264"/>
      <c r="J624" s="261"/>
      <c r="K624" s="261"/>
      <c r="L624" s="265"/>
      <c r="M624" s="266"/>
      <c r="N624" s="267"/>
      <c r="O624" s="267"/>
      <c r="P624" s="267"/>
      <c r="Q624" s="267"/>
      <c r="R624" s="267"/>
      <c r="S624" s="267"/>
      <c r="T624" s="268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9" t="s">
        <v>163</v>
      </c>
      <c r="AU624" s="269" t="s">
        <v>83</v>
      </c>
      <c r="AV624" s="15" t="s">
        <v>81</v>
      </c>
      <c r="AW624" s="15" t="s">
        <v>35</v>
      </c>
      <c r="AX624" s="15" t="s">
        <v>73</v>
      </c>
      <c r="AY624" s="269" t="s">
        <v>151</v>
      </c>
    </row>
    <row r="625" s="13" customFormat="1">
      <c r="A625" s="13"/>
      <c r="B625" s="238"/>
      <c r="C625" s="239"/>
      <c r="D625" s="234" t="s">
        <v>163</v>
      </c>
      <c r="E625" s="240" t="s">
        <v>21</v>
      </c>
      <c r="F625" s="241" t="s">
        <v>2126</v>
      </c>
      <c r="G625" s="239"/>
      <c r="H625" s="242">
        <v>36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8" t="s">
        <v>163</v>
      </c>
      <c r="AU625" s="248" t="s">
        <v>83</v>
      </c>
      <c r="AV625" s="13" t="s">
        <v>83</v>
      </c>
      <c r="AW625" s="13" t="s">
        <v>35</v>
      </c>
      <c r="AX625" s="13" t="s">
        <v>73</v>
      </c>
      <c r="AY625" s="248" t="s">
        <v>151</v>
      </c>
    </row>
    <row r="626" s="13" customFormat="1">
      <c r="A626" s="13"/>
      <c r="B626" s="238"/>
      <c r="C626" s="239"/>
      <c r="D626" s="234" t="s">
        <v>163</v>
      </c>
      <c r="E626" s="240" t="s">
        <v>21</v>
      </c>
      <c r="F626" s="241" t="s">
        <v>2127</v>
      </c>
      <c r="G626" s="239"/>
      <c r="H626" s="242">
        <v>14.800000000000001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8" t="s">
        <v>163</v>
      </c>
      <c r="AU626" s="248" t="s">
        <v>83</v>
      </c>
      <c r="AV626" s="13" t="s">
        <v>83</v>
      </c>
      <c r="AW626" s="13" t="s">
        <v>35</v>
      </c>
      <c r="AX626" s="13" t="s">
        <v>73</v>
      </c>
      <c r="AY626" s="248" t="s">
        <v>151</v>
      </c>
    </row>
    <row r="627" s="14" customFormat="1">
      <c r="A627" s="14"/>
      <c r="B627" s="249"/>
      <c r="C627" s="250"/>
      <c r="D627" s="234" t="s">
        <v>163</v>
      </c>
      <c r="E627" s="251" t="s">
        <v>21</v>
      </c>
      <c r="F627" s="252" t="s">
        <v>177</v>
      </c>
      <c r="G627" s="250"/>
      <c r="H627" s="253">
        <v>50.799999999999997</v>
      </c>
      <c r="I627" s="254"/>
      <c r="J627" s="250"/>
      <c r="K627" s="250"/>
      <c r="L627" s="255"/>
      <c r="M627" s="256"/>
      <c r="N627" s="257"/>
      <c r="O627" s="257"/>
      <c r="P627" s="257"/>
      <c r="Q627" s="257"/>
      <c r="R627" s="257"/>
      <c r="S627" s="257"/>
      <c r="T627" s="25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9" t="s">
        <v>163</v>
      </c>
      <c r="AU627" s="259" t="s">
        <v>83</v>
      </c>
      <c r="AV627" s="14" t="s">
        <v>159</v>
      </c>
      <c r="AW627" s="14" t="s">
        <v>35</v>
      </c>
      <c r="AX627" s="14" t="s">
        <v>81</v>
      </c>
      <c r="AY627" s="259" t="s">
        <v>151</v>
      </c>
    </row>
    <row r="628" s="2" customFormat="1" ht="21.75" customHeight="1">
      <c r="A628" s="41"/>
      <c r="B628" s="42"/>
      <c r="C628" s="221" t="s">
        <v>1748</v>
      </c>
      <c r="D628" s="221" t="s">
        <v>154</v>
      </c>
      <c r="E628" s="222" t="s">
        <v>1801</v>
      </c>
      <c r="F628" s="223" t="s">
        <v>1802</v>
      </c>
      <c r="G628" s="224" t="s">
        <v>180</v>
      </c>
      <c r="H628" s="225">
        <v>2.2509999999999999</v>
      </c>
      <c r="I628" s="226"/>
      <c r="J628" s="227">
        <f>ROUND(I628*H628,2)</f>
        <v>0</v>
      </c>
      <c r="K628" s="223" t="s">
        <v>158</v>
      </c>
      <c r="L628" s="47"/>
      <c r="M628" s="228" t="s">
        <v>21</v>
      </c>
      <c r="N628" s="229" t="s">
        <v>44</v>
      </c>
      <c r="O628" s="87"/>
      <c r="P628" s="230">
        <f>O628*H628</f>
        <v>0</v>
      </c>
      <c r="Q628" s="230">
        <v>0.00022000000000000001</v>
      </c>
      <c r="R628" s="230">
        <f>Q628*H628</f>
        <v>0.00049521999999999999</v>
      </c>
      <c r="S628" s="230">
        <v>0</v>
      </c>
      <c r="T628" s="231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32" t="s">
        <v>271</v>
      </c>
      <c r="AT628" s="232" t="s">
        <v>154</v>
      </c>
      <c r="AU628" s="232" t="s">
        <v>83</v>
      </c>
      <c r="AY628" s="19" t="s">
        <v>151</v>
      </c>
      <c r="BE628" s="233">
        <f>IF(N628="základní",J628,0)</f>
        <v>0</v>
      </c>
      <c r="BF628" s="233">
        <f>IF(N628="snížená",J628,0)</f>
        <v>0</v>
      </c>
      <c r="BG628" s="233">
        <f>IF(N628="zákl. přenesená",J628,0)</f>
        <v>0</v>
      </c>
      <c r="BH628" s="233">
        <f>IF(N628="sníž. přenesená",J628,0)</f>
        <v>0</v>
      </c>
      <c r="BI628" s="233">
        <f>IF(N628="nulová",J628,0)</f>
        <v>0</v>
      </c>
      <c r="BJ628" s="19" t="s">
        <v>81</v>
      </c>
      <c r="BK628" s="233">
        <f>ROUND(I628*H628,2)</f>
        <v>0</v>
      </c>
      <c r="BL628" s="19" t="s">
        <v>271</v>
      </c>
      <c r="BM628" s="232" t="s">
        <v>2128</v>
      </c>
    </row>
    <row r="629" s="2" customFormat="1">
      <c r="A629" s="41"/>
      <c r="B629" s="42"/>
      <c r="C629" s="43"/>
      <c r="D629" s="234" t="s">
        <v>161</v>
      </c>
      <c r="E629" s="43"/>
      <c r="F629" s="235" t="s">
        <v>1804</v>
      </c>
      <c r="G629" s="43"/>
      <c r="H629" s="43"/>
      <c r="I629" s="139"/>
      <c r="J629" s="43"/>
      <c r="K629" s="43"/>
      <c r="L629" s="47"/>
      <c r="M629" s="236"/>
      <c r="N629" s="237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19" t="s">
        <v>161</v>
      </c>
      <c r="AU629" s="19" t="s">
        <v>83</v>
      </c>
    </row>
    <row r="630" s="13" customFormat="1">
      <c r="A630" s="13"/>
      <c r="B630" s="238"/>
      <c r="C630" s="239"/>
      <c r="D630" s="234" t="s">
        <v>163</v>
      </c>
      <c r="E630" s="240" t="s">
        <v>21</v>
      </c>
      <c r="F630" s="241" t="s">
        <v>2129</v>
      </c>
      <c r="G630" s="239"/>
      <c r="H630" s="242">
        <v>2.2509999999999999</v>
      </c>
      <c r="I630" s="243"/>
      <c r="J630" s="239"/>
      <c r="K630" s="239"/>
      <c r="L630" s="244"/>
      <c r="M630" s="245"/>
      <c r="N630" s="246"/>
      <c r="O630" s="246"/>
      <c r="P630" s="246"/>
      <c r="Q630" s="246"/>
      <c r="R630" s="246"/>
      <c r="S630" s="246"/>
      <c r="T630" s="24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8" t="s">
        <v>163</v>
      </c>
      <c r="AU630" s="248" t="s">
        <v>83</v>
      </c>
      <c r="AV630" s="13" t="s">
        <v>83</v>
      </c>
      <c r="AW630" s="13" t="s">
        <v>35</v>
      </c>
      <c r="AX630" s="13" t="s">
        <v>81</v>
      </c>
      <c r="AY630" s="248" t="s">
        <v>151</v>
      </c>
    </row>
    <row r="631" s="2" customFormat="1" ht="21.75" customHeight="1">
      <c r="A631" s="41"/>
      <c r="B631" s="42"/>
      <c r="C631" s="221" t="s">
        <v>1751</v>
      </c>
      <c r="D631" s="221" t="s">
        <v>154</v>
      </c>
      <c r="E631" s="222" t="s">
        <v>1279</v>
      </c>
      <c r="F631" s="223" t="s">
        <v>1280</v>
      </c>
      <c r="G631" s="224" t="s">
        <v>180</v>
      </c>
      <c r="H631" s="225">
        <v>28.699999999999999</v>
      </c>
      <c r="I631" s="226"/>
      <c r="J631" s="227">
        <f>ROUND(I631*H631,2)</f>
        <v>0</v>
      </c>
      <c r="K631" s="223" t="s">
        <v>158</v>
      </c>
      <c r="L631" s="47"/>
      <c r="M631" s="228" t="s">
        <v>21</v>
      </c>
      <c r="N631" s="229" t="s">
        <v>44</v>
      </c>
      <c r="O631" s="87"/>
      <c r="P631" s="230">
        <f>O631*H631</f>
        <v>0</v>
      </c>
      <c r="Q631" s="230">
        <v>0.00022000000000000001</v>
      </c>
      <c r="R631" s="230">
        <f>Q631*H631</f>
        <v>0.0063140000000000002</v>
      </c>
      <c r="S631" s="230">
        <v>0</v>
      </c>
      <c r="T631" s="231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32" t="s">
        <v>271</v>
      </c>
      <c r="AT631" s="232" t="s">
        <v>154</v>
      </c>
      <c r="AU631" s="232" t="s">
        <v>83</v>
      </c>
      <c r="AY631" s="19" t="s">
        <v>151</v>
      </c>
      <c r="BE631" s="233">
        <f>IF(N631="základní",J631,0)</f>
        <v>0</v>
      </c>
      <c r="BF631" s="233">
        <f>IF(N631="snížená",J631,0)</f>
        <v>0</v>
      </c>
      <c r="BG631" s="233">
        <f>IF(N631="zákl. přenesená",J631,0)</f>
        <v>0</v>
      </c>
      <c r="BH631" s="233">
        <f>IF(N631="sníž. přenesená",J631,0)</f>
        <v>0</v>
      </c>
      <c r="BI631" s="233">
        <f>IF(N631="nulová",J631,0)</f>
        <v>0</v>
      </c>
      <c r="BJ631" s="19" t="s">
        <v>81</v>
      </c>
      <c r="BK631" s="233">
        <f>ROUND(I631*H631,2)</f>
        <v>0</v>
      </c>
      <c r="BL631" s="19" t="s">
        <v>271</v>
      </c>
      <c r="BM631" s="232" t="s">
        <v>2130</v>
      </c>
    </row>
    <row r="632" s="2" customFormat="1">
      <c r="A632" s="41"/>
      <c r="B632" s="42"/>
      <c r="C632" s="43"/>
      <c r="D632" s="234" t="s">
        <v>161</v>
      </c>
      <c r="E632" s="43"/>
      <c r="F632" s="235" t="s">
        <v>1282</v>
      </c>
      <c r="G632" s="43"/>
      <c r="H632" s="43"/>
      <c r="I632" s="139"/>
      <c r="J632" s="43"/>
      <c r="K632" s="43"/>
      <c r="L632" s="47"/>
      <c r="M632" s="236"/>
      <c r="N632" s="237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19" t="s">
        <v>161</v>
      </c>
      <c r="AU632" s="19" t="s">
        <v>83</v>
      </c>
    </row>
    <row r="633" s="15" customFormat="1">
      <c r="A633" s="15"/>
      <c r="B633" s="260"/>
      <c r="C633" s="261"/>
      <c r="D633" s="234" t="s">
        <v>163</v>
      </c>
      <c r="E633" s="262" t="s">
        <v>21</v>
      </c>
      <c r="F633" s="263" t="s">
        <v>1797</v>
      </c>
      <c r="G633" s="261"/>
      <c r="H633" s="262" t="s">
        <v>21</v>
      </c>
      <c r="I633" s="264"/>
      <c r="J633" s="261"/>
      <c r="K633" s="261"/>
      <c r="L633" s="265"/>
      <c r="M633" s="266"/>
      <c r="N633" s="267"/>
      <c r="O633" s="267"/>
      <c r="P633" s="267"/>
      <c r="Q633" s="267"/>
      <c r="R633" s="267"/>
      <c r="S633" s="267"/>
      <c r="T633" s="268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9" t="s">
        <v>163</v>
      </c>
      <c r="AU633" s="269" t="s">
        <v>83</v>
      </c>
      <c r="AV633" s="15" t="s">
        <v>81</v>
      </c>
      <c r="AW633" s="15" t="s">
        <v>35</v>
      </c>
      <c r="AX633" s="15" t="s">
        <v>73</v>
      </c>
      <c r="AY633" s="269" t="s">
        <v>151</v>
      </c>
    </row>
    <row r="634" s="13" customFormat="1">
      <c r="A634" s="13"/>
      <c r="B634" s="238"/>
      <c r="C634" s="239"/>
      <c r="D634" s="234" t="s">
        <v>163</v>
      </c>
      <c r="E634" s="240" t="s">
        <v>21</v>
      </c>
      <c r="F634" s="241" t="s">
        <v>1798</v>
      </c>
      <c r="G634" s="239"/>
      <c r="H634" s="242">
        <v>21.699999999999999</v>
      </c>
      <c r="I634" s="243"/>
      <c r="J634" s="239"/>
      <c r="K634" s="239"/>
      <c r="L634" s="244"/>
      <c r="M634" s="245"/>
      <c r="N634" s="246"/>
      <c r="O634" s="246"/>
      <c r="P634" s="246"/>
      <c r="Q634" s="246"/>
      <c r="R634" s="246"/>
      <c r="S634" s="246"/>
      <c r="T634" s="24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8" t="s">
        <v>163</v>
      </c>
      <c r="AU634" s="248" t="s">
        <v>83</v>
      </c>
      <c r="AV634" s="13" t="s">
        <v>83</v>
      </c>
      <c r="AW634" s="13" t="s">
        <v>35</v>
      </c>
      <c r="AX634" s="13" t="s">
        <v>73</v>
      </c>
      <c r="AY634" s="248" t="s">
        <v>151</v>
      </c>
    </row>
    <row r="635" s="13" customFormat="1">
      <c r="A635" s="13"/>
      <c r="B635" s="238"/>
      <c r="C635" s="239"/>
      <c r="D635" s="234" t="s">
        <v>163</v>
      </c>
      <c r="E635" s="240" t="s">
        <v>21</v>
      </c>
      <c r="F635" s="241" t="s">
        <v>1799</v>
      </c>
      <c r="G635" s="239"/>
      <c r="H635" s="242">
        <v>7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8" t="s">
        <v>163</v>
      </c>
      <c r="AU635" s="248" t="s">
        <v>83</v>
      </c>
      <c r="AV635" s="13" t="s">
        <v>83</v>
      </c>
      <c r="AW635" s="13" t="s">
        <v>35</v>
      </c>
      <c r="AX635" s="13" t="s">
        <v>73</v>
      </c>
      <c r="AY635" s="248" t="s">
        <v>151</v>
      </c>
    </row>
    <row r="636" s="14" customFormat="1">
      <c r="A636" s="14"/>
      <c r="B636" s="249"/>
      <c r="C636" s="250"/>
      <c r="D636" s="234" t="s">
        <v>163</v>
      </c>
      <c r="E636" s="251" t="s">
        <v>21</v>
      </c>
      <c r="F636" s="252" t="s">
        <v>177</v>
      </c>
      <c r="G636" s="250"/>
      <c r="H636" s="253">
        <v>28.699999999999999</v>
      </c>
      <c r="I636" s="254"/>
      <c r="J636" s="250"/>
      <c r="K636" s="250"/>
      <c r="L636" s="255"/>
      <c r="M636" s="256"/>
      <c r="N636" s="257"/>
      <c r="O636" s="257"/>
      <c r="P636" s="257"/>
      <c r="Q636" s="257"/>
      <c r="R636" s="257"/>
      <c r="S636" s="257"/>
      <c r="T636" s="25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9" t="s">
        <v>163</v>
      </c>
      <c r="AU636" s="259" t="s">
        <v>83</v>
      </c>
      <c r="AV636" s="14" t="s">
        <v>159</v>
      </c>
      <c r="AW636" s="14" t="s">
        <v>35</v>
      </c>
      <c r="AX636" s="14" t="s">
        <v>81</v>
      </c>
      <c r="AY636" s="259" t="s">
        <v>151</v>
      </c>
    </row>
    <row r="637" s="12" customFormat="1" ht="22.8" customHeight="1">
      <c r="A637" s="12"/>
      <c r="B637" s="205"/>
      <c r="C637" s="206"/>
      <c r="D637" s="207" t="s">
        <v>72</v>
      </c>
      <c r="E637" s="219" t="s">
        <v>1283</v>
      </c>
      <c r="F637" s="219" t="s">
        <v>1284</v>
      </c>
      <c r="G637" s="206"/>
      <c r="H637" s="206"/>
      <c r="I637" s="209"/>
      <c r="J637" s="220">
        <f>BK637</f>
        <v>0</v>
      </c>
      <c r="K637" s="206"/>
      <c r="L637" s="211"/>
      <c r="M637" s="212"/>
      <c r="N637" s="213"/>
      <c r="O637" s="213"/>
      <c r="P637" s="214">
        <f>SUM(P638:P647)</f>
        <v>0</v>
      </c>
      <c r="Q637" s="213"/>
      <c r="R637" s="214">
        <f>SUM(R638:R647)</f>
        <v>0.001</v>
      </c>
      <c r="S637" s="213"/>
      <c r="T637" s="215">
        <f>SUM(T638:T647)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16" t="s">
        <v>83</v>
      </c>
      <c r="AT637" s="217" t="s">
        <v>72</v>
      </c>
      <c r="AU637" s="217" t="s">
        <v>81</v>
      </c>
      <c r="AY637" s="216" t="s">
        <v>151</v>
      </c>
      <c r="BK637" s="218">
        <f>SUM(BK638:BK647)</f>
        <v>0</v>
      </c>
    </row>
    <row r="638" s="2" customFormat="1" ht="33" customHeight="1">
      <c r="A638" s="41"/>
      <c r="B638" s="42"/>
      <c r="C638" s="221" t="s">
        <v>1753</v>
      </c>
      <c r="D638" s="221" t="s">
        <v>154</v>
      </c>
      <c r="E638" s="222" t="s">
        <v>2131</v>
      </c>
      <c r="F638" s="223" t="s">
        <v>2132</v>
      </c>
      <c r="G638" s="224" t="s">
        <v>157</v>
      </c>
      <c r="H638" s="225">
        <v>1</v>
      </c>
      <c r="I638" s="226"/>
      <c r="J638" s="227">
        <f>ROUND(I638*H638,2)</f>
        <v>0</v>
      </c>
      <c r="K638" s="223" t="s">
        <v>21</v>
      </c>
      <c r="L638" s="47"/>
      <c r="M638" s="228" t="s">
        <v>21</v>
      </c>
      <c r="N638" s="229" t="s">
        <v>44</v>
      </c>
      <c r="O638" s="87"/>
      <c r="P638" s="230">
        <f>O638*H638</f>
        <v>0</v>
      </c>
      <c r="Q638" s="230">
        <v>0.001</v>
      </c>
      <c r="R638" s="230">
        <f>Q638*H638</f>
        <v>0.001</v>
      </c>
      <c r="S638" s="230">
        <v>0</v>
      </c>
      <c r="T638" s="231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32" t="s">
        <v>271</v>
      </c>
      <c r="AT638" s="232" t="s">
        <v>154</v>
      </c>
      <c r="AU638" s="232" t="s">
        <v>83</v>
      </c>
      <c r="AY638" s="19" t="s">
        <v>151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9" t="s">
        <v>81</v>
      </c>
      <c r="BK638" s="233">
        <f>ROUND(I638*H638,2)</f>
        <v>0</v>
      </c>
      <c r="BL638" s="19" t="s">
        <v>271</v>
      </c>
      <c r="BM638" s="232" t="s">
        <v>2133</v>
      </c>
    </row>
    <row r="639" s="2" customFormat="1">
      <c r="A639" s="41"/>
      <c r="B639" s="42"/>
      <c r="C639" s="43"/>
      <c r="D639" s="234" t="s">
        <v>161</v>
      </c>
      <c r="E639" s="43"/>
      <c r="F639" s="235" t="s">
        <v>2132</v>
      </c>
      <c r="G639" s="43"/>
      <c r="H639" s="43"/>
      <c r="I639" s="139"/>
      <c r="J639" s="43"/>
      <c r="K639" s="43"/>
      <c r="L639" s="47"/>
      <c r="M639" s="236"/>
      <c r="N639" s="237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19" t="s">
        <v>161</v>
      </c>
      <c r="AU639" s="19" t="s">
        <v>83</v>
      </c>
    </row>
    <row r="640" s="2" customFormat="1" ht="21.75" customHeight="1">
      <c r="A640" s="41"/>
      <c r="B640" s="42"/>
      <c r="C640" s="221" t="s">
        <v>1758</v>
      </c>
      <c r="D640" s="221" t="s">
        <v>154</v>
      </c>
      <c r="E640" s="222" t="s">
        <v>2134</v>
      </c>
      <c r="F640" s="223" t="s">
        <v>2135</v>
      </c>
      <c r="G640" s="224" t="s">
        <v>322</v>
      </c>
      <c r="H640" s="225">
        <v>0.001</v>
      </c>
      <c r="I640" s="226"/>
      <c r="J640" s="227">
        <f>ROUND(I640*H640,2)</f>
        <v>0</v>
      </c>
      <c r="K640" s="223" t="s">
        <v>158</v>
      </c>
      <c r="L640" s="47"/>
      <c r="M640" s="228" t="s">
        <v>21</v>
      </c>
      <c r="N640" s="229" t="s">
        <v>44</v>
      </c>
      <c r="O640" s="87"/>
      <c r="P640" s="230">
        <f>O640*H640</f>
        <v>0</v>
      </c>
      <c r="Q640" s="230">
        <v>0</v>
      </c>
      <c r="R640" s="230">
        <f>Q640*H640</f>
        <v>0</v>
      </c>
      <c r="S640" s="230">
        <v>0</v>
      </c>
      <c r="T640" s="231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32" t="s">
        <v>271</v>
      </c>
      <c r="AT640" s="232" t="s">
        <v>154</v>
      </c>
      <c r="AU640" s="232" t="s">
        <v>83</v>
      </c>
      <c r="AY640" s="19" t="s">
        <v>151</v>
      </c>
      <c r="BE640" s="233">
        <f>IF(N640="základní",J640,0)</f>
        <v>0</v>
      </c>
      <c r="BF640" s="233">
        <f>IF(N640="snížená",J640,0)</f>
        <v>0</v>
      </c>
      <c r="BG640" s="233">
        <f>IF(N640="zákl. přenesená",J640,0)</f>
        <v>0</v>
      </c>
      <c r="BH640" s="233">
        <f>IF(N640="sníž. přenesená",J640,0)</f>
        <v>0</v>
      </c>
      <c r="BI640" s="233">
        <f>IF(N640="nulová",J640,0)</f>
        <v>0</v>
      </c>
      <c r="BJ640" s="19" t="s">
        <v>81</v>
      </c>
      <c r="BK640" s="233">
        <f>ROUND(I640*H640,2)</f>
        <v>0</v>
      </c>
      <c r="BL640" s="19" t="s">
        <v>271</v>
      </c>
      <c r="BM640" s="232" t="s">
        <v>2136</v>
      </c>
    </row>
    <row r="641" s="2" customFormat="1">
      <c r="A641" s="41"/>
      <c r="B641" s="42"/>
      <c r="C641" s="43"/>
      <c r="D641" s="234" t="s">
        <v>161</v>
      </c>
      <c r="E641" s="43"/>
      <c r="F641" s="235" t="s">
        <v>2137</v>
      </c>
      <c r="G641" s="43"/>
      <c r="H641" s="43"/>
      <c r="I641" s="139"/>
      <c r="J641" s="43"/>
      <c r="K641" s="43"/>
      <c r="L641" s="47"/>
      <c r="M641" s="236"/>
      <c r="N641" s="237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19" t="s">
        <v>161</v>
      </c>
      <c r="AU641" s="19" t="s">
        <v>83</v>
      </c>
    </row>
    <row r="642" s="2" customFormat="1" ht="21.75" customHeight="1">
      <c r="A642" s="41"/>
      <c r="B642" s="42"/>
      <c r="C642" s="221" t="s">
        <v>1762</v>
      </c>
      <c r="D642" s="221" t="s">
        <v>154</v>
      </c>
      <c r="E642" s="222" t="s">
        <v>1296</v>
      </c>
      <c r="F642" s="223" t="s">
        <v>1297</v>
      </c>
      <c r="G642" s="224" t="s">
        <v>322</v>
      </c>
      <c r="H642" s="225">
        <v>0.001</v>
      </c>
      <c r="I642" s="226"/>
      <c r="J642" s="227">
        <f>ROUND(I642*H642,2)</f>
        <v>0</v>
      </c>
      <c r="K642" s="223" t="s">
        <v>158</v>
      </c>
      <c r="L642" s="47"/>
      <c r="M642" s="228" t="s">
        <v>21</v>
      </c>
      <c r="N642" s="229" t="s">
        <v>44</v>
      </c>
      <c r="O642" s="87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32" t="s">
        <v>271</v>
      </c>
      <c r="AT642" s="232" t="s">
        <v>154</v>
      </c>
      <c r="AU642" s="232" t="s">
        <v>83</v>
      </c>
      <c r="AY642" s="19" t="s">
        <v>151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9" t="s">
        <v>81</v>
      </c>
      <c r="BK642" s="233">
        <f>ROUND(I642*H642,2)</f>
        <v>0</v>
      </c>
      <c r="BL642" s="19" t="s">
        <v>271</v>
      </c>
      <c r="BM642" s="232" t="s">
        <v>2138</v>
      </c>
    </row>
    <row r="643" s="2" customFormat="1">
      <c r="A643" s="41"/>
      <c r="B643" s="42"/>
      <c r="C643" s="43"/>
      <c r="D643" s="234" t="s">
        <v>161</v>
      </c>
      <c r="E643" s="43"/>
      <c r="F643" s="235" t="s">
        <v>1299</v>
      </c>
      <c r="G643" s="43"/>
      <c r="H643" s="43"/>
      <c r="I643" s="139"/>
      <c r="J643" s="43"/>
      <c r="K643" s="43"/>
      <c r="L643" s="47"/>
      <c r="M643" s="236"/>
      <c r="N643" s="237"/>
      <c r="O643" s="87"/>
      <c r="P643" s="87"/>
      <c r="Q643" s="87"/>
      <c r="R643" s="87"/>
      <c r="S643" s="87"/>
      <c r="T643" s="88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T643" s="19" t="s">
        <v>161</v>
      </c>
      <c r="AU643" s="19" t="s">
        <v>83</v>
      </c>
    </row>
    <row r="644" s="13" customFormat="1">
      <c r="A644" s="13"/>
      <c r="B644" s="238"/>
      <c r="C644" s="239"/>
      <c r="D644" s="234" t="s">
        <v>163</v>
      </c>
      <c r="E644" s="240" t="s">
        <v>21</v>
      </c>
      <c r="F644" s="241" t="s">
        <v>2139</v>
      </c>
      <c r="G644" s="239"/>
      <c r="H644" s="242">
        <v>0.001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8" t="s">
        <v>163</v>
      </c>
      <c r="AU644" s="248" t="s">
        <v>83</v>
      </c>
      <c r="AV644" s="13" t="s">
        <v>83</v>
      </c>
      <c r="AW644" s="13" t="s">
        <v>35</v>
      </c>
      <c r="AX644" s="13" t="s">
        <v>81</v>
      </c>
      <c r="AY644" s="248" t="s">
        <v>151</v>
      </c>
    </row>
    <row r="645" s="2" customFormat="1" ht="21.75" customHeight="1">
      <c r="A645" s="41"/>
      <c r="B645" s="42"/>
      <c r="C645" s="221" t="s">
        <v>1767</v>
      </c>
      <c r="D645" s="221" t="s">
        <v>154</v>
      </c>
      <c r="E645" s="222" t="s">
        <v>1302</v>
      </c>
      <c r="F645" s="223" t="s">
        <v>1303</v>
      </c>
      <c r="G645" s="224" t="s">
        <v>322</v>
      </c>
      <c r="H645" s="225">
        <v>0.001</v>
      </c>
      <c r="I645" s="226"/>
      <c r="J645" s="227">
        <f>ROUND(I645*H645,2)</f>
        <v>0</v>
      </c>
      <c r="K645" s="223" t="s">
        <v>158</v>
      </c>
      <c r="L645" s="47"/>
      <c r="M645" s="228" t="s">
        <v>21</v>
      </c>
      <c r="N645" s="229" t="s">
        <v>44</v>
      </c>
      <c r="O645" s="87"/>
      <c r="P645" s="230">
        <f>O645*H645</f>
        <v>0</v>
      </c>
      <c r="Q645" s="230">
        <v>0</v>
      </c>
      <c r="R645" s="230">
        <f>Q645*H645</f>
        <v>0</v>
      </c>
      <c r="S645" s="230">
        <v>0</v>
      </c>
      <c r="T645" s="231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32" t="s">
        <v>271</v>
      </c>
      <c r="AT645" s="232" t="s">
        <v>154</v>
      </c>
      <c r="AU645" s="232" t="s">
        <v>83</v>
      </c>
      <c r="AY645" s="19" t="s">
        <v>151</v>
      </c>
      <c r="BE645" s="233">
        <f>IF(N645="základní",J645,0)</f>
        <v>0</v>
      </c>
      <c r="BF645" s="233">
        <f>IF(N645="snížená",J645,0)</f>
        <v>0</v>
      </c>
      <c r="BG645" s="233">
        <f>IF(N645="zákl. přenesená",J645,0)</f>
        <v>0</v>
      </c>
      <c r="BH645" s="233">
        <f>IF(N645="sníž. přenesená",J645,0)</f>
        <v>0</v>
      </c>
      <c r="BI645" s="233">
        <f>IF(N645="nulová",J645,0)</f>
        <v>0</v>
      </c>
      <c r="BJ645" s="19" t="s">
        <v>81</v>
      </c>
      <c r="BK645" s="233">
        <f>ROUND(I645*H645,2)</f>
        <v>0</v>
      </c>
      <c r="BL645" s="19" t="s">
        <v>271</v>
      </c>
      <c r="BM645" s="232" t="s">
        <v>2140</v>
      </c>
    </row>
    <row r="646" s="2" customFormat="1">
      <c r="A646" s="41"/>
      <c r="B646" s="42"/>
      <c r="C646" s="43"/>
      <c r="D646" s="234" t="s">
        <v>161</v>
      </c>
      <c r="E646" s="43"/>
      <c r="F646" s="235" t="s">
        <v>1305</v>
      </c>
      <c r="G646" s="43"/>
      <c r="H646" s="43"/>
      <c r="I646" s="139"/>
      <c r="J646" s="43"/>
      <c r="K646" s="43"/>
      <c r="L646" s="47"/>
      <c r="M646" s="236"/>
      <c r="N646" s="237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19" t="s">
        <v>161</v>
      </c>
      <c r="AU646" s="19" t="s">
        <v>83</v>
      </c>
    </row>
    <row r="647" s="13" customFormat="1">
      <c r="A647" s="13"/>
      <c r="B647" s="238"/>
      <c r="C647" s="239"/>
      <c r="D647" s="234" t="s">
        <v>163</v>
      </c>
      <c r="E647" s="240" t="s">
        <v>21</v>
      </c>
      <c r="F647" s="241" t="s">
        <v>2139</v>
      </c>
      <c r="G647" s="239"/>
      <c r="H647" s="242">
        <v>0.001</v>
      </c>
      <c r="I647" s="243"/>
      <c r="J647" s="239"/>
      <c r="K647" s="239"/>
      <c r="L647" s="244"/>
      <c r="M647" s="245"/>
      <c r="N647" s="246"/>
      <c r="O647" s="246"/>
      <c r="P647" s="246"/>
      <c r="Q647" s="246"/>
      <c r="R647" s="246"/>
      <c r="S647" s="246"/>
      <c r="T647" s="24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8" t="s">
        <v>163</v>
      </c>
      <c r="AU647" s="248" t="s">
        <v>83</v>
      </c>
      <c r="AV647" s="13" t="s">
        <v>83</v>
      </c>
      <c r="AW647" s="13" t="s">
        <v>35</v>
      </c>
      <c r="AX647" s="13" t="s">
        <v>81</v>
      </c>
      <c r="AY647" s="248" t="s">
        <v>151</v>
      </c>
    </row>
    <row r="648" s="12" customFormat="1" ht="25.92" customHeight="1">
      <c r="A648" s="12"/>
      <c r="B648" s="205"/>
      <c r="C648" s="206"/>
      <c r="D648" s="207" t="s">
        <v>72</v>
      </c>
      <c r="E648" s="208" t="s">
        <v>2141</v>
      </c>
      <c r="F648" s="208" t="s">
        <v>2142</v>
      </c>
      <c r="G648" s="206"/>
      <c r="H648" s="206"/>
      <c r="I648" s="209"/>
      <c r="J648" s="210">
        <f>BK648</f>
        <v>0</v>
      </c>
      <c r="K648" s="206"/>
      <c r="L648" s="211"/>
      <c r="M648" s="212"/>
      <c r="N648" s="213"/>
      <c r="O648" s="213"/>
      <c r="P648" s="214">
        <f>SUM(P649:P654)</f>
        <v>0</v>
      </c>
      <c r="Q648" s="213"/>
      <c r="R648" s="214">
        <f>SUM(R649:R654)</f>
        <v>0</v>
      </c>
      <c r="S648" s="213"/>
      <c r="T648" s="215">
        <f>SUM(T649:T654)</f>
        <v>0</v>
      </c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R648" s="216" t="s">
        <v>159</v>
      </c>
      <c r="AT648" s="217" t="s">
        <v>72</v>
      </c>
      <c r="AU648" s="217" t="s">
        <v>73</v>
      </c>
      <c r="AY648" s="216" t="s">
        <v>151</v>
      </c>
      <c r="BK648" s="218">
        <f>SUM(BK649:BK654)</f>
        <v>0</v>
      </c>
    </row>
    <row r="649" s="2" customFormat="1" ht="16.5" customHeight="1">
      <c r="A649" s="41"/>
      <c r="B649" s="42"/>
      <c r="C649" s="221" t="s">
        <v>1769</v>
      </c>
      <c r="D649" s="221" t="s">
        <v>154</v>
      </c>
      <c r="E649" s="222" t="s">
        <v>2143</v>
      </c>
      <c r="F649" s="223" t="s">
        <v>2144</v>
      </c>
      <c r="G649" s="224" t="s">
        <v>2145</v>
      </c>
      <c r="H649" s="225">
        <v>2</v>
      </c>
      <c r="I649" s="226"/>
      <c r="J649" s="227">
        <f>ROUND(I649*H649,2)</f>
        <v>0</v>
      </c>
      <c r="K649" s="223" t="s">
        <v>158</v>
      </c>
      <c r="L649" s="47"/>
      <c r="M649" s="228" t="s">
        <v>21</v>
      </c>
      <c r="N649" s="229" t="s">
        <v>44</v>
      </c>
      <c r="O649" s="87"/>
      <c r="P649" s="230">
        <f>O649*H649</f>
        <v>0</v>
      </c>
      <c r="Q649" s="230">
        <v>0</v>
      </c>
      <c r="R649" s="230">
        <f>Q649*H649</f>
        <v>0</v>
      </c>
      <c r="S649" s="230">
        <v>0</v>
      </c>
      <c r="T649" s="231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32" t="s">
        <v>2146</v>
      </c>
      <c r="AT649" s="232" t="s">
        <v>154</v>
      </c>
      <c r="AU649" s="232" t="s">
        <v>81</v>
      </c>
      <c r="AY649" s="19" t="s">
        <v>151</v>
      </c>
      <c r="BE649" s="233">
        <f>IF(N649="základní",J649,0)</f>
        <v>0</v>
      </c>
      <c r="BF649" s="233">
        <f>IF(N649="snížená",J649,0)</f>
        <v>0</v>
      </c>
      <c r="BG649" s="233">
        <f>IF(N649="zákl. přenesená",J649,0)</f>
        <v>0</v>
      </c>
      <c r="BH649" s="233">
        <f>IF(N649="sníž. přenesená",J649,0)</f>
        <v>0</v>
      </c>
      <c r="BI649" s="233">
        <f>IF(N649="nulová",J649,0)</f>
        <v>0</v>
      </c>
      <c r="BJ649" s="19" t="s">
        <v>81</v>
      </c>
      <c r="BK649" s="233">
        <f>ROUND(I649*H649,2)</f>
        <v>0</v>
      </c>
      <c r="BL649" s="19" t="s">
        <v>2146</v>
      </c>
      <c r="BM649" s="232" t="s">
        <v>2147</v>
      </c>
    </row>
    <row r="650" s="2" customFormat="1">
      <c r="A650" s="41"/>
      <c r="B650" s="42"/>
      <c r="C650" s="43"/>
      <c r="D650" s="234" t="s">
        <v>161</v>
      </c>
      <c r="E650" s="43"/>
      <c r="F650" s="235" t="s">
        <v>2148</v>
      </c>
      <c r="G650" s="43"/>
      <c r="H650" s="43"/>
      <c r="I650" s="139"/>
      <c r="J650" s="43"/>
      <c r="K650" s="43"/>
      <c r="L650" s="47"/>
      <c r="M650" s="236"/>
      <c r="N650" s="237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19" t="s">
        <v>161</v>
      </c>
      <c r="AU650" s="19" t="s">
        <v>81</v>
      </c>
    </row>
    <row r="651" s="13" customFormat="1">
      <c r="A651" s="13"/>
      <c r="B651" s="238"/>
      <c r="C651" s="239"/>
      <c r="D651" s="234" t="s">
        <v>163</v>
      </c>
      <c r="E651" s="240" t="s">
        <v>21</v>
      </c>
      <c r="F651" s="241" t="s">
        <v>2149</v>
      </c>
      <c r="G651" s="239"/>
      <c r="H651" s="242">
        <v>2</v>
      </c>
      <c r="I651" s="243"/>
      <c r="J651" s="239"/>
      <c r="K651" s="239"/>
      <c r="L651" s="244"/>
      <c r="M651" s="245"/>
      <c r="N651" s="246"/>
      <c r="O651" s="246"/>
      <c r="P651" s="246"/>
      <c r="Q651" s="246"/>
      <c r="R651" s="246"/>
      <c r="S651" s="246"/>
      <c r="T651" s="247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8" t="s">
        <v>163</v>
      </c>
      <c r="AU651" s="248" t="s">
        <v>81</v>
      </c>
      <c r="AV651" s="13" t="s">
        <v>83</v>
      </c>
      <c r="AW651" s="13" t="s">
        <v>35</v>
      </c>
      <c r="AX651" s="13" t="s">
        <v>81</v>
      </c>
      <c r="AY651" s="248" t="s">
        <v>151</v>
      </c>
    </row>
    <row r="652" s="2" customFormat="1" ht="21.75" customHeight="1">
      <c r="A652" s="41"/>
      <c r="B652" s="42"/>
      <c r="C652" s="221" t="s">
        <v>1773</v>
      </c>
      <c r="D652" s="221" t="s">
        <v>154</v>
      </c>
      <c r="E652" s="222" t="s">
        <v>2150</v>
      </c>
      <c r="F652" s="223" t="s">
        <v>2151</v>
      </c>
      <c r="G652" s="224" t="s">
        <v>2145</v>
      </c>
      <c r="H652" s="225">
        <v>2</v>
      </c>
      <c r="I652" s="226"/>
      <c r="J652" s="227">
        <f>ROUND(I652*H652,2)</f>
        <v>0</v>
      </c>
      <c r="K652" s="223" t="s">
        <v>158</v>
      </c>
      <c r="L652" s="47"/>
      <c r="M652" s="228" t="s">
        <v>21</v>
      </c>
      <c r="N652" s="229" t="s">
        <v>44</v>
      </c>
      <c r="O652" s="87"/>
      <c r="P652" s="230">
        <f>O652*H652</f>
        <v>0</v>
      </c>
      <c r="Q652" s="230">
        <v>0</v>
      </c>
      <c r="R652" s="230">
        <f>Q652*H652</f>
        <v>0</v>
      </c>
      <c r="S652" s="230">
        <v>0</v>
      </c>
      <c r="T652" s="231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32" t="s">
        <v>2146</v>
      </c>
      <c r="AT652" s="232" t="s">
        <v>154</v>
      </c>
      <c r="AU652" s="232" t="s">
        <v>81</v>
      </c>
      <c r="AY652" s="19" t="s">
        <v>151</v>
      </c>
      <c r="BE652" s="233">
        <f>IF(N652="základní",J652,0)</f>
        <v>0</v>
      </c>
      <c r="BF652" s="233">
        <f>IF(N652="snížená",J652,0)</f>
        <v>0</v>
      </c>
      <c r="BG652" s="233">
        <f>IF(N652="zákl. přenesená",J652,0)</f>
        <v>0</v>
      </c>
      <c r="BH652" s="233">
        <f>IF(N652="sníž. přenesená",J652,0)</f>
        <v>0</v>
      </c>
      <c r="BI652" s="233">
        <f>IF(N652="nulová",J652,0)</f>
        <v>0</v>
      </c>
      <c r="BJ652" s="19" t="s">
        <v>81</v>
      </c>
      <c r="BK652" s="233">
        <f>ROUND(I652*H652,2)</f>
        <v>0</v>
      </c>
      <c r="BL652" s="19" t="s">
        <v>2146</v>
      </c>
      <c r="BM652" s="232" t="s">
        <v>2152</v>
      </c>
    </row>
    <row r="653" s="2" customFormat="1">
      <c r="A653" s="41"/>
      <c r="B653" s="42"/>
      <c r="C653" s="43"/>
      <c r="D653" s="234" t="s">
        <v>161</v>
      </c>
      <c r="E653" s="43"/>
      <c r="F653" s="235" t="s">
        <v>2153</v>
      </c>
      <c r="G653" s="43"/>
      <c r="H653" s="43"/>
      <c r="I653" s="139"/>
      <c r="J653" s="43"/>
      <c r="K653" s="43"/>
      <c r="L653" s="47"/>
      <c r="M653" s="236"/>
      <c r="N653" s="237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19" t="s">
        <v>161</v>
      </c>
      <c r="AU653" s="19" t="s">
        <v>81</v>
      </c>
    </row>
    <row r="654" s="13" customFormat="1">
      <c r="A654" s="13"/>
      <c r="B654" s="238"/>
      <c r="C654" s="239"/>
      <c r="D654" s="234" t="s">
        <v>163</v>
      </c>
      <c r="E654" s="240" t="s">
        <v>21</v>
      </c>
      <c r="F654" s="241" t="s">
        <v>2154</v>
      </c>
      <c r="G654" s="239"/>
      <c r="H654" s="242">
        <v>2</v>
      </c>
      <c r="I654" s="243"/>
      <c r="J654" s="239"/>
      <c r="K654" s="239"/>
      <c r="L654" s="244"/>
      <c r="M654" s="291"/>
      <c r="N654" s="292"/>
      <c r="O654" s="292"/>
      <c r="P654" s="292"/>
      <c r="Q654" s="292"/>
      <c r="R654" s="292"/>
      <c r="S654" s="292"/>
      <c r="T654" s="29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8" t="s">
        <v>163</v>
      </c>
      <c r="AU654" s="248" t="s">
        <v>81</v>
      </c>
      <c r="AV654" s="13" t="s">
        <v>83</v>
      </c>
      <c r="AW654" s="13" t="s">
        <v>35</v>
      </c>
      <c r="AX654" s="13" t="s">
        <v>81</v>
      </c>
      <c r="AY654" s="248" t="s">
        <v>151</v>
      </c>
    </row>
    <row r="655" s="2" customFormat="1" ht="6.96" customHeight="1">
      <c r="A655" s="41"/>
      <c r="B655" s="62"/>
      <c r="C655" s="63"/>
      <c r="D655" s="63"/>
      <c r="E655" s="63"/>
      <c r="F655" s="63"/>
      <c r="G655" s="63"/>
      <c r="H655" s="63"/>
      <c r="I655" s="169"/>
      <c r="J655" s="63"/>
      <c r="K655" s="63"/>
      <c r="L655" s="47"/>
      <c r="M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</row>
  </sheetData>
  <sheetProtection sheet="1" autoFilter="0" formatColumns="0" formatRows="0" objects="1" scenarios="1" spinCount="100000" saltValue="/MG5nd1c2hJY0/Bh7yL3iYPh4ycpo8Q5+JArR5j3XZ2LT/99bHE01sH4QaU2zx0zr7oENt3eSGWmvIkfrikrpw==" hashValue="8KHZj9ElEMp9Pgrv9aqcl5rIfZ9wEdlYAtgStytU/vlbpn5m/nqh/vOtCRwslBDflFxA3pmZFWetDZ63DpqtDA==" algorithmName="SHA-512" password="CC35"/>
  <autoFilter ref="C92:K654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2155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ROUND(J92,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ROUND((SUM(BE92:BE538)),  2)</f>
        <v>0</v>
      </c>
      <c r="G33" s="41"/>
      <c r="H33" s="41"/>
      <c r="I33" s="158">
        <v>0.20999999999999999</v>
      </c>
      <c r="J33" s="157">
        <f>ROUND(((SUM(BE92:BE538))*I33),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ROUND((SUM(BF92:BF538)),  2)</f>
        <v>0</v>
      </c>
      <c r="G34" s="41"/>
      <c r="H34" s="41"/>
      <c r="I34" s="158">
        <v>0.14999999999999999</v>
      </c>
      <c r="J34" s="157">
        <f>ROUND(((SUM(BF92:BF538))*I34),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ROUND((SUM(BG92:BG538)),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ROUND((SUM(BH92:BH538)),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ROUND((SUM(BI92:BI538)),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F - Střední risalit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J92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J93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124</v>
      </c>
      <c r="E61" s="189"/>
      <c r="F61" s="189"/>
      <c r="G61" s="189"/>
      <c r="H61" s="189"/>
      <c r="I61" s="190"/>
      <c r="J61" s="191">
        <f>J94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125</v>
      </c>
      <c r="E62" s="189"/>
      <c r="F62" s="189"/>
      <c r="G62" s="189"/>
      <c r="H62" s="189"/>
      <c r="I62" s="190"/>
      <c r="J62" s="191">
        <f>J185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126</v>
      </c>
      <c r="E63" s="189"/>
      <c r="F63" s="189"/>
      <c r="G63" s="189"/>
      <c r="H63" s="189"/>
      <c r="I63" s="190"/>
      <c r="J63" s="191">
        <f>J204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79"/>
      <c r="C64" s="180"/>
      <c r="D64" s="181" t="s">
        <v>127</v>
      </c>
      <c r="E64" s="182"/>
      <c r="F64" s="182"/>
      <c r="G64" s="182"/>
      <c r="H64" s="182"/>
      <c r="I64" s="183"/>
      <c r="J64" s="184">
        <f>J210</f>
        <v>0</v>
      </c>
      <c r="K64" s="180"/>
      <c r="L64" s="18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6"/>
      <c r="C65" s="187"/>
      <c r="D65" s="188" t="s">
        <v>128</v>
      </c>
      <c r="E65" s="189"/>
      <c r="F65" s="189"/>
      <c r="G65" s="189"/>
      <c r="H65" s="189"/>
      <c r="I65" s="190"/>
      <c r="J65" s="191">
        <f>J211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6"/>
      <c r="C66" s="187"/>
      <c r="D66" s="188" t="s">
        <v>129</v>
      </c>
      <c r="E66" s="189"/>
      <c r="F66" s="189"/>
      <c r="G66" s="189"/>
      <c r="H66" s="189"/>
      <c r="I66" s="190"/>
      <c r="J66" s="191">
        <f>J254</f>
        <v>0</v>
      </c>
      <c r="K66" s="187"/>
      <c r="L66" s="19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6"/>
      <c r="C67" s="187"/>
      <c r="D67" s="188" t="s">
        <v>131</v>
      </c>
      <c r="E67" s="189"/>
      <c r="F67" s="189"/>
      <c r="G67" s="189"/>
      <c r="H67" s="189"/>
      <c r="I67" s="190"/>
      <c r="J67" s="191">
        <f>J263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132</v>
      </c>
      <c r="E68" s="189"/>
      <c r="F68" s="189"/>
      <c r="G68" s="189"/>
      <c r="H68" s="189"/>
      <c r="I68" s="190"/>
      <c r="J68" s="191">
        <f>J266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133</v>
      </c>
      <c r="E69" s="189"/>
      <c r="F69" s="189"/>
      <c r="G69" s="189"/>
      <c r="H69" s="189"/>
      <c r="I69" s="190"/>
      <c r="J69" s="191">
        <f>J491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134</v>
      </c>
      <c r="E70" s="189"/>
      <c r="F70" s="189"/>
      <c r="G70" s="189"/>
      <c r="H70" s="189"/>
      <c r="I70" s="190"/>
      <c r="J70" s="191">
        <f>J508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930</v>
      </c>
      <c r="E71" s="189"/>
      <c r="F71" s="189"/>
      <c r="G71" s="189"/>
      <c r="H71" s="189"/>
      <c r="I71" s="190"/>
      <c r="J71" s="191">
        <f>J519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9"/>
      <c r="C72" s="180"/>
      <c r="D72" s="181" t="s">
        <v>1809</v>
      </c>
      <c r="E72" s="182"/>
      <c r="F72" s="182"/>
      <c r="G72" s="182"/>
      <c r="H72" s="182"/>
      <c r="I72" s="183"/>
      <c r="J72" s="184">
        <f>J535</f>
        <v>0</v>
      </c>
      <c r="K72" s="180"/>
      <c r="L72" s="18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41"/>
      <c r="B73" s="42"/>
      <c r="C73" s="43"/>
      <c r="D73" s="43"/>
      <c r="E73" s="43"/>
      <c r="F73" s="43"/>
      <c r="G73" s="43"/>
      <c r="H73" s="43"/>
      <c r="I73" s="139"/>
      <c r="J73" s="43"/>
      <c r="K73" s="43"/>
      <c r="L73" s="1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62"/>
      <c r="C74" s="63"/>
      <c r="D74" s="63"/>
      <c r="E74" s="63"/>
      <c r="F74" s="63"/>
      <c r="G74" s="63"/>
      <c r="H74" s="63"/>
      <c r="I74" s="169"/>
      <c r="J74" s="63"/>
      <c r="K74" s="63"/>
      <c r="L74" s="1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="2" customFormat="1" ht="6.96" customHeight="1">
      <c r="A78" s="41"/>
      <c r="B78" s="64"/>
      <c r="C78" s="65"/>
      <c r="D78" s="65"/>
      <c r="E78" s="65"/>
      <c r="F78" s="65"/>
      <c r="G78" s="65"/>
      <c r="H78" s="65"/>
      <c r="I78" s="172"/>
      <c r="J78" s="65"/>
      <c r="K78" s="65"/>
      <c r="L78" s="1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4.96" customHeight="1">
      <c r="A79" s="41"/>
      <c r="B79" s="42"/>
      <c r="C79" s="25" t="s">
        <v>136</v>
      </c>
      <c r="D79" s="43"/>
      <c r="E79" s="43"/>
      <c r="F79" s="43"/>
      <c r="G79" s="43"/>
      <c r="H79" s="43"/>
      <c r="I79" s="139"/>
      <c r="J79" s="43"/>
      <c r="K79" s="43"/>
      <c r="L79" s="1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139"/>
      <c r="J80" s="43"/>
      <c r="K80" s="43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173" t="str">
        <f>E7</f>
        <v>Zateplení stropů budovy úřadu vlády ČR - Strakova akademie</v>
      </c>
      <c r="F82" s="34"/>
      <c r="G82" s="34"/>
      <c r="H82" s="34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115</v>
      </c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72" t="str">
        <f>E9</f>
        <v>úsek F - Střední risalit</v>
      </c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22</v>
      </c>
      <c r="D86" s="43"/>
      <c r="E86" s="43"/>
      <c r="F86" s="29" t="str">
        <f>F12</f>
        <v>nábř. Eduarda Beneše 128/4,Praha 1</v>
      </c>
      <c r="G86" s="43"/>
      <c r="H86" s="43"/>
      <c r="I86" s="143" t="s">
        <v>24</v>
      </c>
      <c r="J86" s="75" t="str">
        <f>IF(J12="","",J12)</f>
        <v>20. 7. 2020</v>
      </c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39"/>
      <c r="J87" s="43"/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5.15" customHeight="1">
      <c r="A88" s="41"/>
      <c r="B88" s="42"/>
      <c r="C88" s="34" t="s">
        <v>28</v>
      </c>
      <c r="D88" s="43"/>
      <c r="E88" s="43"/>
      <c r="F88" s="29" t="str">
        <f>E15</f>
        <v xml:space="preserve"> </v>
      </c>
      <c r="G88" s="43"/>
      <c r="H88" s="43"/>
      <c r="I88" s="143" t="s">
        <v>34</v>
      </c>
      <c r="J88" s="39" t="str">
        <f>E21</f>
        <v xml:space="preserve"> </v>
      </c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4" t="s">
        <v>32</v>
      </c>
      <c r="D89" s="43"/>
      <c r="E89" s="43"/>
      <c r="F89" s="29" t="str">
        <f>IF(E18="","",E18)</f>
        <v>Vyplň údaj</v>
      </c>
      <c r="G89" s="43"/>
      <c r="H89" s="43"/>
      <c r="I89" s="143" t="s">
        <v>36</v>
      </c>
      <c r="J89" s="39" t="str">
        <f>E24</f>
        <v xml:space="preserve"> </v>
      </c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0.32" customHeight="1">
      <c r="A90" s="41"/>
      <c r="B90" s="42"/>
      <c r="C90" s="43"/>
      <c r="D90" s="43"/>
      <c r="E90" s="43"/>
      <c r="F90" s="43"/>
      <c r="G90" s="43"/>
      <c r="H90" s="43"/>
      <c r="I90" s="139"/>
      <c r="J90" s="43"/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11" customFormat="1" ht="29.28" customHeight="1">
      <c r="A91" s="193"/>
      <c r="B91" s="194"/>
      <c r="C91" s="195" t="s">
        <v>137</v>
      </c>
      <c r="D91" s="196" t="s">
        <v>58</v>
      </c>
      <c r="E91" s="196" t="s">
        <v>54</v>
      </c>
      <c r="F91" s="196" t="s">
        <v>55</v>
      </c>
      <c r="G91" s="196" t="s">
        <v>138</v>
      </c>
      <c r="H91" s="196" t="s">
        <v>139</v>
      </c>
      <c r="I91" s="197" t="s">
        <v>140</v>
      </c>
      <c r="J91" s="196" t="s">
        <v>119</v>
      </c>
      <c r="K91" s="198" t="s">
        <v>141</v>
      </c>
      <c r="L91" s="199"/>
      <c r="M91" s="95" t="s">
        <v>21</v>
      </c>
      <c r="N91" s="96" t="s">
        <v>43</v>
      </c>
      <c r="O91" s="96" t="s">
        <v>142</v>
      </c>
      <c r="P91" s="96" t="s">
        <v>143</v>
      </c>
      <c r="Q91" s="96" t="s">
        <v>144</v>
      </c>
      <c r="R91" s="96" t="s">
        <v>145</v>
      </c>
      <c r="S91" s="96" t="s">
        <v>146</v>
      </c>
      <c r="T91" s="97" t="s">
        <v>147</v>
      </c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</row>
    <row r="92" s="2" customFormat="1" ht="22.8" customHeight="1">
      <c r="A92" s="41"/>
      <c r="B92" s="42"/>
      <c r="C92" s="102" t="s">
        <v>148</v>
      </c>
      <c r="D92" s="43"/>
      <c r="E92" s="43"/>
      <c r="F92" s="43"/>
      <c r="G92" s="43"/>
      <c r="H92" s="43"/>
      <c r="I92" s="139"/>
      <c r="J92" s="200">
        <f>BK92</f>
        <v>0</v>
      </c>
      <c r="K92" s="43"/>
      <c r="L92" s="47"/>
      <c r="M92" s="98"/>
      <c r="N92" s="201"/>
      <c r="O92" s="99"/>
      <c r="P92" s="202">
        <f>P93+P210+P535</f>
        <v>0</v>
      </c>
      <c r="Q92" s="99"/>
      <c r="R92" s="202">
        <f>R93+R210+R535</f>
        <v>8.4308376500000026</v>
      </c>
      <c r="S92" s="99"/>
      <c r="T92" s="203">
        <f>T93+T210+T535</f>
        <v>1.2285531000000001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72</v>
      </c>
      <c r="AU92" s="19" t="s">
        <v>120</v>
      </c>
      <c r="BK92" s="204">
        <f>BK93+BK210+BK535</f>
        <v>0</v>
      </c>
    </row>
    <row r="93" s="12" customFormat="1" ht="25.92" customHeight="1">
      <c r="A93" s="12"/>
      <c r="B93" s="205"/>
      <c r="C93" s="206"/>
      <c r="D93" s="207" t="s">
        <v>72</v>
      </c>
      <c r="E93" s="208" t="s">
        <v>149</v>
      </c>
      <c r="F93" s="208" t="s">
        <v>150</v>
      </c>
      <c r="G93" s="206"/>
      <c r="H93" s="206"/>
      <c r="I93" s="209"/>
      <c r="J93" s="210">
        <f>BK93</f>
        <v>0</v>
      </c>
      <c r="K93" s="206"/>
      <c r="L93" s="211"/>
      <c r="M93" s="212"/>
      <c r="N93" s="213"/>
      <c r="O93" s="213"/>
      <c r="P93" s="214">
        <f>P94+P185+P204</f>
        <v>0</v>
      </c>
      <c r="Q93" s="213"/>
      <c r="R93" s="214">
        <f>R94+R185+R204</f>
        <v>0.0064711000000000005</v>
      </c>
      <c r="S93" s="213"/>
      <c r="T93" s="215">
        <f>T94+T185+T204</f>
        <v>0.39120000000000005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6" t="s">
        <v>81</v>
      </c>
      <c r="AT93" s="217" t="s">
        <v>72</v>
      </c>
      <c r="AU93" s="217" t="s">
        <v>73</v>
      </c>
      <c r="AY93" s="216" t="s">
        <v>151</v>
      </c>
      <c r="BK93" s="218">
        <f>BK94+BK185+BK204</f>
        <v>0</v>
      </c>
    </row>
    <row r="94" s="12" customFormat="1" ht="22.8" customHeight="1">
      <c r="A94" s="12"/>
      <c r="B94" s="205"/>
      <c r="C94" s="206"/>
      <c r="D94" s="207" t="s">
        <v>72</v>
      </c>
      <c r="E94" s="219" t="s">
        <v>196</v>
      </c>
      <c r="F94" s="219" t="s">
        <v>197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SUM(P95:P184)</f>
        <v>0</v>
      </c>
      <c r="Q94" s="213"/>
      <c r="R94" s="214">
        <f>SUM(R95:R184)</f>
        <v>0.0064711000000000005</v>
      </c>
      <c r="S94" s="213"/>
      <c r="T94" s="215">
        <f>SUM(T95:T184)</f>
        <v>0.39120000000000005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6" t="s">
        <v>81</v>
      </c>
      <c r="AT94" s="217" t="s">
        <v>72</v>
      </c>
      <c r="AU94" s="217" t="s">
        <v>81</v>
      </c>
      <c r="AY94" s="216" t="s">
        <v>151</v>
      </c>
      <c r="BK94" s="218">
        <f>SUM(BK95:BK184)</f>
        <v>0</v>
      </c>
    </row>
    <row r="95" s="2" customFormat="1" ht="21.75" customHeight="1">
      <c r="A95" s="41"/>
      <c r="B95" s="42"/>
      <c r="C95" s="221" t="s">
        <v>81</v>
      </c>
      <c r="D95" s="221" t="s">
        <v>154</v>
      </c>
      <c r="E95" s="222" t="s">
        <v>979</v>
      </c>
      <c r="F95" s="223" t="s">
        <v>980</v>
      </c>
      <c r="G95" s="224" t="s">
        <v>180</v>
      </c>
      <c r="H95" s="225">
        <v>6</v>
      </c>
      <c r="I95" s="226"/>
      <c r="J95" s="227">
        <f>ROUND(I95*H95,2)</f>
        <v>0</v>
      </c>
      <c r="K95" s="223" t="s">
        <v>158</v>
      </c>
      <c r="L95" s="47"/>
      <c r="M95" s="228" t="s">
        <v>21</v>
      </c>
      <c r="N95" s="229" t="s">
        <v>44</v>
      </c>
      <c r="O95" s="87"/>
      <c r="P95" s="230">
        <f>O95*H95</f>
        <v>0</v>
      </c>
      <c r="Q95" s="230">
        <v>0.00012999999999999999</v>
      </c>
      <c r="R95" s="230">
        <f>Q95*H95</f>
        <v>0.00077999999999999988</v>
      </c>
      <c r="S95" s="230">
        <v>0</v>
      </c>
      <c r="T95" s="231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32" t="s">
        <v>159</v>
      </c>
      <c r="AT95" s="232" t="s">
        <v>154</v>
      </c>
      <c r="AU95" s="232" t="s">
        <v>83</v>
      </c>
      <c r="AY95" s="19" t="s">
        <v>151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19" t="s">
        <v>81</v>
      </c>
      <c r="BK95" s="233">
        <f>ROUND(I95*H95,2)</f>
        <v>0</v>
      </c>
      <c r="BL95" s="19" t="s">
        <v>159</v>
      </c>
      <c r="BM95" s="232" t="s">
        <v>2156</v>
      </c>
    </row>
    <row r="96" s="2" customFormat="1">
      <c r="A96" s="41"/>
      <c r="B96" s="42"/>
      <c r="C96" s="43"/>
      <c r="D96" s="234" t="s">
        <v>161</v>
      </c>
      <c r="E96" s="43"/>
      <c r="F96" s="235" t="s">
        <v>982</v>
      </c>
      <c r="G96" s="43"/>
      <c r="H96" s="43"/>
      <c r="I96" s="139"/>
      <c r="J96" s="43"/>
      <c r="K96" s="43"/>
      <c r="L96" s="47"/>
      <c r="M96" s="236"/>
      <c r="N96" s="237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161</v>
      </c>
      <c r="AU96" s="19" t="s">
        <v>83</v>
      </c>
    </row>
    <row r="97" s="13" customFormat="1">
      <c r="A97" s="13"/>
      <c r="B97" s="238"/>
      <c r="C97" s="239"/>
      <c r="D97" s="234" t="s">
        <v>163</v>
      </c>
      <c r="E97" s="240" t="s">
        <v>21</v>
      </c>
      <c r="F97" s="241" t="s">
        <v>2157</v>
      </c>
      <c r="G97" s="239"/>
      <c r="H97" s="242">
        <v>6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163</v>
      </c>
      <c r="AU97" s="248" t="s">
        <v>83</v>
      </c>
      <c r="AV97" s="13" t="s">
        <v>83</v>
      </c>
      <c r="AW97" s="13" t="s">
        <v>35</v>
      </c>
      <c r="AX97" s="13" t="s">
        <v>81</v>
      </c>
      <c r="AY97" s="248" t="s">
        <v>151</v>
      </c>
    </row>
    <row r="98" s="2" customFormat="1" ht="21.75" customHeight="1">
      <c r="A98" s="41"/>
      <c r="B98" s="42"/>
      <c r="C98" s="221" t="s">
        <v>83</v>
      </c>
      <c r="D98" s="221" t="s">
        <v>154</v>
      </c>
      <c r="E98" s="222" t="s">
        <v>984</v>
      </c>
      <c r="F98" s="223" t="s">
        <v>985</v>
      </c>
      <c r="G98" s="224" t="s">
        <v>173</v>
      </c>
      <c r="H98" s="225">
        <v>0.10000000000000001</v>
      </c>
      <c r="I98" s="226"/>
      <c r="J98" s="227">
        <f>ROUND(I98*H98,2)</f>
        <v>0</v>
      </c>
      <c r="K98" s="223" t="s">
        <v>21</v>
      </c>
      <c r="L98" s="47"/>
      <c r="M98" s="228" t="s">
        <v>21</v>
      </c>
      <c r="N98" s="229" t="s">
        <v>44</v>
      </c>
      <c r="O98" s="87"/>
      <c r="P98" s="230">
        <f>O98*H98</f>
        <v>0</v>
      </c>
      <c r="Q98" s="230">
        <v>0</v>
      </c>
      <c r="R98" s="230">
        <f>Q98*H98</f>
        <v>0</v>
      </c>
      <c r="S98" s="230">
        <v>0.55000000000000004</v>
      </c>
      <c r="T98" s="231">
        <f>S98*H98</f>
        <v>0.055000000000000007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32" t="s">
        <v>159</v>
      </c>
      <c r="AT98" s="232" t="s">
        <v>154</v>
      </c>
      <c r="AU98" s="232" t="s">
        <v>83</v>
      </c>
      <c r="AY98" s="19" t="s">
        <v>151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19" t="s">
        <v>81</v>
      </c>
      <c r="BK98" s="233">
        <f>ROUND(I98*H98,2)</f>
        <v>0</v>
      </c>
      <c r="BL98" s="19" t="s">
        <v>159</v>
      </c>
      <c r="BM98" s="232" t="s">
        <v>2158</v>
      </c>
    </row>
    <row r="99" s="2" customFormat="1">
      <c r="A99" s="41"/>
      <c r="B99" s="42"/>
      <c r="C99" s="43"/>
      <c r="D99" s="234" t="s">
        <v>161</v>
      </c>
      <c r="E99" s="43"/>
      <c r="F99" s="235" t="s">
        <v>985</v>
      </c>
      <c r="G99" s="43"/>
      <c r="H99" s="43"/>
      <c r="I99" s="139"/>
      <c r="J99" s="43"/>
      <c r="K99" s="43"/>
      <c r="L99" s="47"/>
      <c r="M99" s="236"/>
      <c r="N99" s="237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161</v>
      </c>
      <c r="AU99" s="19" t="s">
        <v>83</v>
      </c>
    </row>
    <row r="100" s="13" customFormat="1">
      <c r="A100" s="13"/>
      <c r="B100" s="238"/>
      <c r="C100" s="239"/>
      <c r="D100" s="234" t="s">
        <v>163</v>
      </c>
      <c r="E100" s="240" t="s">
        <v>21</v>
      </c>
      <c r="F100" s="241" t="s">
        <v>2159</v>
      </c>
      <c r="G100" s="239"/>
      <c r="H100" s="242">
        <v>0.10000000000000001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163</v>
      </c>
      <c r="AU100" s="248" t="s">
        <v>83</v>
      </c>
      <c r="AV100" s="13" t="s">
        <v>83</v>
      </c>
      <c r="AW100" s="13" t="s">
        <v>35</v>
      </c>
      <c r="AX100" s="13" t="s">
        <v>73</v>
      </c>
      <c r="AY100" s="248" t="s">
        <v>151</v>
      </c>
    </row>
    <row r="101" s="14" customFormat="1">
      <c r="A101" s="14"/>
      <c r="B101" s="249"/>
      <c r="C101" s="250"/>
      <c r="D101" s="234" t="s">
        <v>163</v>
      </c>
      <c r="E101" s="251" t="s">
        <v>21</v>
      </c>
      <c r="F101" s="252" t="s">
        <v>177</v>
      </c>
      <c r="G101" s="250"/>
      <c r="H101" s="253">
        <v>0.10000000000000001</v>
      </c>
      <c r="I101" s="254"/>
      <c r="J101" s="250"/>
      <c r="K101" s="250"/>
      <c r="L101" s="255"/>
      <c r="M101" s="256"/>
      <c r="N101" s="257"/>
      <c r="O101" s="257"/>
      <c r="P101" s="257"/>
      <c r="Q101" s="257"/>
      <c r="R101" s="257"/>
      <c r="S101" s="257"/>
      <c r="T101" s="25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9" t="s">
        <v>163</v>
      </c>
      <c r="AU101" s="259" t="s">
        <v>83</v>
      </c>
      <c r="AV101" s="14" t="s">
        <v>159</v>
      </c>
      <c r="AW101" s="14" t="s">
        <v>35</v>
      </c>
      <c r="AX101" s="14" t="s">
        <v>81</v>
      </c>
      <c r="AY101" s="259" t="s">
        <v>151</v>
      </c>
    </row>
    <row r="102" s="2" customFormat="1" ht="21.75" customHeight="1">
      <c r="A102" s="41"/>
      <c r="B102" s="42"/>
      <c r="C102" s="221" t="s">
        <v>152</v>
      </c>
      <c r="D102" s="221" t="s">
        <v>154</v>
      </c>
      <c r="E102" s="222" t="s">
        <v>2160</v>
      </c>
      <c r="F102" s="223" t="s">
        <v>2161</v>
      </c>
      <c r="G102" s="224" t="s">
        <v>322</v>
      </c>
      <c r="H102" s="225">
        <v>0.050000000000000003</v>
      </c>
      <c r="I102" s="226"/>
      <c r="J102" s="227">
        <f>ROUND(I102*H102,2)</f>
        <v>0</v>
      </c>
      <c r="K102" s="223" t="s">
        <v>21</v>
      </c>
      <c r="L102" s="47"/>
      <c r="M102" s="228" t="s">
        <v>21</v>
      </c>
      <c r="N102" s="229" t="s">
        <v>44</v>
      </c>
      <c r="O102" s="8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32" t="s">
        <v>159</v>
      </c>
      <c r="AT102" s="232" t="s">
        <v>154</v>
      </c>
      <c r="AU102" s="232" t="s">
        <v>83</v>
      </c>
      <c r="AY102" s="19" t="s">
        <v>151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19" t="s">
        <v>81</v>
      </c>
      <c r="BK102" s="233">
        <f>ROUND(I102*H102,2)</f>
        <v>0</v>
      </c>
      <c r="BL102" s="19" t="s">
        <v>159</v>
      </c>
      <c r="BM102" s="232" t="s">
        <v>2162</v>
      </c>
    </row>
    <row r="103" s="2" customFormat="1">
      <c r="A103" s="41"/>
      <c r="B103" s="42"/>
      <c r="C103" s="43"/>
      <c r="D103" s="234" t="s">
        <v>161</v>
      </c>
      <c r="E103" s="43"/>
      <c r="F103" s="235" t="s">
        <v>2161</v>
      </c>
      <c r="G103" s="43"/>
      <c r="H103" s="43"/>
      <c r="I103" s="139"/>
      <c r="J103" s="43"/>
      <c r="K103" s="43"/>
      <c r="L103" s="47"/>
      <c r="M103" s="236"/>
      <c r="N103" s="237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161</v>
      </c>
      <c r="AU103" s="19" t="s">
        <v>83</v>
      </c>
    </row>
    <row r="104" s="13" customFormat="1">
      <c r="A104" s="13"/>
      <c r="B104" s="238"/>
      <c r="C104" s="239"/>
      <c r="D104" s="234" t="s">
        <v>163</v>
      </c>
      <c r="E104" s="240" t="s">
        <v>21</v>
      </c>
      <c r="F104" s="241" t="s">
        <v>2163</v>
      </c>
      <c r="G104" s="239"/>
      <c r="H104" s="242">
        <v>0.050000000000000003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163</v>
      </c>
      <c r="AU104" s="248" t="s">
        <v>83</v>
      </c>
      <c r="AV104" s="13" t="s">
        <v>83</v>
      </c>
      <c r="AW104" s="13" t="s">
        <v>35</v>
      </c>
      <c r="AX104" s="13" t="s">
        <v>81</v>
      </c>
      <c r="AY104" s="248" t="s">
        <v>151</v>
      </c>
    </row>
    <row r="105" s="2" customFormat="1" ht="21.75" customHeight="1">
      <c r="A105" s="41"/>
      <c r="B105" s="42"/>
      <c r="C105" s="221" t="s">
        <v>159</v>
      </c>
      <c r="D105" s="221" t="s">
        <v>154</v>
      </c>
      <c r="E105" s="222" t="s">
        <v>2164</v>
      </c>
      <c r="F105" s="223" t="s">
        <v>2165</v>
      </c>
      <c r="G105" s="224" t="s">
        <v>173</v>
      </c>
      <c r="H105" s="225">
        <v>0.25</v>
      </c>
      <c r="I105" s="226"/>
      <c r="J105" s="227">
        <f>ROUND(I105*H105,2)</f>
        <v>0</v>
      </c>
      <c r="K105" s="223" t="s">
        <v>21</v>
      </c>
      <c r="L105" s="47"/>
      <c r="M105" s="228" t="s">
        <v>21</v>
      </c>
      <c r="N105" s="229" t="s">
        <v>44</v>
      </c>
      <c r="O105" s="87"/>
      <c r="P105" s="230">
        <f>O105*H105</f>
        <v>0</v>
      </c>
      <c r="Q105" s="230">
        <v>0</v>
      </c>
      <c r="R105" s="230">
        <f>Q105*H105</f>
        <v>0</v>
      </c>
      <c r="S105" s="230">
        <v>0.56000000000000005</v>
      </c>
      <c r="T105" s="231">
        <f>S105*H105</f>
        <v>0.14000000000000001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32" t="s">
        <v>159</v>
      </c>
      <c r="AT105" s="232" t="s">
        <v>154</v>
      </c>
      <c r="AU105" s="232" t="s">
        <v>83</v>
      </c>
      <c r="AY105" s="19" t="s">
        <v>151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19" t="s">
        <v>81</v>
      </c>
      <c r="BK105" s="233">
        <f>ROUND(I105*H105,2)</f>
        <v>0</v>
      </c>
      <c r="BL105" s="19" t="s">
        <v>159</v>
      </c>
      <c r="BM105" s="232" t="s">
        <v>2166</v>
      </c>
    </row>
    <row r="106" s="2" customFormat="1">
      <c r="A106" s="41"/>
      <c r="B106" s="42"/>
      <c r="C106" s="43"/>
      <c r="D106" s="234" t="s">
        <v>161</v>
      </c>
      <c r="E106" s="43"/>
      <c r="F106" s="235" t="s">
        <v>2167</v>
      </c>
      <c r="G106" s="43"/>
      <c r="H106" s="43"/>
      <c r="I106" s="139"/>
      <c r="J106" s="43"/>
      <c r="K106" s="43"/>
      <c r="L106" s="47"/>
      <c r="M106" s="236"/>
      <c r="N106" s="237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161</v>
      </c>
      <c r="AU106" s="19" t="s">
        <v>83</v>
      </c>
    </row>
    <row r="107" s="2" customFormat="1" ht="21.75" customHeight="1">
      <c r="A107" s="41"/>
      <c r="B107" s="42"/>
      <c r="C107" s="221" t="s">
        <v>185</v>
      </c>
      <c r="D107" s="221" t="s">
        <v>154</v>
      </c>
      <c r="E107" s="222" t="s">
        <v>2168</v>
      </c>
      <c r="F107" s="223" t="s">
        <v>2169</v>
      </c>
      <c r="G107" s="224" t="s">
        <v>157</v>
      </c>
      <c r="H107" s="225">
        <v>1</v>
      </c>
      <c r="I107" s="226"/>
      <c r="J107" s="227">
        <f>ROUND(I107*H107,2)</f>
        <v>0</v>
      </c>
      <c r="K107" s="223" t="s">
        <v>21</v>
      </c>
      <c r="L107" s="47"/>
      <c r="M107" s="228" t="s">
        <v>21</v>
      </c>
      <c r="N107" s="229" t="s">
        <v>44</v>
      </c>
      <c r="O107" s="8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32" t="s">
        <v>159</v>
      </c>
      <c r="AT107" s="232" t="s">
        <v>154</v>
      </c>
      <c r="AU107" s="232" t="s">
        <v>83</v>
      </c>
      <c r="AY107" s="19" t="s">
        <v>151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19" t="s">
        <v>81</v>
      </c>
      <c r="BK107" s="233">
        <f>ROUND(I107*H107,2)</f>
        <v>0</v>
      </c>
      <c r="BL107" s="19" t="s">
        <v>159</v>
      </c>
      <c r="BM107" s="232" t="s">
        <v>2170</v>
      </c>
    </row>
    <row r="108" s="2" customFormat="1">
      <c r="A108" s="41"/>
      <c r="B108" s="42"/>
      <c r="C108" s="43"/>
      <c r="D108" s="234" t="s">
        <v>161</v>
      </c>
      <c r="E108" s="43"/>
      <c r="F108" s="235" t="s">
        <v>2169</v>
      </c>
      <c r="G108" s="43"/>
      <c r="H108" s="43"/>
      <c r="I108" s="139"/>
      <c r="J108" s="43"/>
      <c r="K108" s="43"/>
      <c r="L108" s="47"/>
      <c r="M108" s="236"/>
      <c r="N108" s="237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161</v>
      </c>
      <c r="AU108" s="19" t="s">
        <v>83</v>
      </c>
    </row>
    <row r="109" s="2" customFormat="1" ht="21.75" customHeight="1">
      <c r="A109" s="41"/>
      <c r="B109" s="42"/>
      <c r="C109" s="221" t="s">
        <v>165</v>
      </c>
      <c r="D109" s="221" t="s">
        <v>154</v>
      </c>
      <c r="E109" s="222" t="s">
        <v>2171</v>
      </c>
      <c r="F109" s="223" t="s">
        <v>2172</v>
      </c>
      <c r="G109" s="224" t="s">
        <v>157</v>
      </c>
      <c r="H109" s="225">
        <v>1</v>
      </c>
      <c r="I109" s="226"/>
      <c r="J109" s="227">
        <f>ROUND(I109*H109,2)</f>
        <v>0</v>
      </c>
      <c r="K109" s="223" t="s">
        <v>21</v>
      </c>
      <c r="L109" s="47"/>
      <c r="M109" s="228" t="s">
        <v>21</v>
      </c>
      <c r="N109" s="229" t="s">
        <v>44</v>
      </c>
      <c r="O109" s="8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32" t="s">
        <v>159</v>
      </c>
      <c r="AT109" s="232" t="s">
        <v>154</v>
      </c>
      <c r="AU109" s="232" t="s">
        <v>83</v>
      </c>
      <c r="AY109" s="19" t="s">
        <v>151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19" t="s">
        <v>81</v>
      </c>
      <c r="BK109" s="233">
        <f>ROUND(I109*H109,2)</f>
        <v>0</v>
      </c>
      <c r="BL109" s="19" t="s">
        <v>159</v>
      </c>
      <c r="BM109" s="232" t="s">
        <v>2173</v>
      </c>
    </row>
    <row r="110" s="2" customFormat="1">
      <c r="A110" s="41"/>
      <c r="B110" s="42"/>
      <c r="C110" s="43"/>
      <c r="D110" s="234" t="s">
        <v>161</v>
      </c>
      <c r="E110" s="43"/>
      <c r="F110" s="235" t="s">
        <v>2172</v>
      </c>
      <c r="G110" s="43"/>
      <c r="H110" s="43"/>
      <c r="I110" s="139"/>
      <c r="J110" s="43"/>
      <c r="K110" s="43"/>
      <c r="L110" s="47"/>
      <c r="M110" s="236"/>
      <c r="N110" s="237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161</v>
      </c>
      <c r="AU110" s="19" t="s">
        <v>83</v>
      </c>
    </row>
    <row r="111" s="2" customFormat="1" ht="21.75" customHeight="1">
      <c r="A111" s="41"/>
      <c r="B111" s="42"/>
      <c r="C111" s="221" t="s">
        <v>198</v>
      </c>
      <c r="D111" s="221" t="s">
        <v>154</v>
      </c>
      <c r="E111" s="222" t="s">
        <v>205</v>
      </c>
      <c r="F111" s="223" t="s">
        <v>206</v>
      </c>
      <c r="G111" s="224" t="s">
        <v>180</v>
      </c>
      <c r="H111" s="225">
        <v>389.99700000000001</v>
      </c>
      <c r="I111" s="226"/>
      <c r="J111" s="227">
        <f>ROUND(I111*H111,2)</f>
        <v>0</v>
      </c>
      <c r="K111" s="223" t="s">
        <v>21</v>
      </c>
      <c r="L111" s="47"/>
      <c r="M111" s="228" t="s">
        <v>21</v>
      </c>
      <c r="N111" s="229" t="s">
        <v>44</v>
      </c>
      <c r="O111" s="8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32" t="s">
        <v>159</v>
      </c>
      <c r="AT111" s="232" t="s">
        <v>154</v>
      </c>
      <c r="AU111" s="232" t="s">
        <v>83</v>
      </c>
      <c r="AY111" s="19" t="s">
        <v>151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19" t="s">
        <v>81</v>
      </c>
      <c r="BK111" s="233">
        <f>ROUND(I111*H111,2)</f>
        <v>0</v>
      </c>
      <c r="BL111" s="19" t="s">
        <v>159</v>
      </c>
      <c r="BM111" s="232" t="s">
        <v>2174</v>
      </c>
    </row>
    <row r="112" s="2" customFormat="1">
      <c r="A112" s="41"/>
      <c r="B112" s="42"/>
      <c r="C112" s="43"/>
      <c r="D112" s="234" t="s">
        <v>161</v>
      </c>
      <c r="E112" s="43"/>
      <c r="F112" s="235" t="s">
        <v>208</v>
      </c>
      <c r="G112" s="43"/>
      <c r="H112" s="43"/>
      <c r="I112" s="139"/>
      <c r="J112" s="43"/>
      <c r="K112" s="43"/>
      <c r="L112" s="47"/>
      <c r="M112" s="236"/>
      <c r="N112" s="237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161</v>
      </c>
      <c r="AU112" s="19" t="s">
        <v>83</v>
      </c>
    </row>
    <row r="113" s="13" customFormat="1">
      <c r="A113" s="13"/>
      <c r="B113" s="238"/>
      <c r="C113" s="239"/>
      <c r="D113" s="234" t="s">
        <v>163</v>
      </c>
      <c r="E113" s="240" t="s">
        <v>21</v>
      </c>
      <c r="F113" s="241" t="s">
        <v>2175</v>
      </c>
      <c r="G113" s="239"/>
      <c r="H113" s="242">
        <v>147.66999999999999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8" t="s">
        <v>163</v>
      </c>
      <c r="AU113" s="248" t="s">
        <v>83</v>
      </c>
      <c r="AV113" s="13" t="s">
        <v>83</v>
      </c>
      <c r="AW113" s="13" t="s">
        <v>35</v>
      </c>
      <c r="AX113" s="13" t="s">
        <v>73</v>
      </c>
      <c r="AY113" s="248" t="s">
        <v>151</v>
      </c>
    </row>
    <row r="114" s="13" customFormat="1">
      <c r="A114" s="13"/>
      <c r="B114" s="238"/>
      <c r="C114" s="239"/>
      <c r="D114" s="234" t="s">
        <v>163</v>
      </c>
      <c r="E114" s="240" t="s">
        <v>21</v>
      </c>
      <c r="F114" s="241" t="s">
        <v>2176</v>
      </c>
      <c r="G114" s="239"/>
      <c r="H114" s="242">
        <v>50.226999999999997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163</v>
      </c>
      <c r="AU114" s="248" t="s">
        <v>83</v>
      </c>
      <c r="AV114" s="13" t="s">
        <v>83</v>
      </c>
      <c r="AW114" s="13" t="s">
        <v>35</v>
      </c>
      <c r="AX114" s="13" t="s">
        <v>73</v>
      </c>
      <c r="AY114" s="248" t="s">
        <v>151</v>
      </c>
    </row>
    <row r="115" s="13" customFormat="1">
      <c r="A115" s="13"/>
      <c r="B115" s="238"/>
      <c r="C115" s="239"/>
      <c r="D115" s="234" t="s">
        <v>163</v>
      </c>
      <c r="E115" s="240" t="s">
        <v>21</v>
      </c>
      <c r="F115" s="241" t="s">
        <v>2177</v>
      </c>
      <c r="G115" s="239"/>
      <c r="H115" s="242">
        <v>192.09999999999999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8" t="s">
        <v>163</v>
      </c>
      <c r="AU115" s="248" t="s">
        <v>83</v>
      </c>
      <c r="AV115" s="13" t="s">
        <v>83</v>
      </c>
      <c r="AW115" s="13" t="s">
        <v>35</v>
      </c>
      <c r="AX115" s="13" t="s">
        <v>73</v>
      </c>
      <c r="AY115" s="248" t="s">
        <v>151</v>
      </c>
    </row>
    <row r="116" s="14" customFormat="1">
      <c r="A116" s="14"/>
      <c r="B116" s="249"/>
      <c r="C116" s="250"/>
      <c r="D116" s="234" t="s">
        <v>163</v>
      </c>
      <c r="E116" s="251" t="s">
        <v>21</v>
      </c>
      <c r="F116" s="252" t="s">
        <v>177</v>
      </c>
      <c r="G116" s="250"/>
      <c r="H116" s="253">
        <v>389.99699999999996</v>
      </c>
      <c r="I116" s="254"/>
      <c r="J116" s="250"/>
      <c r="K116" s="250"/>
      <c r="L116" s="255"/>
      <c r="M116" s="256"/>
      <c r="N116" s="257"/>
      <c r="O116" s="257"/>
      <c r="P116" s="257"/>
      <c r="Q116" s="257"/>
      <c r="R116" s="257"/>
      <c r="S116" s="257"/>
      <c r="T116" s="25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9" t="s">
        <v>163</v>
      </c>
      <c r="AU116" s="259" t="s">
        <v>83</v>
      </c>
      <c r="AV116" s="14" t="s">
        <v>159</v>
      </c>
      <c r="AW116" s="14" t="s">
        <v>35</v>
      </c>
      <c r="AX116" s="14" t="s">
        <v>81</v>
      </c>
      <c r="AY116" s="259" t="s">
        <v>151</v>
      </c>
    </row>
    <row r="117" s="2" customFormat="1" ht="16.5" customHeight="1">
      <c r="A117" s="41"/>
      <c r="B117" s="42"/>
      <c r="C117" s="221" t="s">
        <v>204</v>
      </c>
      <c r="D117" s="221" t="s">
        <v>154</v>
      </c>
      <c r="E117" s="222" t="s">
        <v>226</v>
      </c>
      <c r="F117" s="223" t="s">
        <v>227</v>
      </c>
      <c r="G117" s="224" t="s">
        <v>180</v>
      </c>
      <c r="H117" s="225">
        <v>367.11000000000001</v>
      </c>
      <c r="I117" s="226"/>
      <c r="J117" s="227">
        <f>ROUND(I117*H117,2)</f>
        <v>0</v>
      </c>
      <c r="K117" s="223" t="s">
        <v>158</v>
      </c>
      <c r="L117" s="47"/>
      <c r="M117" s="228" t="s">
        <v>21</v>
      </c>
      <c r="N117" s="229" t="s">
        <v>44</v>
      </c>
      <c r="O117" s="87"/>
      <c r="P117" s="230">
        <f>O117*H117</f>
        <v>0</v>
      </c>
      <c r="Q117" s="230">
        <v>1.0000000000000001E-05</v>
      </c>
      <c r="R117" s="230">
        <f>Q117*H117</f>
        <v>0.0036711000000000005</v>
      </c>
      <c r="S117" s="230">
        <v>0</v>
      </c>
      <c r="T117" s="231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32" t="s">
        <v>159</v>
      </c>
      <c r="AT117" s="232" t="s">
        <v>154</v>
      </c>
      <c r="AU117" s="232" t="s">
        <v>83</v>
      </c>
      <c r="AY117" s="19" t="s">
        <v>151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19" t="s">
        <v>81</v>
      </c>
      <c r="BK117" s="233">
        <f>ROUND(I117*H117,2)</f>
        <v>0</v>
      </c>
      <c r="BL117" s="19" t="s">
        <v>159</v>
      </c>
      <c r="BM117" s="232" t="s">
        <v>2178</v>
      </c>
    </row>
    <row r="118" s="2" customFormat="1">
      <c r="A118" s="41"/>
      <c r="B118" s="42"/>
      <c r="C118" s="43"/>
      <c r="D118" s="234" t="s">
        <v>161</v>
      </c>
      <c r="E118" s="43"/>
      <c r="F118" s="235" t="s">
        <v>229</v>
      </c>
      <c r="G118" s="43"/>
      <c r="H118" s="43"/>
      <c r="I118" s="139"/>
      <c r="J118" s="43"/>
      <c r="K118" s="43"/>
      <c r="L118" s="47"/>
      <c r="M118" s="236"/>
      <c r="N118" s="237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161</v>
      </c>
      <c r="AU118" s="19" t="s">
        <v>83</v>
      </c>
    </row>
    <row r="119" s="13" customFormat="1">
      <c r="A119" s="13"/>
      <c r="B119" s="238"/>
      <c r="C119" s="239"/>
      <c r="D119" s="234" t="s">
        <v>163</v>
      </c>
      <c r="E119" s="240" t="s">
        <v>21</v>
      </c>
      <c r="F119" s="241" t="s">
        <v>2179</v>
      </c>
      <c r="G119" s="239"/>
      <c r="H119" s="242">
        <v>196.47999999999999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8" t="s">
        <v>163</v>
      </c>
      <c r="AU119" s="248" t="s">
        <v>83</v>
      </c>
      <c r="AV119" s="13" t="s">
        <v>83</v>
      </c>
      <c r="AW119" s="13" t="s">
        <v>35</v>
      </c>
      <c r="AX119" s="13" t="s">
        <v>73</v>
      </c>
      <c r="AY119" s="248" t="s">
        <v>151</v>
      </c>
    </row>
    <row r="120" s="13" customFormat="1">
      <c r="A120" s="13"/>
      <c r="B120" s="238"/>
      <c r="C120" s="239"/>
      <c r="D120" s="234" t="s">
        <v>163</v>
      </c>
      <c r="E120" s="240" t="s">
        <v>21</v>
      </c>
      <c r="F120" s="241" t="s">
        <v>2180</v>
      </c>
      <c r="G120" s="239"/>
      <c r="H120" s="242">
        <v>170.63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163</v>
      </c>
      <c r="AU120" s="248" t="s">
        <v>83</v>
      </c>
      <c r="AV120" s="13" t="s">
        <v>83</v>
      </c>
      <c r="AW120" s="13" t="s">
        <v>35</v>
      </c>
      <c r="AX120" s="13" t="s">
        <v>73</v>
      </c>
      <c r="AY120" s="248" t="s">
        <v>151</v>
      </c>
    </row>
    <row r="121" s="14" customFormat="1">
      <c r="A121" s="14"/>
      <c r="B121" s="249"/>
      <c r="C121" s="250"/>
      <c r="D121" s="234" t="s">
        <v>163</v>
      </c>
      <c r="E121" s="251" t="s">
        <v>21</v>
      </c>
      <c r="F121" s="252" t="s">
        <v>177</v>
      </c>
      <c r="G121" s="250"/>
      <c r="H121" s="253">
        <v>367.11000000000001</v>
      </c>
      <c r="I121" s="254"/>
      <c r="J121" s="250"/>
      <c r="K121" s="250"/>
      <c r="L121" s="255"/>
      <c r="M121" s="256"/>
      <c r="N121" s="257"/>
      <c r="O121" s="257"/>
      <c r="P121" s="257"/>
      <c r="Q121" s="257"/>
      <c r="R121" s="257"/>
      <c r="S121" s="257"/>
      <c r="T121" s="25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9" t="s">
        <v>163</v>
      </c>
      <c r="AU121" s="259" t="s">
        <v>83</v>
      </c>
      <c r="AV121" s="14" t="s">
        <v>159</v>
      </c>
      <c r="AW121" s="14" t="s">
        <v>35</v>
      </c>
      <c r="AX121" s="14" t="s">
        <v>81</v>
      </c>
      <c r="AY121" s="259" t="s">
        <v>151</v>
      </c>
    </row>
    <row r="122" s="2" customFormat="1" ht="16.5" customHeight="1">
      <c r="A122" s="41"/>
      <c r="B122" s="42"/>
      <c r="C122" s="221" t="s">
        <v>196</v>
      </c>
      <c r="D122" s="221" t="s">
        <v>154</v>
      </c>
      <c r="E122" s="222" t="s">
        <v>234</v>
      </c>
      <c r="F122" s="223" t="s">
        <v>235</v>
      </c>
      <c r="G122" s="224" t="s">
        <v>180</v>
      </c>
      <c r="H122" s="225">
        <v>90.971999999999994</v>
      </c>
      <c r="I122" s="226"/>
      <c r="J122" s="227">
        <f>ROUND(I122*H122,2)</f>
        <v>0</v>
      </c>
      <c r="K122" s="223" t="s">
        <v>158</v>
      </c>
      <c r="L122" s="47"/>
      <c r="M122" s="228" t="s">
        <v>21</v>
      </c>
      <c r="N122" s="229" t="s">
        <v>44</v>
      </c>
      <c r="O122" s="8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32" t="s">
        <v>159</v>
      </c>
      <c r="AT122" s="232" t="s">
        <v>154</v>
      </c>
      <c r="AU122" s="232" t="s">
        <v>83</v>
      </c>
      <c r="AY122" s="19" t="s">
        <v>151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9" t="s">
        <v>81</v>
      </c>
      <c r="BK122" s="233">
        <f>ROUND(I122*H122,2)</f>
        <v>0</v>
      </c>
      <c r="BL122" s="19" t="s">
        <v>159</v>
      </c>
      <c r="BM122" s="232" t="s">
        <v>2181</v>
      </c>
    </row>
    <row r="123" s="2" customFormat="1">
      <c r="A123" s="41"/>
      <c r="B123" s="42"/>
      <c r="C123" s="43"/>
      <c r="D123" s="234" t="s">
        <v>161</v>
      </c>
      <c r="E123" s="43"/>
      <c r="F123" s="235" t="s">
        <v>237</v>
      </c>
      <c r="G123" s="43"/>
      <c r="H123" s="43"/>
      <c r="I123" s="139"/>
      <c r="J123" s="43"/>
      <c r="K123" s="43"/>
      <c r="L123" s="47"/>
      <c r="M123" s="236"/>
      <c r="N123" s="237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161</v>
      </c>
      <c r="AU123" s="19" t="s">
        <v>83</v>
      </c>
    </row>
    <row r="124" s="13" customFormat="1">
      <c r="A124" s="13"/>
      <c r="B124" s="238"/>
      <c r="C124" s="239"/>
      <c r="D124" s="234" t="s">
        <v>163</v>
      </c>
      <c r="E124" s="240" t="s">
        <v>21</v>
      </c>
      <c r="F124" s="241" t="s">
        <v>2182</v>
      </c>
      <c r="G124" s="239"/>
      <c r="H124" s="242">
        <v>58.091999999999999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163</v>
      </c>
      <c r="AU124" s="248" t="s">
        <v>83</v>
      </c>
      <c r="AV124" s="13" t="s">
        <v>83</v>
      </c>
      <c r="AW124" s="13" t="s">
        <v>35</v>
      </c>
      <c r="AX124" s="13" t="s">
        <v>73</v>
      </c>
      <c r="AY124" s="248" t="s">
        <v>151</v>
      </c>
    </row>
    <row r="125" s="13" customFormat="1">
      <c r="A125" s="13"/>
      <c r="B125" s="238"/>
      <c r="C125" s="239"/>
      <c r="D125" s="234" t="s">
        <v>163</v>
      </c>
      <c r="E125" s="240" t="s">
        <v>21</v>
      </c>
      <c r="F125" s="241" t="s">
        <v>2183</v>
      </c>
      <c r="G125" s="239"/>
      <c r="H125" s="242">
        <v>0.60499999999999998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163</v>
      </c>
      <c r="AU125" s="248" t="s">
        <v>83</v>
      </c>
      <c r="AV125" s="13" t="s">
        <v>83</v>
      </c>
      <c r="AW125" s="13" t="s">
        <v>35</v>
      </c>
      <c r="AX125" s="13" t="s">
        <v>73</v>
      </c>
      <c r="AY125" s="248" t="s">
        <v>151</v>
      </c>
    </row>
    <row r="126" s="13" customFormat="1">
      <c r="A126" s="13"/>
      <c r="B126" s="238"/>
      <c r="C126" s="239"/>
      <c r="D126" s="234" t="s">
        <v>163</v>
      </c>
      <c r="E126" s="240" t="s">
        <v>21</v>
      </c>
      <c r="F126" s="241" t="s">
        <v>2184</v>
      </c>
      <c r="G126" s="239"/>
      <c r="H126" s="242">
        <v>9.75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163</v>
      </c>
      <c r="AU126" s="248" t="s">
        <v>83</v>
      </c>
      <c r="AV126" s="13" t="s">
        <v>83</v>
      </c>
      <c r="AW126" s="13" t="s">
        <v>35</v>
      </c>
      <c r="AX126" s="13" t="s">
        <v>73</v>
      </c>
      <c r="AY126" s="248" t="s">
        <v>151</v>
      </c>
    </row>
    <row r="127" s="13" customFormat="1">
      <c r="A127" s="13"/>
      <c r="B127" s="238"/>
      <c r="C127" s="239"/>
      <c r="D127" s="234" t="s">
        <v>163</v>
      </c>
      <c r="E127" s="240" t="s">
        <v>21</v>
      </c>
      <c r="F127" s="241" t="s">
        <v>2185</v>
      </c>
      <c r="G127" s="239"/>
      <c r="H127" s="242">
        <v>18.725000000000001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163</v>
      </c>
      <c r="AU127" s="248" t="s">
        <v>83</v>
      </c>
      <c r="AV127" s="13" t="s">
        <v>83</v>
      </c>
      <c r="AW127" s="13" t="s">
        <v>35</v>
      </c>
      <c r="AX127" s="13" t="s">
        <v>73</v>
      </c>
      <c r="AY127" s="248" t="s">
        <v>151</v>
      </c>
    </row>
    <row r="128" s="13" customFormat="1">
      <c r="A128" s="13"/>
      <c r="B128" s="238"/>
      <c r="C128" s="239"/>
      <c r="D128" s="234" t="s">
        <v>163</v>
      </c>
      <c r="E128" s="240" t="s">
        <v>21</v>
      </c>
      <c r="F128" s="241" t="s">
        <v>2186</v>
      </c>
      <c r="G128" s="239"/>
      <c r="H128" s="242">
        <v>1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163</v>
      </c>
      <c r="AU128" s="248" t="s">
        <v>83</v>
      </c>
      <c r="AV128" s="13" t="s">
        <v>83</v>
      </c>
      <c r="AW128" s="13" t="s">
        <v>35</v>
      </c>
      <c r="AX128" s="13" t="s">
        <v>73</v>
      </c>
      <c r="AY128" s="248" t="s">
        <v>151</v>
      </c>
    </row>
    <row r="129" s="13" customFormat="1">
      <c r="A129" s="13"/>
      <c r="B129" s="238"/>
      <c r="C129" s="239"/>
      <c r="D129" s="234" t="s">
        <v>163</v>
      </c>
      <c r="E129" s="240" t="s">
        <v>21</v>
      </c>
      <c r="F129" s="241" t="s">
        <v>2187</v>
      </c>
      <c r="G129" s="239"/>
      <c r="H129" s="242">
        <v>2.7999999999999998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163</v>
      </c>
      <c r="AU129" s="248" t="s">
        <v>83</v>
      </c>
      <c r="AV129" s="13" t="s">
        <v>83</v>
      </c>
      <c r="AW129" s="13" t="s">
        <v>35</v>
      </c>
      <c r="AX129" s="13" t="s">
        <v>73</v>
      </c>
      <c r="AY129" s="248" t="s">
        <v>151</v>
      </c>
    </row>
    <row r="130" s="14" customFormat="1">
      <c r="A130" s="14"/>
      <c r="B130" s="249"/>
      <c r="C130" s="250"/>
      <c r="D130" s="234" t="s">
        <v>163</v>
      </c>
      <c r="E130" s="251" t="s">
        <v>21</v>
      </c>
      <c r="F130" s="252" t="s">
        <v>177</v>
      </c>
      <c r="G130" s="250"/>
      <c r="H130" s="253">
        <v>90.971999999999994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9" t="s">
        <v>163</v>
      </c>
      <c r="AU130" s="259" t="s">
        <v>83</v>
      </c>
      <c r="AV130" s="14" t="s">
        <v>159</v>
      </c>
      <c r="AW130" s="14" t="s">
        <v>35</v>
      </c>
      <c r="AX130" s="14" t="s">
        <v>81</v>
      </c>
      <c r="AY130" s="259" t="s">
        <v>151</v>
      </c>
    </row>
    <row r="131" s="2" customFormat="1" ht="16.5" customHeight="1">
      <c r="A131" s="41"/>
      <c r="B131" s="42"/>
      <c r="C131" s="221" t="s">
        <v>219</v>
      </c>
      <c r="D131" s="221" t="s">
        <v>154</v>
      </c>
      <c r="E131" s="222" t="s">
        <v>245</v>
      </c>
      <c r="F131" s="223" t="s">
        <v>246</v>
      </c>
      <c r="G131" s="224" t="s">
        <v>180</v>
      </c>
      <c r="H131" s="225">
        <v>484.60500000000002</v>
      </c>
      <c r="I131" s="226"/>
      <c r="J131" s="227">
        <f>ROUND(I131*H131,2)</f>
        <v>0</v>
      </c>
      <c r="K131" s="223" t="s">
        <v>158</v>
      </c>
      <c r="L131" s="47"/>
      <c r="M131" s="228" t="s">
        <v>21</v>
      </c>
      <c r="N131" s="229" t="s">
        <v>44</v>
      </c>
      <c r="O131" s="8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32" t="s">
        <v>159</v>
      </c>
      <c r="AT131" s="232" t="s">
        <v>154</v>
      </c>
      <c r="AU131" s="232" t="s">
        <v>83</v>
      </c>
      <c r="AY131" s="19" t="s">
        <v>151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9" t="s">
        <v>81</v>
      </c>
      <c r="BK131" s="233">
        <f>ROUND(I131*H131,2)</f>
        <v>0</v>
      </c>
      <c r="BL131" s="19" t="s">
        <v>159</v>
      </c>
      <c r="BM131" s="232" t="s">
        <v>2188</v>
      </c>
    </row>
    <row r="132" s="2" customFormat="1">
      <c r="A132" s="41"/>
      <c r="B132" s="42"/>
      <c r="C132" s="43"/>
      <c r="D132" s="234" t="s">
        <v>161</v>
      </c>
      <c r="E132" s="43"/>
      <c r="F132" s="235" t="s">
        <v>248</v>
      </c>
      <c r="G132" s="43"/>
      <c r="H132" s="43"/>
      <c r="I132" s="139"/>
      <c r="J132" s="43"/>
      <c r="K132" s="43"/>
      <c r="L132" s="47"/>
      <c r="M132" s="236"/>
      <c r="N132" s="237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161</v>
      </c>
      <c r="AU132" s="19" t="s">
        <v>83</v>
      </c>
    </row>
    <row r="133" s="13" customFormat="1">
      <c r="A133" s="13"/>
      <c r="B133" s="238"/>
      <c r="C133" s="239"/>
      <c r="D133" s="234" t="s">
        <v>163</v>
      </c>
      <c r="E133" s="240" t="s">
        <v>21</v>
      </c>
      <c r="F133" s="241" t="s">
        <v>2179</v>
      </c>
      <c r="G133" s="239"/>
      <c r="H133" s="242">
        <v>196.47999999999999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163</v>
      </c>
      <c r="AU133" s="248" t="s">
        <v>83</v>
      </c>
      <c r="AV133" s="13" t="s">
        <v>83</v>
      </c>
      <c r="AW133" s="13" t="s">
        <v>35</v>
      </c>
      <c r="AX133" s="13" t="s">
        <v>73</v>
      </c>
      <c r="AY133" s="248" t="s">
        <v>151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2189</v>
      </c>
      <c r="G134" s="239"/>
      <c r="H134" s="242">
        <v>7.4500000000000002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73</v>
      </c>
      <c r="AY134" s="248" t="s">
        <v>151</v>
      </c>
    </row>
    <row r="135" s="13" customFormat="1">
      <c r="A135" s="13"/>
      <c r="B135" s="238"/>
      <c r="C135" s="239"/>
      <c r="D135" s="234" t="s">
        <v>163</v>
      </c>
      <c r="E135" s="240" t="s">
        <v>21</v>
      </c>
      <c r="F135" s="241" t="s">
        <v>2190</v>
      </c>
      <c r="G135" s="239"/>
      <c r="H135" s="242">
        <v>3.8769999999999998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163</v>
      </c>
      <c r="AU135" s="248" t="s">
        <v>83</v>
      </c>
      <c r="AV135" s="13" t="s">
        <v>83</v>
      </c>
      <c r="AW135" s="13" t="s">
        <v>35</v>
      </c>
      <c r="AX135" s="13" t="s">
        <v>73</v>
      </c>
      <c r="AY135" s="248" t="s">
        <v>151</v>
      </c>
    </row>
    <row r="136" s="13" customFormat="1">
      <c r="A136" s="13"/>
      <c r="B136" s="238"/>
      <c r="C136" s="239"/>
      <c r="D136" s="234" t="s">
        <v>163</v>
      </c>
      <c r="E136" s="240" t="s">
        <v>21</v>
      </c>
      <c r="F136" s="241" t="s">
        <v>2180</v>
      </c>
      <c r="G136" s="239"/>
      <c r="H136" s="242">
        <v>170.63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163</v>
      </c>
      <c r="AU136" s="248" t="s">
        <v>83</v>
      </c>
      <c r="AV136" s="13" t="s">
        <v>83</v>
      </c>
      <c r="AW136" s="13" t="s">
        <v>35</v>
      </c>
      <c r="AX136" s="13" t="s">
        <v>73</v>
      </c>
      <c r="AY136" s="248" t="s">
        <v>151</v>
      </c>
    </row>
    <row r="137" s="16" customFormat="1">
      <c r="A137" s="16"/>
      <c r="B137" s="270"/>
      <c r="C137" s="271"/>
      <c r="D137" s="234" t="s">
        <v>163</v>
      </c>
      <c r="E137" s="272" t="s">
        <v>21</v>
      </c>
      <c r="F137" s="273" t="s">
        <v>250</v>
      </c>
      <c r="G137" s="271"/>
      <c r="H137" s="274">
        <v>378.43700000000001</v>
      </c>
      <c r="I137" s="275"/>
      <c r="J137" s="271"/>
      <c r="K137" s="271"/>
      <c r="L137" s="276"/>
      <c r="M137" s="277"/>
      <c r="N137" s="278"/>
      <c r="O137" s="278"/>
      <c r="P137" s="278"/>
      <c r="Q137" s="278"/>
      <c r="R137" s="278"/>
      <c r="S137" s="278"/>
      <c r="T137" s="279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0" t="s">
        <v>163</v>
      </c>
      <c r="AU137" s="280" t="s">
        <v>83</v>
      </c>
      <c r="AV137" s="16" t="s">
        <v>152</v>
      </c>
      <c r="AW137" s="16" t="s">
        <v>35</v>
      </c>
      <c r="AX137" s="16" t="s">
        <v>73</v>
      </c>
      <c r="AY137" s="280" t="s">
        <v>151</v>
      </c>
    </row>
    <row r="138" s="15" customFormat="1">
      <c r="A138" s="15"/>
      <c r="B138" s="260"/>
      <c r="C138" s="261"/>
      <c r="D138" s="234" t="s">
        <v>163</v>
      </c>
      <c r="E138" s="262" t="s">
        <v>21</v>
      </c>
      <c r="F138" s="263" t="s">
        <v>251</v>
      </c>
      <c r="G138" s="261"/>
      <c r="H138" s="262" t="s">
        <v>21</v>
      </c>
      <c r="I138" s="264"/>
      <c r="J138" s="261"/>
      <c r="K138" s="261"/>
      <c r="L138" s="265"/>
      <c r="M138" s="266"/>
      <c r="N138" s="267"/>
      <c r="O138" s="267"/>
      <c r="P138" s="267"/>
      <c r="Q138" s="267"/>
      <c r="R138" s="267"/>
      <c r="S138" s="267"/>
      <c r="T138" s="26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9" t="s">
        <v>163</v>
      </c>
      <c r="AU138" s="269" t="s">
        <v>83</v>
      </c>
      <c r="AV138" s="15" t="s">
        <v>81</v>
      </c>
      <c r="AW138" s="15" t="s">
        <v>35</v>
      </c>
      <c r="AX138" s="15" t="s">
        <v>73</v>
      </c>
      <c r="AY138" s="269" t="s">
        <v>151</v>
      </c>
    </row>
    <row r="139" s="13" customFormat="1">
      <c r="A139" s="13"/>
      <c r="B139" s="238"/>
      <c r="C139" s="239"/>
      <c r="D139" s="234" t="s">
        <v>163</v>
      </c>
      <c r="E139" s="240" t="s">
        <v>21</v>
      </c>
      <c r="F139" s="241" t="s">
        <v>2191</v>
      </c>
      <c r="G139" s="239"/>
      <c r="H139" s="242">
        <v>13.617000000000001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163</v>
      </c>
      <c r="AU139" s="248" t="s">
        <v>83</v>
      </c>
      <c r="AV139" s="13" t="s">
        <v>83</v>
      </c>
      <c r="AW139" s="13" t="s">
        <v>35</v>
      </c>
      <c r="AX139" s="13" t="s">
        <v>73</v>
      </c>
      <c r="AY139" s="248" t="s">
        <v>151</v>
      </c>
    </row>
    <row r="140" s="13" customFormat="1">
      <c r="A140" s="13"/>
      <c r="B140" s="238"/>
      <c r="C140" s="239"/>
      <c r="D140" s="234" t="s">
        <v>163</v>
      </c>
      <c r="E140" s="240" t="s">
        <v>21</v>
      </c>
      <c r="F140" s="241" t="s">
        <v>2192</v>
      </c>
      <c r="G140" s="239"/>
      <c r="H140" s="242">
        <v>3.1499999999999999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163</v>
      </c>
      <c r="AU140" s="248" t="s">
        <v>83</v>
      </c>
      <c r="AV140" s="13" t="s">
        <v>83</v>
      </c>
      <c r="AW140" s="13" t="s">
        <v>35</v>
      </c>
      <c r="AX140" s="13" t="s">
        <v>73</v>
      </c>
      <c r="AY140" s="248" t="s">
        <v>151</v>
      </c>
    </row>
    <row r="141" s="13" customFormat="1">
      <c r="A141" s="13"/>
      <c r="B141" s="238"/>
      <c r="C141" s="239"/>
      <c r="D141" s="234" t="s">
        <v>163</v>
      </c>
      <c r="E141" s="240" t="s">
        <v>21</v>
      </c>
      <c r="F141" s="241" t="s">
        <v>2193</v>
      </c>
      <c r="G141" s="239"/>
      <c r="H141" s="242">
        <v>13.560000000000001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163</v>
      </c>
      <c r="AU141" s="248" t="s">
        <v>83</v>
      </c>
      <c r="AV141" s="13" t="s">
        <v>83</v>
      </c>
      <c r="AW141" s="13" t="s">
        <v>35</v>
      </c>
      <c r="AX141" s="13" t="s">
        <v>73</v>
      </c>
      <c r="AY141" s="248" t="s">
        <v>151</v>
      </c>
    </row>
    <row r="142" s="13" customFormat="1">
      <c r="A142" s="13"/>
      <c r="B142" s="238"/>
      <c r="C142" s="239"/>
      <c r="D142" s="234" t="s">
        <v>163</v>
      </c>
      <c r="E142" s="240" t="s">
        <v>21</v>
      </c>
      <c r="F142" s="241" t="s">
        <v>2194</v>
      </c>
      <c r="G142" s="239"/>
      <c r="H142" s="242">
        <v>1.9119999999999999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163</v>
      </c>
      <c r="AU142" s="248" t="s">
        <v>83</v>
      </c>
      <c r="AV142" s="13" t="s">
        <v>83</v>
      </c>
      <c r="AW142" s="13" t="s">
        <v>35</v>
      </c>
      <c r="AX142" s="13" t="s">
        <v>73</v>
      </c>
      <c r="AY142" s="248" t="s">
        <v>151</v>
      </c>
    </row>
    <row r="143" s="13" customFormat="1">
      <c r="A143" s="13"/>
      <c r="B143" s="238"/>
      <c r="C143" s="239"/>
      <c r="D143" s="234" t="s">
        <v>163</v>
      </c>
      <c r="E143" s="240" t="s">
        <v>21</v>
      </c>
      <c r="F143" s="241" t="s">
        <v>2195</v>
      </c>
      <c r="G143" s="239"/>
      <c r="H143" s="242">
        <v>18.279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163</v>
      </c>
      <c r="AU143" s="248" t="s">
        <v>83</v>
      </c>
      <c r="AV143" s="13" t="s">
        <v>83</v>
      </c>
      <c r="AW143" s="13" t="s">
        <v>35</v>
      </c>
      <c r="AX143" s="13" t="s">
        <v>73</v>
      </c>
      <c r="AY143" s="248" t="s">
        <v>151</v>
      </c>
    </row>
    <row r="144" s="13" customFormat="1">
      <c r="A144" s="13"/>
      <c r="B144" s="238"/>
      <c r="C144" s="239"/>
      <c r="D144" s="234" t="s">
        <v>163</v>
      </c>
      <c r="E144" s="240" t="s">
        <v>21</v>
      </c>
      <c r="F144" s="241" t="s">
        <v>2196</v>
      </c>
      <c r="G144" s="239"/>
      <c r="H144" s="242">
        <v>22.57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163</v>
      </c>
      <c r="AU144" s="248" t="s">
        <v>83</v>
      </c>
      <c r="AV144" s="13" t="s">
        <v>83</v>
      </c>
      <c r="AW144" s="13" t="s">
        <v>35</v>
      </c>
      <c r="AX144" s="13" t="s">
        <v>73</v>
      </c>
      <c r="AY144" s="248" t="s">
        <v>151</v>
      </c>
    </row>
    <row r="145" s="13" customFormat="1">
      <c r="A145" s="13"/>
      <c r="B145" s="238"/>
      <c r="C145" s="239"/>
      <c r="D145" s="234" t="s">
        <v>163</v>
      </c>
      <c r="E145" s="240" t="s">
        <v>21</v>
      </c>
      <c r="F145" s="241" t="s">
        <v>2197</v>
      </c>
      <c r="G145" s="239"/>
      <c r="H145" s="242">
        <v>9.6180000000000003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83</v>
      </c>
      <c r="AV145" s="13" t="s">
        <v>83</v>
      </c>
      <c r="AW145" s="13" t="s">
        <v>35</v>
      </c>
      <c r="AX145" s="13" t="s">
        <v>73</v>
      </c>
      <c r="AY145" s="248" t="s">
        <v>151</v>
      </c>
    </row>
    <row r="146" s="13" customFormat="1">
      <c r="A146" s="13"/>
      <c r="B146" s="238"/>
      <c r="C146" s="239"/>
      <c r="D146" s="234" t="s">
        <v>163</v>
      </c>
      <c r="E146" s="240" t="s">
        <v>21</v>
      </c>
      <c r="F146" s="241" t="s">
        <v>2198</v>
      </c>
      <c r="G146" s="239"/>
      <c r="H146" s="242">
        <v>15.132999999999999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83</v>
      </c>
      <c r="AV146" s="13" t="s">
        <v>83</v>
      </c>
      <c r="AW146" s="13" t="s">
        <v>35</v>
      </c>
      <c r="AX146" s="13" t="s">
        <v>73</v>
      </c>
      <c r="AY146" s="248" t="s">
        <v>151</v>
      </c>
    </row>
    <row r="147" s="13" customFormat="1">
      <c r="A147" s="13"/>
      <c r="B147" s="238"/>
      <c r="C147" s="239"/>
      <c r="D147" s="234" t="s">
        <v>163</v>
      </c>
      <c r="E147" s="240" t="s">
        <v>21</v>
      </c>
      <c r="F147" s="241" t="s">
        <v>2199</v>
      </c>
      <c r="G147" s="239"/>
      <c r="H147" s="242">
        <v>0.78000000000000003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83</v>
      </c>
      <c r="AV147" s="13" t="s">
        <v>83</v>
      </c>
      <c r="AW147" s="13" t="s">
        <v>35</v>
      </c>
      <c r="AX147" s="13" t="s">
        <v>73</v>
      </c>
      <c r="AY147" s="248" t="s">
        <v>151</v>
      </c>
    </row>
    <row r="148" s="16" customFormat="1">
      <c r="A148" s="16"/>
      <c r="B148" s="270"/>
      <c r="C148" s="271"/>
      <c r="D148" s="234" t="s">
        <v>163</v>
      </c>
      <c r="E148" s="272" t="s">
        <v>21</v>
      </c>
      <c r="F148" s="273" t="s">
        <v>250</v>
      </c>
      <c r="G148" s="271"/>
      <c r="H148" s="274">
        <v>98.618999999999986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80" t="s">
        <v>163</v>
      </c>
      <c r="AU148" s="280" t="s">
        <v>83</v>
      </c>
      <c r="AV148" s="16" t="s">
        <v>152</v>
      </c>
      <c r="AW148" s="16" t="s">
        <v>35</v>
      </c>
      <c r="AX148" s="16" t="s">
        <v>73</v>
      </c>
      <c r="AY148" s="280" t="s">
        <v>151</v>
      </c>
    </row>
    <row r="149" s="15" customFormat="1">
      <c r="A149" s="15"/>
      <c r="B149" s="260"/>
      <c r="C149" s="261"/>
      <c r="D149" s="234" t="s">
        <v>163</v>
      </c>
      <c r="E149" s="262" t="s">
        <v>21</v>
      </c>
      <c r="F149" s="263" t="s">
        <v>771</v>
      </c>
      <c r="G149" s="261"/>
      <c r="H149" s="262" t="s">
        <v>21</v>
      </c>
      <c r="I149" s="264"/>
      <c r="J149" s="261"/>
      <c r="K149" s="261"/>
      <c r="L149" s="265"/>
      <c r="M149" s="266"/>
      <c r="N149" s="267"/>
      <c r="O149" s="267"/>
      <c r="P149" s="267"/>
      <c r="Q149" s="267"/>
      <c r="R149" s="267"/>
      <c r="S149" s="267"/>
      <c r="T149" s="26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9" t="s">
        <v>163</v>
      </c>
      <c r="AU149" s="269" t="s">
        <v>83</v>
      </c>
      <c r="AV149" s="15" t="s">
        <v>81</v>
      </c>
      <c r="AW149" s="15" t="s">
        <v>35</v>
      </c>
      <c r="AX149" s="15" t="s">
        <v>73</v>
      </c>
      <c r="AY149" s="269" t="s">
        <v>151</v>
      </c>
    </row>
    <row r="150" s="13" customFormat="1">
      <c r="A150" s="13"/>
      <c r="B150" s="238"/>
      <c r="C150" s="239"/>
      <c r="D150" s="234" t="s">
        <v>163</v>
      </c>
      <c r="E150" s="240" t="s">
        <v>21</v>
      </c>
      <c r="F150" s="241" t="s">
        <v>2200</v>
      </c>
      <c r="G150" s="239"/>
      <c r="H150" s="242">
        <v>1.611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83</v>
      </c>
      <c r="AV150" s="13" t="s">
        <v>83</v>
      </c>
      <c r="AW150" s="13" t="s">
        <v>35</v>
      </c>
      <c r="AX150" s="13" t="s">
        <v>73</v>
      </c>
      <c r="AY150" s="248" t="s">
        <v>151</v>
      </c>
    </row>
    <row r="151" s="16" customFormat="1">
      <c r="A151" s="16"/>
      <c r="B151" s="270"/>
      <c r="C151" s="271"/>
      <c r="D151" s="234" t="s">
        <v>163</v>
      </c>
      <c r="E151" s="272" t="s">
        <v>21</v>
      </c>
      <c r="F151" s="273" t="s">
        <v>250</v>
      </c>
      <c r="G151" s="271"/>
      <c r="H151" s="274">
        <v>1.611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80" t="s">
        <v>163</v>
      </c>
      <c r="AU151" s="280" t="s">
        <v>83</v>
      </c>
      <c r="AV151" s="16" t="s">
        <v>152</v>
      </c>
      <c r="AW151" s="16" t="s">
        <v>35</v>
      </c>
      <c r="AX151" s="16" t="s">
        <v>73</v>
      </c>
      <c r="AY151" s="280" t="s">
        <v>151</v>
      </c>
    </row>
    <row r="152" s="15" customFormat="1">
      <c r="A152" s="15"/>
      <c r="B152" s="260"/>
      <c r="C152" s="261"/>
      <c r="D152" s="234" t="s">
        <v>163</v>
      </c>
      <c r="E152" s="262" t="s">
        <v>21</v>
      </c>
      <c r="F152" s="263" t="s">
        <v>773</v>
      </c>
      <c r="G152" s="261"/>
      <c r="H152" s="262" t="s">
        <v>21</v>
      </c>
      <c r="I152" s="264"/>
      <c r="J152" s="261"/>
      <c r="K152" s="261"/>
      <c r="L152" s="265"/>
      <c r="M152" s="266"/>
      <c r="N152" s="267"/>
      <c r="O152" s="267"/>
      <c r="P152" s="267"/>
      <c r="Q152" s="267"/>
      <c r="R152" s="267"/>
      <c r="S152" s="267"/>
      <c r="T152" s="26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9" t="s">
        <v>163</v>
      </c>
      <c r="AU152" s="269" t="s">
        <v>83</v>
      </c>
      <c r="AV152" s="15" t="s">
        <v>81</v>
      </c>
      <c r="AW152" s="15" t="s">
        <v>35</v>
      </c>
      <c r="AX152" s="15" t="s">
        <v>73</v>
      </c>
      <c r="AY152" s="269" t="s">
        <v>151</v>
      </c>
    </row>
    <row r="153" s="13" customFormat="1">
      <c r="A153" s="13"/>
      <c r="B153" s="238"/>
      <c r="C153" s="239"/>
      <c r="D153" s="234" t="s">
        <v>163</v>
      </c>
      <c r="E153" s="240" t="s">
        <v>21</v>
      </c>
      <c r="F153" s="241" t="s">
        <v>2201</v>
      </c>
      <c r="G153" s="239"/>
      <c r="H153" s="242">
        <v>2.9529999999999998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83</v>
      </c>
      <c r="AV153" s="13" t="s">
        <v>83</v>
      </c>
      <c r="AW153" s="13" t="s">
        <v>35</v>
      </c>
      <c r="AX153" s="13" t="s">
        <v>73</v>
      </c>
      <c r="AY153" s="248" t="s">
        <v>151</v>
      </c>
    </row>
    <row r="154" s="16" customFormat="1">
      <c r="A154" s="16"/>
      <c r="B154" s="270"/>
      <c r="C154" s="271"/>
      <c r="D154" s="234" t="s">
        <v>163</v>
      </c>
      <c r="E154" s="272" t="s">
        <v>21</v>
      </c>
      <c r="F154" s="273" t="s">
        <v>250</v>
      </c>
      <c r="G154" s="271"/>
      <c r="H154" s="274">
        <v>2.9529999999999998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0" t="s">
        <v>163</v>
      </c>
      <c r="AU154" s="280" t="s">
        <v>83</v>
      </c>
      <c r="AV154" s="16" t="s">
        <v>152</v>
      </c>
      <c r="AW154" s="16" t="s">
        <v>35</v>
      </c>
      <c r="AX154" s="16" t="s">
        <v>73</v>
      </c>
      <c r="AY154" s="280" t="s">
        <v>151</v>
      </c>
    </row>
    <row r="155" s="13" customFormat="1">
      <c r="A155" s="13"/>
      <c r="B155" s="238"/>
      <c r="C155" s="239"/>
      <c r="D155" s="234" t="s">
        <v>163</v>
      </c>
      <c r="E155" s="240" t="s">
        <v>21</v>
      </c>
      <c r="F155" s="241" t="s">
        <v>2202</v>
      </c>
      <c r="G155" s="239"/>
      <c r="H155" s="242">
        <v>2.9849999999999999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83</v>
      </c>
      <c r="AV155" s="13" t="s">
        <v>83</v>
      </c>
      <c r="AW155" s="13" t="s">
        <v>35</v>
      </c>
      <c r="AX155" s="13" t="s">
        <v>73</v>
      </c>
      <c r="AY155" s="248" t="s">
        <v>151</v>
      </c>
    </row>
    <row r="156" s="16" customFormat="1">
      <c r="A156" s="16"/>
      <c r="B156" s="270"/>
      <c r="C156" s="271"/>
      <c r="D156" s="234" t="s">
        <v>163</v>
      </c>
      <c r="E156" s="272" t="s">
        <v>21</v>
      </c>
      <c r="F156" s="273" t="s">
        <v>250</v>
      </c>
      <c r="G156" s="271"/>
      <c r="H156" s="274">
        <v>2.9849999999999999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80" t="s">
        <v>163</v>
      </c>
      <c r="AU156" s="280" t="s">
        <v>83</v>
      </c>
      <c r="AV156" s="16" t="s">
        <v>152</v>
      </c>
      <c r="AW156" s="16" t="s">
        <v>35</v>
      </c>
      <c r="AX156" s="16" t="s">
        <v>73</v>
      </c>
      <c r="AY156" s="280" t="s">
        <v>151</v>
      </c>
    </row>
    <row r="157" s="14" customFormat="1">
      <c r="A157" s="14"/>
      <c r="B157" s="249"/>
      <c r="C157" s="250"/>
      <c r="D157" s="234" t="s">
        <v>163</v>
      </c>
      <c r="E157" s="251" t="s">
        <v>21</v>
      </c>
      <c r="F157" s="252" t="s">
        <v>177</v>
      </c>
      <c r="G157" s="250"/>
      <c r="H157" s="253">
        <v>484.6049999999999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163</v>
      </c>
      <c r="AU157" s="259" t="s">
        <v>83</v>
      </c>
      <c r="AV157" s="14" t="s">
        <v>159</v>
      </c>
      <c r="AW157" s="14" t="s">
        <v>35</v>
      </c>
      <c r="AX157" s="14" t="s">
        <v>81</v>
      </c>
      <c r="AY157" s="259" t="s">
        <v>151</v>
      </c>
    </row>
    <row r="158" s="2" customFormat="1" ht="16.5" customHeight="1">
      <c r="A158" s="41"/>
      <c r="B158" s="42"/>
      <c r="C158" s="221" t="s">
        <v>225</v>
      </c>
      <c r="D158" s="221" t="s">
        <v>154</v>
      </c>
      <c r="E158" s="222" t="s">
        <v>259</v>
      </c>
      <c r="F158" s="223" t="s">
        <v>260</v>
      </c>
      <c r="G158" s="224" t="s">
        <v>180</v>
      </c>
      <c r="H158" s="225">
        <v>18.356000000000002</v>
      </c>
      <c r="I158" s="226"/>
      <c r="J158" s="227">
        <f>ROUND(I158*H158,2)</f>
        <v>0</v>
      </c>
      <c r="K158" s="223" t="s">
        <v>21</v>
      </c>
      <c r="L158" s="47"/>
      <c r="M158" s="228" t="s">
        <v>21</v>
      </c>
      <c r="N158" s="229" t="s">
        <v>44</v>
      </c>
      <c r="O158" s="8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32" t="s">
        <v>159</v>
      </c>
      <c r="AT158" s="232" t="s">
        <v>154</v>
      </c>
      <c r="AU158" s="232" t="s">
        <v>83</v>
      </c>
      <c r="AY158" s="19" t="s">
        <v>151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9" t="s">
        <v>81</v>
      </c>
      <c r="BK158" s="233">
        <f>ROUND(I158*H158,2)</f>
        <v>0</v>
      </c>
      <c r="BL158" s="19" t="s">
        <v>159</v>
      </c>
      <c r="BM158" s="232" t="s">
        <v>2203</v>
      </c>
    </row>
    <row r="159" s="2" customFormat="1">
      <c r="A159" s="41"/>
      <c r="B159" s="42"/>
      <c r="C159" s="43"/>
      <c r="D159" s="234" t="s">
        <v>161</v>
      </c>
      <c r="E159" s="43"/>
      <c r="F159" s="235" t="s">
        <v>262</v>
      </c>
      <c r="G159" s="43"/>
      <c r="H159" s="43"/>
      <c r="I159" s="139"/>
      <c r="J159" s="43"/>
      <c r="K159" s="43"/>
      <c r="L159" s="47"/>
      <c r="M159" s="236"/>
      <c r="N159" s="237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161</v>
      </c>
      <c r="AU159" s="19" t="s">
        <v>83</v>
      </c>
    </row>
    <row r="160" s="15" customFormat="1">
      <c r="A160" s="15"/>
      <c r="B160" s="260"/>
      <c r="C160" s="261"/>
      <c r="D160" s="234" t="s">
        <v>163</v>
      </c>
      <c r="E160" s="262" t="s">
        <v>21</v>
      </c>
      <c r="F160" s="263" t="s">
        <v>263</v>
      </c>
      <c r="G160" s="261"/>
      <c r="H160" s="262" t="s">
        <v>21</v>
      </c>
      <c r="I160" s="264"/>
      <c r="J160" s="261"/>
      <c r="K160" s="261"/>
      <c r="L160" s="265"/>
      <c r="M160" s="266"/>
      <c r="N160" s="267"/>
      <c r="O160" s="267"/>
      <c r="P160" s="267"/>
      <c r="Q160" s="267"/>
      <c r="R160" s="267"/>
      <c r="S160" s="267"/>
      <c r="T160" s="26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9" t="s">
        <v>163</v>
      </c>
      <c r="AU160" s="269" t="s">
        <v>83</v>
      </c>
      <c r="AV160" s="15" t="s">
        <v>81</v>
      </c>
      <c r="AW160" s="15" t="s">
        <v>35</v>
      </c>
      <c r="AX160" s="15" t="s">
        <v>73</v>
      </c>
      <c r="AY160" s="269" t="s">
        <v>151</v>
      </c>
    </row>
    <row r="161" s="13" customFormat="1">
      <c r="A161" s="13"/>
      <c r="B161" s="238"/>
      <c r="C161" s="239"/>
      <c r="D161" s="234" t="s">
        <v>163</v>
      </c>
      <c r="E161" s="240" t="s">
        <v>21</v>
      </c>
      <c r="F161" s="241" t="s">
        <v>2204</v>
      </c>
      <c r="G161" s="239"/>
      <c r="H161" s="242">
        <v>9.8239999999999998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83</v>
      </c>
      <c r="AV161" s="13" t="s">
        <v>83</v>
      </c>
      <c r="AW161" s="13" t="s">
        <v>35</v>
      </c>
      <c r="AX161" s="13" t="s">
        <v>73</v>
      </c>
      <c r="AY161" s="248" t="s">
        <v>151</v>
      </c>
    </row>
    <row r="162" s="13" customFormat="1">
      <c r="A162" s="13"/>
      <c r="B162" s="238"/>
      <c r="C162" s="239"/>
      <c r="D162" s="234" t="s">
        <v>163</v>
      </c>
      <c r="E162" s="240" t="s">
        <v>21</v>
      </c>
      <c r="F162" s="241" t="s">
        <v>2205</v>
      </c>
      <c r="G162" s="239"/>
      <c r="H162" s="242">
        <v>8.532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163</v>
      </c>
      <c r="AU162" s="248" t="s">
        <v>83</v>
      </c>
      <c r="AV162" s="13" t="s">
        <v>83</v>
      </c>
      <c r="AW162" s="13" t="s">
        <v>35</v>
      </c>
      <c r="AX162" s="13" t="s">
        <v>73</v>
      </c>
      <c r="AY162" s="248" t="s">
        <v>151</v>
      </c>
    </row>
    <row r="163" s="14" customFormat="1">
      <c r="A163" s="14"/>
      <c r="B163" s="249"/>
      <c r="C163" s="250"/>
      <c r="D163" s="234" t="s">
        <v>163</v>
      </c>
      <c r="E163" s="251" t="s">
        <v>21</v>
      </c>
      <c r="F163" s="252" t="s">
        <v>177</v>
      </c>
      <c r="G163" s="250"/>
      <c r="H163" s="253">
        <v>18.356000000000002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9" t="s">
        <v>163</v>
      </c>
      <c r="AU163" s="259" t="s">
        <v>83</v>
      </c>
      <c r="AV163" s="14" t="s">
        <v>159</v>
      </c>
      <c r="AW163" s="14" t="s">
        <v>35</v>
      </c>
      <c r="AX163" s="14" t="s">
        <v>81</v>
      </c>
      <c r="AY163" s="259" t="s">
        <v>151</v>
      </c>
    </row>
    <row r="164" s="2" customFormat="1" ht="33" customHeight="1">
      <c r="A164" s="41"/>
      <c r="B164" s="42"/>
      <c r="C164" s="221" t="s">
        <v>233</v>
      </c>
      <c r="D164" s="221" t="s">
        <v>154</v>
      </c>
      <c r="E164" s="222" t="s">
        <v>1020</v>
      </c>
      <c r="F164" s="223" t="s">
        <v>1021</v>
      </c>
      <c r="G164" s="224" t="s">
        <v>297</v>
      </c>
      <c r="H164" s="225">
        <v>43.200000000000003</v>
      </c>
      <c r="I164" s="226"/>
      <c r="J164" s="227">
        <f>ROUND(I164*H164,2)</f>
        <v>0</v>
      </c>
      <c r="K164" s="223" t="s">
        <v>21</v>
      </c>
      <c r="L164" s="47"/>
      <c r="M164" s="228" t="s">
        <v>21</v>
      </c>
      <c r="N164" s="229" t="s">
        <v>44</v>
      </c>
      <c r="O164" s="87"/>
      <c r="P164" s="230">
        <f>O164*H164</f>
        <v>0</v>
      </c>
      <c r="Q164" s="230">
        <v>0</v>
      </c>
      <c r="R164" s="230">
        <f>Q164*H164</f>
        <v>0</v>
      </c>
      <c r="S164" s="230">
        <v>0.001</v>
      </c>
      <c r="T164" s="231">
        <f>S164*H164</f>
        <v>0.043200000000000002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32" t="s">
        <v>159</v>
      </c>
      <c r="AT164" s="232" t="s">
        <v>154</v>
      </c>
      <c r="AU164" s="232" t="s">
        <v>83</v>
      </c>
      <c r="AY164" s="19" t="s">
        <v>151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9" t="s">
        <v>81</v>
      </c>
      <c r="BK164" s="233">
        <f>ROUND(I164*H164,2)</f>
        <v>0</v>
      </c>
      <c r="BL164" s="19" t="s">
        <v>159</v>
      </c>
      <c r="BM164" s="232" t="s">
        <v>2206</v>
      </c>
    </row>
    <row r="165" s="2" customFormat="1">
      <c r="A165" s="41"/>
      <c r="B165" s="42"/>
      <c r="C165" s="43"/>
      <c r="D165" s="234" t="s">
        <v>161</v>
      </c>
      <c r="E165" s="43"/>
      <c r="F165" s="235" t="s">
        <v>1021</v>
      </c>
      <c r="G165" s="43"/>
      <c r="H165" s="43"/>
      <c r="I165" s="139"/>
      <c r="J165" s="43"/>
      <c r="K165" s="43"/>
      <c r="L165" s="47"/>
      <c r="M165" s="236"/>
      <c r="N165" s="237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161</v>
      </c>
      <c r="AU165" s="19" t="s">
        <v>83</v>
      </c>
    </row>
    <row r="166" s="13" customFormat="1">
      <c r="A166" s="13"/>
      <c r="B166" s="238"/>
      <c r="C166" s="239"/>
      <c r="D166" s="234" t="s">
        <v>163</v>
      </c>
      <c r="E166" s="240" t="s">
        <v>21</v>
      </c>
      <c r="F166" s="241" t="s">
        <v>2207</v>
      </c>
      <c r="G166" s="239"/>
      <c r="H166" s="242">
        <v>30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83</v>
      </c>
      <c r="AV166" s="13" t="s">
        <v>83</v>
      </c>
      <c r="AW166" s="13" t="s">
        <v>35</v>
      </c>
      <c r="AX166" s="13" t="s">
        <v>73</v>
      </c>
      <c r="AY166" s="248" t="s">
        <v>151</v>
      </c>
    </row>
    <row r="167" s="13" customFormat="1">
      <c r="A167" s="13"/>
      <c r="B167" s="238"/>
      <c r="C167" s="239"/>
      <c r="D167" s="234" t="s">
        <v>163</v>
      </c>
      <c r="E167" s="240" t="s">
        <v>21</v>
      </c>
      <c r="F167" s="241" t="s">
        <v>2208</v>
      </c>
      <c r="G167" s="239"/>
      <c r="H167" s="242">
        <v>13.199999999999999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83</v>
      </c>
      <c r="AV167" s="13" t="s">
        <v>83</v>
      </c>
      <c r="AW167" s="13" t="s">
        <v>35</v>
      </c>
      <c r="AX167" s="13" t="s">
        <v>73</v>
      </c>
      <c r="AY167" s="248" t="s">
        <v>151</v>
      </c>
    </row>
    <row r="168" s="14" customFormat="1">
      <c r="A168" s="14"/>
      <c r="B168" s="249"/>
      <c r="C168" s="250"/>
      <c r="D168" s="234" t="s">
        <v>163</v>
      </c>
      <c r="E168" s="251" t="s">
        <v>21</v>
      </c>
      <c r="F168" s="252" t="s">
        <v>177</v>
      </c>
      <c r="G168" s="250"/>
      <c r="H168" s="253">
        <v>43.200000000000003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163</v>
      </c>
      <c r="AU168" s="259" t="s">
        <v>83</v>
      </c>
      <c r="AV168" s="14" t="s">
        <v>159</v>
      </c>
      <c r="AW168" s="14" t="s">
        <v>35</v>
      </c>
      <c r="AX168" s="14" t="s">
        <v>81</v>
      </c>
      <c r="AY168" s="259" t="s">
        <v>151</v>
      </c>
    </row>
    <row r="169" s="2" customFormat="1" ht="21.75" customHeight="1">
      <c r="A169" s="41"/>
      <c r="B169" s="42"/>
      <c r="C169" s="221" t="s">
        <v>244</v>
      </c>
      <c r="D169" s="221" t="s">
        <v>154</v>
      </c>
      <c r="E169" s="222" t="s">
        <v>1024</v>
      </c>
      <c r="F169" s="223" t="s">
        <v>1025</v>
      </c>
      <c r="G169" s="224" t="s">
        <v>157</v>
      </c>
      <c r="H169" s="225">
        <v>22</v>
      </c>
      <c r="I169" s="226"/>
      <c r="J169" s="227">
        <f>ROUND(I169*H169,2)</f>
        <v>0</v>
      </c>
      <c r="K169" s="223" t="s">
        <v>158</v>
      </c>
      <c r="L169" s="47"/>
      <c r="M169" s="228" t="s">
        <v>21</v>
      </c>
      <c r="N169" s="229" t="s">
        <v>44</v>
      </c>
      <c r="O169" s="87"/>
      <c r="P169" s="230">
        <f>O169*H169</f>
        <v>0</v>
      </c>
      <c r="Q169" s="230">
        <v>1.0000000000000001E-05</v>
      </c>
      <c r="R169" s="230">
        <f>Q169*H169</f>
        <v>0.00022000000000000001</v>
      </c>
      <c r="S169" s="230">
        <v>0</v>
      </c>
      <c r="T169" s="23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32" t="s">
        <v>159</v>
      </c>
      <c r="AT169" s="232" t="s">
        <v>154</v>
      </c>
      <c r="AU169" s="232" t="s">
        <v>83</v>
      </c>
      <c r="AY169" s="19" t="s">
        <v>151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9" t="s">
        <v>81</v>
      </c>
      <c r="BK169" s="233">
        <f>ROUND(I169*H169,2)</f>
        <v>0</v>
      </c>
      <c r="BL169" s="19" t="s">
        <v>159</v>
      </c>
      <c r="BM169" s="232" t="s">
        <v>2209</v>
      </c>
    </row>
    <row r="170" s="2" customFormat="1">
      <c r="A170" s="41"/>
      <c r="B170" s="42"/>
      <c r="C170" s="43"/>
      <c r="D170" s="234" t="s">
        <v>161</v>
      </c>
      <c r="E170" s="43"/>
      <c r="F170" s="235" t="s">
        <v>1027</v>
      </c>
      <c r="G170" s="43"/>
      <c r="H170" s="43"/>
      <c r="I170" s="139"/>
      <c r="J170" s="43"/>
      <c r="K170" s="43"/>
      <c r="L170" s="47"/>
      <c r="M170" s="236"/>
      <c r="N170" s="237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161</v>
      </c>
      <c r="AU170" s="19" t="s">
        <v>83</v>
      </c>
    </row>
    <row r="171" s="13" customFormat="1">
      <c r="A171" s="13"/>
      <c r="B171" s="238"/>
      <c r="C171" s="239"/>
      <c r="D171" s="234" t="s">
        <v>163</v>
      </c>
      <c r="E171" s="240" t="s">
        <v>21</v>
      </c>
      <c r="F171" s="241" t="s">
        <v>2210</v>
      </c>
      <c r="G171" s="239"/>
      <c r="H171" s="242">
        <v>22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163</v>
      </c>
      <c r="AU171" s="248" t="s">
        <v>83</v>
      </c>
      <c r="AV171" s="13" t="s">
        <v>83</v>
      </c>
      <c r="AW171" s="13" t="s">
        <v>35</v>
      </c>
      <c r="AX171" s="13" t="s">
        <v>81</v>
      </c>
      <c r="AY171" s="248" t="s">
        <v>151</v>
      </c>
    </row>
    <row r="172" s="2" customFormat="1" ht="21.75" customHeight="1">
      <c r="A172" s="41"/>
      <c r="B172" s="42"/>
      <c r="C172" s="221" t="s">
        <v>258</v>
      </c>
      <c r="D172" s="221" t="s">
        <v>154</v>
      </c>
      <c r="E172" s="222" t="s">
        <v>272</v>
      </c>
      <c r="F172" s="223" t="s">
        <v>273</v>
      </c>
      <c r="G172" s="224" t="s">
        <v>157</v>
      </c>
      <c r="H172" s="225">
        <v>18</v>
      </c>
      <c r="I172" s="226"/>
      <c r="J172" s="227">
        <f>ROUND(I172*H172,2)</f>
        <v>0</v>
      </c>
      <c r="K172" s="223" t="s">
        <v>158</v>
      </c>
      <c r="L172" s="47"/>
      <c r="M172" s="228" t="s">
        <v>21</v>
      </c>
      <c r="N172" s="229" t="s">
        <v>44</v>
      </c>
      <c r="O172" s="8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32" t="s">
        <v>159</v>
      </c>
      <c r="AT172" s="232" t="s">
        <v>154</v>
      </c>
      <c r="AU172" s="232" t="s">
        <v>83</v>
      </c>
      <c r="AY172" s="19" t="s">
        <v>151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9" t="s">
        <v>81</v>
      </c>
      <c r="BK172" s="233">
        <f>ROUND(I172*H172,2)</f>
        <v>0</v>
      </c>
      <c r="BL172" s="19" t="s">
        <v>159</v>
      </c>
      <c r="BM172" s="232" t="s">
        <v>2211</v>
      </c>
    </row>
    <row r="173" s="2" customFormat="1">
      <c r="A173" s="41"/>
      <c r="B173" s="42"/>
      <c r="C173" s="43"/>
      <c r="D173" s="234" t="s">
        <v>161</v>
      </c>
      <c r="E173" s="43"/>
      <c r="F173" s="235" t="s">
        <v>275</v>
      </c>
      <c r="G173" s="43"/>
      <c r="H173" s="43"/>
      <c r="I173" s="139"/>
      <c r="J173" s="43"/>
      <c r="K173" s="43"/>
      <c r="L173" s="47"/>
      <c r="M173" s="236"/>
      <c r="N173" s="237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161</v>
      </c>
      <c r="AU173" s="19" t="s">
        <v>83</v>
      </c>
    </row>
    <row r="174" s="13" customFormat="1">
      <c r="A174" s="13"/>
      <c r="B174" s="238"/>
      <c r="C174" s="239"/>
      <c r="D174" s="234" t="s">
        <v>163</v>
      </c>
      <c r="E174" s="240" t="s">
        <v>21</v>
      </c>
      <c r="F174" s="241" t="s">
        <v>2212</v>
      </c>
      <c r="G174" s="239"/>
      <c r="H174" s="242">
        <v>2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163</v>
      </c>
      <c r="AU174" s="248" t="s">
        <v>83</v>
      </c>
      <c r="AV174" s="13" t="s">
        <v>83</v>
      </c>
      <c r="AW174" s="13" t="s">
        <v>35</v>
      </c>
      <c r="AX174" s="13" t="s">
        <v>73</v>
      </c>
      <c r="AY174" s="248" t="s">
        <v>151</v>
      </c>
    </row>
    <row r="175" s="13" customFormat="1">
      <c r="A175" s="13"/>
      <c r="B175" s="238"/>
      <c r="C175" s="239"/>
      <c r="D175" s="234" t="s">
        <v>163</v>
      </c>
      <c r="E175" s="240" t="s">
        <v>21</v>
      </c>
      <c r="F175" s="241" t="s">
        <v>2213</v>
      </c>
      <c r="G175" s="239"/>
      <c r="H175" s="242">
        <v>4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83</v>
      </c>
      <c r="AV175" s="13" t="s">
        <v>83</v>
      </c>
      <c r="AW175" s="13" t="s">
        <v>35</v>
      </c>
      <c r="AX175" s="13" t="s">
        <v>73</v>
      </c>
      <c r="AY175" s="248" t="s">
        <v>151</v>
      </c>
    </row>
    <row r="176" s="13" customFormat="1">
      <c r="A176" s="13"/>
      <c r="B176" s="238"/>
      <c r="C176" s="239"/>
      <c r="D176" s="234" t="s">
        <v>163</v>
      </c>
      <c r="E176" s="240" t="s">
        <v>21</v>
      </c>
      <c r="F176" s="241" t="s">
        <v>2214</v>
      </c>
      <c r="G176" s="239"/>
      <c r="H176" s="242">
        <v>4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163</v>
      </c>
      <c r="AU176" s="248" t="s">
        <v>83</v>
      </c>
      <c r="AV176" s="13" t="s">
        <v>83</v>
      </c>
      <c r="AW176" s="13" t="s">
        <v>35</v>
      </c>
      <c r="AX176" s="13" t="s">
        <v>73</v>
      </c>
      <c r="AY176" s="248" t="s">
        <v>151</v>
      </c>
    </row>
    <row r="177" s="13" customFormat="1">
      <c r="A177" s="13"/>
      <c r="B177" s="238"/>
      <c r="C177" s="239"/>
      <c r="D177" s="234" t="s">
        <v>163</v>
      </c>
      <c r="E177" s="240" t="s">
        <v>21</v>
      </c>
      <c r="F177" s="241" t="s">
        <v>2215</v>
      </c>
      <c r="G177" s="239"/>
      <c r="H177" s="242">
        <v>4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83</v>
      </c>
      <c r="AV177" s="13" t="s">
        <v>83</v>
      </c>
      <c r="AW177" s="13" t="s">
        <v>35</v>
      </c>
      <c r="AX177" s="13" t="s">
        <v>73</v>
      </c>
      <c r="AY177" s="248" t="s">
        <v>151</v>
      </c>
    </row>
    <row r="178" s="13" customFormat="1">
      <c r="A178" s="13"/>
      <c r="B178" s="238"/>
      <c r="C178" s="239"/>
      <c r="D178" s="234" t="s">
        <v>163</v>
      </c>
      <c r="E178" s="240" t="s">
        <v>21</v>
      </c>
      <c r="F178" s="241" t="s">
        <v>2216</v>
      </c>
      <c r="G178" s="239"/>
      <c r="H178" s="242">
        <v>4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163</v>
      </c>
      <c r="AU178" s="248" t="s">
        <v>83</v>
      </c>
      <c r="AV178" s="13" t="s">
        <v>83</v>
      </c>
      <c r="AW178" s="13" t="s">
        <v>35</v>
      </c>
      <c r="AX178" s="13" t="s">
        <v>73</v>
      </c>
      <c r="AY178" s="248" t="s">
        <v>151</v>
      </c>
    </row>
    <row r="179" s="14" customFormat="1">
      <c r="A179" s="14"/>
      <c r="B179" s="249"/>
      <c r="C179" s="250"/>
      <c r="D179" s="234" t="s">
        <v>163</v>
      </c>
      <c r="E179" s="251" t="s">
        <v>21</v>
      </c>
      <c r="F179" s="252" t="s">
        <v>177</v>
      </c>
      <c r="G179" s="250"/>
      <c r="H179" s="253">
        <v>18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163</v>
      </c>
      <c r="AU179" s="259" t="s">
        <v>83</v>
      </c>
      <c r="AV179" s="14" t="s">
        <v>159</v>
      </c>
      <c r="AW179" s="14" t="s">
        <v>35</v>
      </c>
      <c r="AX179" s="14" t="s">
        <v>81</v>
      </c>
      <c r="AY179" s="259" t="s">
        <v>151</v>
      </c>
    </row>
    <row r="180" s="2" customFormat="1" ht="21.75" customHeight="1">
      <c r="A180" s="41"/>
      <c r="B180" s="42"/>
      <c r="C180" s="221" t="s">
        <v>8</v>
      </c>
      <c r="D180" s="221" t="s">
        <v>154</v>
      </c>
      <c r="E180" s="222" t="s">
        <v>1031</v>
      </c>
      <c r="F180" s="223" t="s">
        <v>1032</v>
      </c>
      <c r="G180" s="224" t="s">
        <v>173</v>
      </c>
      <c r="H180" s="225">
        <v>0.085000000000000006</v>
      </c>
      <c r="I180" s="226"/>
      <c r="J180" s="227">
        <f>ROUND(I180*H180,2)</f>
        <v>0</v>
      </c>
      <c r="K180" s="223" t="s">
        <v>158</v>
      </c>
      <c r="L180" s="47"/>
      <c r="M180" s="228" t="s">
        <v>21</v>
      </c>
      <c r="N180" s="229" t="s">
        <v>44</v>
      </c>
      <c r="O180" s="87"/>
      <c r="P180" s="230">
        <f>O180*H180</f>
        <v>0</v>
      </c>
      <c r="Q180" s="230">
        <v>0</v>
      </c>
      <c r="R180" s="230">
        <f>Q180*H180</f>
        <v>0</v>
      </c>
      <c r="S180" s="230">
        <v>1.8</v>
      </c>
      <c r="T180" s="231">
        <f>S180*H180</f>
        <v>0.15300000000000003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32" t="s">
        <v>159</v>
      </c>
      <c r="AT180" s="232" t="s">
        <v>154</v>
      </c>
      <c r="AU180" s="232" t="s">
        <v>83</v>
      </c>
      <c r="AY180" s="19" t="s">
        <v>151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9" t="s">
        <v>81</v>
      </c>
      <c r="BK180" s="233">
        <f>ROUND(I180*H180,2)</f>
        <v>0</v>
      </c>
      <c r="BL180" s="19" t="s">
        <v>159</v>
      </c>
      <c r="BM180" s="232" t="s">
        <v>2217</v>
      </c>
    </row>
    <row r="181" s="2" customFormat="1">
      <c r="A181" s="41"/>
      <c r="B181" s="42"/>
      <c r="C181" s="43"/>
      <c r="D181" s="234" t="s">
        <v>161</v>
      </c>
      <c r="E181" s="43"/>
      <c r="F181" s="235" t="s">
        <v>1034</v>
      </c>
      <c r="G181" s="43"/>
      <c r="H181" s="43"/>
      <c r="I181" s="139"/>
      <c r="J181" s="43"/>
      <c r="K181" s="43"/>
      <c r="L181" s="47"/>
      <c r="M181" s="236"/>
      <c r="N181" s="237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161</v>
      </c>
      <c r="AU181" s="19" t="s">
        <v>83</v>
      </c>
    </row>
    <row r="182" s="13" customFormat="1">
      <c r="A182" s="13"/>
      <c r="B182" s="238"/>
      <c r="C182" s="239"/>
      <c r="D182" s="234" t="s">
        <v>163</v>
      </c>
      <c r="E182" s="240" t="s">
        <v>21</v>
      </c>
      <c r="F182" s="241" t="s">
        <v>2218</v>
      </c>
      <c r="G182" s="239"/>
      <c r="H182" s="242">
        <v>0.085000000000000006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83</v>
      </c>
      <c r="AV182" s="13" t="s">
        <v>83</v>
      </c>
      <c r="AW182" s="13" t="s">
        <v>35</v>
      </c>
      <c r="AX182" s="13" t="s">
        <v>81</v>
      </c>
      <c r="AY182" s="248" t="s">
        <v>151</v>
      </c>
    </row>
    <row r="183" s="2" customFormat="1" ht="16.5" customHeight="1">
      <c r="A183" s="41"/>
      <c r="B183" s="42"/>
      <c r="C183" s="221" t="s">
        <v>271</v>
      </c>
      <c r="D183" s="221" t="s">
        <v>154</v>
      </c>
      <c r="E183" s="222" t="s">
        <v>788</v>
      </c>
      <c r="F183" s="223" t="s">
        <v>789</v>
      </c>
      <c r="G183" s="224" t="s">
        <v>157</v>
      </c>
      <c r="H183" s="225">
        <v>2</v>
      </c>
      <c r="I183" s="226"/>
      <c r="J183" s="227">
        <f>ROUND(I183*H183,2)</f>
        <v>0</v>
      </c>
      <c r="K183" s="223" t="s">
        <v>21</v>
      </c>
      <c r="L183" s="47"/>
      <c r="M183" s="228" t="s">
        <v>21</v>
      </c>
      <c r="N183" s="229" t="s">
        <v>44</v>
      </c>
      <c r="O183" s="87"/>
      <c r="P183" s="230">
        <f>O183*H183</f>
        <v>0</v>
      </c>
      <c r="Q183" s="230">
        <v>0.00089999999999999998</v>
      </c>
      <c r="R183" s="230">
        <f>Q183*H183</f>
        <v>0.0018</v>
      </c>
      <c r="S183" s="230">
        <v>0</v>
      </c>
      <c r="T183" s="23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32" t="s">
        <v>271</v>
      </c>
      <c r="AT183" s="232" t="s">
        <v>154</v>
      </c>
      <c r="AU183" s="232" t="s">
        <v>83</v>
      </c>
      <c r="AY183" s="19" t="s">
        <v>151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9" t="s">
        <v>81</v>
      </c>
      <c r="BK183" s="233">
        <f>ROUND(I183*H183,2)</f>
        <v>0</v>
      </c>
      <c r="BL183" s="19" t="s">
        <v>271</v>
      </c>
      <c r="BM183" s="232" t="s">
        <v>2219</v>
      </c>
    </row>
    <row r="184" s="2" customFormat="1">
      <c r="A184" s="41"/>
      <c r="B184" s="42"/>
      <c r="C184" s="43"/>
      <c r="D184" s="234" t="s">
        <v>161</v>
      </c>
      <c r="E184" s="43"/>
      <c r="F184" s="235" t="s">
        <v>789</v>
      </c>
      <c r="G184" s="43"/>
      <c r="H184" s="43"/>
      <c r="I184" s="139"/>
      <c r="J184" s="43"/>
      <c r="K184" s="43"/>
      <c r="L184" s="47"/>
      <c r="M184" s="236"/>
      <c r="N184" s="237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161</v>
      </c>
      <c r="AU184" s="19" t="s">
        <v>83</v>
      </c>
    </row>
    <row r="185" s="12" customFormat="1" ht="22.8" customHeight="1">
      <c r="A185" s="12"/>
      <c r="B185" s="205"/>
      <c r="C185" s="206"/>
      <c r="D185" s="207" t="s">
        <v>72</v>
      </c>
      <c r="E185" s="219" t="s">
        <v>317</v>
      </c>
      <c r="F185" s="219" t="s">
        <v>318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SUM(P186:P203)</f>
        <v>0</v>
      </c>
      <c r="Q185" s="213"/>
      <c r="R185" s="214">
        <f>SUM(R186:R203)</f>
        <v>0</v>
      </c>
      <c r="S185" s="213"/>
      <c r="T185" s="215">
        <f>SUM(T186:T203)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81</v>
      </c>
      <c r="AT185" s="217" t="s">
        <v>72</v>
      </c>
      <c r="AU185" s="217" t="s">
        <v>81</v>
      </c>
      <c r="AY185" s="216" t="s">
        <v>151</v>
      </c>
      <c r="BK185" s="218">
        <f>SUM(BK186:BK203)</f>
        <v>0</v>
      </c>
    </row>
    <row r="186" s="2" customFormat="1" ht="21.75" customHeight="1">
      <c r="A186" s="41"/>
      <c r="B186" s="42"/>
      <c r="C186" s="221" t="s">
        <v>277</v>
      </c>
      <c r="D186" s="221" t="s">
        <v>154</v>
      </c>
      <c r="E186" s="222" t="s">
        <v>320</v>
      </c>
      <c r="F186" s="223" t="s">
        <v>321</v>
      </c>
      <c r="G186" s="224" t="s">
        <v>322</v>
      </c>
      <c r="H186" s="225">
        <v>1.2290000000000001</v>
      </c>
      <c r="I186" s="226"/>
      <c r="J186" s="227">
        <f>ROUND(I186*H186,2)</f>
        <v>0</v>
      </c>
      <c r="K186" s="223" t="s">
        <v>158</v>
      </c>
      <c r="L186" s="47"/>
      <c r="M186" s="228" t="s">
        <v>21</v>
      </c>
      <c r="N186" s="229" t="s">
        <v>44</v>
      </c>
      <c r="O186" s="8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32" t="s">
        <v>159</v>
      </c>
      <c r="AT186" s="232" t="s">
        <v>154</v>
      </c>
      <c r="AU186" s="232" t="s">
        <v>83</v>
      </c>
      <c r="AY186" s="19" t="s">
        <v>151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9" t="s">
        <v>81</v>
      </c>
      <c r="BK186" s="233">
        <f>ROUND(I186*H186,2)</f>
        <v>0</v>
      </c>
      <c r="BL186" s="19" t="s">
        <v>159</v>
      </c>
      <c r="BM186" s="232" t="s">
        <v>2220</v>
      </c>
    </row>
    <row r="187" s="2" customFormat="1">
      <c r="A187" s="41"/>
      <c r="B187" s="42"/>
      <c r="C187" s="43"/>
      <c r="D187" s="234" t="s">
        <v>161</v>
      </c>
      <c r="E187" s="43"/>
      <c r="F187" s="235" t="s">
        <v>324</v>
      </c>
      <c r="G187" s="43"/>
      <c r="H187" s="43"/>
      <c r="I187" s="139"/>
      <c r="J187" s="43"/>
      <c r="K187" s="43"/>
      <c r="L187" s="47"/>
      <c r="M187" s="236"/>
      <c r="N187" s="237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161</v>
      </c>
      <c r="AU187" s="19" t="s">
        <v>83</v>
      </c>
    </row>
    <row r="188" s="2" customFormat="1" ht="21.75" customHeight="1">
      <c r="A188" s="41"/>
      <c r="B188" s="42"/>
      <c r="C188" s="221" t="s">
        <v>283</v>
      </c>
      <c r="D188" s="221" t="s">
        <v>154</v>
      </c>
      <c r="E188" s="222" t="s">
        <v>2221</v>
      </c>
      <c r="F188" s="223" t="s">
        <v>2222</v>
      </c>
      <c r="G188" s="224" t="s">
        <v>322</v>
      </c>
      <c r="H188" s="225">
        <v>1.2290000000000001</v>
      </c>
      <c r="I188" s="226"/>
      <c r="J188" s="227">
        <f>ROUND(I188*H188,2)</f>
        <v>0</v>
      </c>
      <c r="K188" s="223" t="s">
        <v>158</v>
      </c>
      <c r="L188" s="47"/>
      <c r="M188" s="228" t="s">
        <v>21</v>
      </c>
      <c r="N188" s="229" t="s">
        <v>44</v>
      </c>
      <c r="O188" s="8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32" t="s">
        <v>159</v>
      </c>
      <c r="AT188" s="232" t="s">
        <v>154</v>
      </c>
      <c r="AU188" s="232" t="s">
        <v>83</v>
      </c>
      <c r="AY188" s="19" t="s">
        <v>151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9" t="s">
        <v>81</v>
      </c>
      <c r="BK188" s="233">
        <f>ROUND(I188*H188,2)</f>
        <v>0</v>
      </c>
      <c r="BL188" s="19" t="s">
        <v>159</v>
      </c>
      <c r="BM188" s="232" t="s">
        <v>2223</v>
      </c>
    </row>
    <row r="189" s="2" customFormat="1">
      <c r="A189" s="41"/>
      <c r="B189" s="42"/>
      <c r="C189" s="43"/>
      <c r="D189" s="234" t="s">
        <v>161</v>
      </c>
      <c r="E189" s="43"/>
      <c r="F189" s="235" t="s">
        <v>2224</v>
      </c>
      <c r="G189" s="43"/>
      <c r="H189" s="43"/>
      <c r="I189" s="139"/>
      <c r="J189" s="43"/>
      <c r="K189" s="43"/>
      <c r="L189" s="47"/>
      <c r="M189" s="236"/>
      <c r="N189" s="237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161</v>
      </c>
      <c r="AU189" s="19" t="s">
        <v>83</v>
      </c>
    </row>
    <row r="190" s="13" customFormat="1">
      <c r="A190" s="13"/>
      <c r="B190" s="238"/>
      <c r="C190" s="239"/>
      <c r="D190" s="234" t="s">
        <v>163</v>
      </c>
      <c r="E190" s="240" t="s">
        <v>21</v>
      </c>
      <c r="F190" s="241" t="s">
        <v>2225</v>
      </c>
      <c r="G190" s="239"/>
      <c r="H190" s="242">
        <v>1.2290000000000001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35</v>
      </c>
      <c r="AX190" s="13" t="s">
        <v>81</v>
      </c>
      <c r="AY190" s="248" t="s">
        <v>151</v>
      </c>
    </row>
    <row r="191" s="2" customFormat="1" ht="21.75" customHeight="1">
      <c r="A191" s="41"/>
      <c r="B191" s="42"/>
      <c r="C191" s="221" t="s">
        <v>288</v>
      </c>
      <c r="D191" s="221" t="s">
        <v>154</v>
      </c>
      <c r="E191" s="222" t="s">
        <v>342</v>
      </c>
      <c r="F191" s="223" t="s">
        <v>343</v>
      </c>
      <c r="G191" s="224" t="s">
        <v>322</v>
      </c>
      <c r="H191" s="225">
        <v>6.1449999999999996</v>
      </c>
      <c r="I191" s="226"/>
      <c r="J191" s="227">
        <f>ROUND(I191*H191,2)</f>
        <v>0</v>
      </c>
      <c r="K191" s="223" t="s">
        <v>158</v>
      </c>
      <c r="L191" s="47"/>
      <c r="M191" s="228" t="s">
        <v>21</v>
      </c>
      <c r="N191" s="229" t="s">
        <v>44</v>
      </c>
      <c r="O191" s="8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32" t="s">
        <v>159</v>
      </c>
      <c r="AT191" s="232" t="s">
        <v>154</v>
      </c>
      <c r="AU191" s="232" t="s">
        <v>83</v>
      </c>
      <c r="AY191" s="19" t="s">
        <v>151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9" t="s">
        <v>81</v>
      </c>
      <c r="BK191" s="233">
        <f>ROUND(I191*H191,2)</f>
        <v>0</v>
      </c>
      <c r="BL191" s="19" t="s">
        <v>159</v>
      </c>
      <c r="BM191" s="232" t="s">
        <v>2226</v>
      </c>
    </row>
    <row r="192" s="2" customFormat="1">
      <c r="A192" s="41"/>
      <c r="B192" s="42"/>
      <c r="C192" s="43"/>
      <c r="D192" s="234" t="s">
        <v>161</v>
      </c>
      <c r="E192" s="43"/>
      <c r="F192" s="235" t="s">
        <v>345</v>
      </c>
      <c r="G192" s="43"/>
      <c r="H192" s="43"/>
      <c r="I192" s="139"/>
      <c r="J192" s="43"/>
      <c r="K192" s="43"/>
      <c r="L192" s="47"/>
      <c r="M192" s="236"/>
      <c r="N192" s="237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161</v>
      </c>
      <c r="AU192" s="19" t="s">
        <v>83</v>
      </c>
    </row>
    <row r="193" s="13" customFormat="1">
      <c r="A193" s="13"/>
      <c r="B193" s="238"/>
      <c r="C193" s="239"/>
      <c r="D193" s="234" t="s">
        <v>163</v>
      </c>
      <c r="E193" s="240" t="s">
        <v>21</v>
      </c>
      <c r="F193" s="241" t="s">
        <v>2227</v>
      </c>
      <c r="G193" s="239"/>
      <c r="H193" s="242">
        <v>1.2290000000000001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163</v>
      </c>
      <c r="AU193" s="248" t="s">
        <v>83</v>
      </c>
      <c r="AV193" s="13" t="s">
        <v>83</v>
      </c>
      <c r="AW193" s="13" t="s">
        <v>35</v>
      </c>
      <c r="AX193" s="13" t="s">
        <v>81</v>
      </c>
      <c r="AY193" s="248" t="s">
        <v>151</v>
      </c>
    </row>
    <row r="194" s="13" customFormat="1">
      <c r="A194" s="13"/>
      <c r="B194" s="238"/>
      <c r="C194" s="239"/>
      <c r="D194" s="234" t="s">
        <v>163</v>
      </c>
      <c r="E194" s="239"/>
      <c r="F194" s="241" t="s">
        <v>2228</v>
      </c>
      <c r="G194" s="239"/>
      <c r="H194" s="242">
        <v>6.1449999999999996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83</v>
      </c>
      <c r="AV194" s="13" t="s">
        <v>83</v>
      </c>
      <c r="AW194" s="13" t="s">
        <v>4</v>
      </c>
      <c r="AX194" s="13" t="s">
        <v>81</v>
      </c>
      <c r="AY194" s="248" t="s">
        <v>151</v>
      </c>
    </row>
    <row r="195" s="2" customFormat="1" ht="21.75" customHeight="1">
      <c r="A195" s="41"/>
      <c r="B195" s="42"/>
      <c r="C195" s="221" t="s">
        <v>294</v>
      </c>
      <c r="D195" s="221" t="s">
        <v>154</v>
      </c>
      <c r="E195" s="222" t="s">
        <v>348</v>
      </c>
      <c r="F195" s="223" t="s">
        <v>349</v>
      </c>
      <c r="G195" s="224" t="s">
        <v>322</v>
      </c>
      <c r="H195" s="225">
        <v>1.2290000000000001</v>
      </c>
      <c r="I195" s="226"/>
      <c r="J195" s="227">
        <f>ROUND(I195*H195,2)</f>
        <v>0</v>
      </c>
      <c r="K195" s="223" t="s">
        <v>158</v>
      </c>
      <c r="L195" s="47"/>
      <c r="M195" s="228" t="s">
        <v>21</v>
      </c>
      <c r="N195" s="229" t="s">
        <v>44</v>
      </c>
      <c r="O195" s="8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32" t="s">
        <v>159</v>
      </c>
      <c r="AT195" s="232" t="s">
        <v>154</v>
      </c>
      <c r="AU195" s="232" t="s">
        <v>83</v>
      </c>
      <c r="AY195" s="19" t="s">
        <v>151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9" t="s">
        <v>81</v>
      </c>
      <c r="BK195" s="233">
        <f>ROUND(I195*H195,2)</f>
        <v>0</v>
      </c>
      <c r="BL195" s="19" t="s">
        <v>159</v>
      </c>
      <c r="BM195" s="232" t="s">
        <v>2229</v>
      </c>
    </row>
    <row r="196" s="2" customFormat="1">
      <c r="A196" s="41"/>
      <c r="B196" s="42"/>
      <c r="C196" s="43"/>
      <c r="D196" s="234" t="s">
        <v>161</v>
      </c>
      <c r="E196" s="43"/>
      <c r="F196" s="235" t="s">
        <v>351</v>
      </c>
      <c r="G196" s="43"/>
      <c r="H196" s="43"/>
      <c r="I196" s="139"/>
      <c r="J196" s="43"/>
      <c r="K196" s="43"/>
      <c r="L196" s="47"/>
      <c r="M196" s="236"/>
      <c r="N196" s="237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161</v>
      </c>
      <c r="AU196" s="19" t="s">
        <v>83</v>
      </c>
    </row>
    <row r="197" s="2" customFormat="1" ht="21.75" customHeight="1">
      <c r="A197" s="41"/>
      <c r="B197" s="42"/>
      <c r="C197" s="221" t="s">
        <v>7</v>
      </c>
      <c r="D197" s="221" t="s">
        <v>154</v>
      </c>
      <c r="E197" s="222" t="s">
        <v>355</v>
      </c>
      <c r="F197" s="223" t="s">
        <v>356</v>
      </c>
      <c r="G197" s="224" t="s">
        <v>322</v>
      </c>
      <c r="H197" s="225">
        <v>23.350999999999999</v>
      </c>
      <c r="I197" s="226"/>
      <c r="J197" s="227">
        <f>ROUND(I197*H197,2)</f>
        <v>0</v>
      </c>
      <c r="K197" s="223" t="s">
        <v>158</v>
      </c>
      <c r="L197" s="47"/>
      <c r="M197" s="228" t="s">
        <v>21</v>
      </c>
      <c r="N197" s="229" t="s">
        <v>44</v>
      </c>
      <c r="O197" s="8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32" t="s">
        <v>159</v>
      </c>
      <c r="AT197" s="232" t="s">
        <v>154</v>
      </c>
      <c r="AU197" s="232" t="s">
        <v>83</v>
      </c>
      <c r="AY197" s="19" t="s">
        <v>151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9" t="s">
        <v>81</v>
      </c>
      <c r="BK197" s="233">
        <f>ROUND(I197*H197,2)</f>
        <v>0</v>
      </c>
      <c r="BL197" s="19" t="s">
        <v>159</v>
      </c>
      <c r="BM197" s="232" t="s">
        <v>2230</v>
      </c>
    </row>
    <row r="198" s="2" customFormat="1">
      <c r="A198" s="41"/>
      <c r="B198" s="42"/>
      <c r="C198" s="43"/>
      <c r="D198" s="234" t="s">
        <v>161</v>
      </c>
      <c r="E198" s="43"/>
      <c r="F198" s="235" t="s">
        <v>358</v>
      </c>
      <c r="G198" s="43"/>
      <c r="H198" s="43"/>
      <c r="I198" s="139"/>
      <c r="J198" s="43"/>
      <c r="K198" s="43"/>
      <c r="L198" s="47"/>
      <c r="M198" s="236"/>
      <c r="N198" s="237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161</v>
      </c>
      <c r="AU198" s="19" t="s">
        <v>83</v>
      </c>
    </row>
    <row r="199" s="13" customFormat="1">
      <c r="A199" s="13"/>
      <c r="B199" s="238"/>
      <c r="C199" s="239"/>
      <c r="D199" s="234" t="s">
        <v>163</v>
      </c>
      <c r="E199" s="239"/>
      <c r="F199" s="241" t="s">
        <v>2231</v>
      </c>
      <c r="G199" s="239"/>
      <c r="H199" s="242">
        <v>23.350999999999999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83</v>
      </c>
      <c r="AV199" s="13" t="s">
        <v>83</v>
      </c>
      <c r="AW199" s="13" t="s">
        <v>4</v>
      </c>
      <c r="AX199" s="13" t="s">
        <v>81</v>
      </c>
      <c r="AY199" s="248" t="s">
        <v>151</v>
      </c>
    </row>
    <row r="200" s="2" customFormat="1" ht="21.75" customHeight="1">
      <c r="A200" s="41"/>
      <c r="B200" s="42"/>
      <c r="C200" s="221" t="s">
        <v>305</v>
      </c>
      <c r="D200" s="221" t="s">
        <v>154</v>
      </c>
      <c r="E200" s="222" t="s">
        <v>798</v>
      </c>
      <c r="F200" s="223" t="s">
        <v>799</v>
      </c>
      <c r="G200" s="224" t="s">
        <v>322</v>
      </c>
      <c r="H200" s="225">
        <v>0.14599999999999999</v>
      </c>
      <c r="I200" s="226"/>
      <c r="J200" s="227">
        <f>ROUND(I200*H200,2)</f>
        <v>0</v>
      </c>
      <c r="K200" s="223" t="s">
        <v>158</v>
      </c>
      <c r="L200" s="47"/>
      <c r="M200" s="228" t="s">
        <v>21</v>
      </c>
      <c r="N200" s="229" t="s">
        <v>44</v>
      </c>
      <c r="O200" s="8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32" t="s">
        <v>159</v>
      </c>
      <c r="AT200" s="232" t="s">
        <v>154</v>
      </c>
      <c r="AU200" s="232" t="s">
        <v>83</v>
      </c>
      <c r="AY200" s="19" t="s">
        <v>151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9" t="s">
        <v>81</v>
      </c>
      <c r="BK200" s="233">
        <f>ROUND(I200*H200,2)</f>
        <v>0</v>
      </c>
      <c r="BL200" s="19" t="s">
        <v>159</v>
      </c>
      <c r="BM200" s="232" t="s">
        <v>2232</v>
      </c>
    </row>
    <row r="201" s="2" customFormat="1">
      <c r="A201" s="41"/>
      <c r="B201" s="42"/>
      <c r="C201" s="43"/>
      <c r="D201" s="234" t="s">
        <v>161</v>
      </c>
      <c r="E201" s="43"/>
      <c r="F201" s="235" t="s">
        <v>801</v>
      </c>
      <c r="G201" s="43"/>
      <c r="H201" s="43"/>
      <c r="I201" s="139"/>
      <c r="J201" s="43"/>
      <c r="K201" s="43"/>
      <c r="L201" s="47"/>
      <c r="M201" s="236"/>
      <c r="N201" s="237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161</v>
      </c>
      <c r="AU201" s="19" t="s">
        <v>83</v>
      </c>
    </row>
    <row r="202" s="2" customFormat="1" ht="21.75" customHeight="1">
      <c r="A202" s="41"/>
      <c r="B202" s="42"/>
      <c r="C202" s="221" t="s">
        <v>311</v>
      </c>
      <c r="D202" s="221" t="s">
        <v>154</v>
      </c>
      <c r="E202" s="222" t="s">
        <v>361</v>
      </c>
      <c r="F202" s="223" t="s">
        <v>362</v>
      </c>
      <c r="G202" s="224" t="s">
        <v>322</v>
      </c>
      <c r="H202" s="225">
        <v>1.083</v>
      </c>
      <c r="I202" s="226"/>
      <c r="J202" s="227">
        <f>ROUND(I202*H202,2)</f>
        <v>0</v>
      </c>
      <c r="K202" s="223" t="s">
        <v>158</v>
      </c>
      <c r="L202" s="47"/>
      <c r="M202" s="228" t="s">
        <v>21</v>
      </c>
      <c r="N202" s="229" t="s">
        <v>44</v>
      </c>
      <c r="O202" s="8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32" t="s">
        <v>159</v>
      </c>
      <c r="AT202" s="232" t="s">
        <v>154</v>
      </c>
      <c r="AU202" s="232" t="s">
        <v>83</v>
      </c>
      <c r="AY202" s="19" t="s">
        <v>151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9" t="s">
        <v>81</v>
      </c>
      <c r="BK202" s="233">
        <f>ROUND(I202*H202,2)</f>
        <v>0</v>
      </c>
      <c r="BL202" s="19" t="s">
        <v>159</v>
      </c>
      <c r="BM202" s="232" t="s">
        <v>2233</v>
      </c>
    </row>
    <row r="203" s="2" customFormat="1">
      <c r="A203" s="41"/>
      <c r="B203" s="42"/>
      <c r="C203" s="43"/>
      <c r="D203" s="234" t="s">
        <v>161</v>
      </c>
      <c r="E203" s="43"/>
      <c r="F203" s="235" t="s">
        <v>364</v>
      </c>
      <c r="G203" s="43"/>
      <c r="H203" s="43"/>
      <c r="I203" s="139"/>
      <c r="J203" s="43"/>
      <c r="K203" s="43"/>
      <c r="L203" s="47"/>
      <c r="M203" s="236"/>
      <c r="N203" s="237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161</v>
      </c>
      <c r="AU203" s="19" t="s">
        <v>83</v>
      </c>
    </row>
    <row r="204" s="12" customFormat="1" ht="22.8" customHeight="1">
      <c r="A204" s="12"/>
      <c r="B204" s="205"/>
      <c r="C204" s="206"/>
      <c r="D204" s="207" t="s">
        <v>72</v>
      </c>
      <c r="E204" s="219" t="s">
        <v>370</v>
      </c>
      <c r="F204" s="219" t="s">
        <v>371</v>
      </c>
      <c r="G204" s="206"/>
      <c r="H204" s="206"/>
      <c r="I204" s="209"/>
      <c r="J204" s="220">
        <f>BK204</f>
        <v>0</v>
      </c>
      <c r="K204" s="206"/>
      <c r="L204" s="211"/>
      <c r="M204" s="212"/>
      <c r="N204" s="213"/>
      <c r="O204" s="213"/>
      <c r="P204" s="214">
        <f>SUM(P205:P209)</f>
        <v>0</v>
      </c>
      <c r="Q204" s="213"/>
      <c r="R204" s="214">
        <f>SUM(R205:R209)</f>
        <v>0</v>
      </c>
      <c r="S204" s="213"/>
      <c r="T204" s="215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6" t="s">
        <v>81</v>
      </c>
      <c r="AT204" s="217" t="s">
        <v>72</v>
      </c>
      <c r="AU204" s="217" t="s">
        <v>81</v>
      </c>
      <c r="AY204" s="216" t="s">
        <v>151</v>
      </c>
      <c r="BK204" s="218">
        <f>SUM(BK205:BK209)</f>
        <v>0</v>
      </c>
    </row>
    <row r="205" s="2" customFormat="1" ht="21.75" customHeight="1">
      <c r="A205" s="41"/>
      <c r="B205" s="42"/>
      <c r="C205" s="221" t="s">
        <v>319</v>
      </c>
      <c r="D205" s="221" t="s">
        <v>154</v>
      </c>
      <c r="E205" s="222" t="s">
        <v>373</v>
      </c>
      <c r="F205" s="223" t="s">
        <v>374</v>
      </c>
      <c r="G205" s="224" t="s">
        <v>322</v>
      </c>
      <c r="H205" s="225">
        <v>0.221</v>
      </c>
      <c r="I205" s="226"/>
      <c r="J205" s="227">
        <f>ROUND(I205*H205,2)</f>
        <v>0</v>
      </c>
      <c r="K205" s="223" t="s">
        <v>158</v>
      </c>
      <c r="L205" s="47"/>
      <c r="M205" s="228" t="s">
        <v>21</v>
      </c>
      <c r="N205" s="229" t="s">
        <v>44</v>
      </c>
      <c r="O205" s="8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32" t="s">
        <v>159</v>
      </c>
      <c r="AT205" s="232" t="s">
        <v>154</v>
      </c>
      <c r="AU205" s="232" t="s">
        <v>83</v>
      </c>
      <c r="AY205" s="19" t="s">
        <v>151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9" t="s">
        <v>81</v>
      </c>
      <c r="BK205" s="233">
        <f>ROUND(I205*H205,2)</f>
        <v>0</v>
      </c>
      <c r="BL205" s="19" t="s">
        <v>159</v>
      </c>
      <c r="BM205" s="232" t="s">
        <v>2234</v>
      </c>
    </row>
    <row r="206" s="2" customFormat="1">
      <c r="A206" s="41"/>
      <c r="B206" s="42"/>
      <c r="C206" s="43"/>
      <c r="D206" s="234" t="s">
        <v>161</v>
      </c>
      <c r="E206" s="43"/>
      <c r="F206" s="235" t="s">
        <v>376</v>
      </c>
      <c r="G206" s="43"/>
      <c r="H206" s="43"/>
      <c r="I206" s="139"/>
      <c r="J206" s="43"/>
      <c r="K206" s="43"/>
      <c r="L206" s="47"/>
      <c r="M206" s="236"/>
      <c r="N206" s="237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161</v>
      </c>
      <c r="AU206" s="19" t="s">
        <v>83</v>
      </c>
    </row>
    <row r="207" s="2" customFormat="1" ht="16.5" customHeight="1">
      <c r="A207" s="41"/>
      <c r="B207" s="42"/>
      <c r="C207" s="221" t="s">
        <v>327</v>
      </c>
      <c r="D207" s="221" t="s">
        <v>154</v>
      </c>
      <c r="E207" s="222" t="s">
        <v>803</v>
      </c>
      <c r="F207" s="223" t="s">
        <v>804</v>
      </c>
      <c r="G207" s="224" t="s">
        <v>322</v>
      </c>
      <c r="H207" s="225">
        <v>0.20999999999999999</v>
      </c>
      <c r="I207" s="226"/>
      <c r="J207" s="227">
        <f>ROUND(I207*H207,2)</f>
        <v>0</v>
      </c>
      <c r="K207" s="223" t="s">
        <v>158</v>
      </c>
      <c r="L207" s="47"/>
      <c r="M207" s="228" t="s">
        <v>21</v>
      </c>
      <c r="N207" s="229" t="s">
        <v>44</v>
      </c>
      <c r="O207" s="8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32" t="s">
        <v>159</v>
      </c>
      <c r="AT207" s="232" t="s">
        <v>154</v>
      </c>
      <c r="AU207" s="232" t="s">
        <v>83</v>
      </c>
      <c r="AY207" s="19" t="s">
        <v>151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9" t="s">
        <v>81</v>
      </c>
      <c r="BK207" s="233">
        <f>ROUND(I207*H207,2)</f>
        <v>0</v>
      </c>
      <c r="BL207" s="19" t="s">
        <v>159</v>
      </c>
      <c r="BM207" s="232" t="s">
        <v>2235</v>
      </c>
    </row>
    <row r="208" s="2" customFormat="1">
      <c r="A208" s="41"/>
      <c r="B208" s="42"/>
      <c r="C208" s="43"/>
      <c r="D208" s="234" t="s">
        <v>161</v>
      </c>
      <c r="E208" s="43"/>
      <c r="F208" s="235" t="s">
        <v>806</v>
      </c>
      <c r="G208" s="43"/>
      <c r="H208" s="43"/>
      <c r="I208" s="139"/>
      <c r="J208" s="43"/>
      <c r="K208" s="43"/>
      <c r="L208" s="47"/>
      <c r="M208" s="236"/>
      <c r="N208" s="237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161</v>
      </c>
      <c r="AU208" s="19" t="s">
        <v>83</v>
      </c>
    </row>
    <row r="209" s="13" customFormat="1">
      <c r="A209" s="13"/>
      <c r="B209" s="238"/>
      <c r="C209" s="239"/>
      <c r="D209" s="234" t="s">
        <v>163</v>
      </c>
      <c r="E209" s="240" t="s">
        <v>21</v>
      </c>
      <c r="F209" s="241" t="s">
        <v>2236</v>
      </c>
      <c r="G209" s="239"/>
      <c r="H209" s="242">
        <v>0.20999999999999999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163</v>
      </c>
      <c r="AU209" s="248" t="s">
        <v>83</v>
      </c>
      <c r="AV209" s="13" t="s">
        <v>83</v>
      </c>
      <c r="AW209" s="13" t="s">
        <v>35</v>
      </c>
      <c r="AX209" s="13" t="s">
        <v>81</v>
      </c>
      <c r="AY209" s="248" t="s">
        <v>151</v>
      </c>
    </row>
    <row r="210" s="12" customFormat="1" ht="25.92" customHeight="1">
      <c r="A210" s="12"/>
      <c r="B210" s="205"/>
      <c r="C210" s="206"/>
      <c r="D210" s="207" t="s">
        <v>72</v>
      </c>
      <c r="E210" s="208" t="s">
        <v>389</v>
      </c>
      <c r="F210" s="208" t="s">
        <v>390</v>
      </c>
      <c r="G210" s="206"/>
      <c r="H210" s="206"/>
      <c r="I210" s="209"/>
      <c r="J210" s="210">
        <f>BK210</f>
        <v>0</v>
      </c>
      <c r="K210" s="206"/>
      <c r="L210" s="211"/>
      <c r="M210" s="212"/>
      <c r="N210" s="213"/>
      <c r="O210" s="213"/>
      <c r="P210" s="214">
        <f>P211+P254+P263+P266+P491+P508+P519</f>
        <v>0</v>
      </c>
      <c r="Q210" s="213"/>
      <c r="R210" s="214">
        <f>R211+R254+R263+R266+R491+R508+R519</f>
        <v>8.424366550000002</v>
      </c>
      <c r="S210" s="213"/>
      <c r="T210" s="215">
        <f>T211+T254+T263+T266+T491+T508+T519</f>
        <v>0.83735309999999996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6" t="s">
        <v>83</v>
      </c>
      <c r="AT210" s="217" t="s">
        <v>72</v>
      </c>
      <c r="AU210" s="217" t="s">
        <v>73</v>
      </c>
      <c r="AY210" s="216" t="s">
        <v>151</v>
      </c>
      <c r="BK210" s="218">
        <f>BK211+BK254+BK263+BK266+BK491+BK508+BK519</f>
        <v>0</v>
      </c>
    </row>
    <row r="211" s="12" customFormat="1" ht="22.8" customHeight="1">
      <c r="A211" s="12"/>
      <c r="B211" s="205"/>
      <c r="C211" s="206"/>
      <c r="D211" s="207" t="s">
        <v>72</v>
      </c>
      <c r="E211" s="219" t="s">
        <v>391</v>
      </c>
      <c r="F211" s="219" t="s">
        <v>392</v>
      </c>
      <c r="G211" s="206"/>
      <c r="H211" s="206"/>
      <c r="I211" s="209"/>
      <c r="J211" s="220">
        <f>BK211</f>
        <v>0</v>
      </c>
      <c r="K211" s="206"/>
      <c r="L211" s="211"/>
      <c r="M211" s="212"/>
      <c r="N211" s="213"/>
      <c r="O211" s="213"/>
      <c r="P211" s="214">
        <f>SUM(P212:P253)</f>
        <v>0</v>
      </c>
      <c r="Q211" s="213"/>
      <c r="R211" s="214">
        <f>SUM(R212:R253)</f>
        <v>7.2396503400000007</v>
      </c>
      <c r="S211" s="213"/>
      <c r="T211" s="215">
        <f>SUM(T212:T253)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6" t="s">
        <v>83</v>
      </c>
      <c r="AT211" s="217" t="s">
        <v>72</v>
      </c>
      <c r="AU211" s="217" t="s">
        <v>81</v>
      </c>
      <c r="AY211" s="216" t="s">
        <v>151</v>
      </c>
      <c r="BK211" s="218">
        <f>SUM(BK212:BK253)</f>
        <v>0</v>
      </c>
    </row>
    <row r="212" s="2" customFormat="1" ht="21.75" customHeight="1">
      <c r="A212" s="41"/>
      <c r="B212" s="42"/>
      <c r="C212" s="221" t="s">
        <v>333</v>
      </c>
      <c r="D212" s="221" t="s">
        <v>154</v>
      </c>
      <c r="E212" s="222" t="s">
        <v>400</v>
      </c>
      <c r="F212" s="223" t="s">
        <v>401</v>
      </c>
      <c r="G212" s="224" t="s">
        <v>180</v>
      </c>
      <c r="H212" s="225">
        <v>348.35000000000002</v>
      </c>
      <c r="I212" s="226"/>
      <c r="J212" s="227">
        <f>ROUND(I212*H212,2)</f>
        <v>0</v>
      </c>
      <c r="K212" s="223" t="s">
        <v>158</v>
      </c>
      <c r="L212" s="47"/>
      <c r="M212" s="228" t="s">
        <v>21</v>
      </c>
      <c r="N212" s="229" t="s">
        <v>44</v>
      </c>
      <c r="O212" s="8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32" t="s">
        <v>271</v>
      </c>
      <c r="AT212" s="232" t="s">
        <v>154</v>
      </c>
      <c r="AU212" s="232" t="s">
        <v>83</v>
      </c>
      <c r="AY212" s="19" t="s">
        <v>151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9" t="s">
        <v>81</v>
      </c>
      <c r="BK212" s="233">
        <f>ROUND(I212*H212,2)</f>
        <v>0</v>
      </c>
      <c r="BL212" s="19" t="s">
        <v>271</v>
      </c>
      <c r="BM212" s="232" t="s">
        <v>2237</v>
      </c>
    </row>
    <row r="213" s="2" customFormat="1">
      <c r="A213" s="41"/>
      <c r="B213" s="42"/>
      <c r="C213" s="43"/>
      <c r="D213" s="234" t="s">
        <v>161</v>
      </c>
      <c r="E213" s="43"/>
      <c r="F213" s="235" t="s">
        <v>403</v>
      </c>
      <c r="G213" s="43"/>
      <c r="H213" s="43"/>
      <c r="I213" s="139"/>
      <c r="J213" s="43"/>
      <c r="K213" s="43"/>
      <c r="L213" s="47"/>
      <c r="M213" s="236"/>
      <c r="N213" s="237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161</v>
      </c>
      <c r="AU213" s="19" t="s">
        <v>83</v>
      </c>
    </row>
    <row r="214" s="15" customFormat="1">
      <c r="A214" s="15"/>
      <c r="B214" s="260"/>
      <c r="C214" s="261"/>
      <c r="D214" s="234" t="s">
        <v>163</v>
      </c>
      <c r="E214" s="262" t="s">
        <v>21</v>
      </c>
      <c r="F214" s="263" t="s">
        <v>404</v>
      </c>
      <c r="G214" s="261"/>
      <c r="H214" s="262" t="s">
        <v>21</v>
      </c>
      <c r="I214" s="264"/>
      <c r="J214" s="261"/>
      <c r="K214" s="261"/>
      <c r="L214" s="265"/>
      <c r="M214" s="266"/>
      <c r="N214" s="267"/>
      <c r="O214" s="267"/>
      <c r="P214" s="267"/>
      <c r="Q214" s="267"/>
      <c r="R214" s="267"/>
      <c r="S214" s="267"/>
      <c r="T214" s="268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9" t="s">
        <v>163</v>
      </c>
      <c r="AU214" s="269" t="s">
        <v>83</v>
      </c>
      <c r="AV214" s="15" t="s">
        <v>81</v>
      </c>
      <c r="AW214" s="15" t="s">
        <v>35</v>
      </c>
      <c r="AX214" s="15" t="s">
        <v>73</v>
      </c>
      <c r="AY214" s="269" t="s">
        <v>151</v>
      </c>
    </row>
    <row r="215" s="13" customFormat="1">
      <c r="A215" s="13"/>
      <c r="B215" s="238"/>
      <c r="C215" s="239"/>
      <c r="D215" s="234" t="s">
        <v>163</v>
      </c>
      <c r="E215" s="240" t="s">
        <v>21</v>
      </c>
      <c r="F215" s="241" t="s">
        <v>2238</v>
      </c>
      <c r="G215" s="239"/>
      <c r="H215" s="242">
        <v>145.28999999999999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83</v>
      </c>
      <c r="AV215" s="13" t="s">
        <v>83</v>
      </c>
      <c r="AW215" s="13" t="s">
        <v>35</v>
      </c>
      <c r="AX215" s="13" t="s">
        <v>73</v>
      </c>
      <c r="AY215" s="248" t="s">
        <v>151</v>
      </c>
    </row>
    <row r="216" s="13" customFormat="1">
      <c r="A216" s="13"/>
      <c r="B216" s="238"/>
      <c r="C216" s="239"/>
      <c r="D216" s="234" t="s">
        <v>163</v>
      </c>
      <c r="E216" s="240" t="s">
        <v>21</v>
      </c>
      <c r="F216" s="241" t="s">
        <v>2239</v>
      </c>
      <c r="G216" s="239"/>
      <c r="H216" s="242">
        <v>48.810000000000002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163</v>
      </c>
      <c r="AU216" s="248" t="s">
        <v>83</v>
      </c>
      <c r="AV216" s="13" t="s">
        <v>83</v>
      </c>
      <c r="AW216" s="13" t="s">
        <v>35</v>
      </c>
      <c r="AX216" s="13" t="s">
        <v>73</v>
      </c>
      <c r="AY216" s="248" t="s">
        <v>151</v>
      </c>
    </row>
    <row r="217" s="13" customFormat="1">
      <c r="A217" s="13"/>
      <c r="B217" s="238"/>
      <c r="C217" s="239"/>
      <c r="D217" s="234" t="s">
        <v>163</v>
      </c>
      <c r="E217" s="240" t="s">
        <v>21</v>
      </c>
      <c r="F217" s="241" t="s">
        <v>2240</v>
      </c>
      <c r="G217" s="239"/>
      <c r="H217" s="242">
        <v>154.25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163</v>
      </c>
      <c r="AU217" s="248" t="s">
        <v>83</v>
      </c>
      <c r="AV217" s="13" t="s">
        <v>83</v>
      </c>
      <c r="AW217" s="13" t="s">
        <v>35</v>
      </c>
      <c r="AX217" s="13" t="s">
        <v>73</v>
      </c>
      <c r="AY217" s="248" t="s">
        <v>151</v>
      </c>
    </row>
    <row r="218" s="14" customFormat="1">
      <c r="A218" s="14"/>
      <c r="B218" s="249"/>
      <c r="C218" s="250"/>
      <c r="D218" s="234" t="s">
        <v>163</v>
      </c>
      <c r="E218" s="251" t="s">
        <v>21</v>
      </c>
      <c r="F218" s="252" t="s">
        <v>177</v>
      </c>
      <c r="G218" s="250"/>
      <c r="H218" s="253">
        <v>348.35000000000002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163</v>
      </c>
      <c r="AU218" s="259" t="s">
        <v>83</v>
      </c>
      <c r="AV218" s="14" t="s">
        <v>159</v>
      </c>
      <c r="AW218" s="14" t="s">
        <v>35</v>
      </c>
      <c r="AX218" s="14" t="s">
        <v>81</v>
      </c>
      <c r="AY218" s="259" t="s">
        <v>151</v>
      </c>
    </row>
    <row r="219" s="2" customFormat="1" ht="33" customHeight="1">
      <c r="A219" s="41"/>
      <c r="B219" s="42"/>
      <c r="C219" s="281" t="s">
        <v>341</v>
      </c>
      <c r="D219" s="281" t="s">
        <v>407</v>
      </c>
      <c r="E219" s="282" t="s">
        <v>408</v>
      </c>
      <c r="F219" s="283" t="s">
        <v>409</v>
      </c>
      <c r="G219" s="284" t="s">
        <v>180</v>
      </c>
      <c r="H219" s="285">
        <v>355.31700000000001</v>
      </c>
      <c r="I219" s="286"/>
      <c r="J219" s="287">
        <f>ROUND(I219*H219,2)</f>
        <v>0</v>
      </c>
      <c r="K219" s="283" t="s">
        <v>21</v>
      </c>
      <c r="L219" s="288"/>
      <c r="M219" s="289" t="s">
        <v>21</v>
      </c>
      <c r="N219" s="290" t="s">
        <v>44</v>
      </c>
      <c r="O219" s="87"/>
      <c r="P219" s="230">
        <f>O219*H219</f>
        <v>0</v>
      </c>
      <c r="Q219" s="230">
        <v>0.0080199999999999994</v>
      </c>
      <c r="R219" s="230">
        <f>Q219*H219</f>
        <v>2.8496423399999999</v>
      </c>
      <c r="S219" s="230">
        <v>0</v>
      </c>
      <c r="T219" s="23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32" t="s">
        <v>372</v>
      </c>
      <c r="AT219" s="232" t="s">
        <v>407</v>
      </c>
      <c r="AU219" s="232" t="s">
        <v>83</v>
      </c>
      <c r="AY219" s="19" t="s">
        <v>151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9" t="s">
        <v>81</v>
      </c>
      <c r="BK219" s="233">
        <f>ROUND(I219*H219,2)</f>
        <v>0</v>
      </c>
      <c r="BL219" s="19" t="s">
        <v>271</v>
      </c>
      <c r="BM219" s="232" t="s">
        <v>2241</v>
      </c>
    </row>
    <row r="220" s="2" customFormat="1">
      <c r="A220" s="41"/>
      <c r="B220" s="42"/>
      <c r="C220" s="43"/>
      <c r="D220" s="234" t="s">
        <v>161</v>
      </c>
      <c r="E220" s="43"/>
      <c r="F220" s="235" t="s">
        <v>409</v>
      </c>
      <c r="G220" s="43"/>
      <c r="H220" s="43"/>
      <c r="I220" s="139"/>
      <c r="J220" s="43"/>
      <c r="K220" s="43"/>
      <c r="L220" s="47"/>
      <c r="M220" s="236"/>
      <c r="N220" s="237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161</v>
      </c>
      <c r="AU220" s="19" t="s">
        <v>83</v>
      </c>
    </row>
    <row r="221" s="15" customFormat="1">
      <c r="A221" s="15"/>
      <c r="B221" s="260"/>
      <c r="C221" s="261"/>
      <c r="D221" s="234" t="s">
        <v>163</v>
      </c>
      <c r="E221" s="262" t="s">
        <v>21</v>
      </c>
      <c r="F221" s="263" t="s">
        <v>404</v>
      </c>
      <c r="G221" s="261"/>
      <c r="H221" s="262" t="s">
        <v>21</v>
      </c>
      <c r="I221" s="264"/>
      <c r="J221" s="261"/>
      <c r="K221" s="261"/>
      <c r="L221" s="265"/>
      <c r="M221" s="266"/>
      <c r="N221" s="267"/>
      <c r="O221" s="267"/>
      <c r="P221" s="267"/>
      <c r="Q221" s="267"/>
      <c r="R221" s="267"/>
      <c r="S221" s="267"/>
      <c r="T221" s="26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9" t="s">
        <v>163</v>
      </c>
      <c r="AU221" s="269" t="s">
        <v>83</v>
      </c>
      <c r="AV221" s="15" t="s">
        <v>81</v>
      </c>
      <c r="AW221" s="15" t="s">
        <v>35</v>
      </c>
      <c r="AX221" s="15" t="s">
        <v>73</v>
      </c>
      <c r="AY221" s="269" t="s">
        <v>151</v>
      </c>
    </row>
    <row r="222" s="13" customFormat="1">
      <c r="A222" s="13"/>
      <c r="B222" s="238"/>
      <c r="C222" s="239"/>
      <c r="D222" s="234" t="s">
        <v>163</v>
      </c>
      <c r="E222" s="240" t="s">
        <v>21</v>
      </c>
      <c r="F222" s="241" t="s">
        <v>2238</v>
      </c>
      <c r="G222" s="239"/>
      <c r="H222" s="242">
        <v>145.28999999999999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163</v>
      </c>
      <c r="AU222" s="248" t="s">
        <v>83</v>
      </c>
      <c r="AV222" s="13" t="s">
        <v>83</v>
      </c>
      <c r="AW222" s="13" t="s">
        <v>35</v>
      </c>
      <c r="AX222" s="13" t="s">
        <v>73</v>
      </c>
      <c r="AY222" s="248" t="s">
        <v>151</v>
      </c>
    </row>
    <row r="223" s="13" customFormat="1">
      <c r="A223" s="13"/>
      <c r="B223" s="238"/>
      <c r="C223" s="239"/>
      <c r="D223" s="234" t="s">
        <v>163</v>
      </c>
      <c r="E223" s="240" t="s">
        <v>21</v>
      </c>
      <c r="F223" s="241" t="s">
        <v>2239</v>
      </c>
      <c r="G223" s="239"/>
      <c r="H223" s="242">
        <v>48.810000000000002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163</v>
      </c>
      <c r="AU223" s="248" t="s">
        <v>83</v>
      </c>
      <c r="AV223" s="13" t="s">
        <v>83</v>
      </c>
      <c r="AW223" s="13" t="s">
        <v>35</v>
      </c>
      <c r="AX223" s="13" t="s">
        <v>73</v>
      </c>
      <c r="AY223" s="248" t="s">
        <v>151</v>
      </c>
    </row>
    <row r="224" s="13" customFormat="1">
      <c r="A224" s="13"/>
      <c r="B224" s="238"/>
      <c r="C224" s="239"/>
      <c r="D224" s="234" t="s">
        <v>163</v>
      </c>
      <c r="E224" s="240" t="s">
        <v>21</v>
      </c>
      <c r="F224" s="241" t="s">
        <v>2240</v>
      </c>
      <c r="G224" s="239"/>
      <c r="H224" s="242">
        <v>154.25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163</v>
      </c>
      <c r="AU224" s="248" t="s">
        <v>83</v>
      </c>
      <c r="AV224" s="13" t="s">
        <v>83</v>
      </c>
      <c r="AW224" s="13" t="s">
        <v>35</v>
      </c>
      <c r="AX224" s="13" t="s">
        <v>73</v>
      </c>
      <c r="AY224" s="248" t="s">
        <v>151</v>
      </c>
    </row>
    <row r="225" s="14" customFormat="1">
      <c r="A225" s="14"/>
      <c r="B225" s="249"/>
      <c r="C225" s="250"/>
      <c r="D225" s="234" t="s">
        <v>163</v>
      </c>
      <c r="E225" s="251" t="s">
        <v>21</v>
      </c>
      <c r="F225" s="252" t="s">
        <v>177</v>
      </c>
      <c r="G225" s="250"/>
      <c r="H225" s="253">
        <v>348.35000000000002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163</v>
      </c>
      <c r="AU225" s="259" t="s">
        <v>83</v>
      </c>
      <c r="AV225" s="14" t="s">
        <v>159</v>
      </c>
      <c r="AW225" s="14" t="s">
        <v>35</v>
      </c>
      <c r="AX225" s="14" t="s">
        <v>81</v>
      </c>
      <c r="AY225" s="259" t="s">
        <v>151</v>
      </c>
    </row>
    <row r="226" s="13" customFormat="1">
      <c r="A226" s="13"/>
      <c r="B226" s="238"/>
      <c r="C226" s="239"/>
      <c r="D226" s="234" t="s">
        <v>163</v>
      </c>
      <c r="E226" s="239"/>
      <c r="F226" s="241" t="s">
        <v>2242</v>
      </c>
      <c r="G226" s="239"/>
      <c r="H226" s="242">
        <v>355.31700000000001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83</v>
      </c>
      <c r="AV226" s="13" t="s">
        <v>83</v>
      </c>
      <c r="AW226" s="13" t="s">
        <v>4</v>
      </c>
      <c r="AX226" s="13" t="s">
        <v>81</v>
      </c>
      <c r="AY226" s="248" t="s">
        <v>151</v>
      </c>
    </row>
    <row r="227" s="2" customFormat="1" ht="33" customHeight="1">
      <c r="A227" s="41"/>
      <c r="B227" s="42"/>
      <c r="C227" s="281" t="s">
        <v>347</v>
      </c>
      <c r="D227" s="281" t="s">
        <v>407</v>
      </c>
      <c r="E227" s="282" t="s">
        <v>413</v>
      </c>
      <c r="F227" s="283" t="s">
        <v>414</v>
      </c>
      <c r="G227" s="284" t="s">
        <v>180</v>
      </c>
      <c r="H227" s="285">
        <v>355.31700000000001</v>
      </c>
      <c r="I227" s="286"/>
      <c r="J227" s="287">
        <f>ROUND(I227*H227,2)</f>
        <v>0</v>
      </c>
      <c r="K227" s="283" t="s">
        <v>21</v>
      </c>
      <c r="L227" s="288"/>
      <c r="M227" s="289" t="s">
        <v>21</v>
      </c>
      <c r="N227" s="290" t="s">
        <v>44</v>
      </c>
      <c r="O227" s="87"/>
      <c r="P227" s="230">
        <f>O227*H227</f>
        <v>0</v>
      </c>
      <c r="Q227" s="230">
        <v>0.012</v>
      </c>
      <c r="R227" s="230">
        <f>Q227*H227</f>
        <v>4.2638040000000004</v>
      </c>
      <c r="S227" s="230">
        <v>0</v>
      </c>
      <c r="T227" s="23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32" t="s">
        <v>372</v>
      </c>
      <c r="AT227" s="232" t="s">
        <v>407</v>
      </c>
      <c r="AU227" s="232" t="s">
        <v>83</v>
      </c>
      <c r="AY227" s="19" t="s">
        <v>151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9" t="s">
        <v>81</v>
      </c>
      <c r="BK227" s="233">
        <f>ROUND(I227*H227,2)</f>
        <v>0</v>
      </c>
      <c r="BL227" s="19" t="s">
        <v>271</v>
      </c>
      <c r="BM227" s="232" t="s">
        <v>2243</v>
      </c>
    </row>
    <row r="228" s="2" customFormat="1">
      <c r="A228" s="41"/>
      <c r="B228" s="42"/>
      <c r="C228" s="43"/>
      <c r="D228" s="234" t="s">
        <v>161</v>
      </c>
      <c r="E228" s="43"/>
      <c r="F228" s="235" t="s">
        <v>414</v>
      </c>
      <c r="G228" s="43"/>
      <c r="H228" s="43"/>
      <c r="I228" s="139"/>
      <c r="J228" s="43"/>
      <c r="K228" s="43"/>
      <c r="L228" s="47"/>
      <c r="M228" s="236"/>
      <c r="N228" s="237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161</v>
      </c>
      <c r="AU228" s="19" t="s">
        <v>83</v>
      </c>
    </row>
    <row r="229" s="15" customFormat="1">
      <c r="A229" s="15"/>
      <c r="B229" s="260"/>
      <c r="C229" s="261"/>
      <c r="D229" s="234" t="s">
        <v>163</v>
      </c>
      <c r="E229" s="262" t="s">
        <v>21</v>
      </c>
      <c r="F229" s="263" t="s">
        <v>404</v>
      </c>
      <c r="G229" s="261"/>
      <c r="H229" s="262" t="s">
        <v>21</v>
      </c>
      <c r="I229" s="264"/>
      <c r="J229" s="261"/>
      <c r="K229" s="261"/>
      <c r="L229" s="265"/>
      <c r="M229" s="266"/>
      <c r="N229" s="267"/>
      <c r="O229" s="267"/>
      <c r="P229" s="267"/>
      <c r="Q229" s="267"/>
      <c r="R229" s="267"/>
      <c r="S229" s="267"/>
      <c r="T229" s="26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9" t="s">
        <v>163</v>
      </c>
      <c r="AU229" s="269" t="s">
        <v>83</v>
      </c>
      <c r="AV229" s="15" t="s">
        <v>81</v>
      </c>
      <c r="AW229" s="15" t="s">
        <v>35</v>
      </c>
      <c r="AX229" s="15" t="s">
        <v>73</v>
      </c>
      <c r="AY229" s="269" t="s">
        <v>151</v>
      </c>
    </row>
    <row r="230" s="13" customFormat="1">
      <c r="A230" s="13"/>
      <c r="B230" s="238"/>
      <c r="C230" s="239"/>
      <c r="D230" s="234" t="s">
        <v>163</v>
      </c>
      <c r="E230" s="240" t="s">
        <v>21</v>
      </c>
      <c r="F230" s="241" t="s">
        <v>2238</v>
      </c>
      <c r="G230" s="239"/>
      <c r="H230" s="242">
        <v>145.28999999999999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163</v>
      </c>
      <c r="AU230" s="248" t="s">
        <v>83</v>
      </c>
      <c r="AV230" s="13" t="s">
        <v>83</v>
      </c>
      <c r="AW230" s="13" t="s">
        <v>35</v>
      </c>
      <c r="AX230" s="13" t="s">
        <v>73</v>
      </c>
      <c r="AY230" s="248" t="s">
        <v>151</v>
      </c>
    </row>
    <row r="231" s="13" customFormat="1">
      <c r="A231" s="13"/>
      <c r="B231" s="238"/>
      <c r="C231" s="239"/>
      <c r="D231" s="234" t="s">
        <v>163</v>
      </c>
      <c r="E231" s="240" t="s">
        <v>21</v>
      </c>
      <c r="F231" s="241" t="s">
        <v>2239</v>
      </c>
      <c r="G231" s="239"/>
      <c r="H231" s="242">
        <v>48.810000000000002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163</v>
      </c>
      <c r="AU231" s="248" t="s">
        <v>83</v>
      </c>
      <c r="AV231" s="13" t="s">
        <v>83</v>
      </c>
      <c r="AW231" s="13" t="s">
        <v>35</v>
      </c>
      <c r="AX231" s="13" t="s">
        <v>73</v>
      </c>
      <c r="AY231" s="248" t="s">
        <v>151</v>
      </c>
    </row>
    <row r="232" s="13" customFormat="1">
      <c r="A232" s="13"/>
      <c r="B232" s="238"/>
      <c r="C232" s="239"/>
      <c r="D232" s="234" t="s">
        <v>163</v>
      </c>
      <c r="E232" s="240" t="s">
        <v>21</v>
      </c>
      <c r="F232" s="241" t="s">
        <v>2240</v>
      </c>
      <c r="G232" s="239"/>
      <c r="H232" s="242">
        <v>154.25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163</v>
      </c>
      <c r="AU232" s="248" t="s">
        <v>83</v>
      </c>
      <c r="AV232" s="13" t="s">
        <v>83</v>
      </c>
      <c r="AW232" s="13" t="s">
        <v>35</v>
      </c>
      <c r="AX232" s="13" t="s">
        <v>73</v>
      </c>
      <c r="AY232" s="248" t="s">
        <v>151</v>
      </c>
    </row>
    <row r="233" s="14" customFormat="1">
      <c r="A233" s="14"/>
      <c r="B233" s="249"/>
      <c r="C233" s="250"/>
      <c r="D233" s="234" t="s">
        <v>163</v>
      </c>
      <c r="E233" s="251" t="s">
        <v>21</v>
      </c>
      <c r="F233" s="252" t="s">
        <v>177</v>
      </c>
      <c r="G233" s="250"/>
      <c r="H233" s="253">
        <v>348.35000000000002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163</v>
      </c>
      <c r="AU233" s="259" t="s">
        <v>83</v>
      </c>
      <c r="AV233" s="14" t="s">
        <v>159</v>
      </c>
      <c r="AW233" s="14" t="s">
        <v>35</v>
      </c>
      <c r="AX233" s="14" t="s">
        <v>81</v>
      </c>
      <c r="AY233" s="259" t="s">
        <v>151</v>
      </c>
    </row>
    <row r="234" s="13" customFormat="1">
      <c r="A234" s="13"/>
      <c r="B234" s="238"/>
      <c r="C234" s="239"/>
      <c r="D234" s="234" t="s">
        <v>163</v>
      </c>
      <c r="E234" s="239"/>
      <c r="F234" s="241" t="s">
        <v>2242</v>
      </c>
      <c r="G234" s="239"/>
      <c r="H234" s="242">
        <v>355.31700000000001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163</v>
      </c>
      <c r="AU234" s="248" t="s">
        <v>83</v>
      </c>
      <c r="AV234" s="13" t="s">
        <v>83</v>
      </c>
      <c r="AW234" s="13" t="s">
        <v>4</v>
      </c>
      <c r="AX234" s="13" t="s">
        <v>81</v>
      </c>
      <c r="AY234" s="248" t="s">
        <v>151</v>
      </c>
    </row>
    <row r="235" s="2" customFormat="1" ht="21.75" customHeight="1">
      <c r="A235" s="41"/>
      <c r="B235" s="42"/>
      <c r="C235" s="221" t="s">
        <v>354</v>
      </c>
      <c r="D235" s="221" t="s">
        <v>154</v>
      </c>
      <c r="E235" s="222" t="s">
        <v>427</v>
      </c>
      <c r="F235" s="223" t="s">
        <v>428</v>
      </c>
      <c r="G235" s="224" t="s">
        <v>180</v>
      </c>
      <c r="H235" s="225">
        <v>10.016</v>
      </c>
      <c r="I235" s="226"/>
      <c r="J235" s="227">
        <f>ROUND(I235*H235,2)</f>
        <v>0</v>
      </c>
      <c r="K235" s="223" t="s">
        <v>158</v>
      </c>
      <c r="L235" s="47"/>
      <c r="M235" s="228" t="s">
        <v>21</v>
      </c>
      <c r="N235" s="229" t="s">
        <v>44</v>
      </c>
      <c r="O235" s="8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32" t="s">
        <v>271</v>
      </c>
      <c r="AT235" s="232" t="s">
        <v>154</v>
      </c>
      <c r="AU235" s="232" t="s">
        <v>83</v>
      </c>
      <c r="AY235" s="19" t="s">
        <v>151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9" t="s">
        <v>81</v>
      </c>
      <c r="BK235" s="233">
        <f>ROUND(I235*H235,2)</f>
        <v>0</v>
      </c>
      <c r="BL235" s="19" t="s">
        <v>271</v>
      </c>
      <c r="BM235" s="232" t="s">
        <v>2244</v>
      </c>
    </row>
    <row r="236" s="2" customFormat="1">
      <c r="A236" s="41"/>
      <c r="B236" s="42"/>
      <c r="C236" s="43"/>
      <c r="D236" s="234" t="s">
        <v>161</v>
      </c>
      <c r="E236" s="43"/>
      <c r="F236" s="235" t="s">
        <v>430</v>
      </c>
      <c r="G236" s="43"/>
      <c r="H236" s="43"/>
      <c r="I236" s="139"/>
      <c r="J236" s="43"/>
      <c r="K236" s="43"/>
      <c r="L236" s="47"/>
      <c r="M236" s="236"/>
      <c r="N236" s="237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161</v>
      </c>
      <c r="AU236" s="19" t="s">
        <v>83</v>
      </c>
    </row>
    <row r="237" s="13" customFormat="1">
      <c r="A237" s="13"/>
      <c r="B237" s="238"/>
      <c r="C237" s="239"/>
      <c r="D237" s="234" t="s">
        <v>163</v>
      </c>
      <c r="E237" s="240" t="s">
        <v>21</v>
      </c>
      <c r="F237" s="241" t="s">
        <v>2245</v>
      </c>
      <c r="G237" s="239"/>
      <c r="H237" s="242">
        <v>6.9089999999999998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163</v>
      </c>
      <c r="AU237" s="248" t="s">
        <v>83</v>
      </c>
      <c r="AV237" s="13" t="s">
        <v>83</v>
      </c>
      <c r="AW237" s="13" t="s">
        <v>35</v>
      </c>
      <c r="AX237" s="13" t="s">
        <v>73</v>
      </c>
      <c r="AY237" s="248" t="s">
        <v>151</v>
      </c>
    </row>
    <row r="238" s="13" customFormat="1">
      <c r="A238" s="13"/>
      <c r="B238" s="238"/>
      <c r="C238" s="239"/>
      <c r="D238" s="234" t="s">
        <v>163</v>
      </c>
      <c r="E238" s="240" t="s">
        <v>21</v>
      </c>
      <c r="F238" s="241" t="s">
        <v>2246</v>
      </c>
      <c r="G238" s="239"/>
      <c r="H238" s="242">
        <v>3.1070000000000002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163</v>
      </c>
      <c r="AU238" s="248" t="s">
        <v>83</v>
      </c>
      <c r="AV238" s="13" t="s">
        <v>83</v>
      </c>
      <c r="AW238" s="13" t="s">
        <v>35</v>
      </c>
      <c r="AX238" s="13" t="s">
        <v>73</v>
      </c>
      <c r="AY238" s="248" t="s">
        <v>151</v>
      </c>
    </row>
    <row r="239" s="14" customFormat="1">
      <c r="A239" s="14"/>
      <c r="B239" s="249"/>
      <c r="C239" s="250"/>
      <c r="D239" s="234" t="s">
        <v>163</v>
      </c>
      <c r="E239" s="251" t="s">
        <v>21</v>
      </c>
      <c r="F239" s="252" t="s">
        <v>177</v>
      </c>
      <c r="G239" s="250"/>
      <c r="H239" s="253">
        <v>10.016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9" t="s">
        <v>163</v>
      </c>
      <c r="AU239" s="259" t="s">
        <v>83</v>
      </c>
      <c r="AV239" s="14" t="s">
        <v>159</v>
      </c>
      <c r="AW239" s="14" t="s">
        <v>35</v>
      </c>
      <c r="AX239" s="14" t="s">
        <v>81</v>
      </c>
      <c r="AY239" s="259" t="s">
        <v>151</v>
      </c>
    </row>
    <row r="240" s="2" customFormat="1" ht="33" customHeight="1">
      <c r="A240" s="41"/>
      <c r="B240" s="42"/>
      <c r="C240" s="281" t="s">
        <v>360</v>
      </c>
      <c r="D240" s="281" t="s">
        <v>407</v>
      </c>
      <c r="E240" s="282" t="s">
        <v>413</v>
      </c>
      <c r="F240" s="283" t="s">
        <v>414</v>
      </c>
      <c r="G240" s="284" t="s">
        <v>180</v>
      </c>
      <c r="H240" s="285">
        <v>10.517</v>
      </c>
      <c r="I240" s="286"/>
      <c r="J240" s="287">
        <f>ROUND(I240*H240,2)</f>
        <v>0</v>
      </c>
      <c r="K240" s="283" t="s">
        <v>21</v>
      </c>
      <c r="L240" s="288"/>
      <c r="M240" s="289" t="s">
        <v>21</v>
      </c>
      <c r="N240" s="290" t="s">
        <v>44</v>
      </c>
      <c r="O240" s="87"/>
      <c r="P240" s="230">
        <f>O240*H240</f>
        <v>0</v>
      </c>
      <c r="Q240" s="230">
        <v>0.012</v>
      </c>
      <c r="R240" s="230">
        <f>Q240*H240</f>
        <v>0.12620399999999998</v>
      </c>
      <c r="S240" s="230">
        <v>0</v>
      </c>
      <c r="T240" s="231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32" t="s">
        <v>372</v>
      </c>
      <c r="AT240" s="232" t="s">
        <v>407</v>
      </c>
      <c r="AU240" s="232" t="s">
        <v>83</v>
      </c>
      <c r="AY240" s="19" t="s">
        <v>151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9" t="s">
        <v>81</v>
      </c>
      <c r="BK240" s="233">
        <f>ROUND(I240*H240,2)</f>
        <v>0</v>
      </c>
      <c r="BL240" s="19" t="s">
        <v>271</v>
      </c>
      <c r="BM240" s="232" t="s">
        <v>2247</v>
      </c>
    </row>
    <row r="241" s="2" customFormat="1">
      <c r="A241" s="41"/>
      <c r="B241" s="42"/>
      <c r="C241" s="43"/>
      <c r="D241" s="234" t="s">
        <v>161</v>
      </c>
      <c r="E241" s="43"/>
      <c r="F241" s="235" t="s">
        <v>414</v>
      </c>
      <c r="G241" s="43"/>
      <c r="H241" s="43"/>
      <c r="I241" s="139"/>
      <c r="J241" s="43"/>
      <c r="K241" s="43"/>
      <c r="L241" s="47"/>
      <c r="M241" s="236"/>
      <c r="N241" s="237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161</v>
      </c>
      <c r="AU241" s="19" t="s">
        <v>83</v>
      </c>
    </row>
    <row r="242" s="13" customFormat="1">
      <c r="A242" s="13"/>
      <c r="B242" s="238"/>
      <c r="C242" s="239"/>
      <c r="D242" s="234" t="s">
        <v>163</v>
      </c>
      <c r="E242" s="240" t="s">
        <v>21</v>
      </c>
      <c r="F242" s="241" t="s">
        <v>2245</v>
      </c>
      <c r="G242" s="239"/>
      <c r="H242" s="242">
        <v>6.9089999999999998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163</v>
      </c>
      <c r="AU242" s="248" t="s">
        <v>83</v>
      </c>
      <c r="AV242" s="13" t="s">
        <v>83</v>
      </c>
      <c r="AW242" s="13" t="s">
        <v>35</v>
      </c>
      <c r="AX242" s="13" t="s">
        <v>73</v>
      </c>
      <c r="AY242" s="248" t="s">
        <v>151</v>
      </c>
    </row>
    <row r="243" s="13" customFormat="1">
      <c r="A243" s="13"/>
      <c r="B243" s="238"/>
      <c r="C243" s="239"/>
      <c r="D243" s="234" t="s">
        <v>163</v>
      </c>
      <c r="E243" s="240" t="s">
        <v>21</v>
      </c>
      <c r="F243" s="241" t="s">
        <v>2246</v>
      </c>
      <c r="G243" s="239"/>
      <c r="H243" s="242">
        <v>3.1070000000000002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163</v>
      </c>
      <c r="AU243" s="248" t="s">
        <v>83</v>
      </c>
      <c r="AV243" s="13" t="s">
        <v>83</v>
      </c>
      <c r="AW243" s="13" t="s">
        <v>35</v>
      </c>
      <c r="AX243" s="13" t="s">
        <v>73</v>
      </c>
      <c r="AY243" s="248" t="s">
        <v>151</v>
      </c>
    </row>
    <row r="244" s="14" customFormat="1">
      <c r="A244" s="14"/>
      <c r="B244" s="249"/>
      <c r="C244" s="250"/>
      <c r="D244" s="234" t="s">
        <v>163</v>
      </c>
      <c r="E244" s="251" t="s">
        <v>21</v>
      </c>
      <c r="F244" s="252" t="s">
        <v>177</v>
      </c>
      <c r="G244" s="250"/>
      <c r="H244" s="253">
        <v>10.016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163</v>
      </c>
      <c r="AU244" s="259" t="s">
        <v>83</v>
      </c>
      <c r="AV244" s="14" t="s">
        <v>159</v>
      </c>
      <c r="AW244" s="14" t="s">
        <v>35</v>
      </c>
      <c r="AX244" s="14" t="s">
        <v>81</v>
      </c>
      <c r="AY244" s="259" t="s">
        <v>151</v>
      </c>
    </row>
    <row r="245" s="13" customFormat="1">
      <c r="A245" s="13"/>
      <c r="B245" s="238"/>
      <c r="C245" s="239"/>
      <c r="D245" s="234" t="s">
        <v>163</v>
      </c>
      <c r="E245" s="239"/>
      <c r="F245" s="241" t="s">
        <v>2248</v>
      </c>
      <c r="G245" s="239"/>
      <c r="H245" s="242">
        <v>10.517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163</v>
      </c>
      <c r="AU245" s="248" t="s">
        <v>83</v>
      </c>
      <c r="AV245" s="13" t="s">
        <v>83</v>
      </c>
      <c r="AW245" s="13" t="s">
        <v>4</v>
      </c>
      <c r="AX245" s="13" t="s">
        <v>81</v>
      </c>
      <c r="AY245" s="248" t="s">
        <v>151</v>
      </c>
    </row>
    <row r="246" s="2" customFormat="1" ht="21.75" customHeight="1">
      <c r="A246" s="41"/>
      <c r="B246" s="42"/>
      <c r="C246" s="221" t="s">
        <v>365</v>
      </c>
      <c r="D246" s="221" t="s">
        <v>154</v>
      </c>
      <c r="E246" s="222" t="s">
        <v>460</v>
      </c>
      <c r="F246" s="223" t="s">
        <v>461</v>
      </c>
      <c r="G246" s="224" t="s">
        <v>322</v>
      </c>
      <c r="H246" s="225">
        <v>7.2400000000000002</v>
      </c>
      <c r="I246" s="226"/>
      <c r="J246" s="227">
        <f>ROUND(I246*H246,2)</f>
        <v>0</v>
      </c>
      <c r="K246" s="223" t="s">
        <v>158</v>
      </c>
      <c r="L246" s="47"/>
      <c r="M246" s="228" t="s">
        <v>21</v>
      </c>
      <c r="N246" s="229" t="s">
        <v>44</v>
      </c>
      <c r="O246" s="8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32" t="s">
        <v>271</v>
      </c>
      <c r="AT246" s="232" t="s">
        <v>154</v>
      </c>
      <c r="AU246" s="232" t="s">
        <v>83</v>
      </c>
      <c r="AY246" s="19" t="s">
        <v>151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9" t="s">
        <v>81</v>
      </c>
      <c r="BK246" s="233">
        <f>ROUND(I246*H246,2)</f>
        <v>0</v>
      </c>
      <c r="BL246" s="19" t="s">
        <v>271</v>
      </c>
      <c r="BM246" s="232" t="s">
        <v>2249</v>
      </c>
    </row>
    <row r="247" s="2" customFormat="1">
      <c r="A247" s="41"/>
      <c r="B247" s="42"/>
      <c r="C247" s="43"/>
      <c r="D247" s="234" t="s">
        <v>161</v>
      </c>
      <c r="E247" s="43"/>
      <c r="F247" s="235" t="s">
        <v>463</v>
      </c>
      <c r="G247" s="43"/>
      <c r="H247" s="43"/>
      <c r="I247" s="139"/>
      <c r="J247" s="43"/>
      <c r="K247" s="43"/>
      <c r="L247" s="47"/>
      <c r="M247" s="236"/>
      <c r="N247" s="237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161</v>
      </c>
      <c r="AU247" s="19" t="s">
        <v>83</v>
      </c>
    </row>
    <row r="248" s="2" customFormat="1" ht="21.75" customHeight="1">
      <c r="A248" s="41"/>
      <c r="B248" s="42"/>
      <c r="C248" s="221" t="s">
        <v>372</v>
      </c>
      <c r="D248" s="221" t="s">
        <v>154</v>
      </c>
      <c r="E248" s="222" t="s">
        <v>465</v>
      </c>
      <c r="F248" s="223" t="s">
        <v>466</v>
      </c>
      <c r="G248" s="224" t="s">
        <v>322</v>
      </c>
      <c r="H248" s="225">
        <v>7.2400000000000002</v>
      </c>
      <c r="I248" s="226"/>
      <c r="J248" s="227">
        <f>ROUND(I248*H248,2)</f>
        <v>0</v>
      </c>
      <c r="K248" s="223" t="s">
        <v>158</v>
      </c>
      <c r="L248" s="47"/>
      <c r="M248" s="228" t="s">
        <v>21</v>
      </c>
      <c r="N248" s="229" t="s">
        <v>44</v>
      </c>
      <c r="O248" s="8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32" t="s">
        <v>271</v>
      </c>
      <c r="AT248" s="232" t="s">
        <v>154</v>
      </c>
      <c r="AU248" s="232" t="s">
        <v>83</v>
      </c>
      <c r="AY248" s="19" t="s">
        <v>151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9" t="s">
        <v>81</v>
      </c>
      <c r="BK248" s="233">
        <f>ROUND(I248*H248,2)</f>
        <v>0</v>
      </c>
      <c r="BL248" s="19" t="s">
        <v>271</v>
      </c>
      <c r="BM248" s="232" t="s">
        <v>2250</v>
      </c>
    </row>
    <row r="249" s="2" customFormat="1">
      <c r="A249" s="41"/>
      <c r="B249" s="42"/>
      <c r="C249" s="43"/>
      <c r="D249" s="234" t="s">
        <v>161</v>
      </c>
      <c r="E249" s="43"/>
      <c r="F249" s="235" t="s">
        <v>468</v>
      </c>
      <c r="G249" s="43"/>
      <c r="H249" s="43"/>
      <c r="I249" s="139"/>
      <c r="J249" s="43"/>
      <c r="K249" s="43"/>
      <c r="L249" s="47"/>
      <c r="M249" s="236"/>
      <c r="N249" s="237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161</v>
      </c>
      <c r="AU249" s="19" t="s">
        <v>83</v>
      </c>
    </row>
    <row r="250" s="13" customFormat="1">
      <c r="A250" s="13"/>
      <c r="B250" s="238"/>
      <c r="C250" s="239"/>
      <c r="D250" s="234" t="s">
        <v>163</v>
      </c>
      <c r="E250" s="240" t="s">
        <v>21</v>
      </c>
      <c r="F250" s="241" t="s">
        <v>2251</v>
      </c>
      <c r="G250" s="239"/>
      <c r="H250" s="242">
        <v>7.2400000000000002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163</v>
      </c>
      <c r="AU250" s="248" t="s">
        <v>83</v>
      </c>
      <c r="AV250" s="13" t="s">
        <v>83</v>
      </c>
      <c r="AW250" s="13" t="s">
        <v>35</v>
      </c>
      <c r="AX250" s="13" t="s">
        <v>81</v>
      </c>
      <c r="AY250" s="248" t="s">
        <v>151</v>
      </c>
    </row>
    <row r="251" s="2" customFormat="1" ht="21.75" customHeight="1">
      <c r="A251" s="41"/>
      <c r="B251" s="42"/>
      <c r="C251" s="221" t="s">
        <v>377</v>
      </c>
      <c r="D251" s="221" t="s">
        <v>154</v>
      </c>
      <c r="E251" s="222" t="s">
        <v>471</v>
      </c>
      <c r="F251" s="223" t="s">
        <v>472</v>
      </c>
      <c r="G251" s="224" t="s">
        <v>322</v>
      </c>
      <c r="H251" s="225">
        <v>7.2400000000000002</v>
      </c>
      <c r="I251" s="226"/>
      <c r="J251" s="227">
        <f>ROUND(I251*H251,2)</f>
        <v>0</v>
      </c>
      <c r="K251" s="223" t="s">
        <v>158</v>
      </c>
      <c r="L251" s="47"/>
      <c r="M251" s="228" t="s">
        <v>21</v>
      </c>
      <c r="N251" s="229" t="s">
        <v>44</v>
      </c>
      <c r="O251" s="8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32" t="s">
        <v>271</v>
      </c>
      <c r="AT251" s="232" t="s">
        <v>154</v>
      </c>
      <c r="AU251" s="232" t="s">
        <v>83</v>
      </c>
      <c r="AY251" s="19" t="s">
        <v>151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9" t="s">
        <v>81</v>
      </c>
      <c r="BK251" s="233">
        <f>ROUND(I251*H251,2)</f>
        <v>0</v>
      </c>
      <c r="BL251" s="19" t="s">
        <v>271</v>
      </c>
      <c r="BM251" s="232" t="s">
        <v>2252</v>
      </c>
    </row>
    <row r="252" s="2" customFormat="1">
      <c r="A252" s="41"/>
      <c r="B252" s="42"/>
      <c r="C252" s="43"/>
      <c r="D252" s="234" t="s">
        <v>161</v>
      </c>
      <c r="E252" s="43"/>
      <c r="F252" s="235" t="s">
        <v>474</v>
      </c>
      <c r="G252" s="43"/>
      <c r="H252" s="43"/>
      <c r="I252" s="139"/>
      <c r="J252" s="43"/>
      <c r="K252" s="43"/>
      <c r="L252" s="47"/>
      <c r="M252" s="236"/>
      <c r="N252" s="237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161</v>
      </c>
      <c r="AU252" s="19" t="s">
        <v>83</v>
      </c>
    </row>
    <row r="253" s="13" customFormat="1">
      <c r="A253" s="13"/>
      <c r="B253" s="238"/>
      <c r="C253" s="239"/>
      <c r="D253" s="234" t="s">
        <v>163</v>
      </c>
      <c r="E253" s="240" t="s">
        <v>21</v>
      </c>
      <c r="F253" s="241" t="s">
        <v>2253</v>
      </c>
      <c r="G253" s="239"/>
      <c r="H253" s="242">
        <v>7.2400000000000002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163</v>
      </c>
      <c r="AU253" s="248" t="s">
        <v>83</v>
      </c>
      <c r="AV253" s="13" t="s">
        <v>83</v>
      </c>
      <c r="AW253" s="13" t="s">
        <v>35</v>
      </c>
      <c r="AX253" s="13" t="s">
        <v>81</v>
      </c>
      <c r="AY253" s="248" t="s">
        <v>151</v>
      </c>
    </row>
    <row r="254" s="12" customFormat="1" ht="22.8" customHeight="1">
      <c r="A254" s="12"/>
      <c r="B254" s="205"/>
      <c r="C254" s="206"/>
      <c r="D254" s="207" t="s">
        <v>72</v>
      </c>
      <c r="E254" s="219" t="s">
        <v>476</v>
      </c>
      <c r="F254" s="219" t="s">
        <v>477</v>
      </c>
      <c r="G254" s="206"/>
      <c r="H254" s="206"/>
      <c r="I254" s="209"/>
      <c r="J254" s="220">
        <f>BK254</f>
        <v>0</v>
      </c>
      <c r="K254" s="206"/>
      <c r="L254" s="211"/>
      <c r="M254" s="212"/>
      <c r="N254" s="213"/>
      <c r="O254" s="213"/>
      <c r="P254" s="214">
        <f>SUM(P255:P262)</f>
        <v>0</v>
      </c>
      <c r="Q254" s="213"/>
      <c r="R254" s="214">
        <f>SUM(R255:R262)</f>
        <v>0.00020000000000000001</v>
      </c>
      <c r="S254" s="213"/>
      <c r="T254" s="215">
        <f>SUM(T255:T262)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6" t="s">
        <v>83</v>
      </c>
      <c r="AT254" s="217" t="s">
        <v>72</v>
      </c>
      <c r="AU254" s="217" t="s">
        <v>81</v>
      </c>
      <c r="AY254" s="216" t="s">
        <v>151</v>
      </c>
      <c r="BK254" s="218">
        <f>SUM(BK255:BK262)</f>
        <v>0</v>
      </c>
    </row>
    <row r="255" s="2" customFormat="1" ht="16.5" customHeight="1">
      <c r="A255" s="41"/>
      <c r="B255" s="42"/>
      <c r="C255" s="221" t="s">
        <v>383</v>
      </c>
      <c r="D255" s="221" t="s">
        <v>154</v>
      </c>
      <c r="E255" s="222" t="s">
        <v>479</v>
      </c>
      <c r="F255" s="223" t="s">
        <v>480</v>
      </c>
      <c r="G255" s="224" t="s">
        <v>157</v>
      </c>
      <c r="H255" s="225">
        <v>2</v>
      </c>
      <c r="I255" s="226"/>
      <c r="J255" s="227">
        <f>ROUND(I255*H255,2)</f>
        <v>0</v>
      </c>
      <c r="K255" s="223" t="s">
        <v>21</v>
      </c>
      <c r="L255" s="47"/>
      <c r="M255" s="228" t="s">
        <v>21</v>
      </c>
      <c r="N255" s="229" t="s">
        <v>44</v>
      </c>
      <c r="O255" s="8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32" t="s">
        <v>271</v>
      </c>
      <c r="AT255" s="232" t="s">
        <v>154</v>
      </c>
      <c r="AU255" s="232" t="s">
        <v>83</v>
      </c>
      <c r="AY255" s="19" t="s">
        <v>151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9" t="s">
        <v>81</v>
      </c>
      <c r="BK255" s="233">
        <f>ROUND(I255*H255,2)</f>
        <v>0</v>
      </c>
      <c r="BL255" s="19" t="s">
        <v>271</v>
      </c>
      <c r="BM255" s="232" t="s">
        <v>2254</v>
      </c>
    </row>
    <row r="256" s="2" customFormat="1">
      <c r="A256" s="41"/>
      <c r="B256" s="42"/>
      <c r="C256" s="43"/>
      <c r="D256" s="234" t="s">
        <v>161</v>
      </c>
      <c r="E256" s="43"/>
      <c r="F256" s="235" t="s">
        <v>482</v>
      </c>
      <c r="G256" s="43"/>
      <c r="H256" s="43"/>
      <c r="I256" s="139"/>
      <c r="J256" s="43"/>
      <c r="K256" s="43"/>
      <c r="L256" s="47"/>
      <c r="M256" s="236"/>
      <c r="N256" s="237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161</v>
      </c>
      <c r="AU256" s="19" t="s">
        <v>83</v>
      </c>
    </row>
    <row r="257" s="13" customFormat="1">
      <c r="A257" s="13"/>
      <c r="B257" s="238"/>
      <c r="C257" s="239"/>
      <c r="D257" s="234" t="s">
        <v>163</v>
      </c>
      <c r="E257" s="240" t="s">
        <v>21</v>
      </c>
      <c r="F257" s="241" t="s">
        <v>2255</v>
      </c>
      <c r="G257" s="239"/>
      <c r="H257" s="242">
        <v>2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163</v>
      </c>
      <c r="AU257" s="248" t="s">
        <v>83</v>
      </c>
      <c r="AV257" s="13" t="s">
        <v>83</v>
      </c>
      <c r="AW257" s="13" t="s">
        <v>35</v>
      </c>
      <c r="AX257" s="13" t="s">
        <v>73</v>
      </c>
      <c r="AY257" s="248" t="s">
        <v>151</v>
      </c>
    </row>
    <row r="258" s="14" customFormat="1">
      <c r="A258" s="14"/>
      <c r="B258" s="249"/>
      <c r="C258" s="250"/>
      <c r="D258" s="234" t="s">
        <v>163</v>
      </c>
      <c r="E258" s="251" t="s">
        <v>21</v>
      </c>
      <c r="F258" s="252" t="s">
        <v>177</v>
      </c>
      <c r="G258" s="250"/>
      <c r="H258" s="253">
        <v>2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163</v>
      </c>
      <c r="AU258" s="259" t="s">
        <v>83</v>
      </c>
      <c r="AV258" s="14" t="s">
        <v>159</v>
      </c>
      <c r="AW258" s="14" t="s">
        <v>35</v>
      </c>
      <c r="AX258" s="14" t="s">
        <v>81</v>
      </c>
      <c r="AY258" s="259" t="s">
        <v>151</v>
      </c>
    </row>
    <row r="259" s="2" customFormat="1" ht="33" customHeight="1">
      <c r="A259" s="41"/>
      <c r="B259" s="42"/>
      <c r="C259" s="221" t="s">
        <v>393</v>
      </c>
      <c r="D259" s="221" t="s">
        <v>154</v>
      </c>
      <c r="E259" s="222" t="s">
        <v>485</v>
      </c>
      <c r="F259" s="223" t="s">
        <v>486</v>
      </c>
      <c r="G259" s="224" t="s">
        <v>157</v>
      </c>
      <c r="H259" s="225">
        <v>2</v>
      </c>
      <c r="I259" s="226"/>
      <c r="J259" s="227">
        <f>ROUND(I259*H259,2)</f>
        <v>0</v>
      </c>
      <c r="K259" s="223" t="s">
        <v>21</v>
      </c>
      <c r="L259" s="47"/>
      <c r="M259" s="228" t="s">
        <v>21</v>
      </c>
      <c r="N259" s="229" t="s">
        <v>44</v>
      </c>
      <c r="O259" s="87"/>
      <c r="P259" s="230">
        <f>O259*H259</f>
        <v>0</v>
      </c>
      <c r="Q259" s="230">
        <v>0.00010000000000000001</v>
      </c>
      <c r="R259" s="230">
        <f>Q259*H259</f>
        <v>0.00020000000000000001</v>
      </c>
      <c r="S259" s="230">
        <v>0</v>
      </c>
      <c r="T259" s="23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32" t="s">
        <v>271</v>
      </c>
      <c r="AT259" s="232" t="s">
        <v>154</v>
      </c>
      <c r="AU259" s="232" t="s">
        <v>83</v>
      </c>
      <c r="AY259" s="19" t="s">
        <v>151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9" t="s">
        <v>81</v>
      </c>
      <c r="BK259" s="233">
        <f>ROUND(I259*H259,2)</f>
        <v>0</v>
      </c>
      <c r="BL259" s="19" t="s">
        <v>271</v>
      </c>
      <c r="BM259" s="232" t="s">
        <v>2256</v>
      </c>
    </row>
    <row r="260" s="2" customFormat="1">
      <c r="A260" s="41"/>
      <c r="B260" s="42"/>
      <c r="C260" s="43"/>
      <c r="D260" s="234" t="s">
        <v>161</v>
      </c>
      <c r="E260" s="43"/>
      <c r="F260" s="235" t="s">
        <v>486</v>
      </c>
      <c r="G260" s="43"/>
      <c r="H260" s="43"/>
      <c r="I260" s="139"/>
      <c r="J260" s="43"/>
      <c r="K260" s="43"/>
      <c r="L260" s="47"/>
      <c r="M260" s="236"/>
      <c r="N260" s="237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161</v>
      </c>
      <c r="AU260" s="19" t="s">
        <v>83</v>
      </c>
    </row>
    <row r="261" s="13" customFormat="1">
      <c r="A261" s="13"/>
      <c r="B261" s="238"/>
      <c r="C261" s="239"/>
      <c r="D261" s="234" t="s">
        <v>163</v>
      </c>
      <c r="E261" s="240" t="s">
        <v>21</v>
      </c>
      <c r="F261" s="241" t="s">
        <v>2257</v>
      </c>
      <c r="G261" s="239"/>
      <c r="H261" s="242">
        <v>2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163</v>
      </c>
      <c r="AU261" s="248" t="s">
        <v>83</v>
      </c>
      <c r="AV261" s="13" t="s">
        <v>83</v>
      </c>
      <c r="AW261" s="13" t="s">
        <v>35</v>
      </c>
      <c r="AX261" s="13" t="s">
        <v>73</v>
      </c>
      <c r="AY261" s="248" t="s">
        <v>151</v>
      </c>
    </row>
    <row r="262" s="14" customFormat="1">
      <c r="A262" s="14"/>
      <c r="B262" s="249"/>
      <c r="C262" s="250"/>
      <c r="D262" s="234" t="s">
        <v>163</v>
      </c>
      <c r="E262" s="251" t="s">
        <v>21</v>
      </c>
      <c r="F262" s="252" t="s">
        <v>177</v>
      </c>
      <c r="G262" s="250"/>
      <c r="H262" s="253">
        <v>2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9" t="s">
        <v>163</v>
      </c>
      <c r="AU262" s="259" t="s">
        <v>83</v>
      </c>
      <c r="AV262" s="14" t="s">
        <v>159</v>
      </c>
      <c r="AW262" s="14" t="s">
        <v>35</v>
      </c>
      <c r="AX262" s="14" t="s">
        <v>81</v>
      </c>
      <c r="AY262" s="259" t="s">
        <v>151</v>
      </c>
    </row>
    <row r="263" s="12" customFormat="1" ht="22.8" customHeight="1">
      <c r="A263" s="12"/>
      <c r="B263" s="205"/>
      <c r="C263" s="206"/>
      <c r="D263" s="207" t="s">
        <v>72</v>
      </c>
      <c r="E263" s="219" t="s">
        <v>516</v>
      </c>
      <c r="F263" s="219" t="s">
        <v>517</v>
      </c>
      <c r="G263" s="206"/>
      <c r="H263" s="206"/>
      <c r="I263" s="209"/>
      <c r="J263" s="220">
        <f>BK263</f>
        <v>0</v>
      </c>
      <c r="K263" s="206"/>
      <c r="L263" s="211"/>
      <c r="M263" s="212"/>
      <c r="N263" s="213"/>
      <c r="O263" s="213"/>
      <c r="P263" s="214">
        <f>SUM(P264:P265)</f>
        <v>0</v>
      </c>
      <c r="Q263" s="213"/>
      <c r="R263" s="214">
        <f>SUM(R264:R265)</f>
        <v>0</v>
      </c>
      <c r="S263" s="213"/>
      <c r="T263" s="215">
        <f>SUM(T264:T265)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6" t="s">
        <v>83</v>
      </c>
      <c r="AT263" s="217" t="s">
        <v>72</v>
      </c>
      <c r="AU263" s="217" t="s">
        <v>81</v>
      </c>
      <c r="AY263" s="216" t="s">
        <v>151</v>
      </c>
      <c r="BK263" s="218">
        <f>SUM(BK264:BK265)</f>
        <v>0</v>
      </c>
    </row>
    <row r="264" s="2" customFormat="1" ht="21.75" customHeight="1">
      <c r="A264" s="41"/>
      <c r="B264" s="42"/>
      <c r="C264" s="221" t="s">
        <v>399</v>
      </c>
      <c r="D264" s="221" t="s">
        <v>154</v>
      </c>
      <c r="E264" s="222" t="s">
        <v>2258</v>
      </c>
      <c r="F264" s="223" t="s">
        <v>2259</v>
      </c>
      <c r="G264" s="224" t="s">
        <v>157</v>
      </c>
      <c r="H264" s="225">
        <v>1</v>
      </c>
      <c r="I264" s="226"/>
      <c r="J264" s="227">
        <f>ROUND(I264*H264,2)</f>
        <v>0</v>
      </c>
      <c r="K264" s="223" t="s">
        <v>21</v>
      </c>
      <c r="L264" s="47"/>
      <c r="M264" s="228" t="s">
        <v>21</v>
      </c>
      <c r="N264" s="229" t="s">
        <v>44</v>
      </c>
      <c r="O264" s="8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32" t="s">
        <v>271</v>
      </c>
      <c r="AT264" s="232" t="s">
        <v>154</v>
      </c>
      <c r="AU264" s="232" t="s">
        <v>83</v>
      </c>
      <c r="AY264" s="19" t="s">
        <v>151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9" t="s">
        <v>81</v>
      </c>
      <c r="BK264" s="233">
        <f>ROUND(I264*H264,2)</f>
        <v>0</v>
      </c>
      <c r="BL264" s="19" t="s">
        <v>271</v>
      </c>
      <c r="BM264" s="232" t="s">
        <v>2260</v>
      </c>
    </row>
    <row r="265" s="2" customFormat="1">
      <c r="A265" s="41"/>
      <c r="B265" s="42"/>
      <c r="C265" s="43"/>
      <c r="D265" s="234" t="s">
        <v>161</v>
      </c>
      <c r="E265" s="43"/>
      <c r="F265" s="235" t="s">
        <v>2259</v>
      </c>
      <c r="G265" s="43"/>
      <c r="H265" s="43"/>
      <c r="I265" s="139"/>
      <c r="J265" s="43"/>
      <c r="K265" s="43"/>
      <c r="L265" s="47"/>
      <c r="M265" s="236"/>
      <c r="N265" s="237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161</v>
      </c>
      <c r="AU265" s="19" t="s">
        <v>83</v>
      </c>
    </row>
    <row r="266" s="12" customFormat="1" ht="22.8" customHeight="1">
      <c r="A266" s="12"/>
      <c r="B266" s="205"/>
      <c r="C266" s="206"/>
      <c r="D266" s="207" t="s">
        <v>72</v>
      </c>
      <c r="E266" s="219" t="s">
        <v>522</v>
      </c>
      <c r="F266" s="219" t="s">
        <v>523</v>
      </c>
      <c r="G266" s="206"/>
      <c r="H266" s="206"/>
      <c r="I266" s="209"/>
      <c r="J266" s="220">
        <f>BK266</f>
        <v>0</v>
      </c>
      <c r="K266" s="206"/>
      <c r="L266" s="211"/>
      <c r="M266" s="212"/>
      <c r="N266" s="213"/>
      <c r="O266" s="213"/>
      <c r="P266" s="214">
        <f>SUM(P267:P490)</f>
        <v>0</v>
      </c>
      <c r="Q266" s="213"/>
      <c r="R266" s="214">
        <f>SUM(R267:R490)</f>
        <v>1.1659122100000001</v>
      </c>
      <c r="S266" s="213"/>
      <c r="T266" s="215">
        <f>SUM(T267:T490)</f>
        <v>0.83735309999999996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6" t="s">
        <v>83</v>
      </c>
      <c r="AT266" s="217" t="s">
        <v>72</v>
      </c>
      <c r="AU266" s="217" t="s">
        <v>81</v>
      </c>
      <c r="AY266" s="216" t="s">
        <v>151</v>
      </c>
      <c r="BK266" s="218">
        <f>SUM(BK267:BK490)</f>
        <v>0</v>
      </c>
    </row>
    <row r="267" s="2" customFormat="1" ht="16.5" customHeight="1">
      <c r="A267" s="41"/>
      <c r="B267" s="42"/>
      <c r="C267" s="221" t="s">
        <v>406</v>
      </c>
      <c r="D267" s="221" t="s">
        <v>154</v>
      </c>
      <c r="E267" s="222" t="s">
        <v>525</v>
      </c>
      <c r="F267" s="223" t="s">
        <v>526</v>
      </c>
      <c r="G267" s="224" t="s">
        <v>157</v>
      </c>
      <c r="H267" s="225">
        <v>22</v>
      </c>
      <c r="I267" s="226"/>
      <c r="J267" s="227">
        <f>ROUND(I267*H267,2)</f>
        <v>0</v>
      </c>
      <c r="K267" s="223" t="s">
        <v>158</v>
      </c>
      <c r="L267" s="47"/>
      <c r="M267" s="228" t="s">
        <v>21</v>
      </c>
      <c r="N267" s="229" t="s">
        <v>44</v>
      </c>
      <c r="O267" s="87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32" t="s">
        <v>271</v>
      </c>
      <c r="AT267" s="232" t="s">
        <v>154</v>
      </c>
      <c r="AU267" s="232" t="s">
        <v>83</v>
      </c>
      <c r="AY267" s="19" t="s">
        <v>151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9" t="s">
        <v>81</v>
      </c>
      <c r="BK267" s="233">
        <f>ROUND(I267*H267,2)</f>
        <v>0</v>
      </c>
      <c r="BL267" s="19" t="s">
        <v>271</v>
      </c>
      <c r="BM267" s="232" t="s">
        <v>2261</v>
      </c>
    </row>
    <row r="268" s="2" customFormat="1">
      <c r="A268" s="41"/>
      <c r="B268" s="42"/>
      <c r="C268" s="43"/>
      <c r="D268" s="234" t="s">
        <v>161</v>
      </c>
      <c r="E268" s="43"/>
      <c r="F268" s="235" t="s">
        <v>528</v>
      </c>
      <c r="G268" s="43"/>
      <c r="H268" s="43"/>
      <c r="I268" s="139"/>
      <c r="J268" s="43"/>
      <c r="K268" s="43"/>
      <c r="L268" s="47"/>
      <c r="M268" s="236"/>
      <c r="N268" s="237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161</v>
      </c>
      <c r="AU268" s="19" t="s">
        <v>83</v>
      </c>
    </row>
    <row r="269" s="13" customFormat="1">
      <c r="A269" s="13"/>
      <c r="B269" s="238"/>
      <c r="C269" s="239"/>
      <c r="D269" s="234" t="s">
        <v>163</v>
      </c>
      <c r="E269" s="240" t="s">
        <v>21</v>
      </c>
      <c r="F269" s="241" t="s">
        <v>2262</v>
      </c>
      <c r="G269" s="239"/>
      <c r="H269" s="242">
        <v>2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163</v>
      </c>
      <c r="AU269" s="248" t="s">
        <v>83</v>
      </c>
      <c r="AV269" s="13" t="s">
        <v>83</v>
      </c>
      <c r="AW269" s="13" t="s">
        <v>35</v>
      </c>
      <c r="AX269" s="13" t="s">
        <v>73</v>
      </c>
      <c r="AY269" s="248" t="s">
        <v>151</v>
      </c>
    </row>
    <row r="270" s="13" customFormat="1">
      <c r="A270" s="13"/>
      <c r="B270" s="238"/>
      <c r="C270" s="239"/>
      <c r="D270" s="234" t="s">
        <v>163</v>
      </c>
      <c r="E270" s="240" t="s">
        <v>21</v>
      </c>
      <c r="F270" s="241" t="s">
        <v>2263</v>
      </c>
      <c r="G270" s="239"/>
      <c r="H270" s="242">
        <v>4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163</v>
      </c>
      <c r="AU270" s="248" t="s">
        <v>83</v>
      </c>
      <c r="AV270" s="13" t="s">
        <v>83</v>
      </c>
      <c r="AW270" s="13" t="s">
        <v>35</v>
      </c>
      <c r="AX270" s="13" t="s">
        <v>73</v>
      </c>
      <c r="AY270" s="248" t="s">
        <v>151</v>
      </c>
    </row>
    <row r="271" s="13" customFormat="1">
      <c r="A271" s="13"/>
      <c r="B271" s="238"/>
      <c r="C271" s="239"/>
      <c r="D271" s="234" t="s">
        <v>163</v>
      </c>
      <c r="E271" s="240" t="s">
        <v>21</v>
      </c>
      <c r="F271" s="241" t="s">
        <v>2264</v>
      </c>
      <c r="G271" s="239"/>
      <c r="H271" s="242">
        <v>2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163</v>
      </c>
      <c r="AU271" s="248" t="s">
        <v>83</v>
      </c>
      <c r="AV271" s="13" t="s">
        <v>83</v>
      </c>
      <c r="AW271" s="13" t="s">
        <v>35</v>
      </c>
      <c r="AX271" s="13" t="s">
        <v>73</v>
      </c>
      <c r="AY271" s="248" t="s">
        <v>151</v>
      </c>
    </row>
    <row r="272" s="13" customFormat="1">
      <c r="A272" s="13"/>
      <c r="B272" s="238"/>
      <c r="C272" s="239"/>
      <c r="D272" s="234" t="s">
        <v>163</v>
      </c>
      <c r="E272" s="240" t="s">
        <v>21</v>
      </c>
      <c r="F272" s="241" t="s">
        <v>2265</v>
      </c>
      <c r="G272" s="239"/>
      <c r="H272" s="242">
        <v>6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163</v>
      </c>
      <c r="AU272" s="248" t="s">
        <v>83</v>
      </c>
      <c r="AV272" s="13" t="s">
        <v>83</v>
      </c>
      <c r="AW272" s="13" t="s">
        <v>35</v>
      </c>
      <c r="AX272" s="13" t="s">
        <v>73</v>
      </c>
      <c r="AY272" s="248" t="s">
        <v>151</v>
      </c>
    </row>
    <row r="273" s="13" customFormat="1">
      <c r="A273" s="13"/>
      <c r="B273" s="238"/>
      <c r="C273" s="239"/>
      <c r="D273" s="234" t="s">
        <v>163</v>
      </c>
      <c r="E273" s="240" t="s">
        <v>21</v>
      </c>
      <c r="F273" s="241" t="s">
        <v>2266</v>
      </c>
      <c r="G273" s="239"/>
      <c r="H273" s="242">
        <v>4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163</v>
      </c>
      <c r="AU273" s="248" t="s">
        <v>83</v>
      </c>
      <c r="AV273" s="13" t="s">
        <v>83</v>
      </c>
      <c r="AW273" s="13" t="s">
        <v>35</v>
      </c>
      <c r="AX273" s="13" t="s">
        <v>73</v>
      </c>
      <c r="AY273" s="248" t="s">
        <v>151</v>
      </c>
    </row>
    <row r="274" s="13" customFormat="1">
      <c r="A274" s="13"/>
      <c r="B274" s="238"/>
      <c r="C274" s="239"/>
      <c r="D274" s="234" t="s">
        <v>163</v>
      </c>
      <c r="E274" s="240" t="s">
        <v>21</v>
      </c>
      <c r="F274" s="241" t="s">
        <v>2267</v>
      </c>
      <c r="G274" s="239"/>
      <c r="H274" s="242">
        <v>4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163</v>
      </c>
      <c r="AU274" s="248" t="s">
        <v>83</v>
      </c>
      <c r="AV274" s="13" t="s">
        <v>83</v>
      </c>
      <c r="AW274" s="13" t="s">
        <v>35</v>
      </c>
      <c r="AX274" s="13" t="s">
        <v>73</v>
      </c>
      <c r="AY274" s="248" t="s">
        <v>151</v>
      </c>
    </row>
    <row r="275" s="14" customFormat="1">
      <c r="A275" s="14"/>
      <c r="B275" s="249"/>
      <c r="C275" s="250"/>
      <c r="D275" s="234" t="s">
        <v>163</v>
      </c>
      <c r="E275" s="251" t="s">
        <v>21</v>
      </c>
      <c r="F275" s="252" t="s">
        <v>177</v>
      </c>
      <c r="G275" s="250"/>
      <c r="H275" s="253">
        <v>22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163</v>
      </c>
      <c r="AU275" s="259" t="s">
        <v>83</v>
      </c>
      <c r="AV275" s="14" t="s">
        <v>159</v>
      </c>
      <c r="AW275" s="14" t="s">
        <v>35</v>
      </c>
      <c r="AX275" s="14" t="s">
        <v>81</v>
      </c>
      <c r="AY275" s="259" t="s">
        <v>151</v>
      </c>
    </row>
    <row r="276" s="2" customFormat="1" ht="16.5" customHeight="1">
      <c r="A276" s="41"/>
      <c r="B276" s="42"/>
      <c r="C276" s="281" t="s">
        <v>412</v>
      </c>
      <c r="D276" s="281" t="s">
        <v>407</v>
      </c>
      <c r="E276" s="282" t="s">
        <v>1130</v>
      </c>
      <c r="F276" s="283" t="s">
        <v>1131</v>
      </c>
      <c r="G276" s="284" t="s">
        <v>297</v>
      </c>
      <c r="H276" s="285">
        <v>4.8600000000000003</v>
      </c>
      <c r="I276" s="286"/>
      <c r="J276" s="287">
        <f>ROUND(I276*H276,2)</f>
        <v>0</v>
      </c>
      <c r="K276" s="283" t="s">
        <v>158</v>
      </c>
      <c r="L276" s="288"/>
      <c r="M276" s="289" t="s">
        <v>21</v>
      </c>
      <c r="N276" s="290" t="s">
        <v>44</v>
      </c>
      <c r="O276" s="87"/>
      <c r="P276" s="230">
        <f>O276*H276</f>
        <v>0</v>
      </c>
      <c r="Q276" s="230">
        <v>0.00029</v>
      </c>
      <c r="R276" s="230">
        <f>Q276*H276</f>
        <v>0.0014094000000000001</v>
      </c>
      <c r="S276" s="230">
        <v>0</v>
      </c>
      <c r="T276" s="23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32" t="s">
        <v>372</v>
      </c>
      <c r="AT276" s="232" t="s">
        <v>407</v>
      </c>
      <c r="AU276" s="232" t="s">
        <v>83</v>
      </c>
      <c r="AY276" s="19" t="s">
        <v>151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9" t="s">
        <v>81</v>
      </c>
      <c r="BK276" s="233">
        <f>ROUND(I276*H276,2)</f>
        <v>0</v>
      </c>
      <c r="BL276" s="19" t="s">
        <v>271</v>
      </c>
      <c r="BM276" s="232" t="s">
        <v>2268</v>
      </c>
    </row>
    <row r="277" s="2" customFormat="1">
      <c r="A277" s="41"/>
      <c r="B277" s="42"/>
      <c r="C277" s="43"/>
      <c r="D277" s="234" t="s">
        <v>161</v>
      </c>
      <c r="E277" s="43"/>
      <c r="F277" s="235" t="s">
        <v>1131</v>
      </c>
      <c r="G277" s="43"/>
      <c r="H277" s="43"/>
      <c r="I277" s="139"/>
      <c r="J277" s="43"/>
      <c r="K277" s="43"/>
      <c r="L277" s="47"/>
      <c r="M277" s="236"/>
      <c r="N277" s="237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161</v>
      </c>
      <c r="AU277" s="19" t="s">
        <v>83</v>
      </c>
    </row>
    <row r="278" s="13" customFormat="1">
      <c r="A278" s="13"/>
      <c r="B278" s="238"/>
      <c r="C278" s="239"/>
      <c r="D278" s="234" t="s">
        <v>163</v>
      </c>
      <c r="E278" s="240" t="s">
        <v>21</v>
      </c>
      <c r="F278" s="241" t="s">
        <v>2269</v>
      </c>
      <c r="G278" s="239"/>
      <c r="H278" s="242">
        <v>0.5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163</v>
      </c>
      <c r="AU278" s="248" t="s">
        <v>83</v>
      </c>
      <c r="AV278" s="13" t="s">
        <v>83</v>
      </c>
      <c r="AW278" s="13" t="s">
        <v>35</v>
      </c>
      <c r="AX278" s="13" t="s">
        <v>73</v>
      </c>
      <c r="AY278" s="248" t="s">
        <v>151</v>
      </c>
    </row>
    <row r="279" s="13" customFormat="1">
      <c r="A279" s="13"/>
      <c r="B279" s="238"/>
      <c r="C279" s="239"/>
      <c r="D279" s="234" t="s">
        <v>163</v>
      </c>
      <c r="E279" s="240" t="s">
        <v>21</v>
      </c>
      <c r="F279" s="241" t="s">
        <v>2270</v>
      </c>
      <c r="G279" s="239"/>
      <c r="H279" s="242">
        <v>0.40000000000000002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163</v>
      </c>
      <c r="AU279" s="248" t="s">
        <v>83</v>
      </c>
      <c r="AV279" s="13" t="s">
        <v>83</v>
      </c>
      <c r="AW279" s="13" t="s">
        <v>35</v>
      </c>
      <c r="AX279" s="13" t="s">
        <v>73</v>
      </c>
      <c r="AY279" s="248" t="s">
        <v>151</v>
      </c>
    </row>
    <row r="280" s="13" customFormat="1">
      <c r="A280" s="13"/>
      <c r="B280" s="238"/>
      <c r="C280" s="239"/>
      <c r="D280" s="234" t="s">
        <v>163</v>
      </c>
      <c r="E280" s="240" t="s">
        <v>21</v>
      </c>
      <c r="F280" s="241" t="s">
        <v>2271</v>
      </c>
      <c r="G280" s="239"/>
      <c r="H280" s="242">
        <v>0.80000000000000004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163</v>
      </c>
      <c r="AU280" s="248" t="s">
        <v>83</v>
      </c>
      <c r="AV280" s="13" t="s">
        <v>83</v>
      </c>
      <c r="AW280" s="13" t="s">
        <v>35</v>
      </c>
      <c r="AX280" s="13" t="s">
        <v>73</v>
      </c>
      <c r="AY280" s="248" t="s">
        <v>151</v>
      </c>
    </row>
    <row r="281" s="13" customFormat="1">
      <c r="A281" s="13"/>
      <c r="B281" s="238"/>
      <c r="C281" s="239"/>
      <c r="D281" s="234" t="s">
        <v>163</v>
      </c>
      <c r="E281" s="240" t="s">
        <v>21</v>
      </c>
      <c r="F281" s="241" t="s">
        <v>2272</v>
      </c>
      <c r="G281" s="239"/>
      <c r="H281" s="242">
        <v>1.2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163</v>
      </c>
      <c r="AU281" s="248" t="s">
        <v>83</v>
      </c>
      <c r="AV281" s="13" t="s">
        <v>83</v>
      </c>
      <c r="AW281" s="13" t="s">
        <v>35</v>
      </c>
      <c r="AX281" s="13" t="s">
        <v>73</v>
      </c>
      <c r="AY281" s="248" t="s">
        <v>151</v>
      </c>
    </row>
    <row r="282" s="13" customFormat="1">
      <c r="A282" s="13"/>
      <c r="B282" s="238"/>
      <c r="C282" s="239"/>
      <c r="D282" s="234" t="s">
        <v>163</v>
      </c>
      <c r="E282" s="240" t="s">
        <v>21</v>
      </c>
      <c r="F282" s="241" t="s">
        <v>2273</v>
      </c>
      <c r="G282" s="239"/>
      <c r="H282" s="242">
        <v>0.80000000000000004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163</v>
      </c>
      <c r="AU282" s="248" t="s">
        <v>83</v>
      </c>
      <c r="AV282" s="13" t="s">
        <v>83</v>
      </c>
      <c r="AW282" s="13" t="s">
        <v>35</v>
      </c>
      <c r="AX282" s="13" t="s">
        <v>73</v>
      </c>
      <c r="AY282" s="248" t="s">
        <v>151</v>
      </c>
    </row>
    <row r="283" s="13" customFormat="1">
      <c r="A283" s="13"/>
      <c r="B283" s="238"/>
      <c r="C283" s="239"/>
      <c r="D283" s="234" t="s">
        <v>163</v>
      </c>
      <c r="E283" s="240" t="s">
        <v>21</v>
      </c>
      <c r="F283" s="241" t="s">
        <v>2274</v>
      </c>
      <c r="G283" s="239"/>
      <c r="H283" s="242">
        <v>0.80000000000000004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163</v>
      </c>
      <c r="AU283" s="248" t="s">
        <v>83</v>
      </c>
      <c r="AV283" s="13" t="s">
        <v>83</v>
      </c>
      <c r="AW283" s="13" t="s">
        <v>35</v>
      </c>
      <c r="AX283" s="13" t="s">
        <v>73</v>
      </c>
      <c r="AY283" s="248" t="s">
        <v>151</v>
      </c>
    </row>
    <row r="284" s="14" customFormat="1">
      <c r="A284" s="14"/>
      <c r="B284" s="249"/>
      <c r="C284" s="250"/>
      <c r="D284" s="234" t="s">
        <v>163</v>
      </c>
      <c r="E284" s="251" t="s">
        <v>21</v>
      </c>
      <c r="F284" s="252" t="s">
        <v>177</v>
      </c>
      <c r="G284" s="250"/>
      <c r="H284" s="253">
        <v>4.5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163</v>
      </c>
      <c r="AU284" s="259" t="s">
        <v>83</v>
      </c>
      <c r="AV284" s="14" t="s">
        <v>159</v>
      </c>
      <c r="AW284" s="14" t="s">
        <v>35</v>
      </c>
      <c r="AX284" s="14" t="s">
        <v>81</v>
      </c>
      <c r="AY284" s="259" t="s">
        <v>151</v>
      </c>
    </row>
    <row r="285" s="13" customFormat="1">
      <c r="A285" s="13"/>
      <c r="B285" s="238"/>
      <c r="C285" s="239"/>
      <c r="D285" s="234" t="s">
        <v>163</v>
      </c>
      <c r="E285" s="239"/>
      <c r="F285" s="241" t="s">
        <v>2275</v>
      </c>
      <c r="G285" s="239"/>
      <c r="H285" s="242">
        <v>4.8600000000000003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163</v>
      </c>
      <c r="AU285" s="248" t="s">
        <v>83</v>
      </c>
      <c r="AV285" s="13" t="s">
        <v>83</v>
      </c>
      <c r="AW285" s="13" t="s">
        <v>4</v>
      </c>
      <c r="AX285" s="13" t="s">
        <v>81</v>
      </c>
      <c r="AY285" s="248" t="s">
        <v>151</v>
      </c>
    </row>
    <row r="286" s="2" customFormat="1" ht="16.5" customHeight="1">
      <c r="A286" s="41"/>
      <c r="B286" s="42"/>
      <c r="C286" s="281" t="s">
        <v>416</v>
      </c>
      <c r="D286" s="281" t="s">
        <v>407</v>
      </c>
      <c r="E286" s="282" t="s">
        <v>1136</v>
      </c>
      <c r="F286" s="283" t="s">
        <v>1137</v>
      </c>
      <c r="G286" s="284" t="s">
        <v>538</v>
      </c>
      <c r="H286" s="285">
        <v>0.22</v>
      </c>
      <c r="I286" s="286"/>
      <c r="J286" s="287">
        <f>ROUND(I286*H286,2)</f>
        <v>0</v>
      </c>
      <c r="K286" s="283" t="s">
        <v>158</v>
      </c>
      <c r="L286" s="288"/>
      <c r="M286" s="289" t="s">
        <v>21</v>
      </c>
      <c r="N286" s="290" t="s">
        <v>44</v>
      </c>
      <c r="O286" s="87"/>
      <c r="P286" s="230">
        <f>O286*H286</f>
        <v>0</v>
      </c>
      <c r="Q286" s="230">
        <v>0.00021000000000000001</v>
      </c>
      <c r="R286" s="230">
        <f>Q286*H286</f>
        <v>4.6200000000000005E-05</v>
      </c>
      <c r="S286" s="230">
        <v>0</v>
      </c>
      <c r="T286" s="231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32" t="s">
        <v>372</v>
      </c>
      <c r="AT286" s="232" t="s">
        <v>407</v>
      </c>
      <c r="AU286" s="232" t="s">
        <v>83</v>
      </c>
      <c r="AY286" s="19" t="s">
        <v>151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9" t="s">
        <v>81</v>
      </c>
      <c r="BK286" s="233">
        <f>ROUND(I286*H286,2)</f>
        <v>0</v>
      </c>
      <c r="BL286" s="19" t="s">
        <v>271</v>
      </c>
      <c r="BM286" s="232" t="s">
        <v>2276</v>
      </c>
    </row>
    <row r="287" s="2" customFormat="1">
      <c r="A287" s="41"/>
      <c r="B287" s="42"/>
      <c r="C287" s="43"/>
      <c r="D287" s="234" t="s">
        <v>161</v>
      </c>
      <c r="E287" s="43"/>
      <c r="F287" s="235" t="s">
        <v>1137</v>
      </c>
      <c r="G287" s="43"/>
      <c r="H287" s="43"/>
      <c r="I287" s="139"/>
      <c r="J287" s="43"/>
      <c r="K287" s="43"/>
      <c r="L287" s="47"/>
      <c r="M287" s="236"/>
      <c r="N287" s="237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161</v>
      </c>
      <c r="AU287" s="19" t="s">
        <v>83</v>
      </c>
    </row>
    <row r="288" s="2" customFormat="1" ht="16.5" customHeight="1">
      <c r="A288" s="41"/>
      <c r="B288" s="42"/>
      <c r="C288" s="281" t="s">
        <v>421</v>
      </c>
      <c r="D288" s="281" t="s">
        <v>407</v>
      </c>
      <c r="E288" s="282" t="s">
        <v>1139</v>
      </c>
      <c r="F288" s="283" t="s">
        <v>1140</v>
      </c>
      <c r="G288" s="284" t="s">
        <v>538</v>
      </c>
      <c r="H288" s="285">
        <v>0.22</v>
      </c>
      <c r="I288" s="286"/>
      <c r="J288" s="287">
        <f>ROUND(I288*H288,2)</f>
        <v>0</v>
      </c>
      <c r="K288" s="283" t="s">
        <v>158</v>
      </c>
      <c r="L288" s="288"/>
      <c r="M288" s="289" t="s">
        <v>21</v>
      </c>
      <c r="N288" s="290" t="s">
        <v>44</v>
      </c>
      <c r="O288" s="87"/>
      <c r="P288" s="230">
        <f>O288*H288</f>
        <v>0</v>
      </c>
      <c r="Q288" s="230">
        <v>0.00022000000000000001</v>
      </c>
      <c r="R288" s="230">
        <f>Q288*H288</f>
        <v>4.8400000000000004E-05</v>
      </c>
      <c r="S288" s="230">
        <v>0</v>
      </c>
      <c r="T288" s="231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32" t="s">
        <v>372</v>
      </c>
      <c r="AT288" s="232" t="s">
        <v>407</v>
      </c>
      <c r="AU288" s="232" t="s">
        <v>83</v>
      </c>
      <c r="AY288" s="19" t="s">
        <v>151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9" t="s">
        <v>81</v>
      </c>
      <c r="BK288" s="233">
        <f>ROUND(I288*H288,2)</f>
        <v>0</v>
      </c>
      <c r="BL288" s="19" t="s">
        <v>271</v>
      </c>
      <c r="BM288" s="232" t="s">
        <v>2277</v>
      </c>
    </row>
    <row r="289" s="2" customFormat="1">
      <c r="A289" s="41"/>
      <c r="B289" s="42"/>
      <c r="C289" s="43"/>
      <c r="D289" s="234" t="s">
        <v>161</v>
      </c>
      <c r="E289" s="43"/>
      <c r="F289" s="235" t="s">
        <v>1140</v>
      </c>
      <c r="G289" s="43"/>
      <c r="H289" s="43"/>
      <c r="I289" s="139"/>
      <c r="J289" s="43"/>
      <c r="K289" s="43"/>
      <c r="L289" s="47"/>
      <c r="M289" s="236"/>
      <c r="N289" s="237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161</v>
      </c>
      <c r="AU289" s="19" t="s">
        <v>83</v>
      </c>
    </row>
    <row r="290" s="2" customFormat="1" ht="21.75" customHeight="1">
      <c r="A290" s="41"/>
      <c r="B290" s="42"/>
      <c r="C290" s="221" t="s">
        <v>426</v>
      </c>
      <c r="D290" s="221" t="s">
        <v>154</v>
      </c>
      <c r="E290" s="222" t="s">
        <v>1142</v>
      </c>
      <c r="F290" s="223" t="s">
        <v>1143</v>
      </c>
      <c r="G290" s="224" t="s">
        <v>157</v>
      </c>
      <c r="H290" s="225">
        <v>4</v>
      </c>
      <c r="I290" s="226"/>
      <c r="J290" s="227">
        <f>ROUND(I290*H290,2)</f>
        <v>0</v>
      </c>
      <c r="K290" s="223" t="s">
        <v>21</v>
      </c>
      <c r="L290" s="47"/>
      <c r="M290" s="228" t="s">
        <v>21</v>
      </c>
      <c r="N290" s="229" t="s">
        <v>44</v>
      </c>
      <c r="O290" s="87"/>
      <c r="P290" s="230">
        <f>O290*H290</f>
        <v>0</v>
      </c>
      <c r="Q290" s="230">
        <v>0.00040000000000000002</v>
      </c>
      <c r="R290" s="230">
        <f>Q290*H290</f>
        <v>0.0016000000000000001</v>
      </c>
      <c r="S290" s="230">
        <v>0</v>
      </c>
      <c r="T290" s="231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32" t="s">
        <v>271</v>
      </c>
      <c r="AT290" s="232" t="s">
        <v>154</v>
      </c>
      <c r="AU290" s="232" t="s">
        <v>83</v>
      </c>
      <c r="AY290" s="19" t="s">
        <v>151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9" t="s">
        <v>81</v>
      </c>
      <c r="BK290" s="233">
        <f>ROUND(I290*H290,2)</f>
        <v>0</v>
      </c>
      <c r="BL290" s="19" t="s">
        <v>271</v>
      </c>
      <c r="BM290" s="232" t="s">
        <v>2278</v>
      </c>
    </row>
    <row r="291" s="2" customFormat="1">
      <c r="A291" s="41"/>
      <c r="B291" s="42"/>
      <c r="C291" s="43"/>
      <c r="D291" s="234" t="s">
        <v>161</v>
      </c>
      <c r="E291" s="43"/>
      <c r="F291" s="235" t="s">
        <v>1145</v>
      </c>
      <c r="G291" s="43"/>
      <c r="H291" s="43"/>
      <c r="I291" s="139"/>
      <c r="J291" s="43"/>
      <c r="K291" s="43"/>
      <c r="L291" s="47"/>
      <c r="M291" s="236"/>
      <c r="N291" s="237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161</v>
      </c>
      <c r="AU291" s="19" t="s">
        <v>83</v>
      </c>
    </row>
    <row r="292" s="13" customFormat="1">
      <c r="A292" s="13"/>
      <c r="B292" s="238"/>
      <c r="C292" s="239"/>
      <c r="D292" s="234" t="s">
        <v>163</v>
      </c>
      <c r="E292" s="240" t="s">
        <v>21</v>
      </c>
      <c r="F292" s="241" t="s">
        <v>2279</v>
      </c>
      <c r="G292" s="239"/>
      <c r="H292" s="242">
        <v>4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163</v>
      </c>
      <c r="AU292" s="248" t="s">
        <v>83</v>
      </c>
      <c r="AV292" s="13" t="s">
        <v>83</v>
      </c>
      <c r="AW292" s="13" t="s">
        <v>35</v>
      </c>
      <c r="AX292" s="13" t="s">
        <v>73</v>
      </c>
      <c r="AY292" s="248" t="s">
        <v>151</v>
      </c>
    </row>
    <row r="293" s="14" customFormat="1">
      <c r="A293" s="14"/>
      <c r="B293" s="249"/>
      <c r="C293" s="250"/>
      <c r="D293" s="234" t="s">
        <v>163</v>
      </c>
      <c r="E293" s="251" t="s">
        <v>21</v>
      </c>
      <c r="F293" s="252" t="s">
        <v>177</v>
      </c>
      <c r="G293" s="250"/>
      <c r="H293" s="253">
        <v>4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163</v>
      </c>
      <c r="AU293" s="259" t="s">
        <v>83</v>
      </c>
      <c r="AV293" s="14" t="s">
        <v>159</v>
      </c>
      <c r="AW293" s="14" t="s">
        <v>35</v>
      </c>
      <c r="AX293" s="14" t="s">
        <v>81</v>
      </c>
      <c r="AY293" s="259" t="s">
        <v>151</v>
      </c>
    </row>
    <row r="294" s="2" customFormat="1" ht="21.75" customHeight="1">
      <c r="A294" s="41"/>
      <c r="B294" s="42"/>
      <c r="C294" s="221" t="s">
        <v>432</v>
      </c>
      <c r="D294" s="221" t="s">
        <v>154</v>
      </c>
      <c r="E294" s="222" t="s">
        <v>1147</v>
      </c>
      <c r="F294" s="223" t="s">
        <v>1148</v>
      </c>
      <c r="G294" s="224" t="s">
        <v>157</v>
      </c>
      <c r="H294" s="225">
        <v>2</v>
      </c>
      <c r="I294" s="226"/>
      <c r="J294" s="227">
        <f>ROUND(I294*H294,2)</f>
        <v>0</v>
      </c>
      <c r="K294" s="223" t="s">
        <v>21</v>
      </c>
      <c r="L294" s="47"/>
      <c r="M294" s="228" t="s">
        <v>21</v>
      </c>
      <c r="N294" s="229" t="s">
        <v>44</v>
      </c>
      <c r="O294" s="87"/>
      <c r="P294" s="230">
        <f>O294*H294</f>
        <v>0</v>
      </c>
      <c r="Q294" s="230">
        <v>0.00040000000000000002</v>
      </c>
      <c r="R294" s="230">
        <f>Q294*H294</f>
        <v>0.00080000000000000004</v>
      </c>
      <c r="S294" s="230">
        <v>0</v>
      </c>
      <c r="T294" s="231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32" t="s">
        <v>271</v>
      </c>
      <c r="AT294" s="232" t="s">
        <v>154</v>
      </c>
      <c r="AU294" s="232" t="s">
        <v>83</v>
      </c>
      <c r="AY294" s="19" t="s">
        <v>151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9" t="s">
        <v>81</v>
      </c>
      <c r="BK294" s="233">
        <f>ROUND(I294*H294,2)</f>
        <v>0</v>
      </c>
      <c r="BL294" s="19" t="s">
        <v>271</v>
      </c>
      <c r="BM294" s="232" t="s">
        <v>2280</v>
      </c>
    </row>
    <row r="295" s="2" customFormat="1">
      <c r="A295" s="41"/>
      <c r="B295" s="42"/>
      <c r="C295" s="43"/>
      <c r="D295" s="234" t="s">
        <v>161</v>
      </c>
      <c r="E295" s="43"/>
      <c r="F295" s="235" t="s">
        <v>1150</v>
      </c>
      <c r="G295" s="43"/>
      <c r="H295" s="43"/>
      <c r="I295" s="139"/>
      <c r="J295" s="43"/>
      <c r="K295" s="43"/>
      <c r="L295" s="47"/>
      <c r="M295" s="236"/>
      <c r="N295" s="237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161</v>
      </c>
      <c r="AU295" s="19" t="s">
        <v>83</v>
      </c>
    </row>
    <row r="296" s="13" customFormat="1">
      <c r="A296" s="13"/>
      <c r="B296" s="238"/>
      <c r="C296" s="239"/>
      <c r="D296" s="234" t="s">
        <v>163</v>
      </c>
      <c r="E296" s="240" t="s">
        <v>21</v>
      </c>
      <c r="F296" s="241" t="s">
        <v>2281</v>
      </c>
      <c r="G296" s="239"/>
      <c r="H296" s="242">
        <v>2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163</v>
      </c>
      <c r="AU296" s="248" t="s">
        <v>83</v>
      </c>
      <c r="AV296" s="13" t="s">
        <v>83</v>
      </c>
      <c r="AW296" s="13" t="s">
        <v>35</v>
      </c>
      <c r="AX296" s="13" t="s">
        <v>73</v>
      </c>
      <c r="AY296" s="248" t="s">
        <v>151</v>
      </c>
    </row>
    <row r="297" s="14" customFormat="1">
      <c r="A297" s="14"/>
      <c r="B297" s="249"/>
      <c r="C297" s="250"/>
      <c r="D297" s="234" t="s">
        <v>163</v>
      </c>
      <c r="E297" s="251" t="s">
        <v>21</v>
      </c>
      <c r="F297" s="252" t="s">
        <v>177</v>
      </c>
      <c r="G297" s="250"/>
      <c r="H297" s="253">
        <v>2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163</v>
      </c>
      <c r="AU297" s="259" t="s">
        <v>83</v>
      </c>
      <c r="AV297" s="14" t="s">
        <v>159</v>
      </c>
      <c r="AW297" s="14" t="s">
        <v>35</v>
      </c>
      <c r="AX297" s="14" t="s">
        <v>81</v>
      </c>
      <c r="AY297" s="259" t="s">
        <v>151</v>
      </c>
    </row>
    <row r="298" s="2" customFormat="1" ht="33" customHeight="1">
      <c r="A298" s="41"/>
      <c r="B298" s="42"/>
      <c r="C298" s="221" t="s">
        <v>435</v>
      </c>
      <c r="D298" s="221" t="s">
        <v>154</v>
      </c>
      <c r="E298" s="222" t="s">
        <v>1520</v>
      </c>
      <c r="F298" s="223" t="s">
        <v>1521</v>
      </c>
      <c r="G298" s="224" t="s">
        <v>157</v>
      </c>
      <c r="H298" s="225">
        <v>8</v>
      </c>
      <c r="I298" s="226"/>
      <c r="J298" s="227">
        <f>ROUND(I298*H298,2)</f>
        <v>0</v>
      </c>
      <c r="K298" s="223" t="s">
        <v>21</v>
      </c>
      <c r="L298" s="47"/>
      <c r="M298" s="228" t="s">
        <v>21</v>
      </c>
      <c r="N298" s="229" t="s">
        <v>44</v>
      </c>
      <c r="O298" s="87"/>
      <c r="P298" s="230">
        <f>O298*H298</f>
        <v>0</v>
      </c>
      <c r="Q298" s="230">
        <v>0.00025999999999999998</v>
      </c>
      <c r="R298" s="230">
        <f>Q298*H298</f>
        <v>0.0020799999999999998</v>
      </c>
      <c r="S298" s="230">
        <v>0</v>
      </c>
      <c r="T298" s="231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32" t="s">
        <v>271</v>
      </c>
      <c r="AT298" s="232" t="s">
        <v>154</v>
      </c>
      <c r="AU298" s="232" t="s">
        <v>83</v>
      </c>
      <c r="AY298" s="19" t="s">
        <v>151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9" t="s">
        <v>81</v>
      </c>
      <c r="BK298" s="233">
        <f>ROUND(I298*H298,2)</f>
        <v>0</v>
      </c>
      <c r="BL298" s="19" t="s">
        <v>271</v>
      </c>
      <c r="BM298" s="232" t="s">
        <v>2282</v>
      </c>
    </row>
    <row r="299" s="2" customFormat="1">
      <c r="A299" s="41"/>
      <c r="B299" s="42"/>
      <c r="C299" s="43"/>
      <c r="D299" s="234" t="s">
        <v>161</v>
      </c>
      <c r="E299" s="43"/>
      <c r="F299" s="235" t="s">
        <v>1523</v>
      </c>
      <c r="G299" s="43"/>
      <c r="H299" s="43"/>
      <c r="I299" s="139"/>
      <c r="J299" s="43"/>
      <c r="K299" s="43"/>
      <c r="L299" s="47"/>
      <c r="M299" s="236"/>
      <c r="N299" s="237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9" t="s">
        <v>161</v>
      </c>
      <c r="AU299" s="19" t="s">
        <v>83</v>
      </c>
    </row>
    <row r="300" s="13" customFormat="1">
      <c r="A300" s="13"/>
      <c r="B300" s="238"/>
      <c r="C300" s="239"/>
      <c r="D300" s="234" t="s">
        <v>163</v>
      </c>
      <c r="E300" s="240" t="s">
        <v>21</v>
      </c>
      <c r="F300" s="241" t="s">
        <v>2283</v>
      </c>
      <c r="G300" s="239"/>
      <c r="H300" s="242">
        <v>2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163</v>
      </c>
      <c r="AU300" s="248" t="s">
        <v>83</v>
      </c>
      <c r="AV300" s="13" t="s">
        <v>83</v>
      </c>
      <c r="AW300" s="13" t="s">
        <v>35</v>
      </c>
      <c r="AX300" s="13" t="s">
        <v>73</v>
      </c>
      <c r="AY300" s="248" t="s">
        <v>151</v>
      </c>
    </row>
    <row r="301" s="13" customFormat="1">
      <c r="A301" s="13"/>
      <c r="B301" s="238"/>
      <c r="C301" s="239"/>
      <c r="D301" s="234" t="s">
        <v>163</v>
      </c>
      <c r="E301" s="240" t="s">
        <v>21</v>
      </c>
      <c r="F301" s="241" t="s">
        <v>2284</v>
      </c>
      <c r="G301" s="239"/>
      <c r="H301" s="242">
        <v>6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163</v>
      </c>
      <c r="AU301" s="248" t="s">
        <v>83</v>
      </c>
      <c r="AV301" s="13" t="s">
        <v>83</v>
      </c>
      <c r="AW301" s="13" t="s">
        <v>35</v>
      </c>
      <c r="AX301" s="13" t="s">
        <v>73</v>
      </c>
      <c r="AY301" s="248" t="s">
        <v>151</v>
      </c>
    </row>
    <row r="302" s="14" customFormat="1">
      <c r="A302" s="14"/>
      <c r="B302" s="249"/>
      <c r="C302" s="250"/>
      <c r="D302" s="234" t="s">
        <v>163</v>
      </c>
      <c r="E302" s="251" t="s">
        <v>21</v>
      </c>
      <c r="F302" s="252" t="s">
        <v>177</v>
      </c>
      <c r="G302" s="250"/>
      <c r="H302" s="253">
        <v>8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163</v>
      </c>
      <c r="AU302" s="259" t="s">
        <v>83</v>
      </c>
      <c r="AV302" s="14" t="s">
        <v>159</v>
      </c>
      <c r="AW302" s="14" t="s">
        <v>35</v>
      </c>
      <c r="AX302" s="14" t="s">
        <v>81</v>
      </c>
      <c r="AY302" s="259" t="s">
        <v>151</v>
      </c>
    </row>
    <row r="303" s="2" customFormat="1" ht="44.25" customHeight="1">
      <c r="A303" s="41"/>
      <c r="B303" s="42"/>
      <c r="C303" s="221" t="s">
        <v>441</v>
      </c>
      <c r="D303" s="221" t="s">
        <v>154</v>
      </c>
      <c r="E303" s="222" t="s">
        <v>2285</v>
      </c>
      <c r="F303" s="223" t="s">
        <v>2286</v>
      </c>
      <c r="G303" s="224" t="s">
        <v>157</v>
      </c>
      <c r="H303" s="225">
        <v>2</v>
      </c>
      <c r="I303" s="226"/>
      <c r="J303" s="227">
        <f>ROUND(I303*H303,2)</f>
        <v>0</v>
      </c>
      <c r="K303" s="223" t="s">
        <v>21</v>
      </c>
      <c r="L303" s="47"/>
      <c r="M303" s="228" t="s">
        <v>21</v>
      </c>
      <c r="N303" s="229" t="s">
        <v>44</v>
      </c>
      <c r="O303" s="87"/>
      <c r="P303" s="230">
        <f>O303*H303</f>
        <v>0</v>
      </c>
      <c r="Q303" s="230">
        <v>0.0054999999999999997</v>
      </c>
      <c r="R303" s="230">
        <f>Q303*H303</f>
        <v>0.010999999999999999</v>
      </c>
      <c r="S303" s="230">
        <v>0</v>
      </c>
      <c r="T303" s="23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32" t="s">
        <v>271</v>
      </c>
      <c r="AT303" s="232" t="s">
        <v>154</v>
      </c>
      <c r="AU303" s="232" t="s">
        <v>83</v>
      </c>
      <c r="AY303" s="19" t="s">
        <v>151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9" t="s">
        <v>81</v>
      </c>
      <c r="BK303" s="233">
        <f>ROUND(I303*H303,2)</f>
        <v>0</v>
      </c>
      <c r="BL303" s="19" t="s">
        <v>271</v>
      </c>
      <c r="BM303" s="232" t="s">
        <v>2287</v>
      </c>
    </row>
    <row r="304" s="2" customFormat="1">
      <c r="A304" s="41"/>
      <c r="B304" s="42"/>
      <c r="C304" s="43"/>
      <c r="D304" s="234" t="s">
        <v>161</v>
      </c>
      <c r="E304" s="43"/>
      <c r="F304" s="235" t="s">
        <v>2286</v>
      </c>
      <c r="G304" s="43"/>
      <c r="H304" s="43"/>
      <c r="I304" s="139"/>
      <c r="J304" s="43"/>
      <c r="K304" s="43"/>
      <c r="L304" s="47"/>
      <c r="M304" s="236"/>
      <c r="N304" s="237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161</v>
      </c>
      <c r="AU304" s="19" t="s">
        <v>83</v>
      </c>
    </row>
    <row r="305" s="2" customFormat="1" ht="44.25" customHeight="1">
      <c r="A305" s="41"/>
      <c r="B305" s="42"/>
      <c r="C305" s="221" t="s">
        <v>446</v>
      </c>
      <c r="D305" s="221" t="s">
        <v>154</v>
      </c>
      <c r="E305" s="222" t="s">
        <v>2288</v>
      </c>
      <c r="F305" s="223" t="s">
        <v>2289</v>
      </c>
      <c r="G305" s="224" t="s">
        <v>157</v>
      </c>
      <c r="H305" s="225">
        <v>1</v>
      </c>
      <c r="I305" s="226"/>
      <c r="J305" s="227">
        <f>ROUND(I305*H305,2)</f>
        <v>0</v>
      </c>
      <c r="K305" s="223" t="s">
        <v>21</v>
      </c>
      <c r="L305" s="47"/>
      <c r="M305" s="228" t="s">
        <v>21</v>
      </c>
      <c r="N305" s="229" t="s">
        <v>44</v>
      </c>
      <c r="O305" s="87"/>
      <c r="P305" s="230">
        <f>O305*H305</f>
        <v>0</v>
      </c>
      <c r="Q305" s="230">
        <v>0.017999999999999999</v>
      </c>
      <c r="R305" s="230">
        <f>Q305*H305</f>
        <v>0.017999999999999999</v>
      </c>
      <c r="S305" s="230">
        <v>0</v>
      </c>
      <c r="T305" s="23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32" t="s">
        <v>271</v>
      </c>
      <c r="AT305" s="232" t="s">
        <v>154</v>
      </c>
      <c r="AU305" s="232" t="s">
        <v>83</v>
      </c>
      <c r="AY305" s="19" t="s">
        <v>151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9" t="s">
        <v>81</v>
      </c>
      <c r="BK305" s="233">
        <f>ROUND(I305*H305,2)</f>
        <v>0</v>
      </c>
      <c r="BL305" s="19" t="s">
        <v>271</v>
      </c>
      <c r="BM305" s="232" t="s">
        <v>2290</v>
      </c>
    </row>
    <row r="306" s="2" customFormat="1">
      <c r="A306" s="41"/>
      <c r="B306" s="42"/>
      <c r="C306" s="43"/>
      <c r="D306" s="234" t="s">
        <v>161</v>
      </c>
      <c r="E306" s="43"/>
      <c r="F306" s="235" t="s">
        <v>2289</v>
      </c>
      <c r="G306" s="43"/>
      <c r="H306" s="43"/>
      <c r="I306" s="139"/>
      <c r="J306" s="43"/>
      <c r="K306" s="43"/>
      <c r="L306" s="47"/>
      <c r="M306" s="236"/>
      <c r="N306" s="237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161</v>
      </c>
      <c r="AU306" s="19" t="s">
        <v>83</v>
      </c>
    </row>
    <row r="307" s="2" customFormat="1" ht="44.25" customHeight="1">
      <c r="A307" s="41"/>
      <c r="B307" s="42"/>
      <c r="C307" s="221" t="s">
        <v>454</v>
      </c>
      <c r="D307" s="221" t="s">
        <v>154</v>
      </c>
      <c r="E307" s="222" t="s">
        <v>2291</v>
      </c>
      <c r="F307" s="223" t="s">
        <v>2292</v>
      </c>
      <c r="G307" s="224" t="s">
        <v>157</v>
      </c>
      <c r="H307" s="225">
        <v>1</v>
      </c>
      <c r="I307" s="226"/>
      <c r="J307" s="227">
        <f>ROUND(I307*H307,2)</f>
        <v>0</v>
      </c>
      <c r="K307" s="223" t="s">
        <v>21</v>
      </c>
      <c r="L307" s="47"/>
      <c r="M307" s="228" t="s">
        <v>21</v>
      </c>
      <c r="N307" s="229" t="s">
        <v>44</v>
      </c>
      <c r="O307" s="87"/>
      <c r="P307" s="230">
        <f>O307*H307</f>
        <v>0</v>
      </c>
      <c r="Q307" s="230">
        <v>0.016500000000000001</v>
      </c>
      <c r="R307" s="230">
        <f>Q307*H307</f>
        <v>0.016500000000000001</v>
      </c>
      <c r="S307" s="230">
        <v>0</v>
      </c>
      <c r="T307" s="23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32" t="s">
        <v>271</v>
      </c>
      <c r="AT307" s="232" t="s">
        <v>154</v>
      </c>
      <c r="AU307" s="232" t="s">
        <v>83</v>
      </c>
      <c r="AY307" s="19" t="s">
        <v>151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9" t="s">
        <v>81</v>
      </c>
      <c r="BK307" s="233">
        <f>ROUND(I307*H307,2)</f>
        <v>0</v>
      </c>
      <c r="BL307" s="19" t="s">
        <v>271</v>
      </c>
      <c r="BM307" s="232" t="s">
        <v>2293</v>
      </c>
    </row>
    <row r="308" s="2" customFormat="1">
      <c r="A308" s="41"/>
      <c r="B308" s="42"/>
      <c r="C308" s="43"/>
      <c r="D308" s="234" t="s">
        <v>161</v>
      </c>
      <c r="E308" s="43"/>
      <c r="F308" s="235" t="s">
        <v>2292</v>
      </c>
      <c r="G308" s="43"/>
      <c r="H308" s="43"/>
      <c r="I308" s="139"/>
      <c r="J308" s="43"/>
      <c r="K308" s="43"/>
      <c r="L308" s="47"/>
      <c r="M308" s="236"/>
      <c r="N308" s="237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161</v>
      </c>
      <c r="AU308" s="19" t="s">
        <v>83</v>
      </c>
    </row>
    <row r="309" s="2" customFormat="1" ht="44.25" customHeight="1">
      <c r="A309" s="41"/>
      <c r="B309" s="42"/>
      <c r="C309" s="221" t="s">
        <v>459</v>
      </c>
      <c r="D309" s="221" t="s">
        <v>154</v>
      </c>
      <c r="E309" s="222" t="s">
        <v>2294</v>
      </c>
      <c r="F309" s="223" t="s">
        <v>2295</v>
      </c>
      <c r="G309" s="224" t="s">
        <v>157</v>
      </c>
      <c r="H309" s="225">
        <v>1</v>
      </c>
      <c r="I309" s="226"/>
      <c r="J309" s="227">
        <f>ROUND(I309*H309,2)</f>
        <v>0</v>
      </c>
      <c r="K309" s="223" t="s">
        <v>21</v>
      </c>
      <c r="L309" s="47"/>
      <c r="M309" s="228" t="s">
        <v>21</v>
      </c>
      <c r="N309" s="229" t="s">
        <v>44</v>
      </c>
      <c r="O309" s="87"/>
      <c r="P309" s="230">
        <f>O309*H309</f>
        <v>0</v>
      </c>
      <c r="Q309" s="230">
        <v>0.0060000000000000001</v>
      </c>
      <c r="R309" s="230">
        <f>Q309*H309</f>
        <v>0.0060000000000000001</v>
      </c>
      <c r="S309" s="230">
        <v>0</v>
      </c>
      <c r="T309" s="231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32" t="s">
        <v>271</v>
      </c>
      <c r="AT309" s="232" t="s">
        <v>154</v>
      </c>
      <c r="AU309" s="232" t="s">
        <v>83</v>
      </c>
      <c r="AY309" s="19" t="s">
        <v>151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9" t="s">
        <v>81</v>
      </c>
      <c r="BK309" s="233">
        <f>ROUND(I309*H309,2)</f>
        <v>0</v>
      </c>
      <c r="BL309" s="19" t="s">
        <v>271</v>
      </c>
      <c r="BM309" s="232" t="s">
        <v>2296</v>
      </c>
    </row>
    <row r="310" s="2" customFormat="1">
      <c r="A310" s="41"/>
      <c r="B310" s="42"/>
      <c r="C310" s="43"/>
      <c r="D310" s="234" t="s">
        <v>161</v>
      </c>
      <c r="E310" s="43"/>
      <c r="F310" s="235" t="s">
        <v>2295</v>
      </c>
      <c r="G310" s="43"/>
      <c r="H310" s="43"/>
      <c r="I310" s="139"/>
      <c r="J310" s="43"/>
      <c r="K310" s="43"/>
      <c r="L310" s="47"/>
      <c r="M310" s="236"/>
      <c r="N310" s="237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161</v>
      </c>
      <c r="AU310" s="19" t="s">
        <v>83</v>
      </c>
    </row>
    <row r="311" s="2" customFormat="1" ht="44.25" customHeight="1">
      <c r="A311" s="41"/>
      <c r="B311" s="42"/>
      <c r="C311" s="221" t="s">
        <v>464</v>
      </c>
      <c r="D311" s="221" t="s">
        <v>154</v>
      </c>
      <c r="E311" s="222" t="s">
        <v>2297</v>
      </c>
      <c r="F311" s="223" t="s">
        <v>2298</v>
      </c>
      <c r="G311" s="224" t="s">
        <v>157</v>
      </c>
      <c r="H311" s="225">
        <v>1</v>
      </c>
      <c r="I311" s="226"/>
      <c r="J311" s="227">
        <f>ROUND(I311*H311,2)</f>
        <v>0</v>
      </c>
      <c r="K311" s="223" t="s">
        <v>21</v>
      </c>
      <c r="L311" s="47"/>
      <c r="M311" s="228" t="s">
        <v>21</v>
      </c>
      <c r="N311" s="229" t="s">
        <v>44</v>
      </c>
      <c r="O311" s="87"/>
      <c r="P311" s="230">
        <f>O311*H311</f>
        <v>0</v>
      </c>
      <c r="Q311" s="230">
        <v>0.0055999999999999999</v>
      </c>
      <c r="R311" s="230">
        <f>Q311*H311</f>
        <v>0.0055999999999999999</v>
      </c>
      <c r="S311" s="230">
        <v>0</v>
      </c>
      <c r="T311" s="231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32" t="s">
        <v>271</v>
      </c>
      <c r="AT311" s="232" t="s">
        <v>154</v>
      </c>
      <c r="AU311" s="232" t="s">
        <v>83</v>
      </c>
      <c r="AY311" s="19" t="s">
        <v>151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9" t="s">
        <v>81</v>
      </c>
      <c r="BK311" s="233">
        <f>ROUND(I311*H311,2)</f>
        <v>0</v>
      </c>
      <c r="BL311" s="19" t="s">
        <v>271</v>
      </c>
      <c r="BM311" s="232" t="s">
        <v>2299</v>
      </c>
    </row>
    <row r="312" s="2" customFormat="1">
      <c r="A312" s="41"/>
      <c r="B312" s="42"/>
      <c r="C312" s="43"/>
      <c r="D312" s="234" t="s">
        <v>161</v>
      </c>
      <c r="E312" s="43"/>
      <c r="F312" s="235" t="s">
        <v>2298</v>
      </c>
      <c r="G312" s="43"/>
      <c r="H312" s="43"/>
      <c r="I312" s="139"/>
      <c r="J312" s="43"/>
      <c r="K312" s="43"/>
      <c r="L312" s="47"/>
      <c r="M312" s="236"/>
      <c r="N312" s="237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161</v>
      </c>
      <c r="AU312" s="19" t="s">
        <v>83</v>
      </c>
    </row>
    <row r="313" s="2" customFormat="1" ht="21.75" customHeight="1">
      <c r="A313" s="41"/>
      <c r="B313" s="42"/>
      <c r="C313" s="221" t="s">
        <v>470</v>
      </c>
      <c r="D313" s="221" t="s">
        <v>154</v>
      </c>
      <c r="E313" s="222" t="s">
        <v>555</v>
      </c>
      <c r="F313" s="223" t="s">
        <v>556</v>
      </c>
      <c r="G313" s="224" t="s">
        <v>297</v>
      </c>
      <c r="H313" s="225">
        <v>6.3200000000000003</v>
      </c>
      <c r="I313" s="226"/>
      <c r="J313" s="227">
        <f>ROUND(I313*H313,2)</f>
        <v>0</v>
      </c>
      <c r="K313" s="223" t="s">
        <v>21</v>
      </c>
      <c r="L313" s="47"/>
      <c r="M313" s="228" t="s">
        <v>21</v>
      </c>
      <c r="N313" s="229" t="s">
        <v>44</v>
      </c>
      <c r="O313" s="87"/>
      <c r="P313" s="230">
        <f>O313*H313</f>
        <v>0</v>
      </c>
      <c r="Q313" s="230">
        <v>0</v>
      </c>
      <c r="R313" s="230">
        <f>Q313*H313</f>
        <v>0</v>
      </c>
      <c r="S313" s="230">
        <v>0.089999999999999997</v>
      </c>
      <c r="T313" s="231">
        <f>S313*H313</f>
        <v>0.56879999999999997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32" t="s">
        <v>271</v>
      </c>
      <c r="AT313" s="232" t="s">
        <v>154</v>
      </c>
      <c r="AU313" s="232" t="s">
        <v>83</v>
      </c>
      <c r="AY313" s="19" t="s">
        <v>151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9" t="s">
        <v>81</v>
      </c>
      <c r="BK313" s="233">
        <f>ROUND(I313*H313,2)</f>
        <v>0</v>
      </c>
      <c r="BL313" s="19" t="s">
        <v>271</v>
      </c>
      <c r="BM313" s="232" t="s">
        <v>2300</v>
      </c>
    </row>
    <row r="314" s="2" customFormat="1">
      <c r="A314" s="41"/>
      <c r="B314" s="42"/>
      <c r="C314" s="43"/>
      <c r="D314" s="234" t="s">
        <v>161</v>
      </c>
      <c r="E314" s="43"/>
      <c r="F314" s="235" t="s">
        <v>558</v>
      </c>
      <c r="G314" s="43"/>
      <c r="H314" s="43"/>
      <c r="I314" s="139"/>
      <c r="J314" s="43"/>
      <c r="K314" s="43"/>
      <c r="L314" s="47"/>
      <c r="M314" s="236"/>
      <c r="N314" s="237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161</v>
      </c>
      <c r="AU314" s="19" t="s">
        <v>83</v>
      </c>
    </row>
    <row r="315" s="15" customFormat="1">
      <c r="A315" s="15"/>
      <c r="B315" s="260"/>
      <c r="C315" s="261"/>
      <c r="D315" s="234" t="s">
        <v>163</v>
      </c>
      <c r="E315" s="262" t="s">
        <v>21</v>
      </c>
      <c r="F315" s="263" t="s">
        <v>1974</v>
      </c>
      <c r="G315" s="261"/>
      <c r="H315" s="262" t="s">
        <v>21</v>
      </c>
      <c r="I315" s="264"/>
      <c r="J315" s="261"/>
      <c r="K315" s="261"/>
      <c r="L315" s="265"/>
      <c r="M315" s="266"/>
      <c r="N315" s="267"/>
      <c r="O315" s="267"/>
      <c r="P315" s="267"/>
      <c r="Q315" s="267"/>
      <c r="R315" s="267"/>
      <c r="S315" s="267"/>
      <c r="T315" s="268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9" t="s">
        <v>163</v>
      </c>
      <c r="AU315" s="269" t="s">
        <v>83</v>
      </c>
      <c r="AV315" s="15" t="s">
        <v>81</v>
      </c>
      <c r="AW315" s="15" t="s">
        <v>35</v>
      </c>
      <c r="AX315" s="15" t="s">
        <v>73</v>
      </c>
      <c r="AY315" s="269" t="s">
        <v>151</v>
      </c>
    </row>
    <row r="316" s="13" customFormat="1">
      <c r="A316" s="13"/>
      <c r="B316" s="238"/>
      <c r="C316" s="239"/>
      <c r="D316" s="234" t="s">
        <v>163</v>
      </c>
      <c r="E316" s="240" t="s">
        <v>21</v>
      </c>
      <c r="F316" s="241" t="s">
        <v>2301</v>
      </c>
      <c r="G316" s="239"/>
      <c r="H316" s="242">
        <v>6.3200000000000003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163</v>
      </c>
      <c r="AU316" s="248" t="s">
        <v>83</v>
      </c>
      <c r="AV316" s="13" t="s">
        <v>83</v>
      </c>
      <c r="AW316" s="13" t="s">
        <v>35</v>
      </c>
      <c r="AX316" s="13" t="s">
        <v>73</v>
      </c>
      <c r="AY316" s="248" t="s">
        <v>151</v>
      </c>
    </row>
    <row r="317" s="14" customFormat="1">
      <c r="A317" s="14"/>
      <c r="B317" s="249"/>
      <c r="C317" s="250"/>
      <c r="D317" s="234" t="s">
        <v>163</v>
      </c>
      <c r="E317" s="251" t="s">
        <v>21</v>
      </c>
      <c r="F317" s="252" t="s">
        <v>177</v>
      </c>
      <c r="G317" s="250"/>
      <c r="H317" s="253">
        <v>6.3200000000000003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9" t="s">
        <v>163</v>
      </c>
      <c r="AU317" s="259" t="s">
        <v>83</v>
      </c>
      <c r="AV317" s="14" t="s">
        <v>159</v>
      </c>
      <c r="AW317" s="14" t="s">
        <v>35</v>
      </c>
      <c r="AX317" s="14" t="s">
        <v>81</v>
      </c>
      <c r="AY317" s="259" t="s">
        <v>151</v>
      </c>
    </row>
    <row r="318" s="2" customFormat="1" ht="33" customHeight="1">
      <c r="A318" s="41"/>
      <c r="B318" s="42"/>
      <c r="C318" s="221" t="s">
        <v>478</v>
      </c>
      <c r="D318" s="221" t="s">
        <v>154</v>
      </c>
      <c r="E318" s="222" t="s">
        <v>551</v>
      </c>
      <c r="F318" s="223" t="s">
        <v>552</v>
      </c>
      <c r="G318" s="224" t="s">
        <v>157</v>
      </c>
      <c r="H318" s="225">
        <v>1</v>
      </c>
      <c r="I318" s="226"/>
      <c r="J318" s="227">
        <f>ROUND(I318*H318,2)</f>
        <v>0</v>
      </c>
      <c r="K318" s="223" t="s">
        <v>21</v>
      </c>
      <c r="L318" s="47"/>
      <c r="M318" s="228" t="s">
        <v>21</v>
      </c>
      <c r="N318" s="229" t="s">
        <v>44</v>
      </c>
      <c r="O318" s="87"/>
      <c r="P318" s="230">
        <f>O318*H318</f>
        <v>0</v>
      </c>
      <c r="Q318" s="230">
        <v>0.0051000000000000004</v>
      </c>
      <c r="R318" s="230">
        <f>Q318*H318</f>
        <v>0.0051000000000000004</v>
      </c>
      <c r="S318" s="230">
        <v>0</v>
      </c>
      <c r="T318" s="231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32" t="s">
        <v>159</v>
      </c>
      <c r="AT318" s="232" t="s">
        <v>154</v>
      </c>
      <c r="AU318" s="232" t="s">
        <v>83</v>
      </c>
      <c r="AY318" s="19" t="s">
        <v>151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9" t="s">
        <v>81</v>
      </c>
      <c r="BK318" s="233">
        <f>ROUND(I318*H318,2)</f>
        <v>0</v>
      </c>
      <c r="BL318" s="19" t="s">
        <v>159</v>
      </c>
      <c r="BM318" s="232" t="s">
        <v>2302</v>
      </c>
    </row>
    <row r="319" s="2" customFormat="1">
      <c r="A319" s="41"/>
      <c r="B319" s="42"/>
      <c r="C319" s="43"/>
      <c r="D319" s="234" t="s">
        <v>161</v>
      </c>
      <c r="E319" s="43"/>
      <c r="F319" s="235" t="s">
        <v>552</v>
      </c>
      <c r="G319" s="43"/>
      <c r="H319" s="43"/>
      <c r="I319" s="139"/>
      <c r="J319" s="43"/>
      <c r="K319" s="43"/>
      <c r="L319" s="47"/>
      <c r="M319" s="236"/>
      <c r="N319" s="237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161</v>
      </c>
      <c r="AU319" s="19" t="s">
        <v>83</v>
      </c>
    </row>
    <row r="320" s="2" customFormat="1" ht="21.75" customHeight="1">
      <c r="A320" s="41"/>
      <c r="B320" s="42"/>
      <c r="C320" s="221" t="s">
        <v>484</v>
      </c>
      <c r="D320" s="221" t="s">
        <v>154</v>
      </c>
      <c r="E320" s="222" t="s">
        <v>862</v>
      </c>
      <c r="F320" s="223" t="s">
        <v>863</v>
      </c>
      <c r="G320" s="224" t="s">
        <v>297</v>
      </c>
      <c r="H320" s="225">
        <v>11.595000000000001</v>
      </c>
      <c r="I320" s="226"/>
      <c r="J320" s="227">
        <f>ROUND(I320*H320,2)</f>
        <v>0</v>
      </c>
      <c r="K320" s="223" t="s">
        <v>158</v>
      </c>
      <c r="L320" s="47"/>
      <c r="M320" s="228" t="s">
        <v>21</v>
      </c>
      <c r="N320" s="229" t="s">
        <v>44</v>
      </c>
      <c r="O320" s="87"/>
      <c r="P320" s="230">
        <f>O320*H320</f>
        <v>0</v>
      </c>
      <c r="Q320" s="230">
        <v>0.0033899999999999998</v>
      </c>
      <c r="R320" s="230">
        <f>Q320*H320</f>
        <v>0.039307050000000003</v>
      </c>
      <c r="S320" s="230">
        <v>0</v>
      </c>
      <c r="T320" s="231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32" t="s">
        <v>159</v>
      </c>
      <c r="AT320" s="232" t="s">
        <v>154</v>
      </c>
      <c r="AU320" s="232" t="s">
        <v>83</v>
      </c>
      <c r="AY320" s="19" t="s">
        <v>151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9" t="s">
        <v>81</v>
      </c>
      <c r="BK320" s="233">
        <f>ROUND(I320*H320,2)</f>
        <v>0</v>
      </c>
      <c r="BL320" s="19" t="s">
        <v>159</v>
      </c>
      <c r="BM320" s="232" t="s">
        <v>2303</v>
      </c>
    </row>
    <row r="321" s="2" customFormat="1">
      <c r="A321" s="41"/>
      <c r="B321" s="42"/>
      <c r="C321" s="43"/>
      <c r="D321" s="234" t="s">
        <v>161</v>
      </c>
      <c r="E321" s="43"/>
      <c r="F321" s="235" t="s">
        <v>865</v>
      </c>
      <c r="G321" s="43"/>
      <c r="H321" s="43"/>
      <c r="I321" s="139"/>
      <c r="J321" s="43"/>
      <c r="K321" s="43"/>
      <c r="L321" s="47"/>
      <c r="M321" s="236"/>
      <c r="N321" s="237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161</v>
      </c>
      <c r="AU321" s="19" t="s">
        <v>83</v>
      </c>
    </row>
    <row r="322" s="13" customFormat="1">
      <c r="A322" s="13"/>
      <c r="B322" s="238"/>
      <c r="C322" s="239"/>
      <c r="D322" s="234" t="s">
        <v>163</v>
      </c>
      <c r="E322" s="240" t="s">
        <v>21</v>
      </c>
      <c r="F322" s="241" t="s">
        <v>2304</v>
      </c>
      <c r="G322" s="239"/>
      <c r="H322" s="242">
        <v>3.4500000000000002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163</v>
      </c>
      <c r="AU322" s="248" t="s">
        <v>83</v>
      </c>
      <c r="AV322" s="13" t="s">
        <v>83</v>
      </c>
      <c r="AW322" s="13" t="s">
        <v>35</v>
      </c>
      <c r="AX322" s="13" t="s">
        <v>73</v>
      </c>
      <c r="AY322" s="248" t="s">
        <v>151</v>
      </c>
    </row>
    <row r="323" s="13" customFormat="1">
      <c r="A323" s="13"/>
      <c r="B323" s="238"/>
      <c r="C323" s="239"/>
      <c r="D323" s="234" t="s">
        <v>163</v>
      </c>
      <c r="E323" s="240" t="s">
        <v>21</v>
      </c>
      <c r="F323" s="241" t="s">
        <v>2305</v>
      </c>
      <c r="G323" s="239"/>
      <c r="H323" s="242">
        <v>4.4299999999999997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163</v>
      </c>
      <c r="AU323" s="248" t="s">
        <v>83</v>
      </c>
      <c r="AV323" s="13" t="s">
        <v>83</v>
      </c>
      <c r="AW323" s="13" t="s">
        <v>35</v>
      </c>
      <c r="AX323" s="13" t="s">
        <v>73</v>
      </c>
      <c r="AY323" s="248" t="s">
        <v>151</v>
      </c>
    </row>
    <row r="324" s="13" customFormat="1">
      <c r="A324" s="13"/>
      <c r="B324" s="238"/>
      <c r="C324" s="239"/>
      <c r="D324" s="234" t="s">
        <v>163</v>
      </c>
      <c r="E324" s="240" t="s">
        <v>21</v>
      </c>
      <c r="F324" s="241" t="s">
        <v>2306</v>
      </c>
      <c r="G324" s="239"/>
      <c r="H324" s="242">
        <v>0.39000000000000001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163</v>
      </c>
      <c r="AU324" s="248" t="s">
        <v>83</v>
      </c>
      <c r="AV324" s="13" t="s">
        <v>83</v>
      </c>
      <c r="AW324" s="13" t="s">
        <v>35</v>
      </c>
      <c r="AX324" s="13" t="s">
        <v>73</v>
      </c>
      <c r="AY324" s="248" t="s">
        <v>151</v>
      </c>
    </row>
    <row r="325" s="13" customFormat="1">
      <c r="A325" s="13"/>
      <c r="B325" s="238"/>
      <c r="C325" s="239"/>
      <c r="D325" s="234" t="s">
        <v>163</v>
      </c>
      <c r="E325" s="240" t="s">
        <v>21</v>
      </c>
      <c r="F325" s="241" t="s">
        <v>2307</v>
      </c>
      <c r="G325" s="239"/>
      <c r="H325" s="242">
        <v>3.3250000000000002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163</v>
      </c>
      <c r="AU325" s="248" t="s">
        <v>83</v>
      </c>
      <c r="AV325" s="13" t="s">
        <v>83</v>
      </c>
      <c r="AW325" s="13" t="s">
        <v>35</v>
      </c>
      <c r="AX325" s="13" t="s">
        <v>73</v>
      </c>
      <c r="AY325" s="248" t="s">
        <v>151</v>
      </c>
    </row>
    <row r="326" s="14" customFormat="1">
      <c r="A326" s="14"/>
      <c r="B326" s="249"/>
      <c r="C326" s="250"/>
      <c r="D326" s="234" t="s">
        <v>163</v>
      </c>
      <c r="E326" s="251" t="s">
        <v>21</v>
      </c>
      <c r="F326" s="252" t="s">
        <v>177</v>
      </c>
      <c r="G326" s="250"/>
      <c r="H326" s="253">
        <v>11.594999999999999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163</v>
      </c>
      <c r="AU326" s="259" t="s">
        <v>83</v>
      </c>
      <c r="AV326" s="14" t="s">
        <v>159</v>
      </c>
      <c r="AW326" s="14" t="s">
        <v>35</v>
      </c>
      <c r="AX326" s="14" t="s">
        <v>81</v>
      </c>
      <c r="AY326" s="259" t="s">
        <v>151</v>
      </c>
    </row>
    <row r="327" s="2" customFormat="1" ht="16.5" customHeight="1">
      <c r="A327" s="41"/>
      <c r="B327" s="42"/>
      <c r="C327" s="281" t="s">
        <v>489</v>
      </c>
      <c r="D327" s="281" t="s">
        <v>407</v>
      </c>
      <c r="E327" s="282" t="s">
        <v>596</v>
      </c>
      <c r="F327" s="283" t="s">
        <v>597</v>
      </c>
      <c r="G327" s="284" t="s">
        <v>173</v>
      </c>
      <c r="H327" s="285">
        <v>0.28499999999999998</v>
      </c>
      <c r="I327" s="286"/>
      <c r="J327" s="287">
        <f>ROUND(I327*H327,2)</f>
        <v>0</v>
      </c>
      <c r="K327" s="283" t="s">
        <v>158</v>
      </c>
      <c r="L327" s="288"/>
      <c r="M327" s="289" t="s">
        <v>21</v>
      </c>
      <c r="N327" s="290" t="s">
        <v>44</v>
      </c>
      <c r="O327" s="87"/>
      <c r="P327" s="230">
        <f>O327*H327</f>
        <v>0</v>
      </c>
      <c r="Q327" s="230">
        <v>0.55000000000000004</v>
      </c>
      <c r="R327" s="230">
        <f>Q327*H327</f>
        <v>0.15675</v>
      </c>
      <c r="S327" s="230">
        <v>0</v>
      </c>
      <c r="T327" s="231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32" t="s">
        <v>204</v>
      </c>
      <c r="AT327" s="232" t="s">
        <v>407</v>
      </c>
      <c r="AU327" s="232" t="s">
        <v>83</v>
      </c>
      <c r="AY327" s="19" t="s">
        <v>151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9" t="s">
        <v>81</v>
      </c>
      <c r="BK327" s="233">
        <f>ROUND(I327*H327,2)</f>
        <v>0</v>
      </c>
      <c r="BL327" s="19" t="s">
        <v>159</v>
      </c>
      <c r="BM327" s="232" t="s">
        <v>2308</v>
      </c>
    </row>
    <row r="328" s="2" customFormat="1">
      <c r="A328" s="41"/>
      <c r="B328" s="42"/>
      <c r="C328" s="43"/>
      <c r="D328" s="234" t="s">
        <v>161</v>
      </c>
      <c r="E328" s="43"/>
      <c r="F328" s="235" t="s">
        <v>597</v>
      </c>
      <c r="G328" s="43"/>
      <c r="H328" s="43"/>
      <c r="I328" s="139"/>
      <c r="J328" s="43"/>
      <c r="K328" s="43"/>
      <c r="L328" s="47"/>
      <c r="M328" s="236"/>
      <c r="N328" s="237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161</v>
      </c>
      <c r="AU328" s="19" t="s">
        <v>83</v>
      </c>
    </row>
    <row r="329" s="15" customFormat="1">
      <c r="A329" s="15"/>
      <c r="B329" s="260"/>
      <c r="C329" s="261"/>
      <c r="D329" s="234" t="s">
        <v>163</v>
      </c>
      <c r="E329" s="262" t="s">
        <v>21</v>
      </c>
      <c r="F329" s="263" t="s">
        <v>612</v>
      </c>
      <c r="G329" s="261"/>
      <c r="H329" s="262" t="s">
        <v>21</v>
      </c>
      <c r="I329" s="264"/>
      <c r="J329" s="261"/>
      <c r="K329" s="261"/>
      <c r="L329" s="265"/>
      <c r="M329" s="266"/>
      <c r="N329" s="267"/>
      <c r="O329" s="267"/>
      <c r="P329" s="267"/>
      <c r="Q329" s="267"/>
      <c r="R329" s="267"/>
      <c r="S329" s="267"/>
      <c r="T329" s="268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9" t="s">
        <v>163</v>
      </c>
      <c r="AU329" s="269" t="s">
        <v>83</v>
      </c>
      <c r="AV329" s="15" t="s">
        <v>81</v>
      </c>
      <c r="AW329" s="15" t="s">
        <v>35</v>
      </c>
      <c r="AX329" s="15" t="s">
        <v>73</v>
      </c>
      <c r="AY329" s="269" t="s">
        <v>151</v>
      </c>
    </row>
    <row r="330" s="13" customFormat="1">
      <c r="A330" s="13"/>
      <c r="B330" s="238"/>
      <c r="C330" s="239"/>
      <c r="D330" s="234" t="s">
        <v>163</v>
      </c>
      <c r="E330" s="240" t="s">
        <v>21</v>
      </c>
      <c r="F330" s="241" t="s">
        <v>2309</v>
      </c>
      <c r="G330" s="239"/>
      <c r="H330" s="242">
        <v>0.069000000000000006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163</v>
      </c>
      <c r="AU330" s="248" t="s">
        <v>83</v>
      </c>
      <c r="AV330" s="13" t="s">
        <v>83</v>
      </c>
      <c r="AW330" s="13" t="s">
        <v>35</v>
      </c>
      <c r="AX330" s="13" t="s">
        <v>73</v>
      </c>
      <c r="AY330" s="248" t="s">
        <v>151</v>
      </c>
    </row>
    <row r="331" s="13" customFormat="1">
      <c r="A331" s="13"/>
      <c r="B331" s="238"/>
      <c r="C331" s="239"/>
      <c r="D331" s="234" t="s">
        <v>163</v>
      </c>
      <c r="E331" s="240" t="s">
        <v>21</v>
      </c>
      <c r="F331" s="241" t="s">
        <v>2310</v>
      </c>
      <c r="G331" s="239"/>
      <c r="H331" s="242">
        <v>0.090999999999999998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163</v>
      </c>
      <c r="AU331" s="248" t="s">
        <v>83</v>
      </c>
      <c r="AV331" s="13" t="s">
        <v>83</v>
      </c>
      <c r="AW331" s="13" t="s">
        <v>35</v>
      </c>
      <c r="AX331" s="13" t="s">
        <v>73</v>
      </c>
      <c r="AY331" s="248" t="s">
        <v>151</v>
      </c>
    </row>
    <row r="332" s="13" customFormat="1">
      <c r="A332" s="13"/>
      <c r="B332" s="238"/>
      <c r="C332" s="239"/>
      <c r="D332" s="234" t="s">
        <v>163</v>
      </c>
      <c r="E332" s="240" t="s">
        <v>21</v>
      </c>
      <c r="F332" s="241" t="s">
        <v>2311</v>
      </c>
      <c r="G332" s="239"/>
      <c r="H332" s="242">
        <v>0.02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163</v>
      </c>
      <c r="AU332" s="248" t="s">
        <v>83</v>
      </c>
      <c r="AV332" s="13" t="s">
        <v>83</v>
      </c>
      <c r="AW332" s="13" t="s">
        <v>35</v>
      </c>
      <c r="AX332" s="13" t="s">
        <v>73</v>
      </c>
      <c r="AY332" s="248" t="s">
        <v>151</v>
      </c>
    </row>
    <row r="333" s="13" customFormat="1">
      <c r="A333" s="13"/>
      <c r="B333" s="238"/>
      <c r="C333" s="239"/>
      <c r="D333" s="234" t="s">
        <v>163</v>
      </c>
      <c r="E333" s="240" t="s">
        <v>21</v>
      </c>
      <c r="F333" s="241" t="s">
        <v>2312</v>
      </c>
      <c r="G333" s="239"/>
      <c r="H333" s="242">
        <v>0.067000000000000004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163</v>
      </c>
      <c r="AU333" s="248" t="s">
        <v>83</v>
      </c>
      <c r="AV333" s="13" t="s">
        <v>83</v>
      </c>
      <c r="AW333" s="13" t="s">
        <v>35</v>
      </c>
      <c r="AX333" s="13" t="s">
        <v>73</v>
      </c>
      <c r="AY333" s="248" t="s">
        <v>151</v>
      </c>
    </row>
    <row r="334" s="16" customFormat="1">
      <c r="A334" s="16"/>
      <c r="B334" s="270"/>
      <c r="C334" s="271"/>
      <c r="D334" s="234" t="s">
        <v>163</v>
      </c>
      <c r="E334" s="272" t="s">
        <v>21</v>
      </c>
      <c r="F334" s="273" t="s">
        <v>250</v>
      </c>
      <c r="G334" s="271"/>
      <c r="H334" s="274">
        <v>0.247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280" t="s">
        <v>163</v>
      </c>
      <c r="AU334" s="280" t="s">
        <v>83</v>
      </c>
      <c r="AV334" s="16" t="s">
        <v>152</v>
      </c>
      <c r="AW334" s="16" t="s">
        <v>35</v>
      </c>
      <c r="AX334" s="16" t="s">
        <v>73</v>
      </c>
      <c r="AY334" s="280" t="s">
        <v>151</v>
      </c>
    </row>
    <row r="335" s="15" customFormat="1">
      <c r="A335" s="15"/>
      <c r="B335" s="260"/>
      <c r="C335" s="261"/>
      <c r="D335" s="234" t="s">
        <v>163</v>
      </c>
      <c r="E335" s="262" t="s">
        <v>21</v>
      </c>
      <c r="F335" s="263" t="s">
        <v>2313</v>
      </c>
      <c r="G335" s="261"/>
      <c r="H335" s="262" t="s">
        <v>21</v>
      </c>
      <c r="I335" s="264"/>
      <c r="J335" s="261"/>
      <c r="K335" s="261"/>
      <c r="L335" s="265"/>
      <c r="M335" s="266"/>
      <c r="N335" s="267"/>
      <c r="O335" s="267"/>
      <c r="P335" s="267"/>
      <c r="Q335" s="267"/>
      <c r="R335" s="267"/>
      <c r="S335" s="267"/>
      <c r="T335" s="268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9" t="s">
        <v>163</v>
      </c>
      <c r="AU335" s="269" t="s">
        <v>83</v>
      </c>
      <c r="AV335" s="15" t="s">
        <v>81</v>
      </c>
      <c r="AW335" s="15" t="s">
        <v>35</v>
      </c>
      <c r="AX335" s="15" t="s">
        <v>73</v>
      </c>
      <c r="AY335" s="269" t="s">
        <v>151</v>
      </c>
    </row>
    <row r="336" s="13" customFormat="1">
      <c r="A336" s="13"/>
      <c r="B336" s="238"/>
      <c r="C336" s="239"/>
      <c r="D336" s="234" t="s">
        <v>163</v>
      </c>
      <c r="E336" s="240" t="s">
        <v>21</v>
      </c>
      <c r="F336" s="241" t="s">
        <v>2314</v>
      </c>
      <c r="G336" s="239"/>
      <c r="H336" s="242">
        <v>0.0080000000000000002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163</v>
      </c>
      <c r="AU336" s="248" t="s">
        <v>83</v>
      </c>
      <c r="AV336" s="13" t="s">
        <v>83</v>
      </c>
      <c r="AW336" s="13" t="s">
        <v>35</v>
      </c>
      <c r="AX336" s="13" t="s">
        <v>73</v>
      </c>
      <c r="AY336" s="248" t="s">
        <v>151</v>
      </c>
    </row>
    <row r="337" s="16" customFormat="1">
      <c r="A337" s="16"/>
      <c r="B337" s="270"/>
      <c r="C337" s="271"/>
      <c r="D337" s="234" t="s">
        <v>163</v>
      </c>
      <c r="E337" s="272" t="s">
        <v>21</v>
      </c>
      <c r="F337" s="273" t="s">
        <v>250</v>
      </c>
      <c r="G337" s="271"/>
      <c r="H337" s="274">
        <v>0.0080000000000000002</v>
      </c>
      <c r="I337" s="275"/>
      <c r="J337" s="271"/>
      <c r="K337" s="271"/>
      <c r="L337" s="276"/>
      <c r="M337" s="277"/>
      <c r="N337" s="278"/>
      <c r="O337" s="278"/>
      <c r="P337" s="278"/>
      <c r="Q337" s="278"/>
      <c r="R337" s="278"/>
      <c r="S337" s="278"/>
      <c r="T337" s="279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80" t="s">
        <v>163</v>
      </c>
      <c r="AU337" s="280" t="s">
        <v>83</v>
      </c>
      <c r="AV337" s="16" t="s">
        <v>152</v>
      </c>
      <c r="AW337" s="16" t="s">
        <v>35</v>
      </c>
      <c r="AX337" s="16" t="s">
        <v>73</v>
      </c>
      <c r="AY337" s="280" t="s">
        <v>151</v>
      </c>
    </row>
    <row r="338" s="15" customFormat="1">
      <c r="A338" s="15"/>
      <c r="B338" s="260"/>
      <c r="C338" s="261"/>
      <c r="D338" s="234" t="s">
        <v>163</v>
      </c>
      <c r="E338" s="262" t="s">
        <v>21</v>
      </c>
      <c r="F338" s="263" t="s">
        <v>2315</v>
      </c>
      <c r="G338" s="261"/>
      <c r="H338" s="262" t="s">
        <v>21</v>
      </c>
      <c r="I338" s="264"/>
      <c r="J338" s="261"/>
      <c r="K338" s="261"/>
      <c r="L338" s="265"/>
      <c r="M338" s="266"/>
      <c r="N338" s="267"/>
      <c r="O338" s="267"/>
      <c r="P338" s="267"/>
      <c r="Q338" s="267"/>
      <c r="R338" s="267"/>
      <c r="S338" s="267"/>
      <c r="T338" s="26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9" t="s">
        <v>163</v>
      </c>
      <c r="AU338" s="269" t="s">
        <v>83</v>
      </c>
      <c r="AV338" s="15" t="s">
        <v>81</v>
      </c>
      <c r="AW338" s="15" t="s">
        <v>35</v>
      </c>
      <c r="AX338" s="15" t="s">
        <v>73</v>
      </c>
      <c r="AY338" s="269" t="s">
        <v>151</v>
      </c>
    </row>
    <row r="339" s="13" customFormat="1">
      <c r="A339" s="13"/>
      <c r="B339" s="238"/>
      <c r="C339" s="239"/>
      <c r="D339" s="234" t="s">
        <v>163</v>
      </c>
      <c r="E339" s="240" t="s">
        <v>21</v>
      </c>
      <c r="F339" s="241" t="s">
        <v>2316</v>
      </c>
      <c r="G339" s="239"/>
      <c r="H339" s="242">
        <v>0.0040000000000000001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163</v>
      </c>
      <c r="AU339" s="248" t="s">
        <v>83</v>
      </c>
      <c r="AV339" s="13" t="s">
        <v>83</v>
      </c>
      <c r="AW339" s="13" t="s">
        <v>35</v>
      </c>
      <c r="AX339" s="13" t="s">
        <v>73</v>
      </c>
      <c r="AY339" s="248" t="s">
        <v>151</v>
      </c>
    </row>
    <row r="340" s="16" customFormat="1">
      <c r="A340" s="16"/>
      <c r="B340" s="270"/>
      <c r="C340" s="271"/>
      <c r="D340" s="234" t="s">
        <v>163</v>
      </c>
      <c r="E340" s="272" t="s">
        <v>21</v>
      </c>
      <c r="F340" s="273" t="s">
        <v>250</v>
      </c>
      <c r="G340" s="271"/>
      <c r="H340" s="274">
        <v>0.0040000000000000001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80" t="s">
        <v>163</v>
      </c>
      <c r="AU340" s="280" t="s">
        <v>83</v>
      </c>
      <c r="AV340" s="16" t="s">
        <v>152</v>
      </c>
      <c r="AW340" s="16" t="s">
        <v>35</v>
      </c>
      <c r="AX340" s="16" t="s">
        <v>73</v>
      </c>
      <c r="AY340" s="280" t="s">
        <v>151</v>
      </c>
    </row>
    <row r="341" s="14" customFormat="1">
      <c r="A341" s="14"/>
      <c r="B341" s="249"/>
      <c r="C341" s="250"/>
      <c r="D341" s="234" t="s">
        <v>163</v>
      </c>
      <c r="E341" s="251" t="s">
        <v>21</v>
      </c>
      <c r="F341" s="252" t="s">
        <v>177</v>
      </c>
      <c r="G341" s="250"/>
      <c r="H341" s="253">
        <v>0.25900000000000001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163</v>
      </c>
      <c r="AU341" s="259" t="s">
        <v>83</v>
      </c>
      <c r="AV341" s="14" t="s">
        <v>159</v>
      </c>
      <c r="AW341" s="14" t="s">
        <v>35</v>
      </c>
      <c r="AX341" s="14" t="s">
        <v>81</v>
      </c>
      <c r="AY341" s="259" t="s">
        <v>151</v>
      </c>
    </row>
    <row r="342" s="13" customFormat="1">
      <c r="A342" s="13"/>
      <c r="B342" s="238"/>
      <c r="C342" s="239"/>
      <c r="D342" s="234" t="s">
        <v>163</v>
      </c>
      <c r="E342" s="239"/>
      <c r="F342" s="241" t="s">
        <v>2317</v>
      </c>
      <c r="G342" s="239"/>
      <c r="H342" s="242">
        <v>0.28499999999999998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163</v>
      </c>
      <c r="AU342" s="248" t="s">
        <v>83</v>
      </c>
      <c r="AV342" s="13" t="s">
        <v>83</v>
      </c>
      <c r="AW342" s="13" t="s">
        <v>4</v>
      </c>
      <c r="AX342" s="13" t="s">
        <v>81</v>
      </c>
      <c r="AY342" s="248" t="s">
        <v>151</v>
      </c>
    </row>
    <row r="343" s="2" customFormat="1" ht="21.75" customHeight="1">
      <c r="A343" s="41"/>
      <c r="B343" s="42"/>
      <c r="C343" s="281" t="s">
        <v>494</v>
      </c>
      <c r="D343" s="281" t="s">
        <v>407</v>
      </c>
      <c r="E343" s="282" t="s">
        <v>584</v>
      </c>
      <c r="F343" s="283" t="s">
        <v>585</v>
      </c>
      <c r="G343" s="284" t="s">
        <v>173</v>
      </c>
      <c r="H343" s="285">
        <v>0.028000000000000001</v>
      </c>
      <c r="I343" s="286"/>
      <c r="J343" s="287">
        <f>ROUND(I343*H343,2)</f>
        <v>0</v>
      </c>
      <c r="K343" s="283" t="s">
        <v>158</v>
      </c>
      <c r="L343" s="288"/>
      <c r="M343" s="289" t="s">
        <v>21</v>
      </c>
      <c r="N343" s="290" t="s">
        <v>44</v>
      </c>
      <c r="O343" s="87"/>
      <c r="P343" s="230">
        <f>O343*H343</f>
        <v>0</v>
      </c>
      <c r="Q343" s="230">
        <v>0.55000000000000004</v>
      </c>
      <c r="R343" s="230">
        <f>Q343*H343</f>
        <v>0.015400000000000002</v>
      </c>
      <c r="S343" s="230">
        <v>0</v>
      </c>
      <c r="T343" s="231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32" t="s">
        <v>204</v>
      </c>
      <c r="AT343" s="232" t="s">
        <v>407</v>
      </c>
      <c r="AU343" s="232" t="s">
        <v>83</v>
      </c>
      <c r="AY343" s="19" t="s">
        <v>151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9" t="s">
        <v>81</v>
      </c>
      <c r="BK343" s="233">
        <f>ROUND(I343*H343,2)</f>
        <v>0</v>
      </c>
      <c r="BL343" s="19" t="s">
        <v>159</v>
      </c>
      <c r="BM343" s="232" t="s">
        <v>2318</v>
      </c>
    </row>
    <row r="344" s="2" customFormat="1">
      <c r="A344" s="41"/>
      <c r="B344" s="42"/>
      <c r="C344" s="43"/>
      <c r="D344" s="234" t="s">
        <v>161</v>
      </c>
      <c r="E344" s="43"/>
      <c r="F344" s="235" t="s">
        <v>585</v>
      </c>
      <c r="G344" s="43"/>
      <c r="H344" s="43"/>
      <c r="I344" s="139"/>
      <c r="J344" s="43"/>
      <c r="K344" s="43"/>
      <c r="L344" s="47"/>
      <c r="M344" s="236"/>
      <c r="N344" s="237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161</v>
      </c>
      <c r="AU344" s="19" t="s">
        <v>83</v>
      </c>
    </row>
    <row r="345" s="13" customFormat="1">
      <c r="A345" s="13"/>
      <c r="B345" s="238"/>
      <c r="C345" s="239"/>
      <c r="D345" s="234" t="s">
        <v>163</v>
      </c>
      <c r="E345" s="240" t="s">
        <v>21</v>
      </c>
      <c r="F345" s="241" t="s">
        <v>2319</v>
      </c>
      <c r="G345" s="239"/>
      <c r="H345" s="242">
        <v>0.0080000000000000002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163</v>
      </c>
      <c r="AU345" s="248" t="s">
        <v>83</v>
      </c>
      <c r="AV345" s="13" t="s">
        <v>83</v>
      </c>
      <c r="AW345" s="13" t="s">
        <v>35</v>
      </c>
      <c r="AX345" s="13" t="s">
        <v>73</v>
      </c>
      <c r="AY345" s="248" t="s">
        <v>151</v>
      </c>
    </row>
    <row r="346" s="13" customFormat="1">
      <c r="A346" s="13"/>
      <c r="B346" s="238"/>
      <c r="C346" s="239"/>
      <c r="D346" s="234" t="s">
        <v>163</v>
      </c>
      <c r="E346" s="240" t="s">
        <v>21</v>
      </c>
      <c r="F346" s="241" t="s">
        <v>2320</v>
      </c>
      <c r="G346" s="239"/>
      <c r="H346" s="242">
        <v>0.010999999999999999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163</v>
      </c>
      <c r="AU346" s="248" t="s">
        <v>83</v>
      </c>
      <c r="AV346" s="13" t="s">
        <v>83</v>
      </c>
      <c r="AW346" s="13" t="s">
        <v>35</v>
      </c>
      <c r="AX346" s="13" t="s">
        <v>73</v>
      </c>
      <c r="AY346" s="248" t="s">
        <v>151</v>
      </c>
    </row>
    <row r="347" s="13" customFormat="1">
      <c r="A347" s="13"/>
      <c r="B347" s="238"/>
      <c r="C347" s="239"/>
      <c r="D347" s="234" t="s">
        <v>163</v>
      </c>
      <c r="E347" s="240" t="s">
        <v>21</v>
      </c>
      <c r="F347" s="241" t="s">
        <v>2321</v>
      </c>
      <c r="G347" s="239"/>
      <c r="H347" s="242">
        <v>0.001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8" t="s">
        <v>163</v>
      </c>
      <c r="AU347" s="248" t="s">
        <v>83</v>
      </c>
      <c r="AV347" s="13" t="s">
        <v>83</v>
      </c>
      <c r="AW347" s="13" t="s">
        <v>35</v>
      </c>
      <c r="AX347" s="13" t="s">
        <v>73</v>
      </c>
      <c r="AY347" s="248" t="s">
        <v>151</v>
      </c>
    </row>
    <row r="348" s="13" customFormat="1">
      <c r="A348" s="13"/>
      <c r="B348" s="238"/>
      <c r="C348" s="239"/>
      <c r="D348" s="234" t="s">
        <v>163</v>
      </c>
      <c r="E348" s="240" t="s">
        <v>21</v>
      </c>
      <c r="F348" s="241" t="s">
        <v>2322</v>
      </c>
      <c r="G348" s="239"/>
      <c r="H348" s="242">
        <v>0.0080000000000000002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163</v>
      </c>
      <c r="AU348" s="248" t="s">
        <v>83</v>
      </c>
      <c r="AV348" s="13" t="s">
        <v>83</v>
      </c>
      <c r="AW348" s="13" t="s">
        <v>35</v>
      </c>
      <c r="AX348" s="13" t="s">
        <v>73</v>
      </c>
      <c r="AY348" s="248" t="s">
        <v>151</v>
      </c>
    </row>
    <row r="349" s="14" customFormat="1">
      <c r="A349" s="14"/>
      <c r="B349" s="249"/>
      <c r="C349" s="250"/>
      <c r="D349" s="234" t="s">
        <v>163</v>
      </c>
      <c r="E349" s="251" t="s">
        <v>21</v>
      </c>
      <c r="F349" s="252" t="s">
        <v>177</v>
      </c>
      <c r="G349" s="250"/>
      <c r="H349" s="253">
        <v>0.028000000000000001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9" t="s">
        <v>163</v>
      </c>
      <c r="AU349" s="259" t="s">
        <v>83</v>
      </c>
      <c r="AV349" s="14" t="s">
        <v>159</v>
      </c>
      <c r="AW349" s="14" t="s">
        <v>35</v>
      </c>
      <c r="AX349" s="14" t="s">
        <v>81</v>
      </c>
      <c r="AY349" s="259" t="s">
        <v>151</v>
      </c>
    </row>
    <row r="350" s="2" customFormat="1" ht="16.5" customHeight="1">
      <c r="A350" s="41"/>
      <c r="B350" s="42"/>
      <c r="C350" s="281" t="s">
        <v>499</v>
      </c>
      <c r="D350" s="281" t="s">
        <v>407</v>
      </c>
      <c r="E350" s="282" t="s">
        <v>629</v>
      </c>
      <c r="F350" s="283" t="s">
        <v>630</v>
      </c>
      <c r="G350" s="284" t="s">
        <v>157</v>
      </c>
      <c r="H350" s="285">
        <v>3</v>
      </c>
      <c r="I350" s="286"/>
      <c r="J350" s="287">
        <f>ROUND(I350*H350,2)</f>
        <v>0</v>
      </c>
      <c r="K350" s="283" t="s">
        <v>21</v>
      </c>
      <c r="L350" s="288"/>
      <c r="M350" s="289" t="s">
        <v>21</v>
      </c>
      <c r="N350" s="290" t="s">
        <v>44</v>
      </c>
      <c r="O350" s="87"/>
      <c r="P350" s="230">
        <f>O350*H350</f>
        <v>0</v>
      </c>
      <c r="Q350" s="230">
        <v>0.00024000000000000001</v>
      </c>
      <c r="R350" s="230">
        <f>Q350*H350</f>
        <v>0.00072000000000000005</v>
      </c>
      <c r="S350" s="230">
        <v>0</v>
      </c>
      <c r="T350" s="231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32" t="s">
        <v>372</v>
      </c>
      <c r="AT350" s="232" t="s">
        <v>407</v>
      </c>
      <c r="AU350" s="232" t="s">
        <v>83</v>
      </c>
      <c r="AY350" s="19" t="s">
        <v>151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9" t="s">
        <v>81</v>
      </c>
      <c r="BK350" s="233">
        <f>ROUND(I350*H350,2)</f>
        <v>0</v>
      </c>
      <c r="BL350" s="19" t="s">
        <v>271</v>
      </c>
      <c r="BM350" s="232" t="s">
        <v>2323</v>
      </c>
    </row>
    <row r="351" s="2" customFormat="1">
      <c r="A351" s="41"/>
      <c r="B351" s="42"/>
      <c r="C351" s="43"/>
      <c r="D351" s="234" t="s">
        <v>161</v>
      </c>
      <c r="E351" s="43"/>
      <c r="F351" s="235" t="s">
        <v>630</v>
      </c>
      <c r="G351" s="43"/>
      <c r="H351" s="43"/>
      <c r="I351" s="139"/>
      <c r="J351" s="43"/>
      <c r="K351" s="43"/>
      <c r="L351" s="47"/>
      <c r="M351" s="236"/>
      <c r="N351" s="237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19" t="s">
        <v>161</v>
      </c>
      <c r="AU351" s="19" t="s">
        <v>83</v>
      </c>
    </row>
    <row r="352" s="13" customFormat="1">
      <c r="A352" s="13"/>
      <c r="B352" s="238"/>
      <c r="C352" s="239"/>
      <c r="D352" s="234" t="s">
        <v>163</v>
      </c>
      <c r="E352" s="240" t="s">
        <v>21</v>
      </c>
      <c r="F352" s="241" t="s">
        <v>2324</v>
      </c>
      <c r="G352" s="239"/>
      <c r="H352" s="242">
        <v>3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163</v>
      </c>
      <c r="AU352" s="248" t="s">
        <v>83</v>
      </c>
      <c r="AV352" s="13" t="s">
        <v>83</v>
      </c>
      <c r="AW352" s="13" t="s">
        <v>35</v>
      </c>
      <c r="AX352" s="13" t="s">
        <v>73</v>
      </c>
      <c r="AY352" s="248" t="s">
        <v>151</v>
      </c>
    </row>
    <row r="353" s="14" customFormat="1">
      <c r="A353" s="14"/>
      <c r="B353" s="249"/>
      <c r="C353" s="250"/>
      <c r="D353" s="234" t="s">
        <v>163</v>
      </c>
      <c r="E353" s="251" t="s">
        <v>21</v>
      </c>
      <c r="F353" s="252" t="s">
        <v>177</v>
      </c>
      <c r="G353" s="250"/>
      <c r="H353" s="253">
        <v>3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9" t="s">
        <v>163</v>
      </c>
      <c r="AU353" s="259" t="s">
        <v>83</v>
      </c>
      <c r="AV353" s="14" t="s">
        <v>159</v>
      </c>
      <c r="AW353" s="14" t="s">
        <v>35</v>
      </c>
      <c r="AX353" s="14" t="s">
        <v>81</v>
      </c>
      <c r="AY353" s="259" t="s">
        <v>151</v>
      </c>
    </row>
    <row r="354" s="2" customFormat="1" ht="16.5" customHeight="1">
      <c r="A354" s="41"/>
      <c r="B354" s="42"/>
      <c r="C354" s="221" t="s">
        <v>504</v>
      </c>
      <c r="D354" s="221" t="s">
        <v>154</v>
      </c>
      <c r="E354" s="222" t="s">
        <v>879</v>
      </c>
      <c r="F354" s="223" t="s">
        <v>880</v>
      </c>
      <c r="G354" s="224" t="s">
        <v>173</v>
      </c>
      <c r="H354" s="225">
        <v>0.28699999999999998</v>
      </c>
      <c r="I354" s="226"/>
      <c r="J354" s="227">
        <f>ROUND(I354*H354,2)</f>
        <v>0</v>
      </c>
      <c r="K354" s="223" t="s">
        <v>158</v>
      </c>
      <c r="L354" s="47"/>
      <c r="M354" s="228" t="s">
        <v>21</v>
      </c>
      <c r="N354" s="229" t="s">
        <v>44</v>
      </c>
      <c r="O354" s="87"/>
      <c r="P354" s="230">
        <f>O354*H354</f>
        <v>0</v>
      </c>
      <c r="Q354" s="230">
        <v>0.01328</v>
      </c>
      <c r="R354" s="230">
        <f>Q354*H354</f>
        <v>0.0038113599999999997</v>
      </c>
      <c r="S354" s="230">
        <v>0</v>
      </c>
      <c r="T354" s="231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32" t="s">
        <v>271</v>
      </c>
      <c r="AT354" s="232" t="s">
        <v>154</v>
      </c>
      <c r="AU354" s="232" t="s">
        <v>83</v>
      </c>
      <c r="AY354" s="19" t="s">
        <v>151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9" t="s">
        <v>81</v>
      </c>
      <c r="BK354" s="233">
        <f>ROUND(I354*H354,2)</f>
        <v>0</v>
      </c>
      <c r="BL354" s="19" t="s">
        <v>271</v>
      </c>
      <c r="BM354" s="232" t="s">
        <v>2325</v>
      </c>
    </row>
    <row r="355" s="2" customFormat="1">
      <c r="A355" s="41"/>
      <c r="B355" s="42"/>
      <c r="C355" s="43"/>
      <c r="D355" s="234" t="s">
        <v>161</v>
      </c>
      <c r="E355" s="43"/>
      <c r="F355" s="235" t="s">
        <v>882</v>
      </c>
      <c r="G355" s="43"/>
      <c r="H355" s="43"/>
      <c r="I355" s="139"/>
      <c r="J355" s="43"/>
      <c r="K355" s="43"/>
      <c r="L355" s="47"/>
      <c r="M355" s="236"/>
      <c r="N355" s="237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161</v>
      </c>
      <c r="AU355" s="19" t="s">
        <v>83</v>
      </c>
    </row>
    <row r="356" s="2" customFormat="1" ht="16.5" customHeight="1">
      <c r="A356" s="41"/>
      <c r="B356" s="42"/>
      <c r="C356" s="221" t="s">
        <v>512</v>
      </c>
      <c r="D356" s="221" t="s">
        <v>154</v>
      </c>
      <c r="E356" s="222" t="s">
        <v>2326</v>
      </c>
      <c r="F356" s="223" t="s">
        <v>2327</v>
      </c>
      <c r="G356" s="224" t="s">
        <v>180</v>
      </c>
      <c r="H356" s="225">
        <v>11.087999999999999</v>
      </c>
      <c r="I356" s="226"/>
      <c r="J356" s="227">
        <f>ROUND(I356*H356,2)</f>
        <v>0</v>
      </c>
      <c r="K356" s="223" t="s">
        <v>158</v>
      </c>
      <c r="L356" s="47"/>
      <c r="M356" s="228" t="s">
        <v>21</v>
      </c>
      <c r="N356" s="229" t="s">
        <v>44</v>
      </c>
      <c r="O356" s="87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32" t="s">
        <v>271</v>
      </c>
      <c r="AT356" s="232" t="s">
        <v>154</v>
      </c>
      <c r="AU356" s="232" t="s">
        <v>83</v>
      </c>
      <c r="AY356" s="19" t="s">
        <v>151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9" t="s">
        <v>81</v>
      </c>
      <c r="BK356" s="233">
        <f>ROUND(I356*H356,2)</f>
        <v>0</v>
      </c>
      <c r="BL356" s="19" t="s">
        <v>271</v>
      </c>
      <c r="BM356" s="232" t="s">
        <v>2328</v>
      </c>
    </row>
    <row r="357" s="2" customFormat="1">
      <c r="A357" s="41"/>
      <c r="B357" s="42"/>
      <c r="C357" s="43"/>
      <c r="D357" s="234" t="s">
        <v>161</v>
      </c>
      <c r="E357" s="43"/>
      <c r="F357" s="235" t="s">
        <v>2329</v>
      </c>
      <c r="G357" s="43"/>
      <c r="H357" s="43"/>
      <c r="I357" s="139"/>
      <c r="J357" s="43"/>
      <c r="K357" s="43"/>
      <c r="L357" s="47"/>
      <c r="M357" s="236"/>
      <c r="N357" s="237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19" t="s">
        <v>161</v>
      </c>
      <c r="AU357" s="19" t="s">
        <v>83</v>
      </c>
    </row>
    <row r="358" s="13" customFormat="1">
      <c r="A358" s="13"/>
      <c r="B358" s="238"/>
      <c r="C358" s="239"/>
      <c r="D358" s="234" t="s">
        <v>163</v>
      </c>
      <c r="E358" s="240" t="s">
        <v>21</v>
      </c>
      <c r="F358" s="241" t="s">
        <v>2330</v>
      </c>
      <c r="G358" s="239"/>
      <c r="H358" s="242">
        <v>5.0640000000000001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163</v>
      </c>
      <c r="AU358" s="248" t="s">
        <v>83</v>
      </c>
      <c r="AV358" s="13" t="s">
        <v>83</v>
      </c>
      <c r="AW358" s="13" t="s">
        <v>35</v>
      </c>
      <c r="AX358" s="13" t="s">
        <v>73</v>
      </c>
      <c r="AY358" s="248" t="s">
        <v>151</v>
      </c>
    </row>
    <row r="359" s="13" customFormat="1">
      <c r="A359" s="13"/>
      <c r="B359" s="238"/>
      <c r="C359" s="239"/>
      <c r="D359" s="234" t="s">
        <v>163</v>
      </c>
      <c r="E359" s="240" t="s">
        <v>21</v>
      </c>
      <c r="F359" s="241" t="s">
        <v>2331</v>
      </c>
      <c r="G359" s="239"/>
      <c r="H359" s="242">
        <v>6.024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163</v>
      </c>
      <c r="AU359" s="248" t="s">
        <v>83</v>
      </c>
      <c r="AV359" s="13" t="s">
        <v>83</v>
      </c>
      <c r="AW359" s="13" t="s">
        <v>35</v>
      </c>
      <c r="AX359" s="13" t="s">
        <v>73</v>
      </c>
      <c r="AY359" s="248" t="s">
        <v>151</v>
      </c>
    </row>
    <row r="360" s="14" customFormat="1">
      <c r="A360" s="14"/>
      <c r="B360" s="249"/>
      <c r="C360" s="250"/>
      <c r="D360" s="234" t="s">
        <v>163</v>
      </c>
      <c r="E360" s="251" t="s">
        <v>21</v>
      </c>
      <c r="F360" s="252" t="s">
        <v>177</v>
      </c>
      <c r="G360" s="250"/>
      <c r="H360" s="253">
        <v>11.088000000000001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9" t="s">
        <v>163</v>
      </c>
      <c r="AU360" s="259" t="s">
        <v>83</v>
      </c>
      <c r="AV360" s="14" t="s">
        <v>159</v>
      </c>
      <c r="AW360" s="14" t="s">
        <v>35</v>
      </c>
      <c r="AX360" s="14" t="s">
        <v>81</v>
      </c>
      <c r="AY360" s="259" t="s">
        <v>151</v>
      </c>
    </row>
    <row r="361" s="2" customFormat="1" ht="16.5" customHeight="1">
      <c r="A361" s="41"/>
      <c r="B361" s="42"/>
      <c r="C361" s="281" t="s">
        <v>518</v>
      </c>
      <c r="D361" s="281" t="s">
        <v>407</v>
      </c>
      <c r="E361" s="282" t="s">
        <v>2332</v>
      </c>
      <c r="F361" s="283" t="s">
        <v>2333</v>
      </c>
      <c r="G361" s="284" t="s">
        <v>173</v>
      </c>
      <c r="H361" s="285">
        <v>0.72599999999999998</v>
      </c>
      <c r="I361" s="286"/>
      <c r="J361" s="287">
        <f>ROUND(I361*H361,2)</f>
        <v>0</v>
      </c>
      <c r="K361" s="283" t="s">
        <v>21</v>
      </c>
      <c r="L361" s="288"/>
      <c r="M361" s="289" t="s">
        <v>21</v>
      </c>
      <c r="N361" s="290" t="s">
        <v>44</v>
      </c>
      <c r="O361" s="87"/>
      <c r="P361" s="230">
        <f>O361*H361</f>
        <v>0</v>
      </c>
      <c r="Q361" s="230">
        <v>0.55000000000000004</v>
      </c>
      <c r="R361" s="230">
        <f>Q361*H361</f>
        <v>0.39930000000000004</v>
      </c>
      <c r="S361" s="230">
        <v>0</v>
      </c>
      <c r="T361" s="231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32" t="s">
        <v>372</v>
      </c>
      <c r="AT361" s="232" t="s">
        <v>407</v>
      </c>
      <c r="AU361" s="232" t="s">
        <v>83</v>
      </c>
      <c r="AY361" s="19" t="s">
        <v>151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9" t="s">
        <v>81</v>
      </c>
      <c r="BK361" s="233">
        <f>ROUND(I361*H361,2)</f>
        <v>0</v>
      </c>
      <c r="BL361" s="19" t="s">
        <v>271</v>
      </c>
      <c r="BM361" s="232" t="s">
        <v>2334</v>
      </c>
    </row>
    <row r="362" s="2" customFormat="1">
      <c r="A362" s="41"/>
      <c r="B362" s="42"/>
      <c r="C362" s="43"/>
      <c r="D362" s="234" t="s">
        <v>161</v>
      </c>
      <c r="E362" s="43"/>
      <c r="F362" s="235" t="s">
        <v>2333</v>
      </c>
      <c r="G362" s="43"/>
      <c r="H362" s="43"/>
      <c r="I362" s="139"/>
      <c r="J362" s="43"/>
      <c r="K362" s="43"/>
      <c r="L362" s="47"/>
      <c r="M362" s="236"/>
      <c r="N362" s="237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161</v>
      </c>
      <c r="AU362" s="19" t="s">
        <v>83</v>
      </c>
    </row>
    <row r="363" s="13" customFormat="1">
      <c r="A363" s="13"/>
      <c r="B363" s="238"/>
      <c r="C363" s="239"/>
      <c r="D363" s="234" t="s">
        <v>163</v>
      </c>
      <c r="E363" s="240" t="s">
        <v>21</v>
      </c>
      <c r="F363" s="241" t="s">
        <v>2335</v>
      </c>
      <c r="G363" s="239"/>
      <c r="H363" s="242">
        <v>0.29999999999999999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163</v>
      </c>
      <c r="AU363" s="248" t="s">
        <v>83</v>
      </c>
      <c r="AV363" s="13" t="s">
        <v>83</v>
      </c>
      <c r="AW363" s="13" t="s">
        <v>35</v>
      </c>
      <c r="AX363" s="13" t="s">
        <v>73</v>
      </c>
      <c r="AY363" s="248" t="s">
        <v>151</v>
      </c>
    </row>
    <row r="364" s="13" customFormat="1">
      <c r="A364" s="13"/>
      <c r="B364" s="238"/>
      <c r="C364" s="239"/>
      <c r="D364" s="234" t="s">
        <v>163</v>
      </c>
      <c r="E364" s="240" t="s">
        <v>21</v>
      </c>
      <c r="F364" s="241" t="s">
        <v>2336</v>
      </c>
      <c r="G364" s="239"/>
      <c r="H364" s="242">
        <v>0.35999999999999999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163</v>
      </c>
      <c r="AU364" s="248" t="s">
        <v>83</v>
      </c>
      <c r="AV364" s="13" t="s">
        <v>83</v>
      </c>
      <c r="AW364" s="13" t="s">
        <v>35</v>
      </c>
      <c r="AX364" s="13" t="s">
        <v>73</v>
      </c>
      <c r="AY364" s="248" t="s">
        <v>151</v>
      </c>
    </row>
    <row r="365" s="14" customFormat="1">
      <c r="A365" s="14"/>
      <c r="B365" s="249"/>
      <c r="C365" s="250"/>
      <c r="D365" s="234" t="s">
        <v>163</v>
      </c>
      <c r="E365" s="251" t="s">
        <v>21</v>
      </c>
      <c r="F365" s="252" t="s">
        <v>177</v>
      </c>
      <c r="G365" s="250"/>
      <c r="H365" s="253">
        <v>0.65999999999999992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9" t="s">
        <v>163</v>
      </c>
      <c r="AU365" s="259" t="s">
        <v>83</v>
      </c>
      <c r="AV365" s="14" t="s">
        <v>159</v>
      </c>
      <c r="AW365" s="14" t="s">
        <v>35</v>
      </c>
      <c r="AX365" s="14" t="s">
        <v>81</v>
      </c>
      <c r="AY365" s="259" t="s">
        <v>151</v>
      </c>
    </row>
    <row r="366" s="13" customFormat="1">
      <c r="A366" s="13"/>
      <c r="B366" s="238"/>
      <c r="C366" s="239"/>
      <c r="D366" s="234" t="s">
        <v>163</v>
      </c>
      <c r="E366" s="239"/>
      <c r="F366" s="241" t="s">
        <v>2337</v>
      </c>
      <c r="G366" s="239"/>
      <c r="H366" s="242">
        <v>0.72599999999999998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163</v>
      </c>
      <c r="AU366" s="248" t="s">
        <v>83</v>
      </c>
      <c r="AV366" s="13" t="s">
        <v>83</v>
      </c>
      <c r="AW366" s="13" t="s">
        <v>4</v>
      </c>
      <c r="AX366" s="13" t="s">
        <v>81</v>
      </c>
      <c r="AY366" s="248" t="s">
        <v>151</v>
      </c>
    </row>
    <row r="367" s="2" customFormat="1" ht="21.75" customHeight="1">
      <c r="A367" s="41"/>
      <c r="B367" s="42"/>
      <c r="C367" s="221" t="s">
        <v>524</v>
      </c>
      <c r="D367" s="221" t="s">
        <v>154</v>
      </c>
      <c r="E367" s="222" t="s">
        <v>2338</v>
      </c>
      <c r="F367" s="223" t="s">
        <v>2339</v>
      </c>
      <c r="G367" s="224" t="s">
        <v>173</v>
      </c>
      <c r="H367" s="225">
        <v>0.66000000000000003</v>
      </c>
      <c r="I367" s="226"/>
      <c r="J367" s="227">
        <f>ROUND(I367*H367,2)</f>
        <v>0</v>
      </c>
      <c r="K367" s="223" t="s">
        <v>158</v>
      </c>
      <c r="L367" s="47"/>
      <c r="M367" s="228" t="s">
        <v>21</v>
      </c>
      <c r="N367" s="229" t="s">
        <v>44</v>
      </c>
      <c r="O367" s="87"/>
      <c r="P367" s="230">
        <f>O367*H367</f>
        <v>0</v>
      </c>
      <c r="Q367" s="230">
        <v>0.023369999999999998</v>
      </c>
      <c r="R367" s="230">
        <f>Q367*H367</f>
        <v>0.015424199999999999</v>
      </c>
      <c r="S367" s="230">
        <v>0</v>
      </c>
      <c r="T367" s="231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32" t="s">
        <v>271</v>
      </c>
      <c r="AT367" s="232" t="s">
        <v>154</v>
      </c>
      <c r="AU367" s="232" t="s">
        <v>83</v>
      </c>
      <c r="AY367" s="19" t="s">
        <v>151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9" t="s">
        <v>81</v>
      </c>
      <c r="BK367" s="233">
        <f>ROUND(I367*H367,2)</f>
        <v>0</v>
      </c>
      <c r="BL367" s="19" t="s">
        <v>271</v>
      </c>
      <c r="BM367" s="232" t="s">
        <v>2340</v>
      </c>
    </row>
    <row r="368" s="2" customFormat="1">
      <c r="A368" s="41"/>
      <c r="B368" s="42"/>
      <c r="C368" s="43"/>
      <c r="D368" s="234" t="s">
        <v>161</v>
      </c>
      <c r="E368" s="43"/>
      <c r="F368" s="235" t="s">
        <v>2341</v>
      </c>
      <c r="G368" s="43"/>
      <c r="H368" s="43"/>
      <c r="I368" s="139"/>
      <c r="J368" s="43"/>
      <c r="K368" s="43"/>
      <c r="L368" s="47"/>
      <c r="M368" s="236"/>
      <c r="N368" s="237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19" t="s">
        <v>161</v>
      </c>
      <c r="AU368" s="19" t="s">
        <v>83</v>
      </c>
    </row>
    <row r="369" s="13" customFormat="1">
      <c r="A369" s="13"/>
      <c r="B369" s="238"/>
      <c r="C369" s="239"/>
      <c r="D369" s="234" t="s">
        <v>163</v>
      </c>
      <c r="E369" s="240" t="s">
        <v>21</v>
      </c>
      <c r="F369" s="241" t="s">
        <v>2342</v>
      </c>
      <c r="G369" s="239"/>
      <c r="H369" s="242">
        <v>0.66000000000000003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8" t="s">
        <v>163</v>
      </c>
      <c r="AU369" s="248" t="s">
        <v>83</v>
      </c>
      <c r="AV369" s="13" t="s">
        <v>83</v>
      </c>
      <c r="AW369" s="13" t="s">
        <v>35</v>
      </c>
      <c r="AX369" s="13" t="s">
        <v>81</v>
      </c>
      <c r="AY369" s="248" t="s">
        <v>151</v>
      </c>
    </row>
    <row r="370" s="2" customFormat="1" ht="16.5" customHeight="1">
      <c r="A370" s="41"/>
      <c r="B370" s="42"/>
      <c r="C370" s="221" t="s">
        <v>529</v>
      </c>
      <c r="D370" s="221" t="s">
        <v>154</v>
      </c>
      <c r="E370" s="222" t="s">
        <v>2343</v>
      </c>
      <c r="F370" s="223" t="s">
        <v>2344</v>
      </c>
      <c r="G370" s="224" t="s">
        <v>180</v>
      </c>
      <c r="H370" s="225">
        <v>3</v>
      </c>
      <c r="I370" s="226"/>
      <c r="J370" s="227">
        <f>ROUND(I370*H370,2)</f>
        <v>0</v>
      </c>
      <c r="K370" s="223" t="s">
        <v>158</v>
      </c>
      <c r="L370" s="47"/>
      <c r="M370" s="228" t="s">
        <v>21</v>
      </c>
      <c r="N370" s="229" t="s">
        <v>44</v>
      </c>
      <c r="O370" s="87"/>
      <c r="P370" s="230">
        <f>O370*H370</f>
        <v>0</v>
      </c>
      <c r="Q370" s="230">
        <v>0</v>
      </c>
      <c r="R370" s="230">
        <f>Q370*H370</f>
        <v>0</v>
      </c>
      <c r="S370" s="230">
        <v>0.014999999999999999</v>
      </c>
      <c r="T370" s="231">
        <f>S370*H370</f>
        <v>0.044999999999999998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32" t="s">
        <v>271</v>
      </c>
      <c r="AT370" s="232" t="s">
        <v>154</v>
      </c>
      <c r="AU370" s="232" t="s">
        <v>83</v>
      </c>
      <c r="AY370" s="19" t="s">
        <v>151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9" t="s">
        <v>81</v>
      </c>
      <c r="BK370" s="233">
        <f>ROUND(I370*H370,2)</f>
        <v>0</v>
      </c>
      <c r="BL370" s="19" t="s">
        <v>271</v>
      </c>
      <c r="BM370" s="232" t="s">
        <v>2345</v>
      </c>
    </row>
    <row r="371" s="2" customFormat="1">
      <c r="A371" s="41"/>
      <c r="B371" s="42"/>
      <c r="C371" s="43"/>
      <c r="D371" s="234" t="s">
        <v>161</v>
      </c>
      <c r="E371" s="43"/>
      <c r="F371" s="235" t="s">
        <v>2346</v>
      </c>
      <c r="G371" s="43"/>
      <c r="H371" s="43"/>
      <c r="I371" s="139"/>
      <c r="J371" s="43"/>
      <c r="K371" s="43"/>
      <c r="L371" s="47"/>
      <c r="M371" s="236"/>
      <c r="N371" s="237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19" t="s">
        <v>161</v>
      </c>
      <c r="AU371" s="19" t="s">
        <v>83</v>
      </c>
    </row>
    <row r="372" s="13" customFormat="1">
      <c r="A372" s="13"/>
      <c r="B372" s="238"/>
      <c r="C372" s="239"/>
      <c r="D372" s="234" t="s">
        <v>163</v>
      </c>
      <c r="E372" s="240" t="s">
        <v>21</v>
      </c>
      <c r="F372" s="241" t="s">
        <v>2347</v>
      </c>
      <c r="G372" s="239"/>
      <c r="H372" s="242">
        <v>3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163</v>
      </c>
      <c r="AU372" s="248" t="s">
        <v>83</v>
      </c>
      <c r="AV372" s="13" t="s">
        <v>83</v>
      </c>
      <c r="AW372" s="13" t="s">
        <v>35</v>
      </c>
      <c r="AX372" s="13" t="s">
        <v>81</v>
      </c>
      <c r="AY372" s="248" t="s">
        <v>151</v>
      </c>
    </row>
    <row r="373" s="2" customFormat="1" ht="21.75" customHeight="1">
      <c r="A373" s="41"/>
      <c r="B373" s="42"/>
      <c r="C373" s="221" t="s">
        <v>535</v>
      </c>
      <c r="D373" s="221" t="s">
        <v>154</v>
      </c>
      <c r="E373" s="222" t="s">
        <v>1586</v>
      </c>
      <c r="F373" s="223" t="s">
        <v>1587</v>
      </c>
      <c r="G373" s="224" t="s">
        <v>180</v>
      </c>
      <c r="H373" s="225">
        <v>1.569</v>
      </c>
      <c r="I373" s="226"/>
      <c r="J373" s="227">
        <f>ROUND(I373*H373,2)</f>
        <v>0</v>
      </c>
      <c r="K373" s="223" t="s">
        <v>21</v>
      </c>
      <c r="L373" s="47"/>
      <c r="M373" s="228" t="s">
        <v>21</v>
      </c>
      <c r="N373" s="229" t="s">
        <v>44</v>
      </c>
      <c r="O373" s="87"/>
      <c r="P373" s="230">
        <f>O373*H373</f>
        <v>0</v>
      </c>
      <c r="Q373" s="230">
        <v>0</v>
      </c>
      <c r="R373" s="230">
        <f>Q373*H373</f>
        <v>0</v>
      </c>
      <c r="S373" s="230">
        <v>0.019400000000000001</v>
      </c>
      <c r="T373" s="231">
        <f>S373*H373</f>
        <v>0.0304386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32" t="s">
        <v>271</v>
      </c>
      <c r="AT373" s="232" t="s">
        <v>154</v>
      </c>
      <c r="AU373" s="232" t="s">
        <v>83</v>
      </c>
      <c r="AY373" s="19" t="s">
        <v>151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9" t="s">
        <v>81</v>
      </c>
      <c r="BK373" s="233">
        <f>ROUND(I373*H373,2)</f>
        <v>0</v>
      </c>
      <c r="BL373" s="19" t="s">
        <v>271</v>
      </c>
      <c r="BM373" s="232" t="s">
        <v>2348</v>
      </c>
    </row>
    <row r="374" s="2" customFormat="1">
      <c r="A374" s="41"/>
      <c r="B374" s="42"/>
      <c r="C374" s="43"/>
      <c r="D374" s="234" t="s">
        <v>161</v>
      </c>
      <c r="E374" s="43"/>
      <c r="F374" s="235" t="s">
        <v>1589</v>
      </c>
      <c r="G374" s="43"/>
      <c r="H374" s="43"/>
      <c r="I374" s="139"/>
      <c r="J374" s="43"/>
      <c r="K374" s="43"/>
      <c r="L374" s="47"/>
      <c r="M374" s="236"/>
      <c r="N374" s="237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161</v>
      </c>
      <c r="AU374" s="19" t="s">
        <v>83</v>
      </c>
    </row>
    <row r="375" s="13" customFormat="1">
      <c r="A375" s="13"/>
      <c r="B375" s="238"/>
      <c r="C375" s="239"/>
      <c r="D375" s="234" t="s">
        <v>163</v>
      </c>
      <c r="E375" s="240" t="s">
        <v>21</v>
      </c>
      <c r="F375" s="241" t="s">
        <v>2349</v>
      </c>
      <c r="G375" s="239"/>
      <c r="H375" s="242">
        <v>1.569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163</v>
      </c>
      <c r="AU375" s="248" t="s">
        <v>83</v>
      </c>
      <c r="AV375" s="13" t="s">
        <v>83</v>
      </c>
      <c r="AW375" s="13" t="s">
        <v>35</v>
      </c>
      <c r="AX375" s="13" t="s">
        <v>81</v>
      </c>
      <c r="AY375" s="248" t="s">
        <v>151</v>
      </c>
    </row>
    <row r="376" s="2" customFormat="1" ht="16.5" customHeight="1">
      <c r="A376" s="41"/>
      <c r="B376" s="42"/>
      <c r="C376" s="221" t="s">
        <v>540</v>
      </c>
      <c r="D376" s="221" t="s">
        <v>154</v>
      </c>
      <c r="E376" s="222" t="s">
        <v>578</v>
      </c>
      <c r="F376" s="223" t="s">
        <v>579</v>
      </c>
      <c r="G376" s="224" t="s">
        <v>180</v>
      </c>
      <c r="H376" s="225">
        <v>15.760999999999999</v>
      </c>
      <c r="I376" s="226"/>
      <c r="J376" s="227">
        <f>ROUND(I376*H376,2)</f>
        <v>0</v>
      </c>
      <c r="K376" s="223" t="s">
        <v>158</v>
      </c>
      <c r="L376" s="47"/>
      <c r="M376" s="228" t="s">
        <v>21</v>
      </c>
      <c r="N376" s="229" t="s">
        <v>44</v>
      </c>
      <c r="O376" s="87"/>
      <c r="P376" s="230">
        <f>O376*H376</f>
        <v>0</v>
      </c>
      <c r="Q376" s="230">
        <v>0</v>
      </c>
      <c r="R376" s="230">
        <f>Q376*H376</f>
        <v>0</v>
      </c>
      <c r="S376" s="230">
        <v>0</v>
      </c>
      <c r="T376" s="231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32" t="s">
        <v>271</v>
      </c>
      <c r="AT376" s="232" t="s">
        <v>154</v>
      </c>
      <c r="AU376" s="232" t="s">
        <v>83</v>
      </c>
      <c r="AY376" s="19" t="s">
        <v>151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9" t="s">
        <v>81</v>
      </c>
      <c r="BK376" s="233">
        <f>ROUND(I376*H376,2)</f>
        <v>0</v>
      </c>
      <c r="BL376" s="19" t="s">
        <v>271</v>
      </c>
      <c r="BM376" s="232" t="s">
        <v>2350</v>
      </c>
    </row>
    <row r="377" s="2" customFormat="1">
      <c r="A377" s="41"/>
      <c r="B377" s="42"/>
      <c r="C377" s="43"/>
      <c r="D377" s="234" t="s">
        <v>161</v>
      </c>
      <c r="E377" s="43"/>
      <c r="F377" s="235" t="s">
        <v>581</v>
      </c>
      <c r="G377" s="43"/>
      <c r="H377" s="43"/>
      <c r="I377" s="139"/>
      <c r="J377" s="43"/>
      <c r="K377" s="43"/>
      <c r="L377" s="47"/>
      <c r="M377" s="236"/>
      <c r="N377" s="237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161</v>
      </c>
      <c r="AU377" s="19" t="s">
        <v>83</v>
      </c>
    </row>
    <row r="378" s="15" customFormat="1">
      <c r="A378" s="15"/>
      <c r="B378" s="260"/>
      <c r="C378" s="261"/>
      <c r="D378" s="234" t="s">
        <v>163</v>
      </c>
      <c r="E378" s="262" t="s">
        <v>21</v>
      </c>
      <c r="F378" s="263" t="s">
        <v>2351</v>
      </c>
      <c r="G378" s="261"/>
      <c r="H378" s="262" t="s">
        <v>21</v>
      </c>
      <c r="I378" s="264"/>
      <c r="J378" s="261"/>
      <c r="K378" s="261"/>
      <c r="L378" s="265"/>
      <c r="M378" s="266"/>
      <c r="N378" s="267"/>
      <c r="O378" s="267"/>
      <c r="P378" s="267"/>
      <c r="Q378" s="267"/>
      <c r="R378" s="267"/>
      <c r="S378" s="267"/>
      <c r="T378" s="268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9" t="s">
        <v>163</v>
      </c>
      <c r="AU378" s="269" t="s">
        <v>83</v>
      </c>
      <c r="AV378" s="15" t="s">
        <v>81</v>
      </c>
      <c r="AW378" s="15" t="s">
        <v>35</v>
      </c>
      <c r="AX378" s="15" t="s">
        <v>73</v>
      </c>
      <c r="AY378" s="269" t="s">
        <v>151</v>
      </c>
    </row>
    <row r="379" s="13" customFormat="1">
      <c r="A379" s="13"/>
      <c r="B379" s="238"/>
      <c r="C379" s="239"/>
      <c r="D379" s="234" t="s">
        <v>163</v>
      </c>
      <c r="E379" s="240" t="s">
        <v>21</v>
      </c>
      <c r="F379" s="241" t="s">
        <v>2352</v>
      </c>
      <c r="G379" s="239"/>
      <c r="H379" s="242">
        <v>1.944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163</v>
      </c>
      <c r="AU379" s="248" t="s">
        <v>83</v>
      </c>
      <c r="AV379" s="13" t="s">
        <v>83</v>
      </c>
      <c r="AW379" s="13" t="s">
        <v>35</v>
      </c>
      <c r="AX379" s="13" t="s">
        <v>73</v>
      </c>
      <c r="AY379" s="248" t="s">
        <v>151</v>
      </c>
    </row>
    <row r="380" s="13" customFormat="1">
      <c r="A380" s="13"/>
      <c r="B380" s="238"/>
      <c r="C380" s="239"/>
      <c r="D380" s="234" t="s">
        <v>163</v>
      </c>
      <c r="E380" s="240" t="s">
        <v>21</v>
      </c>
      <c r="F380" s="241" t="s">
        <v>2353</v>
      </c>
      <c r="G380" s="239"/>
      <c r="H380" s="242">
        <v>1.9870000000000001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163</v>
      </c>
      <c r="AU380" s="248" t="s">
        <v>83</v>
      </c>
      <c r="AV380" s="13" t="s">
        <v>83</v>
      </c>
      <c r="AW380" s="13" t="s">
        <v>35</v>
      </c>
      <c r="AX380" s="13" t="s">
        <v>73</v>
      </c>
      <c r="AY380" s="248" t="s">
        <v>151</v>
      </c>
    </row>
    <row r="381" s="13" customFormat="1">
      <c r="A381" s="13"/>
      <c r="B381" s="238"/>
      <c r="C381" s="239"/>
      <c r="D381" s="234" t="s">
        <v>163</v>
      </c>
      <c r="E381" s="240" t="s">
        <v>21</v>
      </c>
      <c r="F381" s="241" t="s">
        <v>2354</v>
      </c>
      <c r="G381" s="239"/>
      <c r="H381" s="242">
        <v>4.694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163</v>
      </c>
      <c r="AU381" s="248" t="s">
        <v>83</v>
      </c>
      <c r="AV381" s="13" t="s">
        <v>83</v>
      </c>
      <c r="AW381" s="13" t="s">
        <v>35</v>
      </c>
      <c r="AX381" s="13" t="s">
        <v>73</v>
      </c>
      <c r="AY381" s="248" t="s">
        <v>151</v>
      </c>
    </row>
    <row r="382" s="13" customFormat="1">
      <c r="A382" s="13"/>
      <c r="B382" s="238"/>
      <c r="C382" s="239"/>
      <c r="D382" s="234" t="s">
        <v>163</v>
      </c>
      <c r="E382" s="240" t="s">
        <v>21</v>
      </c>
      <c r="F382" s="241" t="s">
        <v>2355</v>
      </c>
      <c r="G382" s="239"/>
      <c r="H382" s="242">
        <v>5.3140000000000001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163</v>
      </c>
      <c r="AU382" s="248" t="s">
        <v>83</v>
      </c>
      <c r="AV382" s="13" t="s">
        <v>83</v>
      </c>
      <c r="AW382" s="13" t="s">
        <v>35</v>
      </c>
      <c r="AX382" s="13" t="s">
        <v>73</v>
      </c>
      <c r="AY382" s="248" t="s">
        <v>151</v>
      </c>
    </row>
    <row r="383" s="13" customFormat="1">
      <c r="A383" s="13"/>
      <c r="B383" s="238"/>
      <c r="C383" s="239"/>
      <c r="D383" s="234" t="s">
        <v>163</v>
      </c>
      <c r="E383" s="240" t="s">
        <v>21</v>
      </c>
      <c r="F383" s="241" t="s">
        <v>2356</v>
      </c>
      <c r="G383" s="239"/>
      <c r="H383" s="242">
        <v>1.8220000000000001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163</v>
      </c>
      <c r="AU383" s="248" t="s">
        <v>83</v>
      </c>
      <c r="AV383" s="13" t="s">
        <v>83</v>
      </c>
      <c r="AW383" s="13" t="s">
        <v>35</v>
      </c>
      <c r="AX383" s="13" t="s">
        <v>73</v>
      </c>
      <c r="AY383" s="248" t="s">
        <v>151</v>
      </c>
    </row>
    <row r="384" s="14" customFormat="1">
      <c r="A384" s="14"/>
      <c r="B384" s="249"/>
      <c r="C384" s="250"/>
      <c r="D384" s="234" t="s">
        <v>163</v>
      </c>
      <c r="E384" s="251" t="s">
        <v>21</v>
      </c>
      <c r="F384" s="252" t="s">
        <v>177</v>
      </c>
      <c r="G384" s="250"/>
      <c r="H384" s="253">
        <v>15.760999999999999</v>
      </c>
      <c r="I384" s="254"/>
      <c r="J384" s="250"/>
      <c r="K384" s="250"/>
      <c r="L384" s="255"/>
      <c r="M384" s="256"/>
      <c r="N384" s="257"/>
      <c r="O384" s="257"/>
      <c r="P384" s="257"/>
      <c r="Q384" s="257"/>
      <c r="R384" s="257"/>
      <c r="S384" s="257"/>
      <c r="T384" s="25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9" t="s">
        <v>163</v>
      </c>
      <c r="AU384" s="259" t="s">
        <v>83</v>
      </c>
      <c r="AV384" s="14" t="s">
        <v>159</v>
      </c>
      <c r="AW384" s="14" t="s">
        <v>35</v>
      </c>
      <c r="AX384" s="14" t="s">
        <v>81</v>
      </c>
      <c r="AY384" s="259" t="s">
        <v>151</v>
      </c>
    </row>
    <row r="385" s="2" customFormat="1" ht="21.75" customHeight="1">
      <c r="A385" s="41"/>
      <c r="B385" s="42"/>
      <c r="C385" s="221" t="s">
        <v>544</v>
      </c>
      <c r="D385" s="221" t="s">
        <v>154</v>
      </c>
      <c r="E385" s="222" t="s">
        <v>590</v>
      </c>
      <c r="F385" s="223" t="s">
        <v>591</v>
      </c>
      <c r="G385" s="224" t="s">
        <v>297</v>
      </c>
      <c r="H385" s="225">
        <v>44.164999999999999</v>
      </c>
      <c r="I385" s="226"/>
      <c r="J385" s="227">
        <f>ROUND(I385*H385,2)</f>
        <v>0</v>
      </c>
      <c r="K385" s="223" t="s">
        <v>21</v>
      </c>
      <c r="L385" s="47"/>
      <c r="M385" s="228" t="s">
        <v>21</v>
      </c>
      <c r="N385" s="229" t="s">
        <v>44</v>
      </c>
      <c r="O385" s="87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32" t="s">
        <v>271</v>
      </c>
      <c r="AT385" s="232" t="s">
        <v>154</v>
      </c>
      <c r="AU385" s="232" t="s">
        <v>83</v>
      </c>
      <c r="AY385" s="19" t="s">
        <v>151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9" t="s">
        <v>81</v>
      </c>
      <c r="BK385" s="233">
        <f>ROUND(I385*H385,2)</f>
        <v>0</v>
      </c>
      <c r="BL385" s="19" t="s">
        <v>271</v>
      </c>
      <c r="BM385" s="232" t="s">
        <v>2357</v>
      </c>
    </row>
    <row r="386" s="2" customFormat="1">
      <c r="A386" s="41"/>
      <c r="B386" s="42"/>
      <c r="C386" s="43"/>
      <c r="D386" s="234" t="s">
        <v>161</v>
      </c>
      <c r="E386" s="43"/>
      <c r="F386" s="235" t="s">
        <v>591</v>
      </c>
      <c r="G386" s="43"/>
      <c r="H386" s="43"/>
      <c r="I386" s="139"/>
      <c r="J386" s="43"/>
      <c r="K386" s="43"/>
      <c r="L386" s="47"/>
      <c r="M386" s="236"/>
      <c r="N386" s="237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161</v>
      </c>
      <c r="AU386" s="19" t="s">
        <v>83</v>
      </c>
    </row>
    <row r="387" s="15" customFormat="1">
      <c r="A387" s="15"/>
      <c r="B387" s="260"/>
      <c r="C387" s="261"/>
      <c r="D387" s="234" t="s">
        <v>163</v>
      </c>
      <c r="E387" s="262" t="s">
        <v>21</v>
      </c>
      <c r="F387" s="263" t="s">
        <v>897</v>
      </c>
      <c r="G387" s="261"/>
      <c r="H387" s="262" t="s">
        <v>21</v>
      </c>
      <c r="I387" s="264"/>
      <c r="J387" s="261"/>
      <c r="K387" s="261"/>
      <c r="L387" s="265"/>
      <c r="M387" s="266"/>
      <c r="N387" s="267"/>
      <c r="O387" s="267"/>
      <c r="P387" s="267"/>
      <c r="Q387" s="267"/>
      <c r="R387" s="267"/>
      <c r="S387" s="267"/>
      <c r="T387" s="268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9" t="s">
        <v>163</v>
      </c>
      <c r="AU387" s="269" t="s">
        <v>83</v>
      </c>
      <c r="AV387" s="15" t="s">
        <v>81</v>
      </c>
      <c r="AW387" s="15" t="s">
        <v>35</v>
      </c>
      <c r="AX387" s="15" t="s">
        <v>73</v>
      </c>
      <c r="AY387" s="269" t="s">
        <v>151</v>
      </c>
    </row>
    <row r="388" s="13" customFormat="1">
      <c r="A388" s="13"/>
      <c r="B388" s="238"/>
      <c r="C388" s="239"/>
      <c r="D388" s="234" t="s">
        <v>163</v>
      </c>
      <c r="E388" s="240" t="s">
        <v>21</v>
      </c>
      <c r="F388" s="241" t="s">
        <v>2358</v>
      </c>
      <c r="G388" s="239"/>
      <c r="H388" s="242">
        <v>5.2999999999999998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8" t="s">
        <v>163</v>
      </c>
      <c r="AU388" s="248" t="s">
        <v>83</v>
      </c>
      <c r="AV388" s="13" t="s">
        <v>83</v>
      </c>
      <c r="AW388" s="13" t="s">
        <v>35</v>
      </c>
      <c r="AX388" s="13" t="s">
        <v>73</v>
      </c>
      <c r="AY388" s="248" t="s">
        <v>151</v>
      </c>
    </row>
    <row r="389" s="13" customFormat="1">
      <c r="A389" s="13"/>
      <c r="B389" s="238"/>
      <c r="C389" s="239"/>
      <c r="D389" s="234" t="s">
        <v>163</v>
      </c>
      <c r="E389" s="240" t="s">
        <v>21</v>
      </c>
      <c r="F389" s="241" t="s">
        <v>2359</v>
      </c>
      <c r="G389" s="239"/>
      <c r="H389" s="242">
        <v>5.0899999999999999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163</v>
      </c>
      <c r="AU389" s="248" t="s">
        <v>83</v>
      </c>
      <c r="AV389" s="13" t="s">
        <v>83</v>
      </c>
      <c r="AW389" s="13" t="s">
        <v>35</v>
      </c>
      <c r="AX389" s="13" t="s">
        <v>73</v>
      </c>
      <c r="AY389" s="248" t="s">
        <v>151</v>
      </c>
    </row>
    <row r="390" s="13" customFormat="1">
      <c r="A390" s="13"/>
      <c r="B390" s="238"/>
      <c r="C390" s="239"/>
      <c r="D390" s="234" t="s">
        <v>163</v>
      </c>
      <c r="E390" s="240" t="s">
        <v>21</v>
      </c>
      <c r="F390" s="241" t="s">
        <v>2360</v>
      </c>
      <c r="G390" s="239"/>
      <c r="H390" s="242">
        <v>15.16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163</v>
      </c>
      <c r="AU390" s="248" t="s">
        <v>83</v>
      </c>
      <c r="AV390" s="13" t="s">
        <v>83</v>
      </c>
      <c r="AW390" s="13" t="s">
        <v>35</v>
      </c>
      <c r="AX390" s="13" t="s">
        <v>73</v>
      </c>
      <c r="AY390" s="248" t="s">
        <v>151</v>
      </c>
    </row>
    <row r="391" s="13" customFormat="1">
      <c r="A391" s="13"/>
      <c r="B391" s="238"/>
      <c r="C391" s="239"/>
      <c r="D391" s="234" t="s">
        <v>163</v>
      </c>
      <c r="E391" s="240" t="s">
        <v>21</v>
      </c>
      <c r="F391" s="241" t="s">
        <v>2361</v>
      </c>
      <c r="G391" s="239"/>
      <c r="H391" s="242">
        <v>5.1500000000000004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163</v>
      </c>
      <c r="AU391" s="248" t="s">
        <v>83</v>
      </c>
      <c r="AV391" s="13" t="s">
        <v>83</v>
      </c>
      <c r="AW391" s="13" t="s">
        <v>35</v>
      </c>
      <c r="AX391" s="13" t="s">
        <v>73</v>
      </c>
      <c r="AY391" s="248" t="s">
        <v>151</v>
      </c>
    </row>
    <row r="392" s="16" customFormat="1">
      <c r="A392" s="16"/>
      <c r="B392" s="270"/>
      <c r="C392" s="271"/>
      <c r="D392" s="234" t="s">
        <v>163</v>
      </c>
      <c r="E392" s="272" t="s">
        <v>21</v>
      </c>
      <c r="F392" s="273" t="s">
        <v>250</v>
      </c>
      <c r="G392" s="271"/>
      <c r="H392" s="274">
        <v>30.700000000000003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80" t="s">
        <v>163</v>
      </c>
      <c r="AU392" s="280" t="s">
        <v>83</v>
      </c>
      <c r="AV392" s="16" t="s">
        <v>152</v>
      </c>
      <c r="AW392" s="16" t="s">
        <v>35</v>
      </c>
      <c r="AX392" s="16" t="s">
        <v>73</v>
      </c>
      <c r="AY392" s="280" t="s">
        <v>151</v>
      </c>
    </row>
    <row r="393" s="15" customFormat="1">
      <c r="A393" s="15"/>
      <c r="B393" s="260"/>
      <c r="C393" s="261"/>
      <c r="D393" s="234" t="s">
        <v>163</v>
      </c>
      <c r="E393" s="262" t="s">
        <v>21</v>
      </c>
      <c r="F393" s="263" t="s">
        <v>599</v>
      </c>
      <c r="G393" s="261"/>
      <c r="H393" s="262" t="s">
        <v>21</v>
      </c>
      <c r="I393" s="264"/>
      <c r="J393" s="261"/>
      <c r="K393" s="261"/>
      <c r="L393" s="265"/>
      <c r="M393" s="266"/>
      <c r="N393" s="267"/>
      <c r="O393" s="267"/>
      <c r="P393" s="267"/>
      <c r="Q393" s="267"/>
      <c r="R393" s="267"/>
      <c r="S393" s="267"/>
      <c r="T393" s="268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9" t="s">
        <v>163</v>
      </c>
      <c r="AU393" s="269" t="s">
        <v>83</v>
      </c>
      <c r="AV393" s="15" t="s">
        <v>81</v>
      </c>
      <c r="AW393" s="15" t="s">
        <v>35</v>
      </c>
      <c r="AX393" s="15" t="s">
        <v>73</v>
      </c>
      <c r="AY393" s="269" t="s">
        <v>151</v>
      </c>
    </row>
    <row r="394" s="13" customFormat="1">
      <c r="A394" s="13"/>
      <c r="B394" s="238"/>
      <c r="C394" s="239"/>
      <c r="D394" s="234" t="s">
        <v>163</v>
      </c>
      <c r="E394" s="240" t="s">
        <v>21</v>
      </c>
      <c r="F394" s="241" t="s">
        <v>2362</v>
      </c>
      <c r="G394" s="239"/>
      <c r="H394" s="242">
        <v>13.465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163</v>
      </c>
      <c r="AU394" s="248" t="s">
        <v>83</v>
      </c>
      <c r="AV394" s="13" t="s">
        <v>83</v>
      </c>
      <c r="AW394" s="13" t="s">
        <v>35</v>
      </c>
      <c r="AX394" s="13" t="s">
        <v>73</v>
      </c>
      <c r="AY394" s="248" t="s">
        <v>151</v>
      </c>
    </row>
    <row r="395" s="16" customFormat="1">
      <c r="A395" s="16"/>
      <c r="B395" s="270"/>
      <c r="C395" s="271"/>
      <c r="D395" s="234" t="s">
        <v>163</v>
      </c>
      <c r="E395" s="272" t="s">
        <v>21</v>
      </c>
      <c r="F395" s="273" t="s">
        <v>250</v>
      </c>
      <c r="G395" s="271"/>
      <c r="H395" s="274">
        <v>13.465</v>
      </c>
      <c r="I395" s="275"/>
      <c r="J395" s="271"/>
      <c r="K395" s="271"/>
      <c r="L395" s="276"/>
      <c r="M395" s="277"/>
      <c r="N395" s="278"/>
      <c r="O395" s="278"/>
      <c r="P395" s="278"/>
      <c r="Q395" s="278"/>
      <c r="R395" s="278"/>
      <c r="S395" s="278"/>
      <c r="T395" s="279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80" t="s">
        <v>163</v>
      </c>
      <c r="AU395" s="280" t="s">
        <v>83</v>
      </c>
      <c r="AV395" s="16" t="s">
        <v>152</v>
      </c>
      <c r="AW395" s="16" t="s">
        <v>35</v>
      </c>
      <c r="AX395" s="16" t="s">
        <v>73</v>
      </c>
      <c r="AY395" s="280" t="s">
        <v>151</v>
      </c>
    </row>
    <row r="396" s="14" customFormat="1">
      <c r="A396" s="14"/>
      <c r="B396" s="249"/>
      <c r="C396" s="250"/>
      <c r="D396" s="234" t="s">
        <v>163</v>
      </c>
      <c r="E396" s="251" t="s">
        <v>21</v>
      </c>
      <c r="F396" s="252" t="s">
        <v>177</v>
      </c>
      <c r="G396" s="250"/>
      <c r="H396" s="253">
        <v>44.165000000000006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163</v>
      </c>
      <c r="AU396" s="259" t="s">
        <v>83</v>
      </c>
      <c r="AV396" s="14" t="s">
        <v>159</v>
      </c>
      <c r="AW396" s="14" t="s">
        <v>35</v>
      </c>
      <c r="AX396" s="14" t="s">
        <v>81</v>
      </c>
      <c r="AY396" s="259" t="s">
        <v>151</v>
      </c>
    </row>
    <row r="397" s="2" customFormat="1" ht="16.5" customHeight="1">
      <c r="A397" s="41"/>
      <c r="B397" s="42"/>
      <c r="C397" s="281" t="s">
        <v>550</v>
      </c>
      <c r="D397" s="281" t="s">
        <v>407</v>
      </c>
      <c r="E397" s="282" t="s">
        <v>596</v>
      </c>
      <c r="F397" s="283" t="s">
        <v>597</v>
      </c>
      <c r="G397" s="284" t="s">
        <v>173</v>
      </c>
      <c r="H397" s="285">
        <v>0.13400000000000001</v>
      </c>
      <c r="I397" s="286"/>
      <c r="J397" s="287">
        <f>ROUND(I397*H397,2)</f>
        <v>0</v>
      </c>
      <c r="K397" s="283" t="s">
        <v>158</v>
      </c>
      <c r="L397" s="288"/>
      <c r="M397" s="289" t="s">
        <v>21</v>
      </c>
      <c r="N397" s="290" t="s">
        <v>44</v>
      </c>
      <c r="O397" s="87"/>
      <c r="P397" s="230">
        <f>O397*H397</f>
        <v>0</v>
      </c>
      <c r="Q397" s="230">
        <v>0.55000000000000004</v>
      </c>
      <c r="R397" s="230">
        <f>Q397*H397</f>
        <v>0.073700000000000016</v>
      </c>
      <c r="S397" s="230">
        <v>0</v>
      </c>
      <c r="T397" s="231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32" t="s">
        <v>372</v>
      </c>
      <c r="AT397" s="232" t="s">
        <v>407</v>
      </c>
      <c r="AU397" s="232" t="s">
        <v>83</v>
      </c>
      <c r="AY397" s="19" t="s">
        <v>151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9" t="s">
        <v>81</v>
      </c>
      <c r="BK397" s="233">
        <f>ROUND(I397*H397,2)</f>
        <v>0</v>
      </c>
      <c r="BL397" s="19" t="s">
        <v>271</v>
      </c>
      <c r="BM397" s="232" t="s">
        <v>2363</v>
      </c>
    </row>
    <row r="398" s="2" customFormat="1">
      <c r="A398" s="41"/>
      <c r="B398" s="42"/>
      <c r="C398" s="43"/>
      <c r="D398" s="234" t="s">
        <v>161</v>
      </c>
      <c r="E398" s="43"/>
      <c r="F398" s="235" t="s">
        <v>597</v>
      </c>
      <c r="G398" s="43"/>
      <c r="H398" s="43"/>
      <c r="I398" s="139"/>
      <c r="J398" s="43"/>
      <c r="K398" s="43"/>
      <c r="L398" s="47"/>
      <c r="M398" s="236"/>
      <c r="N398" s="237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19" t="s">
        <v>161</v>
      </c>
      <c r="AU398" s="19" t="s">
        <v>83</v>
      </c>
    </row>
    <row r="399" s="15" customFormat="1">
      <c r="A399" s="15"/>
      <c r="B399" s="260"/>
      <c r="C399" s="261"/>
      <c r="D399" s="234" t="s">
        <v>163</v>
      </c>
      <c r="E399" s="262" t="s">
        <v>21</v>
      </c>
      <c r="F399" s="263" t="s">
        <v>900</v>
      </c>
      <c r="G399" s="261"/>
      <c r="H399" s="262" t="s">
        <v>21</v>
      </c>
      <c r="I399" s="264"/>
      <c r="J399" s="261"/>
      <c r="K399" s="261"/>
      <c r="L399" s="265"/>
      <c r="M399" s="266"/>
      <c r="N399" s="267"/>
      <c r="O399" s="267"/>
      <c r="P399" s="267"/>
      <c r="Q399" s="267"/>
      <c r="R399" s="267"/>
      <c r="S399" s="267"/>
      <c r="T399" s="268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9" t="s">
        <v>163</v>
      </c>
      <c r="AU399" s="269" t="s">
        <v>83</v>
      </c>
      <c r="AV399" s="15" t="s">
        <v>81</v>
      </c>
      <c r="AW399" s="15" t="s">
        <v>35</v>
      </c>
      <c r="AX399" s="15" t="s">
        <v>73</v>
      </c>
      <c r="AY399" s="269" t="s">
        <v>151</v>
      </c>
    </row>
    <row r="400" s="13" customFormat="1">
      <c r="A400" s="13"/>
      <c r="B400" s="238"/>
      <c r="C400" s="239"/>
      <c r="D400" s="234" t="s">
        <v>163</v>
      </c>
      <c r="E400" s="240" t="s">
        <v>21</v>
      </c>
      <c r="F400" s="241" t="s">
        <v>2364</v>
      </c>
      <c r="G400" s="239"/>
      <c r="H400" s="242">
        <v>0.042000000000000003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163</v>
      </c>
      <c r="AU400" s="248" t="s">
        <v>83</v>
      </c>
      <c r="AV400" s="13" t="s">
        <v>83</v>
      </c>
      <c r="AW400" s="13" t="s">
        <v>35</v>
      </c>
      <c r="AX400" s="13" t="s">
        <v>73</v>
      </c>
      <c r="AY400" s="248" t="s">
        <v>151</v>
      </c>
    </row>
    <row r="401" s="13" customFormat="1">
      <c r="A401" s="13"/>
      <c r="B401" s="238"/>
      <c r="C401" s="239"/>
      <c r="D401" s="234" t="s">
        <v>163</v>
      </c>
      <c r="E401" s="240" t="s">
        <v>21</v>
      </c>
      <c r="F401" s="241" t="s">
        <v>2365</v>
      </c>
      <c r="G401" s="239"/>
      <c r="H401" s="242">
        <v>0.041000000000000002</v>
      </c>
      <c r="I401" s="243"/>
      <c r="J401" s="239"/>
      <c r="K401" s="239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163</v>
      </c>
      <c r="AU401" s="248" t="s">
        <v>83</v>
      </c>
      <c r="AV401" s="13" t="s">
        <v>83</v>
      </c>
      <c r="AW401" s="13" t="s">
        <v>35</v>
      </c>
      <c r="AX401" s="13" t="s">
        <v>73</v>
      </c>
      <c r="AY401" s="248" t="s">
        <v>151</v>
      </c>
    </row>
    <row r="402" s="13" customFormat="1">
      <c r="A402" s="13"/>
      <c r="B402" s="238"/>
      <c r="C402" s="239"/>
      <c r="D402" s="234" t="s">
        <v>163</v>
      </c>
      <c r="E402" s="240" t="s">
        <v>21</v>
      </c>
      <c r="F402" s="241" t="s">
        <v>2366</v>
      </c>
      <c r="G402" s="239"/>
      <c r="H402" s="242">
        <v>0.041000000000000002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8" t="s">
        <v>163</v>
      </c>
      <c r="AU402" s="248" t="s">
        <v>83</v>
      </c>
      <c r="AV402" s="13" t="s">
        <v>83</v>
      </c>
      <c r="AW402" s="13" t="s">
        <v>35</v>
      </c>
      <c r="AX402" s="13" t="s">
        <v>73</v>
      </c>
      <c r="AY402" s="248" t="s">
        <v>151</v>
      </c>
    </row>
    <row r="403" s="14" customFormat="1">
      <c r="A403" s="14"/>
      <c r="B403" s="249"/>
      <c r="C403" s="250"/>
      <c r="D403" s="234" t="s">
        <v>163</v>
      </c>
      <c r="E403" s="251" t="s">
        <v>21</v>
      </c>
      <c r="F403" s="252" t="s">
        <v>177</v>
      </c>
      <c r="G403" s="250"/>
      <c r="H403" s="253">
        <v>0.124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9" t="s">
        <v>163</v>
      </c>
      <c r="AU403" s="259" t="s">
        <v>83</v>
      </c>
      <c r="AV403" s="14" t="s">
        <v>159</v>
      </c>
      <c r="AW403" s="14" t="s">
        <v>35</v>
      </c>
      <c r="AX403" s="14" t="s">
        <v>81</v>
      </c>
      <c r="AY403" s="259" t="s">
        <v>151</v>
      </c>
    </row>
    <row r="404" s="13" customFormat="1">
      <c r="A404" s="13"/>
      <c r="B404" s="238"/>
      <c r="C404" s="239"/>
      <c r="D404" s="234" t="s">
        <v>163</v>
      </c>
      <c r="E404" s="239"/>
      <c r="F404" s="241" t="s">
        <v>2367</v>
      </c>
      <c r="G404" s="239"/>
      <c r="H404" s="242">
        <v>0.13400000000000001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8" t="s">
        <v>163</v>
      </c>
      <c r="AU404" s="248" t="s">
        <v>83</v>
      </c>
      <c r="AV404" s="13" t="s">
        <v>83</v>
      </c>
      <c r="AW404" s="13" t="s">
        <v>4</v>
      </c>
      <c r="AX404" s="13" t="s">
        <v>81</v>
      </c>
      <c r="AY404" s="248" t="s">
        <v>151</v>
      </c>
    </row>
    <row r="405" s="2" customFormat="1" ht="16.5" customHeight="1">
      <c r="A405" s="41"/>
      <c r="B405" s="42"/>
      <c r="C405" s="281" t="s">
        <v>554</v>
      </c>
      <c r="D405" s="281" t="s">
        <v>407</v>
      </c>
      <c r="E405" s="282" t="s">
        <v>2368</v>
      </c>
      <c r="F405" s="283" t="s">
        <v>2369</v>
      </c>
      <c r="G405" s="284" t="s">
        <v>173</v>
      </c>
      <c r="H405" s="285">
        <v>0.30599999999999999</v>
      </c>
      <c r="I405" s="286"/>
      <c r="J405" s="287">
        <f>ROUND(I405*H405,2)</f>
        <v>0</v>
      </c>
      <c r="K405" s="283" t="s">
        <v>158</v>
      </c>
      <c r="L405" s="288"/>
      <c r="M405" s="289" t="s">
        <v>21</v>
      </c>
      <c r="N405" s="290" t="s">
        <v>44</v>
      </c>
      <c r="O405" s="87"/>
      <c r="P405" s="230">
        <f>O405*H405</f>
        <v>0</v>
      </c>
      <c r="Q405" s="230">
        <v>0.55000000000000004</v>
      </c>
      <c r="R405" s="230">
        <f>Q405*H405</f>
        <v>0.16830000000000001</v>
      </c>
      <c r="S405" s="230">
        <v>0</v>
      </c>
      <c r="T405" s="231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32" t="s">
        <v>372</v>
      </c>
      <c r="AT405" s="232" t="s">
        <v>407</v>
      </c>
      <c r="AU405" s="232" t="s">
        <v>83</v>
      </c>
      <c r="AY405" s="19" t="s">
        <v>151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9" t="s">
        <v>81</v>
      </c>
      <c r="BK405" s="233">
        <f>ROUND(I405*H405,2)</f>
        <v>0</v>
      </c>
      <c r="BL405" s="19" t="s">
        <v>271</v>
      </c>
      <c r="BM405" s="232" t="s">
        <v>2370</v>
      </c>
    </row>
    <row r="406" s="2" customFormat="1">
      <c r="A406" s="41"/>
      <c r="B406" s="42"/>
      <c r="C406" s="43"/>
      <c r="D406" s="234" t="s">
        <v>161</v>
      </c>
      <c r="E406" s="43"/>
      <c r="F406" s="235" t="s">
        <v>2369</v>
      </c>
      <c r="G406" s="43"/>
      <c r="H406" s="43"/>
      <c r="I406" s="139"/>
      <c r="J406" s="43"/>
      <c r="K406" s="43"/>
      <c r="L406" s="47"/>
      <c r="M406" s="236"/>
      <c r="N406" s="237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19" t="s">
        <v>161</v>
      </c>
      <c r="AU406" s="19" t="s">
        <v>83</v>
      </c>
    </row>
    <row r="407" s="15" customFormat="1">
      <c r="A407" s="15"/>
      <c r="B407" s="260"/>
      <c r="C407" s="261"/>
      <c r="D407" s="234" t="s">
        <v>163</v>
      </c>
      <c r="E407" s="262" t="s">
        <v>21</v>
      </c>
      <c r="F407" s="263" t="s">
        <v>897</v>
      </c>
      <c r="G407" s="261"/>
      <c r="H407" s="262" t="s">
        <v>21</v>
      </c>
      <c r="I407" s="264"/>
      <c r="J407" s="261"/>
      <c r="K407" s="261"/>
      <c r="L407" s="265"/>
      <c r="M407" s="266"/>
      <c r="N407" s="267"/>
      <c r="O407" s="267"/>
      <c r="P407" s="267"/>
      <c r="Q407" s="267"/>
      <c r="R407" s="267"/>
      <c r="S407" s="267"/>
      <c r="T407" s="268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9" t="s">
        <v>163</v>
      </c>
      <c r="AU407" s="269" t="s">
        <v>83</v>
      </c>
      <c r="AV407" s="15" t="s">
        <v>81</v>
      </c>
      <c r="AW407" s="15" t="s">
        <v>35</v>
      </c>
      <c r="AX407" s="15" t="s">
        <v>73</v>
      </c>
      <c r="AY407" s="269" t="s">
        <v>151</v>
      </c>
    </row>
    <row r="408" s="13" customFormat="1">
      <c r="A408" s="13"/>
      <c r="B408" s="238"/>
      <c r="C408" s="239"/>
      <c r="D408" s="234" t="s">
        <v>163</v>
      </c>
      <c r="E408" s="240" t="s">
        <v>21</v>
      </c>
      <c r="F408" s="241" t="s">
        <v>2371</v>
      </c>
      <c r="G408" s="239"/>
      <c r="H408" s="242">
        <v>0.121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163</v>
      </c>
      <c r="AU408" s="248" t="s">
        <v>83</v>
      </c>
      <c r="AV408" s="13" t="s">
        <v>83</v>
      </c>
      <c r="AW408" s="13" t="s">
        <v>35</v>
      </c>
      <c r="AX408" s="13" t="s">
        <v>73</v>
      </c>
      <c r="AY408" s="248" t="s">
        <v>151</v>
      </c>
    </row>
    <row r="409" s="15" customFormat="1">
      <c r="A409" s="15"/>
      <c r="B409" s="260"/>
      <c r="C409" s="261"/>
      <c r="D409" s="234" t="s">
        <v>163</v>
      </c>
      <c r="E409" s="262" t="s">
        <v>21</v>
      </c>
      <c r="F409" s="263" t="s">
        <v>599</v>
      </c>
      <c r="G409" s="261"/>
      <c r="H409" s="262" t="s">
        <v>21</v>
      </c>
      <c r="I409" s="264"/>
      <c r="J409" s="261"/>
      <c r="K409" s="261"/>
      <c r="L409" s="265"/>
      <c r="M409" s="266"/>
      <c r="N409" s="267"/>
      <c r="O409" s="267"/>
      <c r="P409" s="267"/>
      <c r="Q409" s="267"/>
      <c r="R409" s="267"/>
      <c r="S409" s="267"/>
      <c r="T409" s="268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9" t="s">
        <v>163</v>
      </c>
      <c r="AU409" s="269" t="s">
        <v>83</v>
      </c>
      <c r="AV409" s="15" t="s">
        <v>81</v>
      </c>
      <c r="AW409" s="15" t="s">
        <v>35</v>
      </c>
      <c r="AX409" s="15" t="s">
        <v>73</v>
      </c>
      <c r="AY409" s="269" t="s">
        <v>151</v>
      </c>
    </row>
    <row r="410" s="13" customFormat="1">
      <c r="A410" s="13"/>
      <c r="B410" s="238"/>
      <c r="C410" s="239"/>
      <c r="D410" s="234" t="s">
        <v>163</v>
      </c>
      <c r="E410" s="240" t="s">
        <v>21</v>
      </c>
      <c r="F410" s="241" t="s">
        <v>2372</v>
      </c>
      <c r="G410" s="239"/>
      <c r="H410" s="242">
        <v>0.16200000000000001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163</v>
      </c>
      <c r="AU410" s="248" t="s">
        <v>83</v>
      </c>
      <c r="AV410" s="13" t="s">
        <v>83</v>
      </c>
      <c r="AW410" s="13" t="s">
        <v>35</v>
      </c>
      <c r="AX410" s="13" t="s">
        <v>73</v>
      </c>
      <c r="AY410" s="248" t="s">
        <v>151</v>
      </c>
    </row>
    <row r="411" s="14" customFormat="1">
      <c r="A411" s="14"/>
      <c r="B411" s="249"/>
      <c r="C411" s="250"/>
      <c r="D411" s="234" t="s">
        <v>163</v>
      </c>
      <c r="E411" s="251" t="s">
        <v>21</v>
      </c>
      <c r="F411" s="252" t="s">
        <v>177</v>
      </c>
      <c r="G411" s="250"/>
      <c r="H411" s="253">
        <v>0.28300000000000003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9" t="s">
        <v>163</v>
      </c>
      <c r="AU411" s="259" t="s">
        <v>83</v>
      </c>
      <c r="AV411" s="14" t="s">
        <v>159</v>
      </c>
      <c r="AW411" s="14" t="s">
        <v>35</v>
      </c>
      <c r="AX411" s="14" t="s">
        <v>81</v>
      </c>
      <c r="AY411" s="259" t="s">
        <v>151</v>
      </c>
    </row>
    <row r="412" s="13" customFormat="1">
      <c r="A412" s="13"/>
      <c r="B412" s="238"/>
      <c r="C412" s="239"/>
      <c r="D412" s="234" t="s">
        <v>163</v>
      </c>
      <c r="E412" s="239"/>
      <c r="F412" s="241" t="s">
        <v>2373</v>
      </c>
      <c r="G412" s="239"/>
      <c r="H412" s="242">
        <v>0.30599999999999999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163</v>
      </c>
      <c r="AU412" s="248" t="s">
        <v>83</v>
      </c>
      <c r="AV412" s="13" t="s">
        <v>83</v>
      </c>
      <c r="AW412" s="13" t="s">
        <v>4</v>
      </c>
      <c r="AX412" s="13" t="s">
        <v>81</v>
      </c>
      <c r="AY412" s="248" t="s">
        <v>151</v>
      </c>
    </row>
    <row r="413" s="2" customFormat="1" ht="33" customHeight="1">
      <c r="A413" s="41"/>
      <c r="B413" s="42"/>
      <c r="C413" s="221" t="s">
        <v>560</v>
      </c>
      <c r="D413" s="221" t="s">
        <v>154</v>
      </c>
      <c r="E413" s="222" t="s">
        <v>573</v>
      </c>
      <c r="F413" s="223" t="s">
        <v>574</v>
      </c>
      <c r="G413" s="224" t="s">
        <v>157</v>
      </c>
      <c r="H413" s="225">
        <v>1</v>
      </c>
      <c r="I413" s="226"/>
      <c r="J413" s="227">
        <f>ROUND(I413*H413,2)</f>
        <v>0</v>
      </c>
      <c r="K413" s="223" t="s">
        <v>21</v>
      </c>
      <c r="L413" s="47"/>
      <c r="M413" s="228" t="s">
        <v>21</v>
      </c>
      <c r="N413" s="229" t="s">
        <v>44</v>
      </c>
      <c r="O413" s="87"/>
      <c r="P413" s="230">
        <f>O413*H413</f>
        <v>0</v>
      </c>
      <c r="Q413" s="230">
        <v>0.046129999999999997</v>
      </c>
      <c r="R413" s="230">
        <f>Q413*H413</f>
        <v>0.046129999999999997</v>
      </c>
      <c r="S413" s="230">
        <v>0</v>
      </c>
      <c r="T413" s="231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32" t="s">
        <v>271</v>
      </c>
      <c r="AT413" s="232" t="s">
        <v>154</v>
      </c>
      <c r="AU413" s="232" t="s">
        <v>83</v>
      </c>
      <c r="AY413" s="19" t="s">
        <v>151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9" t="s">
        <v>81</v>
      </c>
      <c r="BK413" s="233">
        <f>ROUND(I413*H413,2)</f>
        <v>0</v>
      </c>
      <c r="BL413" s="19" t="s">
        <v>271</v>
      </c>
      <c r="BM413" s="232" t="s">
        <v>2374</v>
      </c>
    </row>
    <row r="414" s="2" customFormat="1">
      <c r="A414" s="41"/>
      <c r="B414" s="42"/>
      <c r="C414" s="43"/>
      <c r="D414" s="234" t="s">
        <v>161</v>
      </c>
      <c r="E414" s="43"/>
      <c r="F414" s="235" t="s">
        <v>576</v>
      </c>
      <c r="G414" s="43"/>
      <c r="H414" s="43"/>
      <c r="I414" s="139"/>
      <c r="J414" s="43"/>
      <c r="K414" s="43"/>
      <c r="L414" s="47"/>
      <c r="M414" s="236"/>
      <c r="N414" s="237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19" t="s">
        <v>161</v>
      </c>
      <c r="AU414" s="19" t="s">
        <v>83</v>
      </c>
    </row>
    <row r="415" s="13" customFormat="1">
      <c r="A415" s="13"/>
      <c r="B415" s="238"/>
      <c r="C415" s="239"/>
      <c r="D415" s="234" t="s">
        <v>163</v>
      </c>
      <c r="E415" s="240" t="s">
        <v>21</v>
      </c>
      <c r="F415" s="241" t="s">
        <v>2375</v>
      </c>
      <c r="G415" s="239"/>
      <c r="H415" s="242">
        <v>1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8" t="s">
        <v>163</v>
      </c>
      <c r="AU415" s="248" t="s">
        <v>83</v>
      </c>
      <c r="AV415" s="13" t="s">
        <v>83</v>
      </c>
      <c r="AW415" s="13" t="s">
        <v>35</v>
      </c>
      <c r="AX415" s="13" t="s">
        <v>81</v>
      </c>
      <c r="AY415" s="248" t="s">
        <v>151</v>
      </c>
    </row>
    <row r="416" s="2" customFormat="1" ht="21.75" customHeight="1">
      <c r="A416" s="41"/>
      <c r="B416" s="42"/>
      <c r="C416" s="221" t="s">
        <v>566</v>
      </c>
      <c r="D416" s="221" t="s">
        <v>154</v>
      </c>
      <c r="E416" s="222" t="s">
        <v>603</v>
      </c>
      <c r="F416" s="223" t="s">
        <v>604</v>
      </c>
      <c r="G416" s="224" t="s">
        <v>180</v>
      </c>
      <c r="H416" s="225">
        <v>15.760999999999999</v>
      </c>
      <c r="I416" s="226"/>
      <c r="J416" s="227">
        <f>ROUND(I416*H416,2)</f>
        <v>0</v>
      </c>
      <c r="K416" s="223" t="s">
        <v>158</v>
      </c>
      <c r="L416" s="47"/>
      <c r="M416" s="228" t="s">
        <v>21</v>
      </c>
      <c r="N416" s="229" t="s">
        <v>44</v>
      </c>
      <c r="O416" s="87"/>
      <c r="P416" s="230">
        <f>O416*H416</f>
        <v>0</v>
      </c>
      <c r="Q416" s="230">
        <v>0.00020000000000000001</v>
      </c>
      <c r="R416" s="230">
        <f>Q416*H416</f>
        <v>0.0031522</v>
      </c>
      <c r="S416" s="230">
        <v>0</v>
      </c>
      <c r="T416" s="231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32" t="s">
        <v>271</v>
      </c>
      <c r="AT416" s="232" t="s">
        <v>154</v>
      </c>
      <c r="AU416" s="232" t="s">
        <v>83</v>
      </c>
      <c r="AY416" s="19" t="s">
        <v>151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9" t="s">
        <v>81</v>
      </c>
      <c r="BK416" s="233">
        <f>ROUND(I416*H416,2)</f>
        <v>0</v>
      </c>
      <c r="BL416" s="19" t="s">
        <v>271</v>
      </c>
      <c r="BM416" s="232" t="s">
        <v>2376</v>
      </c>
    </row>
    <row r="417" s="2" customFormat="1">
      <c r="A417" s="41"/>
      <c r="B417" s="42"/>
      <c r="C417" s="43"/>
      <c r="D417" s="234" t="s">
        <v>161</v>
      </c>
      <c r="E417" s="43"/>
      <c r="F417" s="235" t="s">
        <v>606</v>
      </c>
      <c r="G417" s="43"/>
      <c r="H417" s="43"/>
      <c r="I417" s="139"/>
      <c r="J417" s="43"/>
      <c r="K417" s="43"/>
      <c r="L417" s="47"/>
      <c r="M417" s="236"/>
      <c r="N417" s="237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19" t="s">
        <v>161</v>
      </c>
      <c r="AU417" s="19" t="s">
        <v>83</v>
      </c>
    </row>
    <row r="418" s="15" customFormat="1">
      <c r="A418" s="15"/>
      <c r="B418" s="260"/>
      <c r="C418" s="261"/>
      <c r="D418" s="234" t="s">
        <v>163</v>
      </c>
      <c r="E418" s="262" t="s">
        <v>21</v>
      </c>
      <c r="F418" s="263" t="s">
        <v>2351</v>
      </c>
      <c r="G418" s="261"/>
      <c r="H418" s="262" t="s">
        <v>21</v>
      </c>
      <c r="I418" s="264"/>
      <c r="J418" s="261"/>
      <c r="K418" s="261"/>
      <c r="L418" s="265"/>
      <c r="M418" s="266"/>
      <c r="N418" s="267"/>
      <c r="O418" s="267"/>
      <c r="P418" s="267"/>
      <c r="Q418" s="267"/>
      <c r="R418" s="267"/>
      <c r="S418" s="267"/>
      <c r="T418" s="268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9" t="s">
        <v>163</v>
      </c>
      <c r="AU418" s="269" t="s">
        <v>83</v>
      </c>
      <c r="AV418" s="15" t="s">
        <v>81</v>
      </c>
      <c r="AW418" s="15" t="s">
        <v>35</v>
      </c>
      <c r="AX418" s="15" t="s">
        <v>73</v>
      </c>
      <c r="AY418" s="269" t="s">
        <v>151</v>
      </c>
    </row>
    <row r="419" s="13" customFormat="1">
      <c r="A419" s="13"/>
      <c r="B419" s="238"/>
      <c r="C419" s="239"/>
      <c r="D419" s="234" t="s">
        <v>163</v>
      </c>
      <c r="E419" s="240" t="s">
        <v>21</v>
      </c>
      <c r="F419" s="241" t="s">
        <v>2352</v>
      </c>
      <c r="G419" s="239"/>
      <c r="H419" s="242">
        <v>1.944</v>
      </c>
      <c r="I419" s="243"/>
      <c r="J419" s="239"/>
      <c r="K419" s="239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163</v>
      </c>
      <c r="AU419" s="248" t="s">
        <v>83</v>
      </c>
      <c r="AV419" s="13" t="s">
        <v>83</v>
      </c>
      <c r="AW419" s="13" t="s">
        <v>35</v>
      </c>
      <c r="AX419" s="13" t="s">
        <v>73</v>
      </c>
      <c r="AY419" s="248" t="s">
        <v>151</v>
      </c>
    </row>
    <row r="420" s="13" customFormat="1">
      <c r="A420" s="13"/>
      <c r="B420" s="238"/>
      <c r="C420" s="239"/>
      <c r="D420" s="234" t="s">
        <v>163</v>
      </c>
      <c r="E420" s="240" t="s">
        <v>21</v>
      </c>
      <c r="F420" s="241" t="s">
        <v>2353</v>
      </c>
      <c r="G420" s="239"/>
      <c r="H420" s="242">
        <v>1.9870000000000001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163</v>
      </c>
      <c r="AU420" s="248" t="s">
        <v>83</v>
      </c>
      <c r="AV420" s="13" t="s">
        <v>83</v>
      </c>
      <c r="AW420" s="13" t="s">
        <v>35</v>
      </c>
      <c r="AX420" s="13" t="s">
        <v>73</v>
      </c>
      <c r="AY420" s="248" t="s">
        <v>151</v>
      </c>
    </row>
    <row r="421" s="13" customFormat="1">
      <c r="A421" s="13"/>
      <c r="B421" s="238"/>
      <c r="C421" s="239"/>
      <c r="D421" s="234" t="s">
        <v>163</v>
      </c>
      <c r="E421" s="240" t="s">
        <v>21</v>
      </c>
      <c r="F421" s="241" t="s">
        <v>2354</v>
      </c>
      <c r="G421" s="239"/>
      <c r="H421" s="242">
        <v>4.694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163</v>
      </c>
      <c r="AU421" s="248" t="s">
        <v>83</v>
      </c>
      <c r="AV421" s="13" t="s">
        <v>83</v>
      </c>
      <c r="AW421" s="13" t="s">
        <v>35</v>
      </c>
      <c r="AX421" s="13" t="s">
        <v>73</v>
      </c>
      <c r="AY421" s="248" t="s">
        <v>151</v>
      </c>
    </row>
    <row r="422" s="13" customFormat="1">
      <c r="A422" s="13"/>
      <c r="B422" s="238"/>
      <c r="C422" s="239"/>
      <c r="D422" s="234" t="s">
        <v>163</v>
      </c>
      <c r="E422" s="240" t="s">
        <v>21</v>
      </c>
      <c r="F422" s="241" t="s">
        <v>2355</v>
      </c>
      <c r="G422" s="239"/>
      <c r="H422" s="242">
        <v>5.3140000000000001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163</v>
      </c>
      <c r="AU422" s="248" t="s">
        <v>83</v>
      </c>
      <c r="AV422" s="13" t="s">
        <v>83</v>
      </c>
      <c r="AW422" s="13" t="s">
        <v>35</v>
      </c>
      <c r="AX422" s="13" t="s">
        <v>73</v>
      </c>
      <c r="AY422" s="248" t="s">
        <v>151</v>
      </c>
    </row>
    <row r="423" s="13" customFormat="1">
      <c r="A423" s="13"/>
      <c r="B423" s="238"/>
      <c r="C423" s="239"/>
      <c r="D423" s="234" t="s">
        <v>163</v>
      </c>
      <c r="E423" s="240" t="s">
        <v>21</v>
      </c>
      <c r="F423" s="241" t="s">
        <v>2356</v>
      </c>
      <c r="G423" s="239"/>
      <c r="H423" s="242">
        <v>1.8220000000000001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163</v>
      </c>
      <c r="AU423" s="248" t="s">
        <v>83</v>
      </c>
      <c r="AV423" s="13" t="s">
        <v>83</v>
      </c>
      <c r="AW423" s="13" t="s">
        <v>35</v>
      </c>
      <c r="AX423" s="13" t="s">
        <v>73</v>
      </c>
      <c r="AY423" s="248" t="s">
        <v>151</v>
      </c>
    </row>
    <row r="424" s="14" customFormat="1">
      <c r="A424" s="14"/>
      <c r="B424" s="249"/>
      <c r="C424" s="250"/>
      <c r="D424" s="234" t="s">
        <v>163</v>
      </c>
      <c r="E424" s="251" t="s">
        <v>21</v>
      </c>
      <c r="F424" s="252" t="s">
        <v>177</v>
      </c>
      <c r="G424" s="250"/>
      <c r="H424" s="253">
        <v>15.760999999999999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9" t="s">
        <v>163</v>
      </c>
      <c r="AU424" s="259" t="s">
        <v>83</v>
      </c>
      <c r="AV424" s="14" t="s">
        <v>159</v>
      </c>
      <c r="AW424" s="14" t="s">
        <v>35</v>
      </c>
      <c r="AX424" s="14" t="s">
        <v>81</v>
      </c>
      <c r="AY424" s="259" t="s">
        <v>151</v>
      </c>
    </row>
    <row r="425" s="2" customFormat="1" ht="21.75" customHeight="1">
      <c r="A425" s="41"/>
      <c r="B425" s="42"/>
      <c r="C425" s="221" t="s">
        <v>572</v>
      </c>
      <c r="D425" s="221" t="s">
        <v>154</v>
      </c>
      <c r="E425" s="222" t="s">
        <v>608</v>
      </c>
      <c r="F425" s="223" t="s">
        <v>609</v>
      </c>
      <c r="G425" s="224" t="s">
        <v>297</v>
      </c>
      <c r="H425" s="225">
        <v>2.6200000000000001</v>
      </c>
      <c r="I425" s="226"/>
      <c r="J425" s="227">
        <f>ROUND(I425*H425,2)</f>
        <v>0</v>
      </c>
      <c r="K425" s="223" t="s">
        <v>158</v>
      </c>
      <c r="L425" s="47"/>
      <c r="M425" s="228" t="s">
        <v>21</v>
      </c>
      <c r="N425" s="229" t="s">
        <v>44</v>
      </c>
      <c r="O425" s="87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32" t="s">
        <v>271</v>
      </c>
      <c r="AT425" s="232" t="s">
        <v>154</v>
      </c>
      <c r="AU425" s="232" t="s">
        <v>83</v>
      </c>
      <c r="AY425" s="19" t="s">
        <v>151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9" t="s">
        <v>81</v>
      </c>
      <c r="BK425" s="233">
        <f>ROUND(I425*H425,2)</f>
        <v>0</v>
      </c>
      <c r="BL425" s="19" t="s">
        <v>271</v>
      </c>
      <c r="BM425" s="232" t="s">
        <v>2377</v>
      </c>
    </row>
    <row r="426" s="2" customFormat="1">
      <c r="A426" s="41"/>
      <c r="B426" s="42"/>
      <c r="C426" s="43"/>
      <c r="D426" s="234" t="s">
        <v>161</v>
      </c>
      <c r="E426" s="43"/>
      <c r="F426" s="235" t="s">
        <v>611</v>
      </c>
      <c r="G426" s="43"/>
      <c r="H426" s="43"/>
      <c r="I426" s="139"/>
      <c r="J426" s="43"/>
      <c r="K426" s="43"/>
      <c r="L426" s="47"/>
      <c r="M426" s="236"/>
      <c r="N426" s="237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161</v>
      </c>
      <c r="AU426" s="19" t="s">
        <v>83</v>
      </c>
    </row>
    <row r="427" s="15" customFormat="1">
      <c r="A427" s="15"/>
      <c r="B427" s="260"/>
      <c r="C427" s="261"/>
      <c r="D427" s="234" t="s">
        <v>163</v>
      </c>
      <c r="E427" s="262" t="s">
        <v>21</v>
      </c>
      <c r="F427" s="263" t="s">
        <v>612</v>
      </c>
      <c r="G427" s="261"/>
      <c r="H427" s="262" t="s">
        <v>21</v>
      </c>
      <c r="I427" s="264"/>
      <c r="J427" s="261"/>
      <c r="K427" s="261"/>
      <c r="L427" s="265"/>
      <c r="M427" s="266"/>
      <c r="N427" s="267"/>
      <c r="O427" s="267"/>
      <c r="P427" s="267"/>
      <c r="Q427" s="267"/>
      <c r="R427" s="267"/>
      <c r="S427" s="267"/>
      <c r="T427" s="268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9" t="s">
        <v>163</v>
      </c>
      <c r="AU427" s="269" t="s">
        <v>83</v>
      </c>
      <c r="AV427" s="15" t="s">
        <v>81</v>
      </c>
      <c r="AW427" s="15" t="s">
        <v>35</v>
      </c>
      <c r="AX427" s="15" t="s">
        <v>73</v>
      </c>
      <c r="AY427" s="269" t="s">
        <v>151</v>
      </c>
    </row>
    <row r="428" s="13" customFormat="1">
      <c r="A428" s="13"/>
      <c r="B428" s="238"/>
      <c r="C428" s="239"/>
      <c r="D428" s="234" t="s">
        <v>163</v>
      </c>
      <c r="E428" s="240" t="s">
        <v>21</v>
      </c>
      <c r="F428" s="241" t="s">
        <v>2378</v>
      </c>
      <c r="G428" s="239"/>
      <c r="H428" s="242">
        <v>0.80000000000000004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163</v>
      </c>
      <c r="AU428" s="248" t="s">
        <v>83</v>
      </c>
      <c r="AV428" s="13" t="s">
        <v>83</v>
      </c>
      <c r="AW428" s="13" t="s">
        <v>35</v>
      </c>
      <c r="AX428" s="13" t="s">
        <v>73</v>
      </c>
      <c r="AY428" s="248" t="s">
        <v>151</v>
      </c>
    </row>
    <row r="429" s="13" customFormat="1">
      <c r="A429" s="13"/>
      <c r="B429" s="238"/>
      <c r="C429" s="239"/>
      <c r="D429" s="234" t="s">
        <v>163</v>
      </c>
      <c r="E429" s="240" t="s">
        <v>21</v>
      </c>
      <c r="F429" s="241" t="s">
        <v>2379</v>
      </c>
      <c r="G429" s="239"/>
      <c r="H429" s="242">
        <v>0.80000000000000004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163</v>
      </c>
      <c r="AU429" s="248" t="s">
        <v>83</v>
      </c>
      <c r="AV429" s="13" t="s">
        <v>83</v>
      </c>
      <c r="AW429" s="13" t="s">
        <v>35</v>
      </c>
      <c r="AX429" s="13" t="s">
        <v>73</v>
      </c>
      <c r="AY429" s="248" t="s">
        <v>151</v>
      </c>
    </row>
    <row r="430" s="13" customFormat="1">
      <c r="A430" s="13"/>
      <c r="B430" s="238"/>
      <c r="C430" s="239"/>
      <c r="D430" s="234" t="s">
        <v>163</v>
      </c>
      <c r="E430" s="240" t="s">
        <v>21</v>
      </c>
      <c r="F430" s="241" t="s">
        <v>2380</v>
      </c>
      <c r="G430" s="239"/>
      <c r="H430" s="242">
        <v>0.71999999999999997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163</v>
      </c>
      <c r="AU430" s="248" t="s">
        <v>83</v>
      </c>
      <c r="AV430" s="13" t="s">
        <v>83</v>
      </c>
      <c r="AW430" s="13" t="s">
        <v>35</v>
      </c>
      <c r="AX430" s="13" t="s">
        <v>73</v>
      </c>
      <c r="AY430" s="248" t="s">
        <v>151</v>
      </c>
    </row>
    <row r="431" s="16" customFormat="1">
      <c r="A431" s="16"/>
      <c r="B431" s="270"/>
      <c r="C431" s="271"/>
      <c r="D431" s="234" t="s">
        <v>163</v>
      </c>
      <c r="E431" s="272" t="s">
        <v>21</v>
      </c>
      <c r="F431" s="273" t="s">
        <v>250</v>
      </c>
      <c r="G431" s="271"/>
      <c r="H431" s="274">
        <v>2.3200000000000003</v>
      </c>
      <c r="I431" s="275"/>
      <c r="J431" s="271"/>
      <c r="K431" s="271"/>
      <c r="L431" s="276"/>
      <c r="M431" s="277"/>
      <c r="N431" s="278"/>
      <c r="O431" s="278"/>
      <c r="P431" s="278"/>
      <c r="Q431" s="278"/>
      <c r="R431" s="278"/>
      <c r="S431" s="278"/>
      <c r="T431" s="279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T431" s="280" t="s">
        <v>163</v>
      </c>
      <c r="AU431" s="280" t="s">
        <v>83</v>
      </c>
      <c r="AV431" s="16" t="s">
        <v>152</v>
      </c>
      <c r="AW431" s="16" t="s">
        <v>35</v>
      </c>
      <c r="AX431" s="16" t="s">
        <v>73</v>
      </c>
      <c r="AY431" s="280" t="s">
        <v>151</v>
      </c>
    </row>
    <row r="432" s="15" customFormat="1">
      <c r="A432" s="15"/>
      <c r="B432" s="260"/>
      <c r="C432" s="261"/>
      <c r="D432" s="234" t="s">
        <v>163</v>
      </c>
      <c r="E432" s="262" t="s">
        <v>21</v>
      </c>
      <c r="F432" s="263" t="s">
        <v>2381</v>
      </c>
      <c r="G432" s="261"/>
      <c r="H432" s="262" t="s">
        <v>21</v>
      </c>
      <c r="I432" s="264"/>
      <c r="J432" s="261"/>
      <c r="K432" s="261"/>
      <c r="L432" s="265"/>
      <c r="M432" s="266"/>
      <c r="N432" s="267"/>
      <c r="O432" s="267"/>
      <c r="P432" s="267"/>
      <c r="Q432" s="267"/>
      <c r="R432" s="267"/>
      <c r="S432" s="267"/>
      <c r="T432" s="268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9" t="s">
        <v>163</v>
      </c>
      <c r="AU432" s="269" t="s">
        <v>83</v>
      </c>
      <c r="AV432" s="15" t="s">
        <v>81</v>
      </c>
      <c r="AW432" s="15" t="s">
        <v>35</v>
      </c>
      <c r="AX432" s="15" t="s">
        <v>73</v>
      </c>
      <c r="AY432" s="269" t="s">
        <v>151</v>
      </c>
    </row>
    <row r="433" s="13" customFormat="1">
      <c r="A433" s="13"/>
      <c r="B433" s="238"/>
      <c r="C433" s="239"/>
      <c r="D433" s="234" t="s">
        <v>163</v>
      </c>
      <c r="E433" s="240" t="s">
        <v>21</v>
      </c>
      <c r="F433" s="241" t="s">
        <v>2382</v>
      </c>
      <c r="G433" s="239"/>
      <c r="H433" s="242">
        <v>0.29999999999999999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163</v>
      </c>
      <c r="AU433" s="248" t="s">
        <v>83</v>
      </c>
      <c r="AV433" s="13" t="s">
        <v>83</v>
      </c>
      <c r="AW433" s="13" t="s">
        <v>35</v>
      </c>
      <c r="AX433" s="13" t="s">
        <v>73</v>
      </c>
      <c r="AY433" s="248" t="s">
        <v>151</v>
      </c>
    </row>
    <row r="434" s="16" customFormat="1">
      <c r="A434" s="16"/>
      <c r="B434" s="270"/>
      <c r="C434" s="271"/>
      <c r="D434" s="234" t="s">
        <v>163</v>
      </c>
      <c r="E434" s="272" t="s">
        <v>21</v>
      </c>
      <c r="F434" s="273" t="s">
        <v>250</v>
      </c>
      <c r="G434" s="271"/>
      <c r="H434" s="274">
        <v>0.29999999999999999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80" t="s">
        <v>163</v>
      </c>
      <c r="AU434" s="280" t="s">
        <v>83</v>
      </c>
      <c r="AV434" s="16" t="s">
        <v>152</v>
      </c>
      <c r="AW434" s="16" t="s">
        <v>35</v>
      </c>
      <c r="AX434" s="16" t="s">
        <v>73</v>
      </c>
      <c r="AY434" s="280" t="s">
        <v>151</v>
      </c>
    </row>
    <row r="435" s="14" customFormat="1">
      <c r="A435" s="14"/>
      <c r="B435" s="249"/>
      <c r="C435" s="250"/>
      <c r="D435" s="234" t="s">
        <v>163</v>
      </c>
      <c r="E435" s="251" t="s">
        <v>21</v>
      </c>
      <c r="F435" s="252" t="s">
        <v>177</v>
      </c>
      <c r="G435" s="250"/>
      <c r="H435" s="253">
        <v>2.6200000000000001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9" t="s">
        <v>163</v>
      </c>
      <c r="AU435" s="259" t="s">
        <v>83</v>
      </c>
      <c r="AV435" s="14" t="s">
        <v>159</v>
      </c>
      <c r="AW435" s="14" t="s">
        <v>35</v>
      </c>
      <c r="AX435" s="14" t="s">
        <v>81</v>
      </c>
      <c r="AY435" s="259" t="s">
        <v>151</v>
      </c>
    </row>
    <row r="436" s="2" customFormat="1" ht="16.5" customHeight="1">
      <c r="A436" s="41"/>
      <c r="B436" s="42"/>
      <c r="C436" s="281" t="s">
        <v>577</v>
      </c>
      <c r="D436" s="281" t="s">
        <v>407</v>
      </c>
      <c r="E436" s="282" t="s">
        <v>596</v>
      </c>
      <c r="F436" s="283" t="s">
        <v>597</v>
      </c>
      <c r="G436" s="284" t="s">
        <v>173</v>
      </c>
      <c r="H436" s="285">
        <v>0.024</v>
      </c>
      <c r="I436" s="286"/>
      <c r="J436" s="287">
        <f>ROUND(I436*H436,2)</f>
        <v>0</v>
      </c>
      <c r="K436" s="283" t="s">
        <v>158</v>
      </c>
      <c r="L436" s="288"/>
      <c r="M436" s="289" t="s">
        <v>21</v>
      </c>
      <c r="N436" s="290" t="s">
        <v>44</v>
      </c>
      <c r="O436" s="87"/>
      <c r="P436" s="230">
        <f>O436*H436</f>
        <v>0</v>
      </c>
      <c r="Q436" s="230">
        <v>0.55000000000000004</v>
      </c>
      <c r="R436" s="230">
        <f>Q436*H436</f>
        <v>0.013200000000000002</v>
      </c>
      <c r="S436" s="230">
        <v>0</v>
      </c>
      <c r="T436" s="231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32" t="s">
        <v>372</v>
      </c>
      <c r="AT436" s="232" t="s">
        <v>407</v>
      </c>
      <c r="AU436" s="232" t="s">
        <v>83</v>
      </c>
      <c r="AY436" s="19" t="s">
        <v>151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9" t="s">
        <v>81</v>
      </c>
      <c r="BK436" s="233">
        <f>ROUND(I436*H436,2)</f>
        <v>0</v>
      </c>
      <c r="BL436" s="19" t="s">
        <v>271</v>
      </c>
      <c r="BM436" s="232" t="s">
        <v>2383</v>
      </c>
    </row>
    <row r="437" s="2" customFormat="1">
      <c r="A437" s="41"/>
      <c r="B437" s="42"/>
      <c r="C437" s="43"/>
      <c r="D437" s="234" t="s">
        <v>161</v>
      </c>
      <c r="E437" s="43"/>
      <c r="F437" s="235" t="s">
        <v>597</v>
      </c>
      <c r="G437" s="43"/>
      <c r="H437" s="43"/>
      <c r="I437" s="139"/>
      <c r="J437" s="43"/>
      <c r="K437" s="43"/>
      <c r="L437" s="47"/>
      <c r="M437" s="236"/>
      <c r="N437" s="237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161</v>
      </c>
      <c r="AU437" s="19" t="s">
        <v>83</v>
      </c>
    </row>
    <row r="438" s="13" customFormat="1">
      <c r="A438" s="13"/>
      <c r="B438" s="238"/>
      <c r="C438" s="239"/>
      <c r="D438" s="234" t="s">
        <v>163</v>
      </c>
      <c r="E438" s="240" t="s">
        <v>21</v>
      </c>
      <c r="F438" s="241" t="s">
        <v>2384</v>
      </c>
      <c r="G438" s="239"/>
      <c r="H438" s="242">
        <v>0.019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163</v>
      </c>
      <c r="AU438" s="248" t="s">
        <v>83</v>
      </c>
      <c r="AV438" s="13" t="s">
        <v>83</v>
      </c>
      <c r="AW438" s="13" t="s">
        <v>35</v>
      </c>
      <c r="AX438" s="13" t="s">
        <v>73</v>
      </c>
      <c r="AY438" s="248" t="s">
        <v>151</v>
      </c>
    </row>
    <row r="439" s="13" customFormat="1">
      <c r="A439" s="13"/>
      <c r="B439" s="238"/>
      <c r="C439" s="239"/>
      <c r="D439" s="234" t="s">
        <v>163</v>
      </c>
      <c r="E439" s="240" t="s">
        <v>21</v>
      </c>
      <c r="F439" s="241" t="s">
        <v>2385</v>
      </c>
      <c r="G439" s="239"/>
      <c r="H439" s="242">
        <v>0.0030000000000000001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8" t="s">
        <v>163</v>
      </c>
      <c r="AU439" s="248" t="s">
        <v>83</v>
      </c>
      <c r="AV439" s="13" t="s">
        <v>83</v>
      </c>
      <c r="AW439" s="13" t="s">
        <v>35</v>
      </c>
      <c r="AX439" s="13" t="s">
        <v>73</v>
      </c>
      <c r="AY439" s="248" t="s">
        <v>151</v>
      </c>
    </row>
    <row r="440" s="14" customFormat="1">
      <c r="A440" s="14"/>
      <c r="B440" s="249"/>
      <c r="C440" s="250"/>
      <c r="D440" s="234" t="s">
        <v>163</v>
      </c>
      <c r="E440" s="251" t="s">
        <v>21</v>
      </c>
      <c r="F440" s="252" t="s">
        <v>177</v>
      </c>
      <c r="G440" s="250"/>
      <c r="H440" s="253">
        <v>0.021999999999999999</v>
      </c>
      <c r="I440" s="254"/>
      <c r="J440" s="250"/>
      <c r="K440" s="250"/>
      <c r="L440" s="255"/>
      <c r="M440" s="256"/>
      <c r="N440" s="257"/>
      <c r="O440" s="257"/>
      <c r="P440" s="257"/>
      <c r="Q440" s="257"/>
      <c r="R440" s="257"/>
      <c r="S440" s="257"/>
      <c r="T440" s="25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9" t="s">
        <v>163</v>
      </c>
      <c r="AU440" s="259" t="s">
        <v>83</v>
      </c>
      <c r="AV440" s="14" t="s">
        <v>159</v>
      </c>
      <c r="AW440" s="14" t="s">
        <v>35</v>
      </c>
      <c r="AX440" s="14" t="s">
        <v>81</v>
      </c>
      <c r="AY440" s="259" t="s">
        <v>151</v>
      </c>
    </row>
    <row r="441" s="13" customFormat="1">
      <c r="A441" s="13"/>
      <c r="B441" s="238"/>
      <c r="C441" s="239"/>
      <c r="D441" s="234" t="s">
        <v>163</v>
      </c>
      <c r="E441" s="239"/>
      <c r="F441" s="241" t="s">
        <v>902</v>
      </c>
      <c r="G441" s="239"/>
      <c r="H441" s="242">
        <v>0.024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163</v>
      </c>
      <c r="AU441" s="248" t="s">
        <v>83</v>
      </c>
      <c r="AV441" s="13" t="s">
        <v>83</v>
      </c>
      <c r="AW441" s="13" t="s">
        <v>4</v>
      </c>
      <c r="AX441" s="13" t="s">
        <v>81</v>
      </c>
      <c r="AY441" s="248" t="s">
        <v>151</v>
      </c>
    </row>
    <row r="442" s="2" customFormat="1" ht="21.75" customHeight="1">
      <c r="A442" s="41"/>
      <c r="B442" s="42"/>
      <c r="C442" s="221" t="s">
        <v>583</v>
      </c>
      <c r="D442" s="221" t="s">
        <v>154</v>
      </c>
      <c r="E442" s="222" t="s">
        <v>2386</v>
      </c>
      <c r="F442" s="223" t="s">
        <v>2387</v>
      </c>
      <c r="G442" s="224" t="s">
        <v>297</v>
      </c>
      <c r="H442" s="225">
        <v>1.3</v>
      </c>
      <c r="I442" s="226"/>
      <c r="J442" s="227">
        <f>ROUND(I442*H442,2)</f>
        <v>0</v>
      </c>
      <c r="K442" s="223" t="s">
        <v>158</v>
      </c>
      <c r="L442" s="47"/>
      <c r="M442" s="228" t="s">
        <v>21</v>
      </c>
      <c r="N442" s="229" t="s">
        <v>44</v>
      </c>
      <c r="O442" s="87"/>
      <c r="P442" s="230">
        <f>O442*H442</f>
        <v>0</v>
      </c>
      <c r="Q442" s="230">
        <v>0</v>
      </c>
      <c r="R442" s="230">
        <f>Q442*H442</f>
        <v>0</v>
      </c>
      <c r="S442" s="230">
        <v>0</v>
      </c>
      <c r="T442" s="231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32" t="s">
        <v>271</v>
      </c>
      <c r="AT442" s="232" t="s">
        <v>154</v>
      </c>
      <c r="AU442" s="232" t="s">
        <v>83</v>
      </c>
      <c r="AY442" s="19" t="s">
        <v>151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9" t="s">
        <v>81</v>
      </c>
      <c r="BK442" s="233">
        <f>ROUND(I442*H442,2)</f>
        <v>0</v>
      </c>
      <c r="BL442" s="19" t="s">
        <v>271</v>
      </c>
      <c r="BM442" s="232" t="s">
        <v>2388</v>
      </c>
    </row>
    <row r="443" s="2" customFormat="1">
      <c r="A443" s="41"/>
      <c r="B443" s="42"/>
      <c r="C443" s="43"/>
      <c r="D443" s="234" t="s">
        <v>161</v>
      </c>
      <c r="E443" s="43"/>
      <c r="F443" s="235" t="s">
        <v>2389</v>
      </c>
      <c r="G443" s="43"/>
      <c r="H443" s="43"/>
      <c r="I443" s="139"/>
      <c r="J443" s="43"/>
      <c r="K443" s="43"/>
      <c r="L443" s="47"/>
      <c r="M443" s="236"/>
      <c r="N443" s="237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9" t="s">
        <v>161</v>
      </c>
      <c r="AU443" s="19" t="s">
        <v>83</v>
      </c>
    </row>
    <row r="444" s="13" customFormat="1">
      <c r="A444" s="13"/>
      <c r="B444" s="238"/>
      <c r="C444" s="239"/>
      <c r="D444" s="234" t="s">
        <v>163</v>
      </c>
      <c r="E444" s="240" t="s">
        <v>21</v>
      </c>
      <c r="F444" s="241" t="s">
        <v>2390</v>
      </c>
      <c r="G444" s="239"/>
      <c r="H444" s="242">
        <v>1.3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163</v>
      </c>
      <c r="AU444" s="248" t="s">
        <v>83</v>
      </c>
      <c r="AV444" s="13" t="s">
        <v>83</v>
      </c>
      <c r="AW444" s="13" t="s">
        <v>35</v>
      </c>
      <c r="AX444" s="13" t="s">
        <v>81</v>
      </c>
      <c r="AY444" s="248" t="s">
        <v>151</v>
      </c>
    </row>
    <row r="445" s="2" customFormat="1" ht="16.5" customHeight="1">
      <c r="A445" s="41"/>
      <c r="B445" s="42"/>
      <c r="C445" s="281" t="s">
        <v>589</v>
      </c>
      <c r="D445" s="281" t="s">
        <v>407</v>
      </c>
      <c r="E445" s="282" t="s">
        <v>2391</v>
      </c>
      <c r="F445" s="283" t="s">
        <v>2392</v>
      </c>
      <c r="G445" s="284" t="s">
        <v>173</v>
      </c>
      <c r="H445" s="285">
        <v>0.032000000000000001</v>
      </c>
      <c r="I445" s="286"/>
      <c r="J445" s="287">
        <f>ROUND(I445*H445,2)</f>
        <v>0</v>
      </c>
      <c r="K445" s="283" t="s">
        <v>158</v>
      </c>
      <c r="L445" s="288"/>
      <c r="M445" s="289" t="s">
        <v>21</v>
      </c>
      <c r="N445" s="290" t="s">
        <v>44</v>
      </c>
      <c r="O445" s="87"/>
      <c r="P445" s="230">
        <f>O445*H445</f>
        <v>0</v>
      </c>
      <c r="Q445" s="230">
        <v>0.55000000000000004</v>
      </c>
      <c r="R445" s="230">
        <f>Q445*H445</f>
        <v>0.017600000000000001</v>
      </c>
      <c r="S445" s="230">
        <v>0</v>
      </c>
      <c r="T445" s="231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32" t="s">
        <v>372</v>
      </c>
      <c r="AT445" s="232" t="s">
        <v>407</v>
      </c>
      <c r="AU445" s="232" t="s">
        <v>83</v>
      </c>
      <c r="AY445" s="19" t="s">
        <v>151</v>
      </c>
      <c r="BE445" s="233">
        <f>IF(N445="základní",J445,0)</f>
        <v>0</v>
      </c>
      <c r="BF445" s="233">
        <f>IF(N445="snížená",J445,0)</f>
        <v>0</v>
      </c>
      <c r="BG445" s="233">
        <f>IF(N445="zákl. přenesená",J445,0)</f>
        <v>0</v>
      </c>
      <c r="BH445" s="233">
        <f>IF(N445="sníž. přenesená",J445,0)</f>
        <v>0</v>
      </c>
      <c r="BI445" s="233">
        <f>IF(N445="nulová",J445,0)</f>
        <v>0</v>
      </c>
      <c r="BJ445" s="19" t="s">
        <v>81</v>
      </c>
      <c r="BK445" s="233">
        <f>ROUND(I445*H445,2)</f>
        <v>0</v>
      </c>
      <c r="BL445" s="19" t="s">
        <v>271</v>
      </c>
      <c r="BM445" s="232" t="s">
        <v>2393</v>
      </c>
    </row>
    <row r="446" s="2" customFormat="1">
      <c r="A446" s="41"/>
      <c r="B446" s="42"/>
      <c r="C446" s="43"/>
      <c r="D446" s="234" t="s">
        <v>161</v>
      </c>
      <c r="E446" s="43"/>
      <c r="F446" s="235" t="s">
        <v>2392</v>
      </c>
      <c r="G446" s="43"/>
      <c r="H446" s="43"/>
      <c r="I446" s="139"/>
      <c r="J446" s="43"/>
      <c r="K446" s="43"/>
      <c r="L446" s="47"/>
      <c r="M446" s="236"/>
      <c r="N446" s="237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19" t="s">
        <v>161</v>
      </c>
      <c r="AU446" s="19" t="s">
        <v>83</v>
      </c>
    </row>
    <row r="447" s="13" customFormat="1">
      <c r="A447" s="13"/>
      <c r="B447" s="238"/>
      <c r="C447" s="239"/>
      <c r="D447" s="234" t="s">
        <v>163</v>
      </c>
      <c r="E447" s="240" t="s">
        <v>21</v>
      </c>
      <c r="F447" s="241" t="s">
        <v>2394</v>
      </c>
      <c r="G447" s="239"/>
      <c r="H447" s="242">
        <v>0.029999999999999999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163</v>
      </c>
      <c r="AU447" s="248" t="s">
        <v>83</v>
      </c>
      <c r="AV447" s="13" t="s">
        <v>83</v>
      </c>
      <c r="AW447" s="13" t="s">
        <v>35</v>
      </c>
      <c r="AX447" s="13" t="s">
        <v>81</v>
      </c>
      <c r="AY447" s="248" t="s">
        <v>151</v>
      </c>
    </row>
    <row r="448" s="13" customFormat="1">
      <c r="A448" s="13"/>
      <c r="B448" s="238"/>
      <c r="C448" s="239"/>
      <c r="D448" s="234" t="s">
        <v>163</v>
      </c>
      <c r="E448" s="239"/>
      <c r="F448" s="241" t="s">
        <v>2395</v>
      </c>
      <c r="G448" s="239"/>
      <c r="H448" s="242">
        <v>0.032000000000000001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163</v>
      </c>
      <c r="AU448" s="248" t="s">
        <v>83</v>
      </c>
      <c r="AV448" s="13" t="s">
        <v>83</v>
      </c>
      <c r="AW448" s="13" t="s">
        <v>4</v>
      </c>
      <c r="AX448" s="13" t="s">
        <v>81</v>
      </c>
      <c r="AY448" s="248" t="s">
        <v>151</v>
      </c>
    </row>
    <row r="449" s="2" customFormat="1" ht="21.75" customHeight="1">
      <c r="A449" s="41"/>
      <c r="B449" s="42"/>
      <c r="C449" s="221" t="s">
        <v>595</v>
      </c>
      <c r="D449" s="221" t="s">
        <v>154</v>
      </c>
      <c r="E449" s="222" t="s">
        <v>619</v>
      </c>
      <c r="F449" s="223" t="s">
        <v>620</v>
      </c>
      <c r="G449" s="224" t="s">
        <v>297</v>
      </c>
      <c r="H449" s="225">
        <v>21.02</v>
      </c>
      <c r="I449" s="226"/>
      <c r="J449" s="227">
        <f>ROUND(I449*H449,2)</f>
        <v>0</v>
      </c>
      <c r="K449" s="223" t="s">
        <v>158</v>
      </c>
      <c r="L449" s="47"/>
      <c r="M449" s="228" t="s">
        <v>21</v>
      </c>
      <c r="N449" s="229" t="s">
        <v>44</v>
      </c>
      <c r="O449" s="87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32" t="s">
        <v>271</v>
      </c>
      <c r="AT449" s="232" t="s">
        <v>154</v>
      </c>
      <c r="AU449" s="232" t="s">
        <v>83</v>
      </c>
      <c r="AY449" s="19" t="s">
        <v>151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9" t="s">
        <v>81</v>
      </c>
      <c r="BK449" s="233">
        <f>ROUND(I449*H449,2)</f>
        <v>0</v>
      </c>
      <c r="BL449" s="19" t="s">
        <v>271</v>
      </c>
      <c r="BM449" s="232" t="s">
        <v>2396</v>
      </c>
    </row>
    <row r="450" s="2" customFormat="1">
      <c r="A450" s="41"/>
      <c r="B450" s="42"/>
      <c r="C450" s="43"/>
      <c r="D450" s="234" t="s">
        <v>161</v>
      </c>
      <c r="E450" s="43"/>
      <c r="F450" s="235" t="s">
        <v>622</v>
      </c>
      <c r="G450" s="43"/>
      <c r="H450" s="43"/>
      <c r="I450" s="139"/>
      <c r="J450" s="43"/>
      <c r="K450" s="43"/>
      <c r="L450" s="47"/>
      <c r="M450" s="236"/>
      <c r="N450" s="237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9" t="s">
        <v>161</v>
      </c>
      <c r="AU450" s="19" t="s">
        <v>83</v>
      </c>
    </row>
    <row r="451" s="13" customFormat="1">
      <c r="A451" s="13"/>
      <c r="B451" s="238"/>
      <c r="C451" s="239"/>
      <c r="D451" s="234" t="s">
        <v>163</v>
      </c>
      <c r="E451" s="240" t="s">
        <v>21</v>
      </c>
      <c r="F451" s="241" t="s">
        <v>2397</v>
      </c>
      <c r="G451" s="239"/>
      <c r="H451" s="242">
        <v>2.1600000000000001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163</v>
      </c>
      <c r="AU451" s="248" t="s">
        <v>83</v>
      </c>
      <c r="AV451" s="13" t="s">
        <v>83</v>
      </c>
      <c r="AW451" s="13" t="s">
        <v>35</v>
      </c>
      <c r="AX451" s="13" t="s">
        <v>73</v>
      </c>
      <c r="AY451" s="248" t="s">
        <v>151</v>
      </c>
    </row>
    <row r="452" s="13" customFormat="1">
      <c r="A452" s="13"/>
      <c r="B452" s="238"/>
      <c r="C452" s="239"/>
      <c r="D452" s="234" t="s">
        <v>163</v>
      </c>
      <c r="E452" s="240" t="s">
        <v>21</v>
      </c>
      <c r="F452" s="241" t="s">
        <v>2398</v>
      </c>
      <c r="G452" s="239"/>
      <c r="H452" s="242">
        <v>9.5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163</v>
      </c>
      <c r="AU452" s="248" t="s">
        <v>83</v>
      </c>
      <c r="AV452" s="13" t="s">
        <v>83</v>
      </c>
      <c r="AW452" s="13" t="s">
        <v>35</v>
      </c>
      <c r="AX452" s="13" t="s">
        <v>73</v>
      </c>
      <c r="AY452" s="248" t="s">
        <v>151</v>
      </c>
    </row>
    <row r="453" s="13" customFormat="1">
      <c r="A453" s="13"/>
      <c r="B453" s="238"/>
      <c r="C453" s="239"/>
      <c r="D453" s="234" t="s">
        <v>163</v>
      </c>
      <c r="E453" s="240" t="s">
        <v>21</v>
      </c>
      <c r="F453" s="241" t="s">
        <v>2399</v>
      </c>
      <c r="G453" s="239"/>
      <c r="H453" s="242">
        <v>9.3599999999999994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163</v>
      </c>
      <c r="AU453" s="248" t="s">
        <v>83</v>
      </c>
      <c r="AV453" s="13" t="s">
        <v>83</v>
      </c>
      <c r="AW453" s="13" t="s">
        <v>35</v>
      </c>
      <c r="AX453" s="13" t="s">
        <v>73</v>
      </c>
      <c r="AY453" s="248" t="s">
        <v>151</v>
      </c>
    </row>
    <row r="454" s="14" customFormat="1">
      <c r="A454" s="14"/>
      <c r="B454" s="249"/>
      <c r="C454" s="250"/>
      <c r="D454" s="234" t="s">
        <v>163</v>
      </c>
      <c r="E454" s="251" t="s">
        <v>21</v>
      </c>
      <c r="F454" s="252" t="s">
        <v>177</v>
      </c>
      <c r="G454" s="250"/>
      <c r="H454" s="253">
        <v>21.02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163</v>
      </c>
      <c r="AU454" s="259" t="s">
        <v>83</v>
      </c>
      <c r="AV454" s="14" t="s">
        <v>159</v>
      </c>
      <c r="AW454" s="14" t="s">
        <v>35</v>
      </c>
      <c r="AX454" s="14" t="s">
        <v>81</v>
      </c>
      <c r="AY454" s="259" t="s">
        <v>151</v>
      </c>
    </row>
    <row r="455" s="2" customFormat="1" ht="21.75" customHeight="1">
      <c r="A455" s="41"/>
      <c r="B455" s="42"/>
      <c r="C455" s="281" t="s">
        <v>602</v>
      </c>
      <c r="D455" s="281" t="s">
        <v>407</v>
      </c>
      <c r="E455" s="282" t="s">
        <v>909</v>
      </c>
      <c r="F455" s="283" t="s">
        <v>910</v>
      </c>
      <c r="G455" s="284" t="s">
        <v>173</v>
      </c>
      <c r="H455" s="285">
        <v>0.18099999999999999</v>
      </c>
      <c r="I455" s="286"/>
      <c r="J455" s="287">
        <f>ROUND(I455*H455,2)</f>
        <v>0</v>
      </c>
      <c r="K455" s="283" t="s">
        <v>158</v>
      </c>
      <c r="L455" s="288"/>
      <c r="M455" s="289" t="s">
        <v>21</v>
      </c>
      <c r="N455" s="290" t="s">
        <v>44</v>
      </c>
      <c r="O455" s="87"/>
      <c r="P455" s="230">
        <f>O455*H455</f>
        <v>0</v>
      </c>
      <c r="Q455" s="230">
        <v>0.55000000000000004</v>
      </c>
      <c r="R455" s="230">
        <f>Q455*H455</f>
        <v>0.09955</v>
      </c>
      <c r="S455" s="230">
        <v>0</v>
      </c>
      <c r="T455" s="231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32" t="s">
        <v>372</v>
      </c>
      <c r="AT455" s="232" t="s">
        <v>407</v>
      </c>
      <c r="AU455" s="232" t="s">
        <v>83</v>
      </c>
      <c r="AY455" s="19" t="s">
        <v>151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9" t="s">
        <v>81</v>
      </c>
      <c r="BK455" s="233">
        <f>ROUND(I455*H455,2)</f>
        <v>0</v>
      </c>
      <c r="BL455" s="19" t="s">
        <v>271</v>
      </c>
      <c r="BM455" s="232" t="s">
        <v>2400</v>
      </c>
    </row>
    <row r="456" s="2" customFormat="1">
      <c r="A456" s="41"/>
      <c r="B456" s="42"/>
      <c r="C456" s="43"/>
      <c r="D456" s="234" t="s">
        <v>161</v>
      </c>
      <c r="E456" s="43"/>
      <c r="F456" s="235" t="s">
        <v>910</v>
      </c>
      <c r="G456" s="43"/>
      <c r="H456" s="43"/>
      <c r="I456" s="139"/>
      <c r="J456" s="43"/>
      <c r="K456" s="43"/>
      <c r="L456" s="47"/>
      <c r="M456" s="236"/>
      <c r="N456" s="237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19" t="s">
        <v>161</v>
      </c>
      <c r="AU456" s="19" t="s">
        <v>83</v>
      </c>
    </row>
    <row r="457" s="13" customFormat="1">
      <c r="A457" s="13"/>
      <c r="B457" s="238"/>
      <c r="C457" s="239"/>
      <c r="D457" s="234" t="s">
        <v>163</v>
      </c>
      <c r="E457" s="240" t="s">
        <v>21</v>
      </c>
      <c r="F457" s="241" t="s">
        <v>2401</v>
      </c>
      <c r="G457" s="239"/>
      <c r="H457" s="242">
        <v>0.017000000000000001</v>
      </c>
      <c r="I457" s="243"/>
      <c r="J457" s="239"/>
      <c r="K457" s="239"/>
      <c r="L457" s="244"/>
      <c r="M457" s="245"/>
      <c r="N457" s="246"/>
      <c r="O457" s="246"/>
      <c r="P457" s="246"/>
      <c r="Q457" s="246"/>
      <c r="R457" s="246"/>
      <c r="S457" s="246"/>
      <c r="T457" s="24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8" t="s">
        <v>163</v>
      </c>
      <c r="AU457" s="248" t="s">
        <v>83</v>
      </c>
      <c r="AV457" s="13" t="s">
        <v>83</v>
      </c>
      <c r="AW457" s="13" t="s">
        <v>35</v>
      </c>
      <c r="AX457" s="13" t="s">
        <v>73</v>
      </c>
      <c r="AY457" s="248" t="s">
        <v>151</v>
      </c>
    </row>
    <row r="458" s="13" customFormat="1">
      <c r="A458" s="13"/>
      <c r="B458" s="238"/>
      <c r="C458" s="239"/>
      <c r="D458" s="234" t="s">
        <v>163</v>
      </c>
      <c r="E458" s="240" t="s">
        <v>21</v>
      </c>
      <c r="F458" s="241" t="s">
        <v>2402</v>
      </c>
      <c r="G458" s="239"/>
      <c r="H458" s="242">
        <v>0.075999999999999998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163</v>
      </c>
      <c r="AU458" s="248" t="s">
        <v>83</v>
      </c>
      <c r="AV458" s="13" t="s">
        <v>83</v>
      </c>
      <c r="AW458" s="13" t="s">
        <v>35</v>
      </c>
      <c r="AX458" s="13" t="s">
        <v>73</v>
      </c>
      <c r="AY458" s="248" t="s">
        <v>151</v>
      </c>
    </row>
    <row r="459" s="13" customFormat="1">
      <c r="A459" s="13"/>
      <c r="B459" s="238"/>
      <c r="C459" s="239"/>
      <c r="D459" s="234" t="s">
        <v>163</v>
      </c>
      <c r="E459" s="240" t="s">
        <v>21</v>
      </c>
      <c r="F459" s="241" t="s">
        <v>2403</v>
      </c>
      <c r="G459" s="239"/>
      <c r="H459" s="242">
        <v>0.074999999999999997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163</v>
      </c>
      <c r="AU459" s="248" t="s">
        <v>83</v>
      </c>
      <c r="AV459" s="13" t="s">
        <v>83</v>
      </c>
      <c r="AW459" s="13" t="s">
        <v>35</v>
      </c>
      <c r="AX459" s="13" t="s">
        <v>73</v>
      </c>
      <c r="AY459" s="248" t="s">
        <v>151</v>
      </c>
    </row>
    <row r="460" s="14" customFormat="1">
      <c r="A460" s="14"/>
      <c r="B460" s="249"/>
      <c r="C460" s="250"/>
      <c r="D460" s="234" t="s">
        <v>163</v>
      </c>
      <c r="E460" s="251" t="s">
        <v>21</v>
      </c>
      <c r="F460" s="252" t="s">
        <v>177</v>
      </c>
      <c r="G460" s="250"/>
      <c r="H460" s="253">
        <v>0.16799999999999998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9" t="s">
        <v>163</v>
      </c>
      <c r="AU460" s="259" t="s">
        <v>83</v>
      </c>
      <c r="AV460" s="14" t="s">
        <v>159</v>
      </c>
      <c r="AW460" s="14" t="s">
        <v>35</v>
      </c>
      <c r="AX460" s="14" t="s">
        <v>81</v>
      </c>
      <c r="AY460" s="259" t="s">
        <v>151</v>
      </c>
    </row>
    <row r="461" s="13" customFormat="1">
      <c r="A461" s="13"/>
      <c r="B461" s="238"/>
      <c r="C461" s="239"/>
      <c r="D461" s="234" t="s">
        <v>163</v>
      </c>
      <c r="E461" s="239"/>
      <c r="F461" s="241" t="s">
        <v>2404</v>
      </c>
      <c r="G461" s="239"/>
      <c r="H461" s="242">
        <v>0.18099999999999999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163</v>
      </c>
      <c r="AU461" s="248" t="s">
        <v>83</v>
      </c>
      <c r="AV461" s="13" t="s">
        <v>83</v>
      </c>
      <c r="AW461" s="13" t="s">
        <v>4</v>
      </c>
      <c r="AX461" s="13" t="s">
        <v>81</v>
      </c>
      <c r="AY461" s="248" t="s">
        <v>151</v>
      </c>
    </row>
    <row r="462" s="2" customFormat="1" ht="16.5" customHeight="1">
      <c r="A462" s="41"/>
      <c r="B462" s="42"/>
      <c r="C462" s="281" t="s">
        <v>607</v>
      </c>
      <c r="D462" s="281" t="s">
        <v>407</v>
      </c>
      <c r="E462" s="282" t="s">
        <v>629</v>
      </c>
      <c r="F462" s="283" t="s">
        <v>630</v>
      </c>
      <c r="G462" s="284" t="s">
        <v>157</v>
      </c>
      <c r="H462" s="285">
        <v>10</v>
      </c>
      <c r="I462" s="286"/>
      <c r="J462" s="287">
        <f>ROUND(I462*H462,2)</f>
        <v>0</v>
      </c>
      <c r="K462" s="283" t="s">
        <v>21</v>
      </c>
      <c r="L462" s="288"/>
      <c r="M462" s="289" t="s">
        <v>21</v>
      </c>
      <c r="N462" s="290" t="s">
        <v>44</v>
      </c>
      <c r="O462" s="87"/>
      <c r="P462" s="230">
        <f>O462*H462</f>
        <v>0</v>
      </c>
      <c r="Q462" s="230">
        <v>0.00024000000000000001</v>
      </c>
      <c r="R462" s="230">
        <f>Q462*H462</f>
        <v>0.0024000000000000002</v>
      </c>
      <c r="S462" s="230">
        <v>0</v>
      </c>
      <c r="T462" s="231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32" t="s">
        <v>372</v>
      </c>
      <c r="AT462" s="232" t="s">
        <v>407</v>
      </c>
      <c r="AU462" s="232" t="s">
        <v>83</v>
      </c>
      <c r="AY462" s="19" t="s">
        <v>151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9" t="s">
        <v>81</v>
      </c>
      <c r="BK462" s="233">
        <f>ROUND(I462*H462,2)</f>
        <v>0</v>
      </c>
      <c r="BL462" s="19" t="s">
        <v>271</v>
      </c>
      <c r="BM462" s="232" t="s">
        <v>2405</v>
      </c>
    </row>
    <row r="463" s="2" customFormat="1">
      <c r="A463" s="41"/>
      <c r="B463" s="42"/>
      <c r="C463" s="43"/>
      <c r="D463" s="234" t="s">
        <v>161</v>
      </c>
      <c r="E463" s="43"/>
      <c r="F463" s="235" t="s">
        <v>630</v>
      </c>
      <c r="G463" s="43"/>
      <c r="H463" s="43"/>
      <c r="I463" s="139"/>
      <c r="J463" s="43"/>
      <c r="K463" s="43"/>
      <c r="L463" s="47"/>
      <c r="M463" s="236"/>
      <c r="N463" s="237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19" t="s">
        <v>161</v>
      </c>
      <c r="AU463" s="19" t="s">
        <v>83</v>
      </c>
    </row>
    <row r="464" s="13" customFormat="1">
      <c r="A464" s="13"/>
      <c r="B464" s="238"/>
      <c r="C464" s="239"/>
      <c r="D464" s="234" t="s">
        <v>163</v>
      </c>
      <c r="E464" s="240" t="s">
        <v>21</v>
      </c>
      <c r="F464" s="241" t="s">
        <v>2212</v>
      </c>
      <c r="G464" s="239"/>
      <c r="H464" s="242">
        <v>2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163</v>
      </c>
      <c r="AU464" s="248" t="s">
        <v>83</v>
      </c>
      <c r="AV464" s="13" t="s">
        <v>83</v>
      </c>
      <c r="AW464" s="13" t="s">
        <v>35</v>
      </c>
      <c r="AX464" s="13" t="s">
        <v>73</v>
      </c>
      <c r="AY464" s="248" t="s">
        <v>151</v>
      </c>
    </row>
    <row r="465" s="13" customFormat="1">
      <c r="A465" s="13"/>
      <c r="B465" s="238"/>
      <c r="C465" s="239"/>
      <c r="D465" s="234" t="s">
        <v>163</v>
      </c>
      <c r="E465" s="240" t="s">
        <v>21</v>
      </c>
      <c r="F465" s="241" t="s">
        <v>2406</v>
      </c>
      <c r="G465" s="239"/>
      <c r="H465" s="242">
        <v>4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8" t="s">
        <v>163</v>
      </c>
      <c r="AU465" s="248" t="s">
        <v>83</v>
      </c>
      <c r="AV465" s="13" t="s">
        <v>83</v>
      </c>
      <c r="AW465" s="13" t="s">
        <v>35</v>
      </c>
      <c r="AX465" s="13" t="s">
        <v>73</v>
      </c>
      <c r="AY465" s="248" t="s">
        <v>151</v>
      </c>
    </row>
    <row r="466" s="13" customFormat="1">
      <c r="A466" s="13"/>
      <c r="B466" s="238"/>
      <c r="C466" s="239"/>
      <c r="D466" s="234" t="s">
        <v>163</v>
      </c>
      <c r="E466" s="240" t="s">
        <v>21</v>
      </c>
      <c r="F466" s="241" t="s">
        <v>2407</v>
      </c>
      <c r="G466" s="239"/>
      <c r="H466" s="242">
        <v>4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163</v>
      </c>
      <c r="AU466" s="248" t="s">
        <v>83</v>
      </c>
      <c r="AV466" s="13" t="s">
        <v>83</v>
      </c>
      <c r="AW466" s="13" t="s">
        <v>35</v>
      </c>
      <c r="AX466" s="13" t="s">
        <v>73</v>
      </c>
      <c r="AY466" s="248" t="s">
        <v>151</v>
      </c>
    </row>
    <row r="467" s="14" customFormat="1">
      <c r="A467" s="14"/>
      <c r="B467" s="249"/>
      <c r="C467" s="250"/>
      <c r="D467" s="234" t="s">
        <v>163</v>
      </c>
      <c r="E467" s="251" t="s">
        <v>21</v>
      </c>
      <c r="F467" s="252" t="s">
        <v>177</v>
      </c>
      <c r="G467" s="250"/>
      <c r="H467" s="253">
        <v>10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163</v>
      </c>
      <c r="AU467" s="259" t="s">
        <v>83</v>
      </c>
      <c r="AV467" s="14" t="s">
        <v>159</v>
      </c>
      <c r="AW467" s="14" t="s">
        <v>35</v>
      </c>
      <c r="AX467" s="14" t="s">
        <v>81</v>
      </c>
      <c r="AY467" s="259" t="s">
        <v>151</v>
      </c>
    </row>
    <row r="468" s="2" customFormat="1" ht="21.75" customHeight="1">
      <c r="A468" s="41"/>
      <c r="B468" s="42"/>
      <c r="C468" s="221" t="s">
        <v>614</v>
      </c>
      <c r="D468" s="221" t="s">
        <v>154</v>
      </c>
      <c r="E468" s="222" t="s">
        <v>633</v>
      </c>
      <c r="F468" s="223" t="s">
        <v>634</v>
      </c>
      <c r="G468" s="224" t="s">
        <v>173</v>
      </c>
      <c r="H468" s="225">
        <v>0.22</v>
      </c>
      <c r="I468" s="226"/>
      <c r="J468" s="227">
        <f>ROUND(I468*H468,2)</f>
        <v>0</v>
      </c>
      <c r="K468" s="223" t="s">
        <v>158</v>
      </c>
      <c r="L468" s="47"/>
      <c r="M468" s="228" t="s">
        <v>21</v>
      </c>
      <c r="N468" s="229" t="s">
        <v>44</v>
      </c>
      <c r="O468" s="87"/>
      <c r="P468" s="230">
        <f>O468*H468</f>
        <v>0</v>
      </c>
      <c r="Q468" s="230">
        <v>0.024469999999999999</v>
      </c>
      <c r="R468" s="230">
        <f>Q468*H468</f>
        <v>0.0053834</v>
      </c>
      <c r="S468" s="230">
        <v>0</v>
      </c>
      <c r="T468" s="231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32" t="s">
        <v>271</v>
      </c>
      <c r="AT468" s="232" t="s">
        <v>154</v>
      </c>
      <c r="AU468" s="232" t="s">
        <v>83</v>
      </c>
      <c r="AY468" s="19" t="s">
        <v>151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9" t="s">
        <v>81</v>
      </c>
      <c r="BK468" s="233">
        <f>ROUND(I468*H468,2)</f>
        <v>0</v>
      </c>
      <c r="BL468" s="19" t="s">
        <v>271</v>
      </c>
      <c r="BM468" s="232" t="s">
        <v>2408</v>
      </c>
    </row>
    <row r="469" s="2" customFormat="1">
      <c r="A469" s="41"/>
      <c r="B469" s="42"/>
      <c r="C469" s="43"/>
      <c r="D469" s="234" t="s">
        <v>161</v>
      </c>
      <c r="E469" s="43"/>
      <c r="F469" s="235" t="s">
        <v>636</v>
      </c>
      <c r="G469" s="43"/>
      <c r="H469" s="43"/>
      <c r="I469" s="139"/>
      <c r="J469" s="43"/>
      <c r="K469" s="43"/>
      <c r="L469" s="47"/>
      <c r="M469" s="236"/>
      <c r="N469" s="237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9" t="s">
        <v>161</v>
      </c>
      <c r="AU469" s="19" t="s">
        <v>83</v>
      </c>
    </row>
    <row r="470" s="13" customFormat="1">
      <c r="A470" s="13"/>
      <c r="B470" s="238"/>
      <c r="C470" s="239"/>
      <c r="D470" s="234" t="s">
        <v>163</v>
      </c>
      <c r="E470" s="240" t="s">
        <v>21</v>
      </c>
      <c r="F470" s="241" t="s">
        <v>2409</v>
      </c>
      <c r="G470" s="239"/>
      <c r="H470" s="242">
        <v>0.16800000000000001</v>
      </c>
      <c r="I470" s="243"/>
      <c r="J470" s="239"/>
      <c r="K470" s="239"/>
      <c r="L470" s="244"/>
      <c r="M470" s="245"/>
      <c r="N470" s="246"/>
      <c r="O470" s="246"/>
      <c r="P470" s="246"/>
      <c r="Q470" s="246"/>
      <c r="R470" s="246"/>
      <c r="S470" s="246"/>
      <c r="T470" s="24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8" t="s">
        <v>163</v>
      </c>
      <c r="AU470" s="248" t="s">
        <v>83</v>
      </c>
      <c r="AV470" s="13" t="s">
        <v>83</v>
      </c>
      <c r="AW470" s="13" t="s">
        <v>35</v>
      </c>
      <c r="AX470" s="13" t="s">
        <v>73</v>
      </c>
      <c r="AY470" s="248" t="s">
        <v>151</v>
      </c>
    </row>
    <row r="471" s="13" customFormat="1">
      <c r="A471" s="13"/>
      <c r="B471" s="238"/>
      <c r="C471" s="239"/>
      <c r="D471" s="234" t="s">
        <v>163</v>
      </c>
      <c r="E471" s="240" t="s">
        <v>21</v>
      </c>
      <c r="F471" s="241" t="s">
        <v>2410</v>
      </c>
      <c r="G471" s="239"/>
      <c r="H471" s="242">
        <v>0.051999999999999998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163</v>
      </c>
      <c r="AU471" s="248" t="s">
        <v>83</v>
      </c>
      <c r="AV471" s="13" t="s">
        <v>83</v>
      </c>
      <c r="AW471" s="13" t="s">
        <v>35</v>
      </c>
      <c r="AX471" s="13" t="s">
        <v>73</v>
      </c>
      <c r="AY471" s="248" t="s">
        <v>151</v>
      </c>
    </row>
    <row r="472" s="14" customFormat="1">
      <c r="A472" s="14"/>
      <c r="B472" s="249"/>
      <c r="C472" s="250"/>
      <c r="D472" s="234" t="s">
        <v>163</v>
      </c>
      <c r="E472" s="251" t="s">
        <v>21</v>
      </c>
      <c r="F472" s="252" t="s">
        <v>177</v>
      </c>
      <c r="G472" s="250"/>
      <c r="H472" s="253">
        <v>0.22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9" t="s">
        <v>163</v>
      </c>
      <c r="AU472" s="259" t="s">
        <v>83</v>
      </c>
      <c r="AV472" s="14" t="s">
        <v>159</v>
      </c>
      <c r="AW472" s="14" t="s">
        <v>35</v>
      </c>
      <c r="AX472" s="14" t="s">
        <v>81</v>
      </c>
      <c r="AY472" s="259" t="s">
        <v>151</v>
      </c>
    </row>
    <row r="473" s="2" customFormat="1" ht="44.25" customHeight="1">
      <c r="A473" s="41"/>
      <c r="B473" s="42"/>
      <c r="C473" s="221" t="s">
        <v>618</v>
      </c>
      <c r="D473" s="221" t="s">
        <v>154</v>
      </c>
      <c r="E473" s="222" t="s">
        <v>1235</v>
      </c>
      <c r="F473" s="223" t="s">
        <v>1236</v>
      </c>
      <c r="G473" s="224" t="s">
        <v>157</v>
      </c>
      <c r="H473" s="225">
        <v>4</v>
      </c>
      <c r="I473" s="226"/>
      <c r="J473" s="227">
        <f>ROUND(I473*H473,2)</f>
        <v>0</v>
      </c>
      <c r="K473" s="223" t="s">
        <v>21</v>
      </c>
      <c r="L473" s="47"/>
      <c r="M473" s="228" t="s">
        <v>21</v>
      </c>
      <c r="N473" s="229" t="s">
        <v>44</v>
      </c>
      <c r="O473" s="87"/>
      <c r="P473" s="230">
        <f>O473*H473</f>
        <v>0</v>
      </c>
      <c r="Q473" s="230">
        <v>0.0094000000000000004</v>
      </c>
      <c r="R473" s="230">
        <f>Q473*H473</f>
        <v>0.037600000000000001</v>
      </c>
      <c r="S473" s="230">
        <v>0</v>
      </c>
      <c r="T473" s="231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32" t="s">
        <v>271</v>
      </c>
      <c r="AT473" s="232" t="s">
        <v>154</v>
      </c>
      <c r="AU473" s="232" t="s">
        <v>83</v>
      </c>
      <c r="AY473" s="19" t="s">
        <v>151</v>
      </c>
      <c r="BE473" s="233">
        <f>IF(N473="základní",J473,0)</f>
        <v>0</v>
      </c>
      <c r="BF473" s="233">
        <f>IF(N473="snížená",J473,0)</f>
        <v>0</v>
      </c>
      <c r="BG473" s="233">
        <f>IF(N473="zákl. přenesená",J473,0)</f>
        <v>0</v>
      </c>
      <c r="BH473" s="233">
        <f>IF(N473="sníž. přenesená",J473,0)</f>
        <v>0</v>
      </c>
      <c r="BI473" s="233">
        <f>IF(N473="nulová",J473,0)</f>
        <v>0</v>
      </c>
      <c r="BJ473" s="19" t="s">
        <v>81</v>
      </c>
      <c r="BK473" s="233">
        <f>ROUND(I473*H473,2)</f>
        <v>0</v>
      </c>
      <c r="BL473" s="19" t="s">
        <v>271</v>
      </c>
      <c r="BM473" s="232" t="s">
        <v>2411</v>
      </c>
    </row>
    <row r="474" s="2" customFormat="1">
      <c r="A474" s="41"/>
      <c r="B474" s="42"/>
      <c r="C474" s="43"/>
      <c r="D474" s="234" t="s">
        <v>161</v>
      </c>
      <c r="E474" s="43"/>
      <c r="F474" s="235" t="s">
        <v>1238</v>
      </c>
      <c r="G474" s="43"/>
      <c r="H474" s="43"/>
      <c r="I474" s="139"/>
      <c r="J474" s="43"/>
      <c r="K474" s="43"/>
      <c r="L474" s="47"/>
      <c r="M474" s="236"/>
      <c r="N474" s="237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9" t="s">
        <v>161</v>
      </c>
      <c r="AU474" s="19" t="s">
        <v>83</v>
      </c>
    </row>
    <row r="475" s="13" customFormat="1">
      <c r="A475" s="13"/>
      <c r="B475" s="238"/>
      <c r="C475" s="239"/>
      <c r="D475" s="234" t="s">
        <v>163</v>
      </c>
      <c r="E475" s="240" t="s">
        <v>21</v>
      </c>
      <c r="F475" s="241" t="s">
        <v>2412</v>
      </c>
      <c r="G475" s="239"/>
      <c r="H475" s="242">
        <v>4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163</v>
      </c>
      <c r="AU475" s="248" t="s">
        <v>83</v>
      </c>
      <c r="AV475" s="13" t="s">
        <v>83</v>
      </c>
      <c r="AW475" s="13" t="s">
        <v>35</v>
      </c>
      <c r="AX475" s="13" t="s">
        <v>81</v>
      </c>
      <c r="AY475" s="248" t="s">
        <v>151</v>
      </c>
    </row>
    <row r="476" s="2" customFormat="1" ht="21.75" customHeight="1">
      <c r="A476" s="41"/>
      <c r="B476" s="42"/>
      <c r="C476" s="221" t="s">
        <v>624</v>
      </c>
      <c r="D476" s="221" t="s">
        <v>154</v>
      </c>
      <c r="E476" s="222" t="s">
        <v>1740</v>
      </c>
      <c r="F476" s="223" t="s">
        <v>1741</v>
      </c>
      <c r="G476" s="224" t="s">
        <v>180</v>
      </c>
      <c r="H476" s="225">
        <v>9.1199999999999992</v>
      </c>
      <c r="I476" s="226"/>
      <c r="J476" s="227">
        <f>ROUND(I476*H476,2)</f>
        <v>0</v>
      </c>
      <c r="K476" s="223" t="s">
        <v>21</v>
      </c>
      <c r="L476" s="47"/>
      <c r="M476" s="228" t="s">
        <v>21</v>
      </c>
      <c r="N476" s="229" t="s">
        <v>44</v>
      </c>
      <c r="O476" s="87"/>
      <c r="P476" s="230">
        <f>O476*H476</f>
        <v>0</v>
      </c>
      <c r="Q476" s="230">
        <v>0</v>
      </c>
      <c r="R476" s="230">
        <f>Q476*H476</f>
        <v>0</v>
      </c>
      <c r="S476" s="230">
        <v>0.014</v>
      </c>
      <c r="T476" s="231">
        <f>S476*H476</f>
        <v>0.12767999999999999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32" t="s">
        <v>271</v>
      </c>
      <c r="AT476" s="232" t="s">
        <v>154</v>
      </c>
      <c r="AU476" s="232" t="s">
        <v>83</v>
      </c>
      <c r="AY476" s="19" t="s">
        <v>151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9" t="s">
        <v>81</v>
      </c>
      <c r="BK476" s="233">
        <f>ROUND(I476*H476,2)</f>
        <v>0</v>
      </c>
      <c r="BL476" s="19" t="s">
        <v>271</v>
      </c>
      <c r="BM476" s="232" t="s">
        <v>2413</v>
      </c>
    </row>
    <row r="477" s="2" customFormat="1">
      <c r="A477" s="41"/>
      <c r="B477" s="42"/>
      <c r="C477" s="43"/>
      <c r="D477" s="234" t="s">
        <v>161</v>
      </c>
      <c r="E477" s="43"/>
      <c r="F477" s="235" t="s">
        <v>1743</v>
      </c>
      <c r="G477" s="43"/>
      <c r="H477" s="43"/>
      <c r="I477" s="139"/>
      <c r="J477" s="43"/>
      <c r="K477" s="43"/>
      <c r="L477" s="47"/>
      <c r="M477" s="236"/>
      <c r="N477" s="237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9" t="s">
        <v>161</v>
      </c>
      <c r="AU477" s="19" t="s">
        <v>83</v>
      </c>
    </row>
    <row r="478" s="13" customFormat="1">
      <c r="A478" s="13"/>
      <c r="B478" s="238"/>
      <c r="C478" s="239"/>
      <c r="D478" s="234" t="s">
        <v>163</v>
      </c>
      <c r="E478" s="240" t="s">
        <v>21</v>
      </c>
      <c r="F478" s="241" t="s">
        <v>2414</v>
      </c>
      <c r="G478" s="239"/>
      <c r="H478" s="242">
        <v>9.1199999999999992</v>
      </c>
      <c r="I478" s="243"/>
      <c r="J478" s="239"/>
      <c r="K478" s="239"/>
      <c r="L478" s="244"/>
      <c r="M478" s="245"/>
      <c r="N478" s="246"/>
      <c r="O478" s="246"/>
      <c r="P478" s="246"/>
      <c r="Q478" s="246"/>
      <c r="R478" s="246"/>
      <c r="S478" s="246"/>
      <c r="T478" s="24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8" t="s">
        <v>163</v>
      </c>
      <c r="AU478" s="248" t="s">
        <v>83</v>
      </c>
      <c r="AV478" s="13" t="s">
        <v>83</v>
      </c>
      <c r="AW478" s="13" t="s">
        <v>35</v>
      </c>
      <c r="AX478" s="13" t="s">
        <v>73</v>
      </c>
      <c r="AY478" s="248" t="s">
        <v>151</v>
      </c>
    </row>
    <row r="479" s="14" customFormat="1">
      <c r="A479" s="14"/>
      <c r="B479" s="249"/>
      <c r="C479" s="250"/>
      <c r="D479" s="234" t="s">
        <v>163</v>
      </c>
      <c r="E479" s="251" t="s">
        <v>21</v>
      </c>
      <c r="F479" s="252" t="s">
        <v>177</v>
      </c>
      <c r="G479" s="250"/>
      <c r="H479" s="253">
        <v>9.1199999999999992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9" t="s">
        <v>163</v>
      </c>
      <c r="AU479" s="259" t="s">
        <v>83</v>
      </c>
      <c r="AV479" s="14" t="s">
        <v>159</v>
      </c>
      <c r="AW479" s="14" t="s">
        <v>35</v>
      </c>
      <c r="AX479" s="14" t="s">
        <v>81</v>
      </c>
      <c r="AY479" s="259" t="s">
        <v>151</v>
      </c>
    </row>
    <row r="480" s="2" customFormat="1" ht="16.5" customHeight="1">
      <c r="A480" s="41"/>
      <c r="B480" s="42"/>
      <c r="C480" s="221" t="s">
        <v>628</v>
      </c>
      <c r="D480" s="221" t="s">
        <v>154</v>
      </c>
      <c r="E480" s="222" t="s">
        <v>2415</v>
      </c>
      <c r="F480" s="223" t="s">
        <v>2416</v>
      </c>
      <c r="G480" s="224" t="s">
        <v>297</v>
      </c>
      <c r="H480" s="225">
        <v>3.3300000000000001</v>
      </c>
      <c r="I480" s="226"/>
      <c r="J480" s="227">
        <f>ROUND(I480*H480,2)</f>
        <v>0</v>
      </c>
      <c r="K480" s="223" t="s">
        <v>21</v>
      </c>
      <c r="L480" s="47"/>
      <c r="M480" s="228" t="s">
        <v>21</v>
      </c>
      <c r="N480" s="229" t="s">
        <v>44</v>
      </c>
      <c r="O480" s="87"/>
      <c r="P480" s="230">
        <f>O480*H480</f>
        <v>0</v>
      </c>
      <c r="Q480" s="230">
        <v>0</v>
      </c>
      <c r="R480" s="230">
        <f>Q480*H480</f>
        <v>0</v>
      </c>
      <c r="S480" s="230">
        <v>0.019650000000000001</v>
      </c>
      <c r="T480" s="231">
        <f>S480*H480</f>
        <v>0.065434500000000007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32" t="s">
        <v>271</v>
      </c>
      <c r="AT480" s="232" t="s">
        <v>154</v>
      </c>
      <c r="AU480" s="232" t="s">
        <v>83</v>
      </c>
      <c r="AY480" s="19" t="s">
        <v>151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9" t="s">
        <v>81</v>
      </c>
      <c r="BK480" s="233">
        <f>ROUND(I480*H480,2)</f>
        <v>0</v>
      </c>
      <c r="BL480" s="19" t="s">
        <v>271</v>
      </c>
      <c r="BM480" s="232" t="s">
        <v>2417</v>
      </c>
    </row>
    <row r="481" s="2" customFormat="1">
      <c r="A481" s="41"/>
      <c r="B481" s="42"/>
      <c r="C481" s="43"/>
      <c r="D481" s="234" t="s">
        <v>161</v>
      </c>
      <c r="E481" s="43"/>
      <c r="F481" s="235" t="s">
        <v>2416</v>
      </c>
      <c r="G481" s="43"/>
      <c r="H481" s="43"/>
      <c r="I481" s="139"/>
      <c r="J481" s="43"/>
      <c r="K481" s="43"/>
      <c r="L481" s="47"/>
      <c r="M481" s="236"/>
      <c r="N481" s="237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19" t="s">
        <v>161</v>
      </c>
      <c r="AU481" s="19" t="s">
        <v>83</v>
      </c>
    </row>
    <row r="482" s="13" customFormat="1">
      <c r="A482" s="13"/>
      <c r="B482" s="238"/>
      <c r="C482" s="239"/>
      <c r="D482" s="234" t="s">
        <v>163</v>
      </c>
      <c r="E482" s="240" t="s">
        <v>21</v>
      </c>
      <c r="F482" s="241" t="s">
        <v>2418</v>
      </c>
      <c r="G482" s="239"/>
      <c r="H482" s="242">
        <v>3.3300000000000001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8" t="s">
        <v>163</v>
      </c>
      <c r="AU482" s="248" t="s">
        <v>83</v>
      </c>
      <c r="AV482" s="13" t="s">
        <v>83</v>
      </c>
      <c r="AW482" s="13" t="s">
        <v>35</v>
      </c>
      <c r="AX482" s="13" t="s">
        <v>81</v>
      </c>
      <c r="AY482" s="248" t="s">
        <v>151</v>
      </c>
    </row>
    <row r="483" s="2" customFormat="1" ht="21.75" customHeight="1">
      <c r="A483" s="41"/>
      <c r="B483" s="42"/>
      <c r="C483" s="221" t="s">
        <v>632</v>
      </c>
      <c r="D483" s="221" t="s">
        <v>154</v>
      </c>
      <c r="E483" s="222" t="s">
        <v>657</v>
      </c>
      <c r="F483" s="223" t="s">
        <v>658</v>
      </c>
      <c r="G483" s="224" t="s">
        <v>322</v>
      </c>
      <c r="H483" s="225">
        <v>0.94899999999999995</v>
      </c>
      <c r="I483" s="226"/>
      <c r="J483" s="227">
        <f>ROUND(I483*H483,2)</f>
        <v>0</v>
      </c>
      <c r="K483" s="223" t="s">
        <v>158</v>
      </c>
      <c r="L483" s="47"/>
      <c r="M483" s="228" t="s">
        <v>21</v>
      </c>
      <c r="N483" s="229" t="s">
        <v>44</v>
      </c>
      <c r="O483" s="87"/>
      <c r="P483" s="230">
        <f>O483*H483</f>
        <v>0</v>
      </c>
      <c r="Q483" s="230">
        <v>0</v>
      </c>
      <c r="R483" s="230">
        <f>Q483*H483</f>
        <v>0</v>
      </c>
      <c r="S483" s="230">
        <v>0</v>
      </c>
      <c r="T483" s="231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32" t="s">
        <v>271</v>
      </c>
      <c r="AT483" s="232" t="s">
        <v>154</v>
      </c>
      <c r="AU483" s="232" t="s">
        <v>83</v>
      </c>
      <c r="AY483" s="19" t="s">
        <v>151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9" t="s">
        <v>81</v>
      </c>
      <c r="BK483" s="233">
        <f>ROUND(I483*H483,2)</f>
        <v>0</v>
      </c>
      <c r="BL483" s="19" t="s">
        <v>271</v>
      </c>
      <c r="BM483" s="232" t="s">
        <v>2419</v>
      </c>
    </row>
    <row r="484" s="2" customFormat="1">
      <c r="A484" s="41"/>
      <c r="B484" s="42"/>
      <c r="C484" s="43"/>
      <c r="D484" s="234" t="s">
        <v>161</v>
      </c>
      <c r="E484" s="43"/>
      <c r="F484" s="235" t="s">
        <v>660</v>
      </c>
      <c r="G484" s="43"/>
      <c r="H484" s="43"/>
      <c r="I484" s="139"/>
      <c r="J484" s="43"/>
      <c r="K484" s="43"/>
      <c r="L484" s="47"/>
      <c r="M484" s="236"/>
      <c r="N484" s="237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19" t="s">
        <v>161</v>
      </c>
      <c r="AU484" s="19" t="s">
        <v>83</v>
      </c>
    </row>
    <row r="485" s="2" customFormat="1" ht="21.75" customHeight="1">
      <c r="A485" s="41"/>
      <c r="B485" s="42"/>
      <c r="C485" s="221" t="s">
        <v>639</v>
      </c>
      <c r="D485" s="221" t="s">
        <v>154</v>
      </c>
      <c r="E485" s="222" t="s">
        <v>662</v>
      </c>
      <c r="F485" s="223" t="s">
        <v>663</v>
      </c>
      <c r="G485" s="224" t="s">
        <v>322</v>
      </c>
      <c r="H485" s="225">
        <v>0.877</v>
      </c>
      <c r="I485" s="226"/>
      <c r="J485" s="227">
        <f>ROUND(I485*H485,2)</f>
        <v>0</v>
      </c>
      <c r="K485" s="223" t="s">
        <v>158</v>
      </c>
      <c r="L485" s="47"/>
      <c r="M485" s="228" t="s">
        <v>21</v>
      </c>
      <c r="N485" s="229" t="s">
        <v>44</v>
      </c>
      <c r="O485" s="87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32" t="s">
        <v>271</v>
      </c>
      <c r="AT485" s="232" t="s">
        <v>154</v>
      </c>
      <c r="AU485" s="232" t="s">
        <v>83</v>
      </c>
      <c r="AY485" s="19" t="s">
        <v>151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9" t="s">
        <v>81</v>
      </c>
      <c r="BK485" s="233">
        <f>ROUND(I485*H485,2)</f>
        <v>0</v>
      </c>
      <c r="BL485" s="19" t="s">
        <v>271</v>
      </c>
      <c r="BM485" s="232" t="s">
        <v>2420</v>
      </c>
    </row>
    <row r="486" s="2" customFormat="1">
      <c r="A486" s="41"/>
      <c r="B486" s="42"/>
      <c r="C486" s="43"/>
      <c r="D486" s="234" t="s">
        <v>161</v>
      </c>
      <c r="E486" s="43"/>
      <c r="F486" s="235" t="s">
        <v>665</v>
      </c>
      <c r="G486" s="43"/>
      <c r="H486" s="43"/>
      <c r="I486" s="139"/>
      <c r="J486" s="43"/>
      <c r="K486" s="43"/>
      <c r="L486" s="47"/>
      <c r="M486" s="236"/>
      <c r="N486" s="237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19" t="s">
        <v>161</v>
      </c>
      <c r="AU486" s="19" t="s">
        <v>83</v>
      </c>
    </row>
    <row r="487" s="13" customFormat="1">
      <c r="A487" s="13"/>
      <c r="B487" s="238"/>
      <c r="C487" s="239"/>
      <c r="D487" s="234" t="s">
        <v>163</v>
      </c>
      <c r="E487" s="240" t="s">
        <v>21</v>
      </c>
      <c r="F487" s="241" t="s">
        <v>2421</v>
      </c>
      <c r="G487" s="239"/>
      <c r="H487" s="242">
        <v>0.877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163</v>
      </c>
      <c r="AU487" s="248" t="s">
        <v>83</v>
      </c>
      <c r="AV487" s="13" t="s">
        <v>83</v>
      </c>
      <c r="AW487" s="13" t="s">
        <v>35</v>
      </c>
      <c r="AX487" s="13" t="s">
        <v>81</v>
      </c>
      <c r="AY487" s="248" t="s">
        <v>151</v>
      </c>
    </row>
    <row r="488" s="2" customFormat="1" ht="21.75" customHeight="1">
      <c r="A488" s="41"/>
      <c r="B488" s="42"/>
      <c r="C488" s="221" t="s">
        <v>645</v>
      </c>
      <c r="D488" s="221" t="s">
        <v>154</v>
      </c>
      <c r="E488" s="222" t="s">
        <v>668</v>
      </c>
      <c r="F488" s="223" t="s">
        <v>669</v>
      </c>
      <c r="G488" s="224" t="s">
        <v>322</v>
      </c>
      <c r="H488" s="225">
        <v>0.877</v>
      </c>
      <c r="I488" s="226"/>
      <c r="J488" s="227">
        <f>ROUND(I488*H488,2)</f>
        <v>0</v>
      </c>
      <c r="K488" s="223" t="s">
        <v>158</v>
      </c>
      <c r="L488" s="47"/>
      <c r="M488" s="228" t="s">
        <v>21</v>
      </c>
      <c r="N488" s="229" t="s">
        <v>44</v>
      </c>
      <c r="O488" s="87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32" t="s">
        <v>271</v>
      </c>
      <c r="AT488" s="232" t="s">
        <v>154</v>
      </c>
      <c r="AU488" s="232" t="s">
        <v>83</v>
      </c>
      <c r="AY488" s="19" t="s">
        <v>151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9" t="s">
        <v>81</v>
      </c>
      <c r="BK488" s="233">
        <f>ROUND(I488*H488,2)</f>
        <v>0</v>
      </c>
      <c r="BL488" s="19" t="s">
        <v>271</v>
      </c>
      <c r="BM488" s="232" t="s">
        <v>2422</v>
      </c>
    </row>
    <row r="489" s="2" customFormat="1">
      <c r="A489" s="41"/>
      <c r="B489" s="42"/>
      <c r="C489" s="43"/>
      <c r="D489" s="234" t="s">
        <v>161</v>
      </c>
      <c r="E489" s="43"/>
      <c r="F489" s="235" t="s">
        <v>671</v>
      </c>
      <c r="G489" s="43"/>
      <c r="H489" s="43"/>
      <c r="I489" s="139"/>
      <c r="J489" s="43"/>
      <c r="K489" s="43"/>
      <c r="L489" s="47"/>
      <c r="M489" s="236"/>
      <c r="N489" s="237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161</v>
      </c>
      <c r="AU489" s="19" t="s">
        <v>83</v>
      </c>
    </row>
    <row r="490" s="13" customFormat="1">
      <c r="A490" s="13"/>
      <c r="B490" s="238"/>
      <c r="C490" s="239"/>
      <c r="D490" s="234" t="s">
        <v>163</v>
      </c>
      <c r="E490" s="240" t="s">
        <v>21</v>
      </c>
      <c r="F490" s="241" t="s">
        <v>2421</v>
      </c>
      <c r="G490" s="239"/>
      <c r="H490" s="242">
        <v>0.877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163</v>
      </c>
      <c r="AU490" s="248" t="s">
        <v>83</v>
      </c>
      <c r="AV490" s="13" t="s">
        <v>83</v>
      </c>
      <c r="AW490" s="13" t="s">
        <v>35</v>
      </c>
      <c r="AX490" s="13" t="s">
        <v>81</v>
      </c>
      <c r="AY490" s="248" t="s">
        <v>151</v>
      </c>
    </row>
    <row r="491" s="12" customFormat="1" ht="22.8" customHeight="1">
      <c r="A491" s="12"/>
      <c r="B491" s="205"/>
      <c r="C491" s="206"/>
      <c r="D491" s="207" t="s">
        <v>72</v>
      </c>
      <c r="E491" s="219" t="s">
        <v>673</v>
      </c>
      <c r="F491" s="219" t="s">
        <v>674</v>
      </c>
      <c r="G491" s="206"/>
      <c r="H491" s="206"/>
      <c r="I491" s="209"/>
      <c r="J491" s="220">
        <f>BK491</f>
        <v>0</v>
      </c>
      <c r="K491" s="206"/>
      <c r="L491" s="211"/>
      <c r="M491" s="212"/>
      <c r="N491" s="213"/>
      <c r="O491" s="213"/>
      <c r="P491" s="214">
        <f>SUM(P492:P507)</f>
        <v>0</v>
      </c>
      <c r="Q491" s="213"/>
      <c r="R491" s="214">
        <f>SUM(R492:R507)</f>
        <v>0.011180000000000001</v>
      </c>
      <c r="S491" s="213"/>
      <c r="T491" s="215">
        <f>SUM(T492:T507)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6" t="s">
        <v>83</v>
      </c>
      <c r="AT491" s="217" t="s">
        <v>72</v>
      </c>
      <c r="AU491" s="217" t="s">
        <v>81</v>
      </c>
      <c r="AY491" s="216" t="s">
        <v>151</v>
      </c>
      <c r="BK491" s="218">
        <f>SUM(BK492:BK507)</f>
        <v>0</v>
      </c>
    </row>
    <row r="492" s="2" customFormat="1" ht="55.5" customHeight="1">
      <c r="A492" s="41"/>
      <c r="B492" s="42"/>
      <c r="C492" s="221" t="s">
        <v>651</v>
      </c>
      <c r="D492" s="221" t="s">
        <v>154</v>
      </c>
      <c r="E492" s="222" t="s">
        <v>1255</v>
      </c>
      <c r="F492" s="223" t="s">
        <v>1256</v>
      </c>
      <c r="G492" s="224" t="s">
        <v>157</v>
      </c>
      <c r="H492" s="225">
        <v>6</v>
      </c>
      <c r="I492" s="226"/>
      <c r="J492" s="227">
        <f>ROUND(I492*H492,2)</f>
        <v>0</v>
      </c>
      <c r="K492" s="223" t="s">
        <v>21</v>
      </c>
      <c r="L492" s="47"/>
      <c r="M492" s="228" t="s">
        <v>21</v>
      </c>
      <c r="N492" s="229" t="s">
        <v>44</v>
      </c>
      <c r="O492" s="87"/>
      <c r="P492" s="230">
        <f>O492*H492</f>
        <v>0</v>
      </c>
      <c r="Q492" s="230">
        <v>0.00018000000000000001</v>
      </c>
      <c r="R492" s="230">
        <f>Q492*H492</f>
        <v>0.00108</v>
      </c>
      <c r="S492" s="230">
        <v>0</v>
      </c>
      <c r="T492" s="231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32" t="s">
        <v>271</v>
      </c>
      <c r="AT492" s="232" t="s">
        <v>154</v>
      </c>
      <c r="AU492" s="232" t="s">
        <v>83</v>
      </c>
      <c r="AY492" s="19" t="s">
        <v>151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9" t="s">
        <v>81</v>
      </c>
      <c r="BK492" s="233">
        <f>ROUND(I492*H492,2)</f>
        <v>0</v>
      </c>
      <c r="BL492" s="19" t="s">
        <v>271</v>
      </c>
      <c r="BM492" s="232" t="s">
        <v>2423</v>
      </c>
    </row>
    <row r="493" s="2" customFormat="1">
      <c r="A493" s="41"/>
      <c r="B493" s="42"/>
      <c r="C493" s="43"/>
      <c r="D493" s="234" t="s">
        <v>161</v>
      </c>
      <c r="E493" s="43"/>
      <c r="F493" s="235" t="s">
        <v>1256</v>
      </c>
      <c r="G493" s="43"/>
      <c r="H493" s="43"/>
      <c r="I493" s="139"/>
      <c r="J493" s="43"/>
      <c r="K493" s="43"/>
      <c r="L493" s="47"/>
      <c r="M493" s="236"/>
      <c r="N493" s="237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19" t="s">
        <v>161</v>
      </c>
      <c r="AU493" s="19" t="s">
        <v>83</v>
      </c>
    </row>
    <row r="494" s="2" customFormat="1" ht="44.25" customHeight="1">
      <c r="A494" s="41"/>
      <c r="B494" s="42"/>
      <c r="C494" s="221" t="s">
        <v>656</v>
      </c>
      <c r="D494" s="221" t="s">
        <v>154</v>
      </c>
      <c r="E494" s="222" t="s">
        <v>2424</v>
      </c>
      <c r="F494" s="223" t="s">
        <v>2425</v>
      </c>
      <c r="G494" s="224" t="s">
        <v>157</v>
      </c>
      <c r="H494" s="225">
        <v>8</v>
      </c>
      <c r="I494" s="226"/>
      <c r="J494" s="227">
        <f>ROUND(I494*H494,2)</f>
        <v>0</v>
      </c>
      <c r="K494" s="223" t="s">
        <v>21</v>
      </c>
      <c r="L494" s="47"/>
      <c r="M494" s="228" t="s">
        <v>21</v>
      </c>
      <c r="N494" s="229" t="s">
        <v>44</v>
      </c>
      <c r="O494" s="87"/>
      <c r="P494" s="230">
        <f>O494*H494</f>
        <v>0</v>
      </c>
      <c r="Q494" s="230">
        <v>0.00020000000000000001</v>
      </c>
      <c r="R494" s="230">
        <f>Q494*H494</f>
        <v>0.0016000000000000001</v>
      </c>
      <c r="S494" s="230">
        <v>0</v>
      </c>
      <c r="T494" s="231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32" t="s">
        <v>271</v>
      </c>
      <c r="AT494" s="232" t="s">
        <v>154</v>
      </c>
      <c r="AU494" s="232" t="s">
        <v>83</v>
      </c>
      <c r="AY494" s="19" t="s">
        <v>151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9" t="s">
        <v>81</v>
      </c>
      <c r="BK494" s="233">
        <f>ROUND(I494*H494,2)</f>
        <v>0</v>
      </c>
      <c r="BL494" s="19" t="s">
        <v>271</v>
      </c>
      <c r="BM494" s="232" t="s">
        <v>2426</v>
      </c>
    </row>
    <row r="495" s="2" customFormat="1">
      <c r="A495" s="41"/>
      <c r="B495" s="42"/>
      <c r="C495" s="43"/>
      <c r="D495" s="234" t="s">
        <v>161</v>
      </c>
      <c r="E495" s="43"/>
      <c r="F495" s="235" t="s">
        <v>2425</v>
      </c>
      <c r="G495" s="43"/>
      <c r="H495" s="43"/>
      <c r="I495" s="139"/>
      <c r="J495" s="43"/>
      <c r="K495" s="43"/>
      <c r="L495" s="47"/>
      <c r="M495" s="236"/>
      <c r="N495" s="237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19" t="s">
        <v>161</v>
      </c>
      <c r="AU495" s="19" t="s">
        <v>83</v>
      </c>
    </row>
    <row r="496" s="2" customFormat="1" ht="33" customHeight="1">
      <c r="A496" s="41"/>
      <c r="B496" s="42"/>
      <c r="C496" s="221" t="s">
        <v>661</v>
      </c>
      <c r="D496" s="221" t="s">
        <v>154</v>
      </c>
      <c r="E496" s="222" t="s">
        <v>2427</v>
      </c>
      <c r="F496" s="223" t="s">
        <v>2428</v>
      </c>
      <c r="G496" s="224" t="s">
        <v>157</v>
      </c>
      <c r="H496" s="225">
        <v>2</v>
      </c>
      <c r="I496" s="226"/>
      <c r="J496" s="227">
        <f>ROUND(I496*H496,2)</f>
        <v>0</v>
      </c>
      <c r="K496" s="223" t="s">
        <v>21</v>
      </c>
      <c r="L496" s="47"/>
      <c r="M496" s="228" t="s">
        <v>21</v>
      </c>
      <c r="N496" s="229" t="s">
        <v>44</v>
      </c>
      <c r="O496" s="87"/>
      <c r="P496" s="230">
        <f>O496*H496</f>
        <v>0</v>
      </c>
      <c r="Q496" s="230">
        <v>0.0014</v>
      </c>
      <c r="R496" s="230">
        <f>Q496*H496</f>
        <v>0.0028</v>
      </c>
      <c r="S496" s="230">
        <v>0</v>
      </c>
      <c r="T496" s="231">
        <f>S496*H496</f>
        <v>0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32" t="s">
        <v>271</v>
      </c>
      <c r="AT496" s="232" t="s">
        <v>154</v>
      </c>
      <c r="AU496" s="232" t="s">
        <v>83</v>
      </c>
      <c r="AY496" s="19" t="s">
        <v>151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9" t="s">
        <v>81</v>
      </c>
      <c r="BK496" s="233">
        <f>ROUND(I496*H496,2)</f>
        <v>0</v>
      </c>
      <c r="BL496" s="19" t="s">
        <v>271</v>
      </c>
      <c r="BM496" s="232" t="s">
        <v>2429</v>
      </c>
    </row>
    <row r="497" s="2" customFormat="1">
      <c r="A497" s="41"/>
      <c r="B497" s="42"/>
      <c r="C497" s="43"/>
      <c r="D497" s="234" t="s">
        <v>161</v>
      </c>
      <c r="E497" s="43"/>
      <c r="F497" s="235" t="s">
        <v>2430</v>
      </c>
      <c r="G497" s="43"/>
      <c r="H497" s="43"/>
      <c r="I497" s="139"/>
      <c r="J497" s="43"/>
      <c r="K497" s="43"/>
      <c r="L497" s="47"/>
      <c r="M497" s="236"/>
      <c r="N497" s="237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T497" s="19" t="s">
        <v>161</v>
      </c>
      <c r="AU497" s="19" t="s">
        <v>83</v>
      </c>
    </row>
    <row r="498" s="2" customFormat="1" ht="33" customHeight="1">
      <c r="A498" s="41"/>
      <c r="B498" s="42"/>
      <c r="C498" s="221" t="s">
        <v>667</v>
      </c>
      <c r="D498" s="221" t="s">
        <v>154</v>
      </c>
      <c r="E498" s="222" t="s">
        <v>2431</v>
      </c>
      <c r="F498" s="223" t="s">
        <v>2432</v>
      </c>
      <c r="G498" s="224" t="s">
        <v>157</v>
      </c>
      <c r="H498" s="225">
        <v>3</v>
      </c>
      <c r="I498" s="226"/>
      <c r="J498" s="227">
        <f>ROUND(I498*H498,2)</f>
        <v>0</v>
      </c>
      <c r="K498" s="223" t="s">
        <v>21</v>
      </c>
      <c r="L498" s="47"/>
      <c r="M498" s="228" t="s">
        <v>21</v>
      </c>
      <c r="N498" s="229" t="s">
        <v>44</v>
      </c>
      <c r="O498" s="87"/>
      <c r="P498" s="230">
        <f>O498*H498</f>
        <v>0</v>
      </c>
      <c r="Q498" s="230">
        <v>0.0019</v>
      </c>
      <c r="R498" s="230">
        <f>Q498*H498</f>
        <v>0.0057000000000000002</v>
      </c>
      <c r="S498" s="230">
        <v>0</v>
      </c>
      <c r="T498" s="231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32" t="s">
        <v>271</v>
      </c>
      <c r="AT498" s="232" t="s">
        <v>154</v>
      </c>
      <c r="AU498" s="232" t="s">
        <v>83</v>
      </c>
      <c r="AY498" s="19" t="s">
        <v>151</v>
      </c>
      <c r="BE498" s="233">
        <f>IF(N498="základní",J498,0)</f>
        <v>0</v>
      </c>
      <c r="BF498" s="233">
        <f>IF(N498="snížená",J498,0)</f>
        <v>0</v>
      </c>
      <c r="BG498" s="233">
        <f>IF(N498="zákl. přenesená",J498,0)</f>
        <v>0</v>
      </c>
      <c r="BH498" s="233">
        <f>IF(N498="sníž. přenesená",J498,0)</f>
        <v>0</v>
      </c>
      <c r="BI498" s="233">
        <f>IF(N498="nulová",J498,0)</f>
        <v>0</v>
      </c>
      <c r="BJ498" s="19" t="s">
        <v>81</v>
      </c>
      <c r="BK498" s="233">
        <f>ROUND(I498*H498,2)</f>
        <v>0</v>
      </c>
      <c r="BL498" s="19" t="s">
        <v>271</v>
      </c>
      <c r="BM498" s="232" t="s">
        <v>2433</v>
      </c>
    </row>
    <row r="499" s="2" customFormat="1">
      <c r="A499" s="41"/>
      <c r="B499" s="42"/>
      <c r="C499" s="43"/>
      <c r="D499" s="234" t="s">
        <v>161</v>
      </c>
      <c r="E499" s="43"/>
      <c r="F499" s="235" t="s">
        <v>2434</v>
      </c>
      <c r="G499" s="43"/>
      <c r="H499" s="43"/>
      <c r="I499" s="139"/>
      <c r="J499" s="43"/>
      <c r="K499" s="43"/>
      <c r="L499" s="47"/>
      <c r="M499" s="236"/>
      <c r="N499" s="237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19" t="s">
        <v>161</v>
      </c>
      <c r="AU499" s="19" t="s">
        <v>83</v>
      </c>
    </row>
    <row r="500" s="2" customFormat="1" ht="21.75" customHeight="1">
      <c r="A500" s="41"/>
      <c r="B500" s="42"/>
      <c r="C500" s="221" t="s">
        <v>675</v>
      </c>
      <c r="D500" s="221" t="s">
        <v>154</v>
      </c>
      <c r="E500" s="222" t="s">
        <v>1774</v>
      </c>
      <c r="F500" s="223" t="s">
        <v>1775</v>
      </c>
      <c r="G500" s="224" t="s">
        <v>322</v>
      </c>
      <c r="H500" s="225">
        <v>0.010999999999999999</v>
      </c>
      <c r="I500" s="226"/>
      <c r="J500" s="227">
        <f>ROUND(I500*H500,2)</f>
        <v>0</v>
      </c>
      <c r="K500" s="223" t="s">
        <v>158</v>
      </c>
      <c r="L500" s="47"/>
      <c r="M500" s="228" t="s">
        <v>21</v>
      </c>
      <c r="N500" s="229" t="s">
        <v>44</v>
      </c>
      <c r="O500" s="87"/>
      <c r="P500" s="230">
        <f>O500*H500</f>
        <v>0</v>
      </c>
      <c r="Q500" s="230">
        <v>0</v>
      </c>
      <c r="R500" s="230">
        <f>Q500*H500</f>
        <v>0</v>
      </c>
      <c r="S500" s="230">
        <v>0</v>
      </c>
      <c r="T500" s="231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32" t="s">
        <v>271</v>
      </c>
      <c r="AT500" s="232" t="s">
        <v>154</v>
      </c>
      <c r="AU500" s="232" t="s">
        <v>83</v>
      </c>
      <c r="AY500" s="19" t="s">
        <v>151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9" t="s">
        <v>81</v>
      </c>
      <c r="BK500" s="233">
        <f>ROUND(I500*H500,2)</f>
        <v>0</v>
      </c>
      <c r="BL500" s="19" t="s">
        <v>271</v>
      </c>
      <c r="BM500" s="232" t="s">
        <v>2435</v>
      </c>
    </row>
    <row r="501" s="2" customFormat="1">
      <c r="A501" s="41"/>
      <c r="B501" s="42"/>
      <c r="C501" s="43"/>
      <c r="D501" s="234" t="s">
        <v>161</v>
      </c>
      <c r="E501" s="43"/>
      <c r="F501" s="235" t="s">
        <v>1777</v>
      </c>
      <c r="G501" s="43"/>
      <c r="H501" s="43"/>
      <c r="I501" s="139"/>
      <c r="J501" s="43"/>
      <c r="K501" s="43"/>
      <c r="L501" s="47"/>
      <c r="M501" s="236"/>
      <c r="N501" s="237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19" t="s">
        <v>161</v>
      </c>
      <c r="AU501" s="19" t="s">
        <v>83</v>
      </c>
    </row>
    <row r="502" s="2" customFormat="1" ht="21.75" customHeight="1">
      <c r="A502" s="41"/>
      <c r="B502" s="42"/>
      <c r="C502" s="221" t="s">
        <v>684</v>
      </c>
      <c r="D502" s="221" t="s">
        <v>154</v>
      </c>
      <c r="E502" s="222" t="s">
        <v>1262</v>
      </c>
      <c r="F502" s="223" t="s">
        <v>1263</v>
      </c>
      <c r="G502" s="224" t="s">
        <v>322</v>
      </c>
      <c r="H502" s="225">
        <v>0.010999999999999999</v>
      </c>
      <c r="I502" s="226"/>
      <c r="J502" s="227">
        <f>ROUND(I502*H502,2)</f>
        <v>0</v>
      </c>
      <c r="K502" s="223" t="s">
        <v>158</v>
      </c>
      <c r="L502" s="47"/>
      <c r="M502" s="228" t="s">
        <v>21</v>
      </c>
      <c r="N502" s="229" t="s">
        <v>44</v>
      </c>
      <c r="O502" s="87"/>
      <c r="P502" s="230">
        <f>O502*H502</f>
        <v>0</v>
      </c>
      <c r="Q502" s="230">
        <v>0</v>
      </c>
      <c r="R502" s="230">
        <f>Q502*H502</f>
        <v>0</v>
      </c>
      <c r="S502" s="230">
        <v>0</v>
      </c>
      <c r="T502" s="231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32" t="s">
        <v>271</v>
      </c>
      <c r="AT502" s="232" t="s">
        <v>154</v>
      </c>
      <c r="AU502" s="232" t="s">
        <v>83</v>
      </c>
      <c r="AY502" s="19" t="s">
        <v>151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19" t="s">
        <v>81</v>
      </c>
      <c r="BK502" s="233">
        <f>ROUND(I502*H502,2)</f>
        <v>0</v>
      </c>
      <c r="BL502" s="19" t="s">
        <v>271</v>
      </c>
      <c r="BM502" s="232" t="s">
        <v>2436</v>
      </c>
    </row>
    <row r="503" s="2" customFormat="1">
      <c r="A503" s="41"/>
      <c r="B503" s="42"/>
      <c r="C503" s="43"/>
      <c r="D503" s="234" t="s">
        <v>161</v>
      </c>
      <c r="E503" s="43"/>
      <c r="F503" s="235" t="s">
        <v>1265</v>
      </c>
      <c r="G503" s="43"/>
      <c r="H503" s="43"/>
      <c r="I503" s="139"/>
      <c r="J503" s="43"/>
      <c r="K503" s="43"/>
      <c r="L503" s="47"/>
      <c r="M503" s="236"/>
      <c r="N503" s="237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T503" s="19" t="s">
        <v>161</v>
      </c>
      <c r="AU503" s="19" t="s">
        <v>83</v>
      </c>
    </row>
    <row r="504" s="13" customFormat="1">
      <c r="A504" s="13"/>
      <c r="B504" s="238"/>
      <c r="C504" s="239"/>
      <c r="D504" s="234" t="s">
        <v>163</v>
      </c>
      <c r="E504" s="240" t="s">
        <v>21</v>
      </c>
      <c r="F504" s="241" t="s">
        <v>2437</v>
      </c>
      <c r="G504" s="239"/>
      <c r="H504" s="242">
        <v>0.010999999999999999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163</v>
      </c>
      <c r="AU504" s="248" t="s">
        <v>83</v>
      </c>
      <c r="AV504" s="13" t="s">
        <v>83</v>
      </c>
      <c r="AW504" s="13" t="s">
        <v>35</v>
      </c>
      <c r="AX504" s="13" t="s">
        <v>81</v>
      </c>
      <c r="AY504" s="248" t="s">
        <v>151</v>
      </c>
    </row>
    <row r="505" s="2" customFormat="1" ht="21.75" customHeight="1">
      <c r="A505" s="41"/>
      <c r="B505" s="42"/>
      <c r="C505" s="221" t="s">
        <v>689</v>
      </c>
      <c r="D505" s="221" t="s">
        <v>154</v>
      </c>
      <c r="E505" s="222" t="s">
        <v>1266</v>
      </c>
      <c r="F505" s="223" t="s">
        <v>1267</v>
      </c>
      <c r="G505" s="224" t="s">
        <v>322</v>
      </c>
      <c r="H505" s="225">
        <v>0.010999999999999999</v>
      </c>
      <c r="I505" s="226"/>
      <c r="J505" s="227">
        <f>ROUND(I505*H505,2)</f>
        <v>0</v>
      </c>
      <c r="K505" s="223" t="s">
        <v>158</v>
      </c>
      <c r="L505" s="47"/>
      <c r="M505" s="228" t="s">
        <v>21</v>
      </c>
      <c r="N505" s="229" t="s">
        <v>44</v>
      </c>
      <c r="O505" s="87"/>
      <c r="P505" s="230">
        <f>O505*H505</f>
        <v>0</v>
      </c>
      <c r="Q505" s="230">
        <v>0</v>
      </c>
      <c r="R505" s="230">
        <f>Q505*H505</f>
        <v>0</v>
      </c>
      <c r="S505" s="230">
        <v>0</v>
      </c>
      <c r="T505" s="231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32" t="s">
        <v>271</v>
      </c>
      <c r="AT505" s="232" t="s">
        <v>154</v>
      </c>
      <c r="AU505" s="232" t="s">
        <v>83</v>
      </c>
      <c r="AY505" s="19" t="s">
        <v>151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19" t="s">
        <v>81</v>
      </c>
      <c r="BK505" s="233">
        <f>ROUND(I505*H505,2)</f>
        <v>0</v>
      </c>
      <c r="BL505" s="19" t="s">
        <v>271</v>
      </c>
      <c r="BM505" s="232" t="s">
        <v>2438</v>
      </c>
    </row>
    <row r="506" s="2" customFormat="1">
      <c r="A506" s="41"/>
      <c r="B506" s="42"/>
      <c r="C506" s="43"/>
      <c r="D506" s="234" t="s">
        <v>161</v>
      </c>
      <c r="E506" s="43"/>
      <c r="F506" s="235" t="s">
        <v>1269</v>
      </c>
      <c r="G506" s="43"/>
      <c r="H506" s="43"/>
      <c r="I506" s="139"/>
      <c r="J506" s="43"/>
      <c r="K506" s="43"/>
      <c r="L506" s="47"/>
      <c r="M506" s="236"/>
      <c r="N506" s="237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19" t="s">
        <v>161</v>
      </c>
      <c r="AU506" s="19" t="s">
        <v>83</v>
      </c>
    </row>
    <row r="507" s="13" customFormat="1">
      <c r="A507" s="13"/>
      <c r="B507" s="238"/>
      <c r="C507" s="239"/>
      <c r="D507" s="234" t="s">
        <v>163</v>
      </c>
      <c r="E507" s="240" t="s">
        <v>21</v>
      </c>
      <c r="F507" s="241" t="s">
        <v>2437</v>
      </c>
      <c r="G507" s="239"/>
      <c r="H507" s="242">
        <v>0.010999999999999999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163</v>
      </c>
      <c r="AU507" s="248" t="s">
        <v>83</v>
      </c>
      <c r="AV507" s="13" t="s">
        <v>83</v>
      </c>
      <c r="AW507" s="13" t="s">
        <v>35</v>
      </c>
      <c r="AX507" s="13" t="s">
        <v>81</v>
      </c>
      <c r="AY507" s="248" t="s">
        <v>151</v>
      </c>
    </row>
    <row r="508" s="12" customFormat="1" ht="22.8" customHeight="1">
      <c r="A508" s="12"/>
      <c r="B508" s="205"/>
      <c r="C508" s="206"/>
      <c r="D508" s="207" t="s">
        <v>72</v>
      </c>
      <c r="E508" s="219" t="s">
        <v>682</v>
      </c>
      <c r="F508" s="219" t="s">
        <v>683</v>
      </c>
      <c r="G508" s="206"/>
      <c r="H508" s="206"/>
      <c r="I508" s="209"/>
      <c r="J508" s="220">
        <f>BK508</f>
        <v>0</v>
      </c>
      <c r="K508" s="206"/>
      <c r="L508" s="211"/>
      <c r="M508" s="212"/>
      <c r="N508" s="213"/>
      <c r="O508" s="213"/>
      <c r="P508" s="214">
        <f>SUM(P509:P518)</f>
        <v>0</v>
      </c>
      <c r="Q508" s="213"/>
      <c r="R508" s="214">
        <f>SUM(R509:R518)</f>
        <v>0.00115</v>
      </c>
      <c r="S508" s="213"/>
      <c r="T508" s="215">
        <f>SUM(T509:T518)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16" t="s">
        <v>83</v>
      </c>
      <c r="AT508" s="217" t="s">
        <v>72</v>
      </c>
      <c r="AU508" s="217" t="s">
        <v>81</v>
      </c>
      <c r="AY508" s="216" t="s">
        <v>151</v>
      </c>
      <c r="BK508" s="218">
        <f>SUM(BK509:BK518)</f>
        <v>0</v>
      </c>
    </row>
    <row r="509" s="2" customFormat="1" ht="55.5" customHeight="1">
      <c r="A509" s="41"/>
      <c r="B509" s="42"/>
      <c r="C509" s="221" t="s">
        <v>694</v>
      </c>
      <c r="D509" s="221" t="s">
        <v>154</v>
      </c>
      <c r="E509" s="222" t="s">
        <v>2439</v>
      </c>
      <c r="F509" s="223" t="s">
        <v>2440</v>
      </c>
      <c r="G509" s="224" t="s">
        <v>157</v>
      </c>
      <c r="H509" s="225">
        <v>1</v>
      </c>
      <c r="I509" s="226"/>
      <c r="J509" s="227">
        <f>ROUND(I509*H509,2)</f>
        <v>0</v>
      </c>
      <c r="K509" s="223" t="s">
        <v>21</v>
      </c>
      <c r="L509" s="47"/>
      <c r="M509" s="228" t="s">
        <v>21</v>
      </c>
      <c r="N509" s="229" t="s">
        <v>44</v>
      </c>
      <c r="O509" s="87"/>
      <c r="P509" s="230">
        <f>O509*H509</f>
        <v>0</v>
      </c>
      <c r="Q509" s="230">
        <v>0.00115</v>
      </c>
      <c r="R509" s="230">
        <f>Q509*H509</f>
        <v>0.00115</v>
      </c>
      <c r="S509" s="230">
        <v>0</v>
      </c>
      <c r="T509" s="231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32" t="s">
        <v>271</v>
      </c>
      <c r="AT509" s="232" t="s">
        <v>154</v>
      </c>
      <c r="AU509" s="232" t="s">
        <v>83</v>
      </c>
      <c r="AY509" s="19" t="s">
        <v>151</v>
      </c>
      <c r="BE509" s="233">
        <f>IF(N509="základní",J509,0)</f>
        <v>0</v>
      </c>
      <c r="BF509" s="233">
        <f>IF(N509="snížená",J509,0)</f>
        <v>0</v>
      </c>
      <c r="BG509" s="233">
        <f>IF(N509="zákl. přenesená",J509,0)</f>
        <v>0</v>
      </c>
      <c r="BH509" s="233">
        <f>IF(N509="sníž. přenesená",J509,0)</f>
        <v>0</v>
      </c>
      <c r="BI509" s="233">
        <f>IF(N509="nulová",J509,0)</f>
        <v>0</v>
      </c>
      <c r="BJ509" s="19" t="s">
        <v>81</v>
      </c>
      <c r="BK509" s="233">
        <f>ROUND(I509*H509,2)</f>
        <v>0</v>
      </c>
      <c r="BL509" s="19" t="s">
        <v>271</v>
      </c>
      <c r="BM509" s="232" t="s">
        <v>2441</v>
      </c>
    </row>
    <row r="510" s="2" customFormat="1">
      <c r="A510" s="41"/>
      <c r="B510" s="42"/>
      <c r="C510" s="43"/>
      <c r="D510" s="234" t="s">
        <v>161</v>
      </c>
      <c r="E510" s="43"/>
      <c r="F510" s="235" t="s">
        <v>2440</v>
      </c>
      <c r="G510" s="43"/>
      <c r="H510" s="43"/>
      <c r="I510" s="139"/>
      <c r="J510" s="43"/>
      <c r="K510" s="43"/>
      <c r="L510" s="47"/>
      <c r="M510" s="236"/>
      <c r="N510" s="237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19" t="s">
        <v>161</v>
      </c>
      <c r="AU510" s="19" t="s">
        <v>83</v>
      </c>
    </row>
    <row r="511" s="2" customFormat="1" ht="21.75" customHeight="1">
      <c r="A511" s="41"/>
      <c r="B511" s="42"/>
      <c r="C511" s="221" t="s">
        <v>700</v>
      </c>
      <c r="D511" s="221" t="s">
        <v>154</v>
      </c>
      <c r="E511" s="222" t="s">
        <v>690</v>
      </c>
      <c r="F511" s="223" t="s">
        <v>691</v>
      </c>
      <c r="G511" s="224" t="s">
        <v>322</v>
      </c>
      <c r="H511" s="225">
        <v>0.001</v>
      </c>
      <c r="I511" s="226"/>
      <c r="J511" s="227">
        <f>ROUND(I511*H511,2)</f>
        <v>0</v>
      </c>
      <c r="K511" s="223" t="s">
        <v>158</v>
      </c>
      <c r="L511" s="47"/>
      <c r="M511" s="228" t="s">
        <v>21</v>
      </c>
      <c r="N511" s="229" t="s">
        <v>44</v>
      </c>
      <c r="O511" s="87"/>
      <c r="P511" s="230">
        <f>O511*H511</f>
        <v>0</v>
      </c>
      <c r="Q511" s="230">
        <v>0</v>
      </c>
      <c r="R511" s="230">
        <f>Q511*H511</f>
        <v>0</v>
      </c>
      <c r="S511" s="230">
        <v>0</v>
      </c>
      <c r="T511" s="231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32" t="s">
        <v>271</v>
      </c>
      <c r="AT511" s="232" t="s">
        <v>154</v>
      </c>
      <c r="AU511" s="232" t="s">
        <v>83</v>
      </c>
      <c r="AY511" s="19" t="s">
        <v>151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19" t="s">
        <v>81</v>
      </c>
      <c r="BK511" s="233">
        <f>ROUND(I511*H511,2)</f>
        <v>0</v>
      </c>
      <c r="BL511" s="19" t="s">
        <v>271</v>
      </c>
      <c r="BM511" s="232" t="s">
        <v>2442</v>
      </c>
    </row>
    <row r="512" s="2" customFormat="1">
      <c r="A512" s="41"/>
      <c r="B512" s="42"/>
      <c r="C512" s="43"/>
      <c r="D512" s="234" t="s">
        <v>161</v>
      </c>
      <c r="E512" s="43"/>
      <c r="F512" s="235" t="s">
        <v>693</v>
      </c>
      <c r="G512" s="43"/>
      <c r="H512" s="43"/>
      <c r="I512" s="139"/>
      <c r="J512" s="43"/>
      <c r="K512" s="43"/>
      <c r="L512" s="47"/>
      <c r="M512" s="236"/>
      <c r="N512" s="237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19" t="s">
        <v>161</v>
      </c>
      <c r="AU512" s="19" t="s">
        <v>83</v>
      </c>
    </row>
    <row r="513" s="2" customFormat="1" ht="21.75" customHeight="1">
      <c r="A513" s="41"/>
      <c r="B513" s="42"/>
      <c r="C513" s="221" t="s">
        <v>707</v>
      </c>
      <c r="D513" s="221" t="s">
        <v>154</v>
      </c>
      <c r="E513" s="222" t="s">
        <v>695</v>
      </c>
      <c r="F513" s="223" t="s">
        <v>696</v>
      </c>
      <c r="G513" s="224" t="s">
        <v>322</v>
      </c>
      <c r="H513" s="225">
        <v>0.001</v>
      </c>
      <c r="I513" s="226"/>
      <c r="J513" s="227">
        <f>ROUND(I513*H513,2)</f>
        <v>0</v>
      </c>
      <c r="K513" s="223" t="s">
        <v>158</v>
      </c>
      <c r="L513" s="47"/>
      <c r="M513" s="228" t="s">
        <v>21</v>
      </c>
      <c r="N513" s="229" t="s">
        <v>44</v>
      </c>
      <c r="O513" s="87"/>
      <c r="P513" s="230">
        <f>O513*H513</f>
        <v>0</v>
      </c>
      <c r="Q513" s="230">
        <v>0</v>
      </c>
      <c r="R513" s="230">
        <f>Q513*H513</f>
        <v>0</v>
      </c>
      <c r="S513" s="230">
        <v>0</v>
      </c>
      <c r="T513" s="231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32" t="s">
        <v>271</v>
      </c>
      <c r="AT513" s="232" t="s">
        <v>154</v>
      </c>
      <c r="AU513" s="232" t="s">
        <v>83</v>
      </c>
      <c r="AY513" s="19" t="s">
        <v>151</v>
      </c>
      <c r="BE513" s="233">
        <f>IF(N513="základní",J513,0)</f>
        <v>0</v>
      </c>
      <c r="BF513" s="233">
        <f>IF(N513="snížená",J513,0)</f>
        <v>0</v>
      </c>
      <c r="BG513" s="233">
        <f>IF(N513="zákl. přenesená",J513,0)</f>
        <v>0</v>
      </c>
      <c r="BH513" s="233">
        <f>IF(N513="sníž. přenesená",J513,0)</f>
        <v>0</v>
      </c>
      <c r="BI513" s="233">
        <f>IF(N513="nulová",J513,0)</f>
        <v>0</v>
      </c>
      <c r="BJ513" s="19" t="s">
        <v>81</v>
      </c>
      <c r="BK513" s="233">
        <f>ROUND(I513*H513,2)</f>
        <v>0</v>
      </c>
      <c r="BL513" s="19" t="s">
        <v>271</v>
      </c>
      <c r="BM513" s="232" t="s">
        <v>2443</v>
      </c>
    </row>
    <row r="514" s="2" customFormat="1">
      <c r="A514" s="41"/>
      <c r="B514" s="42"/>
      <c r="C514" s="43"/>
      <c r="D514" s="234" t="s">
        <v>161</v>
      </c>
      <c r="E514" s="43"/>
      <c r="F514" s="235" t="s">
        <v>698</v>
      </c>
      <c r="G514" s="43"/>
      <c r="H514" s="43"/>
      <c r="I514" s="139"/>
      <c r="J514" s="43"/>
      <c r="K514" s="43"/>
      <c r="L514" s="47"/>
      <c r="M514" s="236"/>
      <c r="N514" s="237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19" t="s">
        <v>161</v>
      </c>
      <c r="AU514" s="19" t="s">
        <v>83</v>
      </c>
    </row>
    <row r="515" s="13" customFormat="1">
      <c r="A515" s="13"/>
      <c r="B515" s="238"/>
      <c r="C515" s="239"/>
      <c r="D515" s="234" t="s">
        <v>163</v>
      </c>
      <c r="E515" s="240" t="s">
        <v>21</v>
      </c>
      <c r="F515" s="241" t="s">
        <v>2139</v>
      </c>
      <c r="G515" s="239"/>
      <c r="H515" s="242">
        <v>0.001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8" t="s">
        <v>163</v>
      </c>
      <c r="AU515" s="248" t="s">
        <v>83</v>
      </c>
      <c r="AV515" s="13" t="s">
        <v>83</v>
      </c>
      <c r="AW515" s="13" t="s">
        <v>35</v>
      </c>
      <c r="AX515" s="13" t="s">
        <v>81</v>
      </c>
      <c r="AY515" s="248" t="s">
        <v>151</v>
      </c>
    </row>
    <row r="516" s="2" customFormat="1" ht="21.75" customHeight="1">
      <c r="A516" s="41"/>
      <c r="B516" s="42"/>
      <c r="C516" s="221" t="s">
        <v>712</v>
      </c>
      <c r="D516" s="221" t="s">
        <v>154</v>
      </c>
      <c r="E516" s="222" t="s">
        <v>2444</v>
      </c>
      <c r="F516" s="223" t="s">
        <v>2445</v>
      </c>
      <c r="G516" s="224" t="s">
        <v>322</v>
      </c>
      <c r="H516" s="225">
        <v>0.001</v>
      </c>
      <c r="I516" s="226"/>
      <c r="J516" s="227">
        <f>ROUND(I516*H516,2)</f>
        <v>0</v>
      </c>
      <c r="K516" s="223" t="s">
        <v>158</v>
      </c>
      <c r="L516" s="47"/>
      <c r="M516" s="228" t="s">
        <v>21</v>
      </c>
      <c r="N516" s="229" t="s">
        <v>44</v>
      </c>
      <c r="O516" s="87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32" t="s">
        <v>271</v>
      </c>
      <c r="AT516" s="232" t="s">
        <v>154</v>
      </c>
      <c r="AU516" s="232" t="s">
        <v>83</v>
      </c>
      <c r="AY516" s="19" t="s">
        <v>151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9" t="s">
        <v>81</v>
      </c>
      <c r="BK516" s="233">
        <f>ROUND(I516*H516,2)</f>
        <v>0</v>
      </c>
      <c r="BL516" s="19" t="s">
        <v>271</v>
      </c>
      <c r="BM516" s="232" t="s">
        <v>2446</v>
      </c>
    </row>
    <row r="517" s="2" customFormat="1">
      <c r="A517" s="41"/>
      <c r="B517" s="42"/>
      <c r="C517" s="43"/>
      <c r="D517" s="234" t="s">
        <v>161</v>
      </c>
      <c r="E517" s="43"/>
      <c r="F517" s="235" t="s">
        <v>2447</v>
      </c>
      <c r="G517" s="43"/>
      <c r="H517" s="43"/>
      <c r="I517" s="139"/>
      <c r="J517" s="43"/>
      <c r="K517" s="43"/>
      <c r="L517" s="47"/>
      <c r="M517" s="236"/>
      <c r="N517" s="237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161</v>
      </c>
      <c r="AU517" s="19" t="s">
        <v>83</v>
      </c>
    </row>
    <row r="518" s="13" customFormat="1">
      <c r="A518" s="13"/>
      <c r="B518" s="238"/>
      <c r="C518" s="239"/>
      <c r="D518" s="234" t="s">
        <v>163</v>
      </c>
      <c r="E518" s="240" t="s">
        <v>21</v>
      </c>
      <c r="F518" s="241" t="s">
        <v>2139</v>
      </c>
      <c r="G518" s="239"/>
      <c r="H518" s="242">
        <v>0.001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8" t="s">
        <v>163</v>
      </c>
      <c r="AU518" s="248" t="s">
        <v>83</v>
      </c>
      <c r="AV518" s="13" t="s">
        <v>83</v>
      </c>
      <c r="AW518" s="13" t="s">
        <v>35</v>
      </c>
      <c r="AX518" s="13" t="s">
        <v>81</v>
      </c>
      <c r="AY518" s="248" t="s">
        <v>151</v>
      </c>
    </row>
    <row r="519" s="12" customFormat="1" ht="22.8" customHeight="1">
      <c r="A519" s="12"/>
      <c r="B519" s="205"/>
      <c r="C519" s="206"/>
      <c r="D519" s="207" t="s">
        <v>72</v>
      </c>
      <c r="E519" s="219" t="s">
        <v>1270</v>
      </c>
      <c r="F519" s="219" t="s">
        <v>1271</v>
      </c>
      <c r="G519" s="206"/>
      <c r="H519" s="206"/>
      <c r="I519" s="209"/>
      <c r="J519" s="220">
        <f>BK519</f>
        <v>0</v>
      </c>
      <c r="K519" s="206"/>
      <c r="L519" s="211"/>
      <c r="M519" s="212"/>
      <c r="N519" s="213"/>
      <c r="O519" s="213"/>
      <c r="P519" s="214">
        <f>SUM(P520:P534)</f>
        <v>0</v>
      </c>
      <c r="Q519" s="213"/>
      <c r="R519" s="214">
        <f>SUM(R520:R534)</f>
        <v>0.0062740000000000001</v>
      </c>
      <c r="S519" s="213"/>
      <c r="T519" s="215">
        <f>SUM(T520:T534)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16" t="s">
        <v>83</v>
      </c>
      <c r="AT519" s="217" t="s">
        <v>72</v>
      </c>
      <c r="AU519" s="217" t="s">
        <v>81</v>
      </c>
      <c r="AY519" s="216" t="s">
        <v>151</v>
      </c>
      <c r="BK519" s="218">
        <f>SUM(BK520:BK534)</f>
        <v>0</v>
      </c>
    </row>
    <row r="520" s="2" customFormat="1" ht="21.75" customHeight="1">
      <c r="A520" s="41"/>
      <c r="B520" s="42"/>
      <c r="C520" s="221" t="s">
        <v>717</v>
      </c>
      <c r="D520" s="221" t="s">
        <v>154</v>
      </c>
      <c r="E520" s="222" t="s">
        <v>2448</v>
      </c>
      <c r="F520" s="223" t="s">
        <v>2449</v>
      </c>
      <c r="G520" s="224" t="s">
        <v>297</v>
      </c>
      <c r="H520" s="225">
        <v>4</v>
      </c>
      <c r="I520" s="226"/>
      <c r="J520" s="227">
        <f>ROUND(I520*H520,2)</f>
        <v>0</v>
      </c>
      <c r="K520" s="223" t="s">
        <v>158</v>
      </c>
      <c r="L520" s="47"/>
      <c r="M520" s="228" t="s">
        <v>21</v>
      </c>
      <c r="N520" s="229" t="s">
        <v>44</v>
      </c>
      <c r="O520" s="87"/>
      <c r="P520" s="230">
        <f>O520*H520</f>
        <v>0</v>
      </c>
      <c r="Q520" s="230">
        <v>0.00021000000000000001</v>
      </c>
      <c r="R520" s="230">
        <f>Q520*H520</f>
        <v>0.00084000000000000003</v>
      </c>
      <c r="S520" s="230">
        <v>0</v>
      </c>
      <c r="T520" s="231">
        <f>S520*H520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R520" s="232" t="s">
        <v>271</v>
      </c>
      <c r="AT520" s="232" t="s">
        <v>154</v>
      </c>
      <c r="AU520" s="232" t="s">
        <v>83</v>
      </c>
      <c r="AY520" s="19" t="s">
        <v>151</v>
      </c>
      <c r="BE520" s="233">
        <f>IF(N520="základní",J520,0)</f>
        <v>0</v>
      </c>
      <c r="BF520" s="233">
        <f>IF(N520="snížená",J520,0)</f>
        <v>0</v>
      </c>
      <c r="BG520" s="233">
        <f>IF(N520="zákl. přenesená",J520,0)</f>
        <v>0</v>
      </c>
      <c r="BH520" s="233">
        <f>IF(N520="sníž. přenesená",J520,0)</f>
        <v>0</v>
      </c>
      <c r="BI520" s="233">
        <f>IF(N520="nulová",J520,0)</f>
        <v>0</v>
      </c>
      <c r="BJ520" s="19" t="s">
        <v>81</v>
      </c>
      <c r="BK520" s="233">
        <f>ROUND(I520*H520,2)</f>
        <v>0</v>
      </c>
      <c r="BL520" s="19" t="s">
        <v>271</v>
      </c>
      <c r="BM520" s="232" t="s">
        <v>2450</v>
      </c>
    </row>
    <row r="521" s="2" customFormat="1">
      <c r="A521" s="41"/>
      <c r="B521" s="42"/>
      <c r="C521" s="43"/>
      <c r="D521" s="234" t="s">
        <v>161</v>
      </c>
      <c r="E521" s="43"/>
      <c r="F521" s="235" t="s">
        <v>2451</v>
      </c>
      <c r="G521" s="43"/>
      <c r="H521" s="43"/>
      <c r="I521" s="139"/>
      <c r="J521" s="43"/>
      <c r="K521" s="43"/>
      <c r="L521" s="47"/>
      <c r="M521" s="236"/>
      <c r="N521" s="237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T521" s="19" t="s">
        <v>161</v>
      </c>
      <c r="AU521" s="19" t="s">
        <v>83</v>
      </c>
    </row>
    <row r="522" s="13" customFormat="1">
      <c r="A522" s="13"/>
      <c r="B522" s="238"/>
      <c r="C522" s="239"/>
      <c r="D522" s="234" t="s">
        <v>163</v>
      </c>
      <c r="E522" s="240" t="s">
        <v>21</v>
      </c>
      <c r="F522" s="241" t="s">
        <v>2452</v>
      </c>
      <c r="G522" s="239"/>
      <c r="H522" s="242">
        <v>4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8" t="s">
        <v>163</v>
      </c>
      <c r="AU522" s="248" t="s">
        <v>83</v>
      </c>
      <c r="AV522" s="13" t="s">
        <v>83</v>
      </c>
      <c r="AW522" s="13" t="s">
        <v>35</v>
      </c>
      <c r="AX522" s="13" t="s">
        <v>81</v>
      </c>
      <c r="AY522" s="248" t="s">
        <v>151</v>
      </c>
    </row>
    <row r="523" s="2" customFormat="1" ht="21.75" customHeight="1">
      <c r="A523" s="41"/>
      <c r="B523" s="42"/>
      <c r="C523" s="221" t="s">
        <v>723</v>
      </c>
      <c r="D523" s="221" t="s">
        <v>154</v>
      </c>
      <c r="E523" s="222" t="s">
        <v>1273</v>
      </c>
      <c r="F523" s="223" t="s">
        <v>1274</v>
      </c>
      <c r="G523" s="224" t="s">
        <v>180</v>
      </c>
      <c r="H523" s="225">
        <v>24.699999999999999</v>
      </c>
      <c r="I523" s="226"/>
      <c r="J523" s="227">
        <f>ROUND(I523*H523,2)</f>
        <v>0</v>
      </c>
      <c r="K523" s="223" t="s">
        <v>158</v>
      </c>
      <c r="L523" s="47"/>
      <c r="M523" s="228" t="s">
        <v>21</v>
      </c>
      <c r="N523" s="229" t="s">
        <v>44</v>
      </c>
      <c r="O523" s="87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32" t="s">
        <v>271</v>
      </c>
      <c r="AT523" s="232" t="s">
        <v>154</v>
      </c>
      <c r="AU523" s="232" t="s">
        <v>83</v>
      </c>
      <c r="AY523" s="19" t="s">
        <v>151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19" t="s">
        <v>81</v>
      </c>
      <c r="BK523" s="233">
        <f>ROUND(I523*H523,2)</f>
        <v>0</v>
      </c>
      <c r="BL523" s="19" t="s">
        <v>271</v>
      </c>
      <c r="BM523" s="232" t="s">
        <v>2453</v>
      </c>
    </row>
    <row r="524" s="2" customFormat="1">
      <c r="A524" s="41"/>
      <c r="B524" s="42"/>
      <c r="C524" s="43"/>
      <c r="D524" s="234" t="s">
        <v>161</v>
      </c>
      <c r="E524" s="43"/>
      <c r="F524" s="235" t="s">
        <v>1276</v>
      </c>
      <c r="G524" s="43"/>
      <c r="H524" s="43"/>
      <c r="I524" s="139"/>
      <c r="J524" s="43"/>
      <c r="K524" s="43"/>
      <c r="L524" s="47"/>
      <c r="M524" s="236"/>
      <c r="N524" s="237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19" t="s">
        <v>161</v>
      </c>
      <c r="AU524" s="19" t="s">
        <v>83</v>
      </c>
    </row>
    <row r="525" s="15" customFormat="1">
      <c r="A525" s="15"/>
      <c r="B525" s="260"/>
      <c r="C525" s="261"/>
      <c r="D525" s="234" t="s">
        <v>163</v>
      </c>
      <c r="E525" s="262" t="s">
        <v>21</v>
      </c>
      <c r="F525" s="263" t="s">
        <v>1797</v>
      </c>
      <c r="G525" s="261"/>
      <c r="H525" s="262" t="s">
        <v>21</v>
      </c>
      <c r="I525" s="264"/>
      <c r="J525" s="261"/>
      <c r="K525" s="261"/>
      <c r="L525" s="265"/>
      <c r="M525" s="266"/>
      <c r="N525" s="267"/>
      <c r="O525" s="267"/>
      <c r="P525" s="267"/>
      <c r="Q525" s="267"/>
      <c r="R525" s="267"/>
      <c r="S525" s="267"/>
      <c r="T525" s="268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9" t="s">
        <v>163</v>
      </c>
      <c r="AU525" s="269" t="s">
        <v>83</v>
      </c>
      <c r="AV525" s="15" t="s">
        <v>81</v>
      </c>
      <c r="AW525" s="15" t="s">
        <v>35</v>
      </c>
      <c r="AX525" s="15" t="s">
        <v>73</v>
      </c>
      <c r="AY525" s="269" t="s">
        <v>151</v>
      </c>
    </row>
    <row r="526" s="13" customFormat="1">
      <c r="A526" s="13"/>
      <c r="B526" s="238"/>
      <c r="C526" s="239"/>
      <c r="D526" s="234" t="s">
        <v>163</v>
      </c>
      <c r="E526" s="240" t="s">
        <v>21</v>
      </c>
      <c r="F526" s="241" t="s">
        <v>2454</v>
      </c>
      <c r="G526" s="239"/>
      <c r="H526" s="242">
        <v>20.600000000000001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163</v>
      </c>
      <c r="AU526" s="248" t="s">
        <v>83</v>
      </c>
      <c r="AV526" s="13" t="s">
        <v>83</v>
      </c>
      <c r="AW526" s="13" t="s">
        <v>35</v>
      </c>
      <c r="AX526" s="13" t="s">
        <v>73</v>
      </c>
      <c r="AY526" s="248" t="s">
        <v>151</v>
      </c>
    </row>
    <row r="527" s="13" customFormat="1">
      <c r="A527" s="13"/>
      <c r="B527" s="238"/>
      <c r="C527" s="239"/>
      <c r="D527" s="234" t="s">
        <v>163</v>
      </c>
      <c r="E527" s="240" t="s">
        <v>21</v>
      </c>
      <c r="F527" s="241" t="s">
        <v>2455</v>
      </c>
      <c r="G527" s="239"/>
      <c r="H527" s="242">
        <v>4.0999999999999996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163</v>
      </c>
      <c r="AU527" s="248" t="s">
        <v>83</v>
      </c>
      <c r="AV527" s="13" t="s">
        <v>83</v>
      </c>
      <c r="AW527" s="13" t="s">
        <v>35</v>
      </c>
      <c r="AX527" s="13" t="s">
        <v>73</v>
      </c>
      <c r="AY527" s="248" t="s">
        <v>151</v>
      </c>
    </row>
    <row r="528" s="14" customFormat="1">
      <c r="A528" s="14"/>
      <c r="B528" s="249"/>
      <c r="C528" s="250"/>
      <c r="D528" s="234" t="s">
        <v>163</v>
      </c>
      <c r="E528" s="251" t="s">
        <v>21</v>
      </c>
      <c r="F528" s="252" t="s">
        <v>177</v>
      </c>
      <c r="G528" s="250"/>
      <c r="H528" s="253">
        <v>24.700000000000003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9" t="s">
        <v>163</v>
      </c>
      <c r="AU528" s="259" t="s">
        <v>83</v>
      </c>
      <c r="AV528" s="14" t="s">
        <v>159</v>
      </c>
      <c r="AW528" s="14" t="s">
        <v>35</v>
      </c>
      <c r="AX528" s="14" t="s">
        <v>81</v>
      </c>
      <c r="AY528" s="259" t="s">
        <v>151</v>
      </c>
    </row>
    <row r="529" s="2" customFormat="1" ht="21.75" customHeight="1">
      <c r="A529" s="41"/>
      <c r="B529" s="42"/>
      <c r="C529" s="221" t="s">
        <v>1272</v>
      </c>
      <c r="D529" s="221" t="s">
        <v>154</v>
      </c>
      <c r="E529" s="222" t="s">
        <v>1279</v>
      </c>
      <c r="F529" s="223" t="s">
        <v>1280</v>
      </c>
      <c r="G529" s="224" t="s">
        <v>180</v>
      </c>
      <c r="H529" s="225">
        <v>24.699999999999999</v>
      </c>
      <c r="I529" s="226"/>
      <c r="J529" s="227">
        <f>ROUND(I529*H529,2)</f>
        <v>0</v>
      </c>
      <c r="K529" s="223" t="s">
        <v>158</v>
      </c>
      <c r="L529" s="47"/>
      <c r="M529" s="228" t="s">
        <v>21</v>
      </c>
      <c r="N529" s="229" t="s">
        <v>44</v>
      </c>
      <c r="O529" s="87"/>
      <c r="P529" s="230">
        <f>O529*H529</f>
        <v>0</v>
      </c>
      <c r="Q529" s="230">
        <v>0.00022000000000000001</v>
      </c>
      <c r="R529" s="230">
        <f>Q529*H529</f>
        <v>0.0054340000000000005</v>
      </c>
      <c r="S529" s="230">
        <v>0</v>
      </c>
      <c r="T529" s="231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32" t="s">
        <v>271</v>
      </c>
      <c r="AT529" s="232" t="s">
        <v>154</v>
      </c>
      <c r="AU529" s="232" t="s">
        <v>83</v>
      </c>
      <c r="AY529" s="19" t="s">
        <v>151</v>
      </c>
      <c r="BE529" s="233">
        <f>IF(N529="základní",J529,0)</f>
        <v>0</v>
      </c>
      <c r="BF529" s="233">
        <f>IF(N529="snížená",J529,0)</f>
        <v>0</v>
      </c>
      <c r="BG529" s="233">
        <f>IF(N529="zákl. přenesená",J529,0)</f>
        <v>0</v>
      </c>
      <c r="BH529" s="233">
        <f>IF(N529="sníž. přenesená",J529,0)</f>
        <v>0</v>
      </c>
      <c r="BI529" s="233">
        <f>IF(N529="nulová",J529,0)</f>
        <v>0</v>
      </c>
      <c r="BJ529" s="19" t="s">
        <v>81</v>
      </c>
      <c r="BK529" s="233">
        <f>ROUND(I529*H529,2)</f>
        <v>0</v>
      </c>
      <c r="BL529" s="19" t="s">
        <v>271</v>
      </c>
      <c r="BM529" s="232" t="s">
        <v>2456</v>
      </c>
    </row>
    <row r="530" s="2" customFormat="1">
      <c r="A530" s="41"/>
      <c r="B530" s="42"/>
      <c r="C530" s="43"/>
      <c r="D530" s="234" t="s">
        <v>161</v>
      </c>
      <c r="E530" s="43"/>
      <c r="F530" s="235" t="s">
        <v>1282</v>
      </c>
      <c r="G530" s="43"/>
      <c r="H530" s="43"/>
      <c r="I530" s="139"/>
      <c r="J530" s="43"/>
      <c r="K530" s="43"/>
      <c r="L530" s="47"/>
      <c r="M530" s="236"/>
      <c r="N530" s="237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19" t="s">
        <v>161</v>
      </c>
      <c r="AU530" s="19" t="s">
        <v>83</v>
      </c>
    </row>
    <row r="531" s="15" customFormat="1">
      <c r="A531" s="15"/>
      <c r="B531" s="260"/>
      <c r="C531" s="261"/>
      <c r="D531" s="234" t="s">
        <v>163</v>
      </c>
      <c r="E531" s="262" t="s">
        <v>21</v>
      </c>
      <c r="F531" s="263" t="s">
        <v>1797</v>
      </c>
      <c r="G531" s="261"/>
      <c r="H531" s="262" t="s">
        <v>21</v>
      </c>
      <c r="I531" s="264"/>
      <c r="J531" s="261"/>
      <c r="K531" s="261"/>
      <c r="L531" s="265"/>
      <c r="M531" s="266"/>
      <c r="N531" s="267"/>
      <c r="O531" s="267"/>
      <c r="P531" s="267"/>
      <c r="Q531" s="267"/>
      <c r="R531" s="267"/>
      <c r="S531" s="267"/>
      <c r="T531" s="26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9" t="s">
        <v>163</v>
      </c>
      <c r="AU531" s="269" t="s">
        <v>83</v>
      </c>
      <c r="AV531" s="15" t="s">
        <v>81</v>
      </c>
      <c r="AW531" s="15" t="s">
        <v>35</v>
      </c>
      <c r="AX531" s="15" t="s">
        <v>73</v>
      </c>
      <c r="AY531" s="269" t="s">
        <v>151</v>
      </c>
    </row>
    <row r="532" s="13" customFormat="1">
      <c r="A532" s="13"/>
      <c r="B532" s="238"/>
      <c r="C532" s="239"/>
      <c r="D532" s="234" t="s">
        <v>163</v>
      </c>
      <c r="E532" s="240" t="s">
        <v>21</v>
      </c>
      <c r="F532" s="241" t="s">
        <v>2454</v>
      </c>
      <c r="G532" s="239"/>
      <c r="H532" s="242">
        <v>20.600000000000001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8" t="s">
        <v>163</v>
      </c>
      <c r="AU532" s="248" t="s">
        <v>83</v>
      </c>
      <c r="AV532" s="13" t="s">
        <v>83</v>
      </c>
      <c r="AW532" s="13" t="s">
        <v>35</v>
      </c>
      <c r="AX532" s="13" t="s">
        <v>73</v>
      </c>
      <c r="AY532" s="248" t="s">
        <v>151</v>
      </c>
    </row>
    <row r="533" s="13" customFormat="1">
      <c r="A533" s="13"/>
      <c r="B533" s="238"/>
      <c r="C533" s="239"/>
      <c r="D533" s="234" t="s">
        <v>163</v>
      </c>
      <c r="E533" s="240" t="s">
        <v>21</v>
      </c>
      <c r="F533" s="241" t="s">
        <v>2455</v>
      </c>
      <c r="G533" s="239"/>
      <c r="H533" s="242">
        <v>4.0999999999999996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8" t="s">
        <v>163</v>
      </c>
      <c r="AU533" s="248" t="s">
        <v>83</v>
      </c>
      <c r="AV533" s="13" t="s">
        <v>83</v>
      </c>
      <c r="AW533" s="13" t="s">
        <v>35</v>
      </c>
      <c r="AX533" s="13" t="s">
        <v>73</v>
      </c>
      <c r="AY533" s="248" t="s">
        <v>151</v>
      </c>
    </row>
    <row r="534" s="14" customFormat="1">
      <c r="A534" s="14"/>
      <c r="B534" s="249"/>
      <c r="C534" s="250"/>
      <c r="D534" s="234" t="s">
        <v>163</v>
      </c>
      <c r="E534" s="251" t="s">
        <v>21</v>
      </c>
      <c r="F534" s="252" t="s">
        <v>177</v>
      </c>
      <c r="G534" s="250"/>
      <c r="H534" s="253">
        <v>24.700000000000003</v>
      </c>
      <c r="I534" s="254"/>
      <c r="J534" s="250"/>
      <c r="K534" s="250"/>
      <c r="L534" s="255"/>
      <c r="M534" s="256"/>
      <c r="N534" s="257"/>
      <c r="O534" s="257"/>
      <c r="P534" s="257"/>
      <c r="Q534" s="257"/>
      <c r="R534" s="257"/>
      <c r="S534" s="257"/>
      <c r="T534" s="25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9" t="s">
        <v>163</v>
      </c>
      <c r="AU534" s="259" t="s">
        <v>83</v>
      </c>
      <c r="AV534" s="14" t="s">
        <v>159</v>
      </c>
      <c r="AW534" s="14" t="s">
        <v>35</v>
      </c>
      <c r="AX534" s="14" t="s">
        <v>81</v>
      </c>
      <c r="AY534" s="259" t="s">
        <v>151</v>
      </c>
    </row>
    <row r="535" s="12" customFormat="1" ht="25.92" customHeight="1">
      <c r="A535" s="12"/>
      <c r="B535" s="205"/>
      <c r="C535" s="206"/>
      <c r="D535" s="207" t="s">
        <v>72</v>
      </c>
      <c r="E535" s="208" t="s">
        <v>2141</v>
      </c>
      <c r="F535" s="208" t="s">
        <v>2142</v>
      </c>
      <c r="G535" s="206"/>
      <c r="H535" s="206"/>
      <c r="I535" s="209"/>
      <c r="J535" s="210">
        <f>BK535</f>
        <v>0</v>
      </c>
      <c r="K535" s="206"/>
      <c r="L535" s="211"/>
      <c r="M535" s="212"/>
      <c r="N535" s="213"/>
      <c r="O535" s="213"/>
      <c r="P535" s="214">
        <f>SUM(P536:P538)</f>
        <v>0</v>
      </c>
      <c r="Q535" s="213"/>
      <c r="R535" s="214">
        <f>SUM(R536:R538)</f>
        <v>0</v>
      </c>
      <c r="S535" s="213"/>
      <c r="T535" s="215">
        <f>SUM(T536:T538)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16" t="s">
        <v>159</v>
      </c>
      <c r="AT535" s="217" t="s">
        <v>72</v>
      </c>
      <c r="AU535" s="217" t="s">
        <v>73</v>
      </c>
      <c r="AY535" s="216" t="s">
        <v>151</v>
      </c>
      <c r="BK535" s="218">
        <f>SUM(BK536:BK538)</f>
        <v>0</v>
      </c>
    </row>
    <row r="536" s="2" customFormat="1" ht="16.5" customHeight="1">
      <c r="A536" s="41"/>
      <c r="B536" s="42"/>
      <c r="C536" s="221" t="s">
        <v>1278</v>
      </c>
      <c r="D536" s="221" t="s">
        <v>154</v>
      </c>
      <c r="E536" s="222" t="s">
        <v>2143</v>
      </c>
      <c r="F536" s="223" t="s">
        <v>2144</v>
      </c>
      <c r="G536" s="224" t="s">
        <v>2145</v>
      </c>
      <c r="H536" s="225">
        <v>8</v>
      </c>
      <c r="I536" s="226"/>
      <c r="J536" s="227">
        <f>ROUND(I536*H536,2)</f>
        <v>0</v>
      </c>
      <c r="K536" s="223" t="s">
        <v>158</v>
      </c>
      <c r="L536" s="47"/>
      <c r="M536" s="228" t="s">
        <v>21</v>
      </c>
      <c r="N536" s="229" t="s">
        <v>44</v>
      </c>
      <c r="O536" s="87"/>
      <c r="P536" s="230">
        <f>O536*H536</f>
        <v>0</v>
      </c>
      <c r="Q536" s="230">
        <v>0</v>
      </c>
      <c r="R536" s="230">
        <f>Q536*H536</f>
        <v>0</v>
      </c>
      <c r="S536" s="230">
        <v>0</v>
      </c>
      <c r="T536" s="231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32" t="s">
        <v>2146</v>
      </c>
      <c r="AT536" s="232" t="s">
        <v>154</v>
      </c>
      <c r="AU536" s="232" t="s">
        <v>81</v>
      </c>
      <c r="AY536" s="19" t="s">
        <v>151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9" t="s">
        <v>81</v>
      </c>
      <c r="BK536" s="233">
        <f>ROUND(I536*H536,2)</f>
        <v>0</v>
      </c>
      <c r="BL536" s="19" t="s">
        <v>2146</v>
      </c>
      <c r="BM536" s="232" t="s">
        <v>2457</v>
      </c>
    </row>
    <row r="537" s="2" customFormat="1">
      <c r="A537" s="41"/>
      <c r="B537" s="42"/>
      <c r="C537" s="43"/>
      <c r="D537" s="234" t="s">
        <v>161</v>
      </c>
      <c r="E537" s="43"/>
      <c r="F537" s="235" t="s">
        <v>2148</v>
      </c>
      <c r="G537" s="43"/>
      <c r="H537" s="43"/>
      <c r="I537" s="139"/>
      <c r="J537" s="43"/>
      <c r="K537" s="43"/>
      <c r="L537" s="47"/>
      <c r="M537" s="236"/>
      <c r="N537" s="237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19" t="s">
        <v>161</v>
      </c>
      <c r="AU537" s="19" t="s">
        <v>81</v>
      </c>
    </row>
    <row r="538" s="13" customFormat="1">
      <c r="A538" s="13"/>
      <c r="B538" s="238"/>
      <c r="C538" s="239"/>
      <c r="D538" s="234" t="s">
        <v>163</v>
      </c>
      <c r="E538" s="240" t="s">
        <v>21</v>
      </c>
      <c r="F538" s="241" t="s">
        <v>2458</v>
      </c>
      <c r="G538" s="239"/>
      <c r="H538" s="242">
        <v>8</v>
      </c>
      <c r="I538" s="243"/>
      <c r="J538" s="239"/>
      <c r="K538" s="239"/>
      <c r="L538" s="244"/>
      <c r="M538" s="291"/>
      <c r="N538" s="292"/>
      <c r="O538" s="292"/>
      <c r="P538" s="292"/>
      <c r="Q538" s="292"/>
      <c r="R538" s="292"/>
      <c r="S538" s="292"/>
      <c r="T538" s="29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8" t="s">
        <v>163</v>
      </c>
      <c r="AU538" s="248" t="s">
        <v>81</v>
      </c>
      <c r="AV538" s="13" t="s">
        <v>83</v>
      </c>
      <c r="AW538" s="13" t="s">
        <v>35</v>
      </c>
      <c r="AX538" s="13" t="s">
        <v>81</v>
      </c>
      <c r="AY538" s="248" t="s">
        <v>151</v>
      </c>
    </row>
    <row r="539" s="2" customFormat="1" ht="6.96" customHeight="1">
      <c r="A539" s="41"/>
      <c r="B539" s="62"/>
      <c r="C539" s="63"/>
      <c r="D539" s="63"/>
      <c r="E539" s="63"/>
      <c r="F539" s="63"/>
      <c r="G539" s="63"/>
      <c r="H539" s="63"/>
      <c r="I539" s="169"/>
      <c r="J539" s="63"/>
      <c r="K539" s="63"/>
      <c r="L539" s="47"/>
      <c r="M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</row>
  </sheetData>
  <sheetProtection sheet="1" autoFilter="0" formatColumns="0" formatRows="0" objects="1" scenarios="1" spinCount="100000" saltValue="diRNXKA8mVczy2/gd6065zge5amXgxZ2U1Teu5Y4a1A6hXH+IE0/RX7ZwPNnPGR5XW+kmZGpcc9QAoyZsxKB3Q==" hashValue="9GbiC3tuwQa4R8LG7TapUeCkOunQIvXbPgatSqzFdBTWu8qUaqKqQu3U6yEu4M8qhEq7XZ5SvkkviDSSgseDHA==" algorithmName="SHA-512" password="CC35"/>
  <autoFilter ref="C91:K53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2459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ROUND(J94,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ROUND((SUM(BE94:BE826)),  2)</f>
        <v>0</v>
      </c>
      <c r="G33" s="41"/>
      <c r="H33" s="41"/>
      <c r="I33" s="158">
        <v>0.20999999999999999</v>
      </c>
      <c r="J33" s="157">
        <f>ROUND(((SUM(BE94:BE826))*I33),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ROUND((SUM(BF94:BF826)),  2)</f>
        <v>0</v>
      </c>
      <c r="G34" s="41"/>
      <c r="H34" s="41"/>
      <c r="I34" s="158">
        <v>0.14999999999999999</v>
      </c>
      <c r="J34" s="157">
        <f>ROUND(((SUM(BF94:BF826))*I34),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ROUND((SUM(BG94:BG826)),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ROUND((SUM(BH94:BH826)),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ROUND((SUM(BI94:BI826)),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G - Pravé střední křídlo, pravé západní křídlo a risalit I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J94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J95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122</v>
      </c>
      <c r="E61" s="189"/>
      <c r="F61" s="189"/>
      <c r="G61" s="189"/>
      <c r="H61" s="189"/>
      <c r="I61" s="190"/>
      <c r="J61" s="191">
        <f>J96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123</v>
      </c>
      <c r="E62" s="189"/>
      <c r="F62" s="189"/>
      <c r="G62" s="189"/>
      <c r="H62" s="189"/>
      <c r="I62" s="190"/>
      <c r="J62" s="191">
        <f>J105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124</v>
      </c>
      <c r="E63" s="189"/>
      <c r="F63" s="189"/>
      <c r="G63" s="189"/>
      <c r="H63" s="189"/>
      <c r="I63" s="190"/>
      <c r="J63" s="191">
        <f>J131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125</v>
      </c>
      <c r="E64" s="189"/>
      <c r="F64" s="189"/>
      <c r="G64" s="189"/>
      <c r="H64" s="189"/>
      <c r="I64" s="190"/>
      <c r="J64" s="191">
        <f>J243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6"/>
      <c r="C65" s="187"/>
      <c r="D65" s="188" t="s">
        <v>126</v>
      </c>
      <c r="E65" s="189"/>
      <c r="F65" s="189"/>
      <c r="G65" s="189"/>
      <c r="H65" s="189"/>
      <c r="I65" s="190"/>
      <c r="J65" s="191">
        <f>J284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9"/>
      <c r="C66" s="180"/>
      <c r="D66" s="181" t="s">
        <v>127</v>
      </c>
      <c r="E66" s="182"/>
      <c r="F66" s="182"/>
      <c r="G66" s="182"/>
      <c r="H66" s="182"/>
      <c r="I66" s="183"/>
      <c r="J66" s="184">
        <f>J287</f>
        <v>0</v>
      </c>
      <c r="K66" s="180"/>
      <c r="L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87"/>
      <c r="D67" s="188" t="s">
        <v>128</v>
      </c>
      <c r="E67" s="189"/>
      <c r="F67" s="189"/>
      <c r="G67" s="189"/>
      <c r="H67" s="189"/>
      <c r="I67" s="190"/>
      <c r="J67" s="191">
        <f>J288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129</v>
      </c>
      <c r="E68" s="189"/>
      <c r="F68" s="189"/>
      <c r="G68" s="189"/>
      <c r="H68" s="189"/>
      <c r="I68" s="190"/>
      <c r="J68" s="191">
        <f>J336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130</v>
      </c>
      <c r="E69" s="189"/>
      <c r="F69" s="189"/>
      <c r="G69" s="189"/>
      <c r="H69" s="189"/>
      <c r="I69" s="190"/>
      <c r="J69" s="191">
        <f>J357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131</v>
      </c>
      <c r="E70" s="189"/>
      <c r="F70" s="189"/>
      <c r="G70" s="189"/>
      <c r="H70" s="189"/>
      <c r="I70" s="190"/>
      <c r="J70" s="191">
        <f>J360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132</v>
      </c>
      <c r="E71" s="189"/>
      <c r="F71" s="189"/>
      <c r="G71" s="189"/>
      <c r="H71" s="189"/>
      <c r="I71" s="190"/>
      <c r="J71" s="191">
        <f>J363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87"/>
      <c r="D72" s="188" t="s">
        <v>133</v>
      </c>
      <c r="E72" s="189"/>
      <c r="F72" s="189"/>
      <c r="G72" s="189"/>
      <c r="H72" s="189"/>
      <c r="I72" s="190"/>
      <c r="J72" s="191">
        <f>J783</f>
        <v>0</v>
      </c>
      <c r="K72" s="187"/>
      <c r="L72" s="19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87"/>
      <c r="D73" s="188" t="s">
        <v>930</v>
      </c>
      <c r="E73" s="189"/>
      <c r="F73" s="189"/>
      <c r="G73" s="189"/>
      <c r="H73" s="189"/>
      <c r="I73" s="190"/>
      <c r="J73" s="191">
        <f>J807</f>
        <v>0</v>
      </c>
      <c r="K73" s="187"/>
      <c r="L73" s="19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9"/>
      <c r="C74" s="180"/>
      <c r="D74" s="181" t="s">
        <v>1809</v>
      </c>
      <c r="E74" s="182"/>
      <c r="F74" s="182"/>
      <c r="G74" s="182"/>
      <c r="H74" s="182"/>
      <c r="I74" s="183"/>
      <c r="J74" s="184">
        <f>J823</f>
        <v>0</v>
      </c>
      <c r="K74" s="180"/>
      <c r="L74" s="18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2" customFormat="1" ht="21.84" customHeight="1">
      <c r="A75" s="41"/>
      <c r="B75" s="42"/>
      <c r="C75" s="43"/>
      <c r="D75" s="43"/>
      <c r="E75" s="43"/>
      <c r="F75" s="43"/>
      <c r="G75" s="43"/>
      <c r="H75" s="43"/>
      <c r="I75" s="139"/>
      <c r="J75" s="43"/>
      <c r="K75" s="43"/>
      <c r="L75" s="1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62"/>
      <c r="C76" s="63"/>
      <c r="D76" s="63"/>
      <c r="E76" s="63"/>
      <c r="F76" s="63"/>
      <c r="G76" s="63"/>
      <c r="H76" s="63"/>
      <c r="I76" s="169"/>
      <c r="J76" s="63"/>
      <c r="K76" s="6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="2" customFormat="1" ht="6.96" customHeight="1">
      <c r="A80" s="41"/>
      <c r="B80" s="64"/>
      <c r="C80" s="65"/>
      <c r="D80" s="65"/>
      <c r="E80" s="65"/>
      <c r="F80" s="65"/>
      <c r="G80" s="65"/>
      <c r="H80" s="65"/>
      <c r="I80" s="172"/>
      <c r="J80" s="65"/>
      <c r="K80" s="65"/>
      <c r="L80" s="1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24.96" customHeight="1">
      <c r="A81" s="41"/>
      <c r="B81" s="42"/>
      <c r="C81" s="25" t="s">
        <v>136</v>
      </c>
      <c r="D81" s="43"/>
      <c r="E81" s="43"/>
      <c r="F81" s="43"/>
      <c r="G81" s="43"/>
      <c r="H81" s="43"/>
      <c r="I81" s="139"/>
      <c r="J81" s="43"/>
      <c r="K81" s="43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16</v>
      </c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173" t="str">
        <f>E7</f>
        <v>Zateplení stropů budovy úřadu vlády ČR - Strakova akademie</v>
      </c>
      <c r="F84" s="34"/>
      <c r="G84" s="34"/>
      <c r="H84" s="34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115</v>
      </c>
      <c r="D85" s="43"/>
      <c r="E85" s="43"/>
      <c r="F85" s="43"/>
      <c r="G85" s="43"/>
      <c r="H85" s="43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6.5" customHeight="1">
      <c r="A86" s="41"/>
      <c r="B86" s="42"/>
      <c r="C86" s="43"/>
      <c r="D86" s="43"/>
      <c r="E86" s="72" t="str">
        <f>E9</f>
        <v>úsek G - Pravé střední křídlo, pravé západní křídlo a risalit I</v>
      </c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39"/>
      <c r="J87" s="43"/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22</v>
      </c>
      <c r="D88" s="43"/>
      <c r="E88" s="43"/>
      <c r="F88" s="29" t="str">
        <f>F12</f>
        <v>nábř. Eduarda Beneše 128/4,Praha 1</v>
      </c>
      <c r="G88" s="43"/>
      <c r="H88" s="43"/>
      <c r="I88" s="143" t="s">
        <v>24</v>
      </c>
      <c r="J88" s="75" t="str">
        <f>IF(J12="","",J12)</f>
        <v>20. 7. 2020</v>
      </c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42"/>
      <c r="C89" s="43"/>
      <c r="D89" s="43"/>
      <c r="E89" s="43"/>
      <c r="F89" s="43"/>
      <c r="G89" s="43"/>
      <c r="H89" s="43"/>
      <c r="I89" s="139"/>
      <c r="J89" s="43"/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28</v>
      </c>
      <c r="D90" s="43"/>
      <c r="E90" s="43"/>
      <c r="F90" s="29" t="str">
        <f>E15</f>
        <v xml:space="preserve"> </v>
      </c>
      <c r="G90" s="43"/>
      <c r="H90" s="43"/>
      <c r="I90" s="143" t="s">
        <v>34</v>
      </c>
      <c r="J90" s="39" t="str">
        <f>E21</f>
        <v xml:space="preserve"> </v>
      </c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32</v>
      </c>
      <c r="D91" s="43"/>
      <c r="E91" s="43"/>
      <c r="F91" s="29" t="str">
        <f>IF(E18="","",E18)</f>
        <v>Vyplň údaj</v>
      </c>
      <c r="G91" s="43"/>
      <c r="H91" s="43"/>
      <c r="I91" s="143" t="s">
        <v>36</v>
      </c>
      <c r="J91" s="39" t="str">
        <f>E24</f>
        <v xml:space="preserve"> </v>
      </c>
      <c r="K91" s="43"/>
      <c r="L91" s="14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0.32" customHeight="1">
      <c r="A92" s="41"/>
      <c r="B92" s="42"/>
      <c r="C92" s="43"/>
      <c r="D92" s="43"/>
      <c r="E92" s="43"/>
      <c r="F92" s="43"/>
      <c r="G92" s="43"/>
      <c r="H92" s="43"/>
      <c r="I92" s="139"/>
      <c r="J92" s="43"/>
      <c r="K92" s="43"/>
      <c r="L92" s="14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11" customFormat="1" ht="29.28" customHeight="1">
      <c r="A93" s="193"/>
      <c r="B93" s="194"/>
      <c r="C93" s="195" t="s">
        <v>137</v>
      </c>
      <c r="D93" s="196" t="s">
        <v>58</v>
      </c>
      <c r="E93" s="196" t="s">
        <v>54</v>
      </c>
      <c r="F93" s="196" t="s">
        <v>55</v>
      </c>
      <c r="G93" s="196" t="s">
        <v>138</v>
      </c>
      <c r="H93" s="196" t="s">
        <v>139</v>
      </c>
      <c r="I93" s="197" t="s">
        <v>140</v>
      </c>
      <c r="J93" s="196" t="s">
        <v>119</v>
      </c>
      <c r="K93" s="198" t="s">
        <v>141</v>
      </c>
      <c r="L93" s="199"/>
      <c r="M93" s="95" t="s">
        <v>21</v>
      </c>
      <c r="N93" s="96" t="s">
        <v>43</v>
      </c>
      <c r="O93" s="96" t="s">
        <v>142</v>
      </c>
      <c r="P93" s="96" t="s">
        <v>143</v>
      </c>
      <c r="Q93" s="96" t="s">
        <v>144</v>
      </c>
      <c r="R93" s="96" t="s">
        <v>145</v>
      </c>
      <c r="S93" s="96" t="s">
        <v>146</v>
      </c>
      <c r="T93" s="97" t="s">
        <v>147</v>
      </c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</row>
    <row r="94" s="2" customFormat="1" ht="22.8" customHeight="1">
      <c r="A94" s="41"/>
      <c r="B94" s="42"/>
      <c r="C94" s="102" t="s">
        <v>148</v>
      </c>
      <c r="D94" s="43"/>
      <c r="E94" s="43"/>
      <c r="F94" s="43"/>
      <c r="G94" s="43"/>
      <c r="H94" s="43"/>
      <c r="I94" s="139"/>
      <c r="J94" s="200">
        <f>BK94</f>
        <v>0</v>
      </c>
      <c r="K94" s="43"/>
      <c r="L94" s="47"/>
      <c r="M94" s="98"/>
      <c r="N94" s="201"/>
      <c r="O94" s="99"/>
      <c r="P94" s="202">
        <f>P95+P287+P823</f>
        <v>0</v>
      </c>
      <c r="Q94" s="99"/>
      <c r="R94" s="202">
        <f>R95+R287+R823</f>
        <v>19.484083800000001</v>
      </c>
      <c r="S94" s="99"/>
      <c r="T94" s="203">
        <f>T95+T287+T823</f>
        <v>6.9640617000000002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72</v>
      </c>
      <c r="AU94" s="19" t="s">
        <v>120</v>
      </c>
      <c r="BK94" s="204">
        <f>BK95+BK287+BK823</f>
        <v>0</v>
      </c>
    </row>
    <row r="95" s="12" customFormat="1" ht="25.92" customHeight="1">
      <c r="A95" s="12"/>
      <c r="B95" s="205"/>
      <c r="C95" s="206"/>
      <c r="D95" s="207" t="s">
        <v>72</v>
      </c>
      <c r="E95" s="208" t="s">
        <v>149</v>
      </c>
      <c r="F95" s="208" t="s">
        <v>150</v>
      </c>
      <c r="G95" s="206"/>
      <c r="H95" s="206"/>
      <c r="I95" s="209"/>
      <c r="J95" s="210">
        <f>BK95</f>
        <v>0</v>
      </c>
      <c r="K95" s="206"/>
      <c r="L95" s="211"/>
      <c r="M95" s="212"/>
      <c r="N95" s="213"/>
      <c r="O95" s="213"/>
      <c r="P95" s="214">
        <f>P96+P105+P131+P243+P284</f>
        <v>0</v>
      </c>
      <c r="Q95" s="213"/>
      <c r="R95" s="214">
        <f>R96+R105+R131+R243+R284</f>
        <v>1.2810251400000001</v>
      </c>
      <c r="S95" s="213"/>
      <c r="T95" s="215">
        <f>T96+T105+T131+T243+T284</f>
        <v>3.9566115000000002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6" t="s">
        <v>81</v>
      </c>
      <c r="AT95" s="217" t="s">
        <v>72</v>
      </c>
      <c r="AU95" s="217" t="s">
        <v>73</v>
      </c>
      <c r="AY95" s="216" t="s">
        <v>151</v>
      </c>
      <c r="BK95" s="218">
        <f>BK96+BK105+BK131+BK243+BK284</f>
        <v>0</v>
      </c>
    </row>
    <row r="96" s="12" customFormat="1" ht="22.8" customHeight="1">
      <c r="A96" s="12"/>
      <c r="B96" s="205"/>
      <c r="C96" s="206"/>
      <c r="D96" s="207" t="s">
        <v>72</v>
      </c>
      <c r="E96" s="219" t="s">
        <v>152</v>
      </c>
      <c r="F96" s="219" t="s">
        <v>153</v>
      </c>
      <c r="G96" s="206"/>
      <c r="H96" s="206"/>
      <c r="I96" s="209"/>
      <c r="J96" s="220">
        <f>BK96</f>
        <v>0</v>
      </c>
      <c r="K96" s="206"/>
      <c r="L96" s="211"/>
      <c r="M96" s="212"/>
      <c r="N96" s="213"/>
      <c r="O96" s="213"/>
      <c r="P96" s="214">
        <f>SUM(P97:P104)</f>
        <v>0</v>
      </c>
      <c r="Q96" s="213"/>
      <c r="R96" s="214">
        <f>SUM(R97:R104)</f>
        <v>0.72299000000000002</v>
      </c>
      <c r="S96" s="213"/>
      <c r="T96" s="215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6" t="s">
        <v>81</v>
      </c>
      <c r="AT96" s="217" t="s">
        <v>72</v>
      </c>
      <c r="AU96" s="217" t="s">
        <v>81</v>
      </c>
      <c r="AY96" s="216" t="s">
        <v>151</v>
      </c>
      <c r="BK96" s="218">
        <f>SUM(BK97:BK104)</f>
        <v>0</v>
      </c>
    </row>
    <row r="97" s="2" customFormat="1" ht="21.75" customHeight="1">
      <c r="A97" s="41"/>
      <c r="B97" s="42"/>
      <c r="C97" s="221" t="s">
        <v>81</v>
      </c>
      <c r="D97" s="221" t="s">
        <v>154</v>
      </c>
      <c r="E97" s="222" t="s">
        <v>1307</v>
      </c>
      <c r="F97" s="223" t="s">
        <v>1308</v>
      </c>
      <c r="G97" s="224" t="s">
        <v>157</v>
      </c>
      <c r="H97" s="225">
        <v>5</v>
      </c>
      <c r="I97" s="226"/>
      <c r="J97" s="227">
        <f>ROUND(I97*H97,2)</f>
        <v>0</v>
      </c>
      <c r="K97" s="223" t="s">
        <v>158</v>
      </c>
      <c r="L97" s="47"/>
      <c r="M97" s="228" t="s">
        <v>21</v>
      </c>
      <c r="N97" s="229" t="s">
        <v>44</v>
      </c>
      <c r="O97" s="87"/>
      <c r="P97" s="230">
        <f>O97*H97</f>
        <v>0</v>
      </c>
      <c r="Q97" s="230">
        <v>0.048430000000000001</v>
      </c>
      <c r="R97" s="230">
        <f>Q97*H97</f>
        <v>0.24215</v>
      </c>
      <c r="S97" s="230">
        <v>0</v>
      </c>
      <c r="T97" s="231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32" t="s">
        <v>159</v>
      </c>
      <c r="AT97" s="232" t="s">
        <v>154</v>
      </c>
      <c r="AU97" s="232" t="s">
        <v>83</v>
      </c>
      <c r="AY97" s="19" t="s">
        <v>151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19" t="s">
        <v>81</v>
      </c>
      <c r="BK97" s="233">
        <f>ROUND(I97*H97,2)</f>
        <v>0</v>
      </c>
      <c r="BL97" s="19" t="s">
        <v>159</v>
      </c>
      <c r="BM97" s="232" t="s">
        <v>2460</v>
      </c>
    </row>
    <row r="98" s="2" customFormat="1">
      <c r="A98" s="41"/>
      <c r="B98" s="42"/>
      <c r="C98" s="43"/>
      <c r="D98" s="234" t="s">
        <v>161</v>
      </c>
      <c r="E98" s="43"/>
      <c r="F98" s="235" t="s">
        <v>1310</v>
      </c>
      <c r="G98" s="43"/>
      <c r="H98" s="43"/>
      <c r="I98" s="139"/>
      <c r="J98" s="43"/>
      <c r="K98" s="43"/>
      <c r="L98" s="47"/>
      <c r="M98" s="236"/>
      <c r="N98" s="237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161</v>
      </c>
      <c r="AU98" s="19" t="s">
        <v>83</v>
      </c>
    </row>
    <row r="99" s="13" customFormat="1">
      <c r="A99" s="13"/>
      <c r="B99" s="238"/>
      <c r="C99" s="239"/>
      <c r="D99" s="234" t="s">
        <v>163</v>
      </c>
      <c r="E99" s="240" t="s">
        <v>21</v>
      </c>
      <c r="F99" s="241" t="s">
        <v>2461</v>
      </c>
      <c r="G99" s="239"/>
      <c r="H99" s="242">
        <v>5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8" t="s">
        <v>163</v>
      </c>
      <c r="AU99" s="248" t="s">
        <v>83</v>
      </c>
      <c r="AV99" s="13" t="s">
        <v>83</v>
      </c>
      <c r="AW99" s="13" t="s">
        <v>35</v>
      </c>
      <c r="AX99" s="13" t="s">
        <v>73</v>
      </c>
      <c r="AY99" s="248" t="s">
        <v>151</v>
      </c>
    </row>
    <row r="100" s="14" customFormat="1">
      <c r="A100" s="14"/>
      <c r="B100" s="249"/>
      <c r="C100" s="250"/>
      <c r="D100" s="234" t="s">
        <v>163</v>
      </c>
      <c r="E100" s="251" t="s">
        <v>21</v>
      </c>
      <c r="F100" s="252" t="s">
        <v>177</v>
      </c>
      <c r="G100" s="250"/>
      <c r="H100" s="253">
        <v>5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9" t="s">
        <v>163</v>
      </c>
      <c r="AU100" s="259" t="s">
        <v>83</v>
      </c>
      <c r="AV100" s="14" t="s">
        <v>159</v>
      </c>
      <c r="AW100" s="14" t="s">
        <v>35</v>
      </c>
      <c r="AX100" s="14" t="s">
        <v>81</v>
      </c>
      <c r="AY100" s="259" t="s">
        <v>151</v>
      </c>
    </row>
    <row r="101" s="2" customFormat="1" ht="21.75" customHeight="1">
      <c r="A101" s="41"/>
      <c r="B101" s="42"/>
      <c r="C101" s="221" t="s">
        <v>83</v>
      </c>
      <c r="D101" s="221" t="s">
        <v>154</v>
      </c>
      <c r="E101" s="222" t="s">
        <v>155</v>
      </c>
      <c r="F101" s="223" t="s">
        <v>156</v>
      </c>
      <c r="G101" s="224" t="s">
        <v>157</v>
      </c>
      <c r="H101" s="225">
        <v>4</v>
      </c>
      <c r="I101" s="226"/>
      <c r="J101" s="227">
        <f>ROUND(I101*H101,2)</f>
        <v>0</v>
      </c>
      <c r="K101" s="223" t="s">
        <v>158</v>
      </c>
      <c r="L101" s="47"/>
      <c r="M101" s="228" t="s">
        <v>21</v>
      </c>
      <c r="N101" s="229" t="s">
        <v>44</v>
      </c>
      <c r="O101" s="87"/>
      <c r="P101" s="230">
        <f>O101*H101</f>
        <v>0</v>
      </c>
      <c r="Q101" s="230">
        <v>0.12021</v>
      </c>
      <c r="R101" s="230">
        <f>Q101*H101</f>
        <v>0.48083999999999999</v>
      </c>
      <c r="S101" s="230">
        <v>0</v>
      </c>
      <c r="T101" s="231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32" t="s">
        <v>159</v>
      </c>
      <c r="AT101" s="232" t="s">
        <v>154</v>
      </c>
      <c r="AU101" s="232" t="s">
        <v>83</v>
      </c>
      <c r="AY101" s="19" t="s">
        <v>151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19" t="s">
        <v>81</v>
      </c>
      <c r="BK101" s="233">
        <f>ROUND(I101*H101,2)</f>
        <v>0</v>
      </c>
      <c r="BL101" s="19" t="s">
        <v>159</v>
      </c>
      <c r="BM101" s="232" t="s">
        <v>2462</v>
      </c>
    </row>
    <row r="102" s="2" customFormat="1">
      <c r="A102" s="41"/>
      <c r="B102" s="42"/>
      <c r="C102" s="43"/>
      <c r="D102" s="234" t="s">
        <v>161</v>
      </c>
      <c r="E102" s="43"/>
      <c r="F102" s="235" t="s">
        <v>162</v>
      </c>
      <c r="G102" s="43"/>
      <c r="H102" s="43"/>
      <c r="I102" s="139"/>
      <c r="J102" s="43"/>
      <c r="K102" s="43"/>
      <c r="L102" s="47"/>
      <c r="M102" s="236"/>
      <c r="N102" s="237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161</v>
      </c>
      <c r="AU102" s="19" t="s">
        <v>83</v>
      </c>
    </row>
    <row r="103" s="13" customFormat="1">
      <c r="A103" s="13"/>
      <c r="B103" s="238"/>
      <c r="C103" s="239"/>
      <c r="D103" s="234" t="s">
        <v>163</v>
      </c>
      <c r="E103" s="240" t="s">
        <v>21</v>
      </c>
      <c r="F103" s="241" t="s">
        <v>1317</v>
      </c>
      <c r="G103" s="239"/>
      <c r="H103" s="242">
        <v>4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163</v>
      </c>
      <c r="AU103" s="248" t="s">
        <v>83</v>
      </c>
      <c r="AV103" s="13" t="s">
        <v>83</v>
      </c>
      <c r="AW103" s="13" t="s">
        <v>35</v>
      </c>
      <c r="AX103" s="13" t="s">
        <v>73</v>
      </c>
      <c r="AY103" s="248" t="s">
        <v>151</v>
      </c>
    </row>
    <row r="104" s="14" customFormat="1">
      <c r="A104" s="14"/>
      <c r="B104" s="249"/>
      <c r="C104" s="250"/>
      <c r="D104" s="234" t="s">
        <v>163</v>
      </c>
      <c r="E104" s="251" t="s">
        <v>21</v>
      </c>
      <c r="F104" s="252" t="s">
        <v>177</v>
      </c>
      <c r="G104" s="250"/>
      <c r="H104" s="253">
        <v>4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163</v>
      </c>
      <c r="AU104" s="259" t="s">
        <v>83</v>
      </c>
      <c r="AV104" s="14" t="s">
        <v>159</v>
      </c>
      <c r="AW104" s="14" t="s">
        <v>35</v>
      </c>
      <c r="AX104" s="14" t="s">
        <v>81</v>
      </c>
      <c r="AY104" s="259" t="s">
        <v>151</v>
      </c>
    </row>
    <row r="105" s="12" customFormat="1" ht="22.8" customHeight="1">
      <c r="A105" s="12"/>
      <c r="B105" s="205"/>
      <c r="C105" s="206"/>
      <c r="D105" s="207" t="s">
        <v>72</v>
      </c>
      <c r="E105" s="219" t="s">
        <v>165</v>
      </c>
      <c r="F105" s="219" t="s">
        <v>166</v>
      </c>
      <c r="G105" s="206"/>
      <c r="H105" s="206"/>
      <c r="I105" s="209"/>
      <c r="J105" s="220">
        <f>BK105</f>
        <v>0</v>
      </c>
      <c r="K105" s="206"/>
      <c r="L105" s="211"/>
      <c r="M105" s="212"/>
      <c r="N105" s="213"/>
      <c r="O105" s="213"/>
      <c r="P105" s="214">
        <f>SUM(P106:P130)</f>
        <v>0</v>
      </c>
      <c r="Q105" s="213"/>
      <c r="R105" s="214">
        <f>SUM(R106:R130)</f>
        <v>0.54920104000000003</v>
      </c>
      <c r="S105" s="213"/>
      <c r="T105" s="215">
        <f>SUM(T106:T130)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6" t="s">
        <v>81</v>
      </c>
      <c r="AT105" s="217" t="s">
        <v>72</v>
      </c>
      <c r="AU105" s="217" t="s">
        <v>81</v>
      </c>
      <c r="AY105" s="216" t="s">
        <v>151</v>
      </c>
      <c r="BK105" s="218">
        <f>SUM(BK106:BK130)</f>
        <v>0</v>
      </c>
    </row>
    <row r="106" s="2" customFormat="1" ht="21.75" customHeight="1">
      <c r="A106" s="41"/>
      <c r="B106" s="42"/>
      <c r="C106" s="221" t="s">
        <v>152</v>
      </c>
      <c r="D106" s="221" t="s">
        <v>154</v>
      </c>
      <c r="E106" s="222" t="s">
        <v>1328</v>
      </c>
      <c r="F106" s="223" t="s">
        <v>1329</v>
      </c>
      <c r="G106" s="224" t="s">
        <v>157</v>
      </c>
      <c r="H106" s="225">
        <v>5</v>
      </c>
      <c r="I106" s="226"/>
      <c r="J106" s="227">
        <f>ROUND(I106*H106,2)</f>
        <v>0</v>
      </c>
      <c r="K106" s="223" t="s">
        <v>158</v>
      </c>
      <c r="L106" s="47"/>
      <c r="M106" s="228" t="s">
        <v>21</v>
      </c>
      <c r="N106" s="229" t="s">
        <v>44</v>
      </c>
      <c r="O106" s="87"/>
      <c r="P106" s="230">
        <f>O106*H106</f>
        <v>0</v>
      </c>
      <c r="Q106" s="230">
        <v>0.0035000000000000001</v>
      </c>
      <c r="R106" s="230">
        <f>Q106*H106</f>
        <v>0.017500000000000002</v>
      </c>
      <c r="S106" s="230">
        <v>0</v>
      </c>
      <c r="T106" s="231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32" t="s">
        <v>159</v>
      </c>
      <c r="AT106" s="232" t="s">
        <v>154</v>
      </c>
      <c r="AU106" s="232" t="s">
        <v>83</v>
      </c>
      <c r="AY106" s="19" t="s">
        <v>151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19" t="s">
        <v>81</v>
      </c>
      <c r="BK106" s="233">
        <f>ROUND(I106*H106,2)</f>
        <v>0</v>
      </c>
      <c r="BL106" s="19" t="s">
        <v>159</v>
      </c>
      <c r="BM106" s="232" t="s">
        <v>2463</v>
      </c>
    </row>
    <row r="107" s="2" customFormat="1">
      <c r="A107" s="41"/>
      <c r="B107" s="42"/>
      <c r="C107" s="43"/>
      <c r="D107" s="234" t="s">
        <v>161</v>
      </c>
      <c r="E107" s="43"/>
      <c r="F107" s="235" t="s">
        <v>1331</v>
      </c>
      <c r="G107" s="43"/>
      <c r="H107" s="43"/>
      <c r="I107" s="139"/>
      <c r="J107" s="43"/>
      <c r="K107" s="43"/>
      <c r="L107" s="47"/>
      <c r="M107" s="236"/>
      <c r="N107" s="237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161</v>
      </c>
      <c r="AU107" s="19" t="s">
        <v>83</v>
      </c>
    </row>
    <row r="108" s="13" customFormat="1">
      <c r="A108" s="13"/>
      <c r="B108" s="238"/>
      <c r="C108" s="239"/>
      <c r="D108" s="234" t="s">
        <v>163</v>
      </c>
      <c r="E108" s="240" t="s">
        <v>21</v>
      </c>
      <c r="F108" s="241" t="s">
        <v>2461</v>
      </c>
      <c r="G108" s="239"/>
      <c r="H108" s="242">
        <v>5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8" t="s">
        <v>163</v>
      </c>
      <c r="AU108" s="248" t="s">
        <v>83</v>
      </c>
      <c r="AV108" s="13" t="s">
        <v>83</v>
      </c>
      <c r="AW108" s="13" t="s">
        <v>35</v>
      </c>
      <c r="AX108" s="13" t="s">
        <v>81</v>
      </c>
      <c r="AY108" s="248" t="s">
        <v>151</v>
      </c>
    </row>
    <row r="109" s="2" customFormat="1" ht="21.75" customHeight="1">
      <c r="A109" s="41"/>
      <c r="B109" s="42"/>
      <c r="C109" s="221" t="s">
        <v>159</v>
      </c>
      <c r="D109" s="221" t="s">
        <v>154</v>
      </c>
      <c r="E109" s="222" t="s">
        <v>167</v>
      </c>
      <c r="F109" s="223" t="s">
        <v>168</v>
      </c>
      <c r="G109" s="224" t="s">
        <v>157</v>
      </c>
      <c r="H109" s="225">
        <v>4</v>
      </c>
      <c r="I109" s="226"/>
      <c r="J109" s="227">
        <f>ROUND(I109*H109,2)</f>
        <v>0</v>
      </c>
      <c r="K109" s="223" t="s">
        <v>158</v>
      </c>
      <c r="L109" s="47"/>
      <c r="M109" s="228" t="s">
        <v>21</v>
      </c>
      <c r="N109" s="229" t="s">
        <v>44</v>
      </c>
      <c r="O109" s="87"/>
      <c r="P109" s="230">
        <f>O109*H109</f>
        <v>0</v>
      </c>
      <c r="Q109" s="230">
        <v>0.0097000000000000003</v>
      </c>
      <c r="R109" s="230">
        <f>Q109*H109</f>
        <v>0.038800000000000001</v>
      </c>
      <c r="S109" s="230">
        <v>0</v>
      </c>
      <c r="T109" s="231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32" t="s">
        <v>159</v>
      </c>
      <c r="AT109" s="232" t="s">
        <v>154</v>
      </c>
      <c r="AU109" s="232" t="s">
        <v>83</v>
      </c>
      <c r="AY109" s="19" t="s">
        <v>151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19" t="s">
        <v>81</v>
      </c>
      <c r="BK109" s="233">
        <f>ROUND(I109*H109,2)</f>
        <v>0</v>
      </c>
      <c r="BL109" s="19" t="s">
        <v>159</v>
      </c>
      <c r="BM109" s="232" t="s">
        <v>2464</v>
      </c>
    </row>
    <row r="110" s="2" customFormat="1">
      <c r="A110" s="41"/>
      <c r="B110" s="42"/>
      <c r="C110" s="43"/>
      <c r="D110" s="234" t="s">
        <v>161</v>
      </c>
      <c r="E110" s="43"/>
      <c r="F110" s="235" t="s">
        <v>170</v>
      </c>
      <c r="G110" s="43"/>
      <c r="H110" s="43"/>
      <c r="I110" s="139"/>
      <c r="J110" s="43"/>
      <c r="K110" s="43"/>
      <c r="L110" s="47"/>
      <c r="M110" s="236"/>
      <c r="N110" s="237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161</v>
      </c>
      <c r="AU110" s="19" t="s">
        <v>83</v>
      </c>
    </row>
    <row r="111" s="13" customFormat="1">
      <c r="A111" s="13"/>
      <c r="B111" s="238"/>
      <c r="C111" s="239"/>
      <c r="D111" s="234" t="s">
        <v>163</v>
      </c>
      <c r="E111" s="240" t="s">
        <v>21</v>
      </c>
      <c r="F111" s="241" t="s">
        <v>1317</v>
      </c>
      <c r="G111" s="239"/>
      <c r="H111" s="242">
        <v>4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8" t="s">
        <v>163</v>
      </c>
      <c r="AU111" s="248" t="s">
        <v>83</v>
      </c>
      <c r="AV111" s="13" t="s">
        <v>83</v>
      </c>
      <c r="AW111" s="13" t="s">
        <v>35</v>
      </c>
      <c r="AX111" s="13" t="s">
        <v>81</v>
      </c>
      <c r="AY111" s="248" t="s">
        <v>151</v>
      </c>
    </row>
    <row r="112" s="2" customFormat="1" ht="21.75" customHeight="1">
      <c r="A112" s="41"/>
      <c r="B112" s="42"/>
      <c r="C112" s="221" t="s">
        <v>185</v>
      </c>
      <c r="D112" s="221" t="s">
        <v>154</v>
      </c>
      <c r="E112" s="222" t="s">
        <v>1338</v>
      </c>
      <c r="F112" s="223" t="s">
        <v>1339</v>
      </c>
      <c r="G112" s="224" t="s">
        <v>173</v>
      </c>
      <c r="H112" s="225">
        <v>0.075999999999999998</v>
      </c>
      <c r="I112" s="226"/>
      <c r="J112" s="227">
        <f>ROUND(I112*H112,2)</f>
        <v>0</v>
      </c>
      <c r="K112" s="223" t="s">
        <v>158</v>
      </c>
      <c r="L112" s="47"/>
      <c r="M112" s="228" t="s">
        <v>21</v>
      </c>
      <c r="N112" s="229" t="s">
        <v>44</v>
      </c>
      <c r="O112" s="87"/>
      <c r="P112" s="230">
        <f>O112*H112</f>
        <v>0</v>
      </c>
      <c r="Q112" s="230">
        <v>2.2563399999999998</v>
      </c>
      <c r="R112" s="230">
        <f>Q112*H112</f>
        <v>0.17148183999999997</v>
      </c>
      <c r="S112" s="230">
        <v>0</v>
      </c>
      <c r="T112" s="231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32" t="s">
        <v>159</v>
      </c>
      <c r="AT112" s="232" t="s">
        <v>154</v>
      </c>
      <c r="AU112" s="232" t="s">
        <v>83</v>
      </c>
      <c r="AY112" s="19" t="s">
        <v>151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19" t="s">
        <v>81</v>
      </c>
      <c r="BK112" s="233">
        <f>ROUND(I112*H112,2)</f>
        <v>0</v>
      </c>
      <c r="BL112" s="19" t="s">
        <v>159</v>
      </c>
      <c r="BM112" s="232" t="s">
        <v>2465</v>
      </c>
    </row>
    <row r="113" s="2" customFormat="1">
      <c r="A113" s="41"/>
      <c r="B113" s="42"/>
      <c r="C113" s="43"/>
      <c r="D113" s="234" t="s">
        <v>161</v>
      </c>
      <c r="E113" s="43"/>
      <c r="F113" s="235" t="s">
        <v>1341</v>
      </c>
      <c r="G113" s="43"/>
      <c r="H113" s="43"/>
      <c r="I113" s="139"/>
      <c r="J113" s="43"/>
      <c r="K113" s="43"/>
      <c r="L113" s="47"/>
      <c r="M113" s="236"/>
      <c r="N113" s="237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161</v>
      </c>
      <c r="AU113" s="19" t="s">
        <v>83</v>
      </c>
    </row>
    <row r="114" s="15" customFormat="1">
      <c r="A114" s="15"/>
      <c r="B114" s="260"/>
      <c r="C114" s="261"/>
      <c r="D114" s="234" t="s">
        <v>163</v>
      </c>
      <c r="E114" s="262" t="s">
        <v>21</v>
      </c>
      <c r="F114" s="263" t="s">
        <v>2466</v>
      </c>
      <c r="G114" s="261"/>
      <c r="H114" s="262" t="s">
        <v>21</v>
      </c>
      <c r="I114" s="264"/>
      <c r="J114" s="261"/>
      <c r="K114" s="261"/>
      <c r="L114" s="265"/>
      <c r="M114" s="266"/>
      <c r="N114" s="267"/>
      <c r="O114" s="267"/>
      <c r="P114" s="267"/>
      <c r="Q114" s="267"/>
      <c r="R114" s="267"/>
      <c r="S114" s="267"/>
      <c r="T114" s="26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9" t="s">
        <v>163</v>
      </c>
      <c r="AU114" s="269" t="s">
        <v>83</v>
      </c>
      <c r="AV114" s="15" t="s">
        <v>81</v>
      </c>
      <c r="AW114" s="15" t="s">
        <v>35</v>
      </c>
      <c r="AX114" s="15" t="s">
        <v>73</v>
      </c>
      <c r="AY114" s="269" t="s">
        <v>151</v>
      </c>
    </row>
    <row r="115" s="13" customFormat="1">
      <c r="A115" s="13"/>
      <c r="B115" s="238"/>
      <c r="C115" s="239"/>
      <c r="D115" s="234" t="s">
        <v>163</v>
      </c>
      <c r="E115" s="240" t="s">
        <v>21</v>
      </c>
      <c r="F115" s="241" t="s">
        <v>2467</v>
      </c>
      <c r="G115" s="239"/>
      <c r="H115" s="242">
        <v>0.075999999999999998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8" t="s">
        <v>163</v>
      </c>
      <c r="AU115" s="248" t="s">
        <v>83</v>
      </c>
      <c r="AV115" s="13" t="s">
        <v>83</v>
      </c>
      <c r="AW115" s="13" t="s">
        <v>35</v>
      </c>
      <c r="AX115" s="13" t="s">
        <v>73</v>
      </c>
      <c r="AY115" s="248" t="s">
        <v>151</v>
      </c>
    </row>
    <row r="116" s="14" customFormat="1">
      <c r="A116" s="14"/>
      <c r="B116" s="249"/>
      <c r="C116" s="250"/>
      <c r="D116" s="234" t="s">
        <v>163</v>
      </c>
      <c r="E116" s="251" t="s">
        <v>21</v>
      </c>
      <c r="F116" s="252" t="s">
        <v>177</v>
      </c>
      <c r="G116" s="250"/>
      <c r="H116" s="253">
        <v>0.075999999999999998</v>
      </c>
      <c r="I116" s="254"/>
      <c r="J116" s="250"/>
      <c r="K116" s="250"/>
      <c r="L116" s="255"/>
      <c r="M116" s="256"/>
      <c r="N116" s="257"/>
      <c r="O116" s="257"/>
      <c r="P116" s="257"/>
      <c r="Q116" s="257"/>
      <c r="R116" s="257"/>
      <c r="S116" s="257"/>
      <c r="T116" s="25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9" t="s">
        <v>163</v>
      </c>
      <c r="AU116" s="259" t="s">
        <v>83</v>
      </c>
      <c r="AV116" s="14" t="s">
        <v>159</v>
      </c>
      <c r="AW116" s="14" t="s">
        <v>35</v>
      </c>
      <c r="AX116" s="14" t="s">
        <v>81</v>
      </c>
      <c r="AY116" s="259" t="s">
        <v>151</v>
      </c>
    </row>
    <row r="117" s="2" customFormat="1" ht="21.75" customHeight="1">
      <c r="A117" s="41"/>
      <c r="B117" s="42"/>
      <c r="C117" s="221" t="s">
        <v>165</v>
      </c>
      <c r="D117" s="221" t="s">
        <v>154</v>
      </c>
      <c r="E117" s="222" t="s">
        <v>191</v>
      </c>
      <c r="F117" s="223" t="s">
        <v>192</v>
      </c>
      <c r="G117" s="224" t="s">
        <v>173</v>
      </c>
      <c r="H117" s="225">
        <v>0.13600000000000001</v>
      </c>
      <c r="I117" s="226"/>
      <c r="J117" s="227">
        <f>ROUND(I117*H117,2)</f>
        <v>0</v>
      </c>
      <c r="K117" s="223" t="s">
        <v>21</v>
      </c>
      <c r="L117" s="47"/>
      <c r="M117" s="228" t="s">
        <v>21</v>
      </c>
      <c r="N117" s="229" t="s">
        <v>44</v>
      </c>
      <c r="O117" s="87"/>
      <c r="P117" s="230">
        <f>O117*H117</f>
        <v>0</v>
      </c>
      <c r="Q117" s="230">
        <v>1.8</v>
      </c>
      <c r="R117" s="230">
        <f>Q117*H117</f>
        <v>0.24480000000000002</v>
      </c>
      <c r="S117" s="230">
        <v>0</v>
      </c>
      <c r="T117" s="231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32" t="s">
        <v>159</v>
      </c>
      <c r="AT117" s="232" t="s">
        <v>154</v>
      </c>
      <c r="AU117" s="232" t="s">
        <v>83</v>
      </c>
      <c r="AY117" s="19" t="s">
        <v>151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19" t="s">
        <v>81</v>
      </c>
      <c r="BK117" s="233">
        <f>ROUND(I117*H117,2)</f>
        <v>0</v>
      </c>
      <c r="BL117" s="19" t="s">
        <v>159</v>
      </c>
      <c r="BM117" s="232" t="s">
        <v>2468</v>
      </c>
    </row>
    <row r="118" s="2" customFormat="1">
      <c r="A118" s="41"/>
      <c r="B118" s="42"/>
      <c r="C118" s="43"/>
      <c r="D118" s="234" t="s">
        <v>161</v>
      </c>
      <c r="E118" s="43"/>
      <c r="F118" s="235" t="s">
        <v>194</v>
      </c>
      <c r="G118" s="43"/>
      <c r="H118" s="43"/>
      <c r="I118" s="139"/>
      <c r="J118" s="43"/>
      <c r="K118" s="43"/>
      <c r="L118" s="47"/>
      <c r="M118" s="236"/>
      <c r="N118" s="237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161</v>
      </c>
      <c r="AU118" s="19" t="s">
        <v>83</v>
      </c>
    </row>
    <row r="119" s="15" customFormat="1">
      <c r="A119" s="15"/>
      <c r="B119" s="260"/>
      <c r="C119" s="261"/>
      <c r="D119" s="234" t="s">
        <v>163</v>
      </c>
      <c r="E119" s="262" t="s">
        <v>21</v>
      </c>
      <c r="F119" s="263" t="s">
        <v>2466</v>
      </c>
      <c r="G119" s="261"/>
      <c r="H119" s="262" t="s">
        <v>21</v>
      </c>
      <c r="I119" s="264"/>
      <c r="J119" s="261"/>
      <c r="K119" s="261"/>
      <c r="L119" s="265"/>
      <c r="M119" s="266"/>
      <c r="N119" s="267"/>
      <c r="O119" s="267"/>
      <c r="P119" s="267"/>
      <c r="Q119" s="267"/>
      <c r="R119" s="267"/>
      <c r="S119" s="267"/>
      <c r="T119" s="268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9" t="s">
        <v>163</v>
      </c>
      <c r="AU119" s="269" t="s">
        <v>83</v>
      </c>
      <c r="AV119" s="15" t="s">
        <v>81</v>
      </c>
      <c r="AW119" s="15" t="s">
        <v>35</v>
      </c>
      <c r="AX119" s="15" t="s">
        <v>73</v>
      </c>
      <c r="AY119" s="269" t="s">
        <v>151</v>
      </c>
    </row>
    <row r="120" s="13" customFormat="1">
      <c r="A120" s="13"/>
      <c r="B120" s="238"/>
      <c r="C120" s="239"/>
      <c r="D120" s="234" t="s">
        <v>163</v>
      </c>
      <c r="E120" s="240" t="s">
        <v>21</v>
      </c>
      <c r="F120" s="241" t="s">
        <v>2467</v>
      </c>
      <c r="G120" s="239"/>
      <c r="H120" s="242">
        <v>0.075999999999999998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163</v>
      </c>
      <c r="AU120" s="248" t="s">
        <v>83</v>
      </c>
      <c r="AV120" s="13" t="s">
        <v>83</v>
      </c>
      <c r="AW120" s="13" t="s">
        <v>35</v>
      </c>
      <c r="AX120" s="13" t="s">
        <v>73</v>
      </c>
      <c r="AY120" s="248" t="s">
        <v>151</v>
      </c>
    </row>
    <row r="121" s="15" customFormat="1">
      <c r="A121" s="15"/>
      <c r="B121" s="260"/>
      <c r="C121" s="261"/>
      <c r="D121" s="234" t="s">
        <v>163</v>
      </c>
      <c r="E121" s="262" t="s">
        <v>21</v>
      </c>
      <c r="F121" s="263" t="s">
        <v>2469</v>
      </c>
      <c r="G121" s="261"/>
      <c r="H121" s="262" t="s">
        <v>21</v>
      </c>
      <c r="I121" s="264"/>
      <c r="J121" s="261"/>
      <c r="K121" s="261"/>
      <c r="L121" s="265"/>
      <c r="M121" s="266"/>
      <c r="N121" s="267"/>
      <c r="O121" s="267"/>
      <c r="P121" s="267"/>
      <c r="Q121" s="267"/>
      <c r="R121" s="267"/>
      <c r="S121" s="267"/>
      <c r="T121" s="268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9" t="s">
        <v>163</v>
      </c>
      <c r="AU121" s="269" t="s">
        <v>83</v>
      </c>
      <c r="AV121" s="15" t="s">
        <v>81</v>
      </c>
      <c r="AW121" s="15" t="s">
        <v>35</v>
      </c>
      <c r="AX121" s="15" t="s">
        <v>73</v>
      </c>
      <c r="AY121" s="269" t="s">
        <v>151</v>
      </c>
    </row>
    <row r="122" s="13" customFormat="1">
      <c r="A122" s="13"/>
      <c r="B122" s="238"/>
      <c r="C122" s="239"/>
      <c r="D122" s="234" t="s">
        <v>163</v>
      </c>
      <c r="E122" s="240" t="s">
        <v>21</v>
      </c>
      <c r="F122" s="241" t="s">
        <v>2470</v>
      </c>
      <c r="G122" s="239"/>
      <c r="H122" s="242">
        <v>0.059999999999999998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163</v>
      </c>
      <c r="AU122" s="248" t="s">
        <v>83</v>
      </c>
      <c r="AV122" s="13" t="s">
        <v>83</v>
      </c>
      <c r="AW122" s="13" t="s">
        <v>35</v>
      </c>
      <c r="AX122" s="13" t="s">
        <v>73</v>
      </c>
      <c r="AY122" s="248" t="s">
        <v>151</v>
      </c>
    </row>
    <row r="123" s="14" customFormat="1">
      <c r="A123" s="14"/>
      <c r="B123" s="249"/>
      <c r="C123" s="250"/>
      <c r="D123" s="234" t="s">
        <v>163</v>
      </c>
      <c r="E123" s="251" t="s">
        <v>21</v>
      </c>
      <c r="F123" s="252" t="s">
        <v>177</v>
      </c>
      <c r="G123" s="250"/>
      <c r="H123" s="253">
        <v>0.13600000000000001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9" t="s">
        <v>163</v>
      </c>
      <c r="AU123" s="259" t="s">
        <v>83</v>
      </c>
      <c r="AV123" s="14" t="s">
        <v>159</v>
      </c>
      <c r="AW123" s="14" t="s">
        <v>35</v>
      </c>
      <c r="AX123" s="14" t="s">
        <v>81</v>
      </c>
      <c r="AY123" s="259" t="s">
        <v>151</v>
      </c>
    </row>
    <row r="124" s="2" customFormat="1" ht="16.5" customHeight="1">
      <c r="A124" s="41"/>
      <c r="B124" s="42"/>
      <c r="C124" s="221" t="s">
        <v>198</v>
      </c>
      <c r="D124" s="221" t="s">
        <v>154</v>
      </c>
      <c r="E124" s="222" t="s">
        <v>741</v>
      </c>
      <c r="F124" s="223" t="s">
        <v>742</v>
      </c>
      <c r="G124" s="224" t="s">
        <v>180</v>
      </c>
      <c r="H124" s="225">
        <v>0.71999999999999997</v>
      </c>
      <c r="I124" s="226"/>
      <c r="J124" s="227">
        <f>ROUND(I124*H124,2)</f>
        <v>0</v>
      </c>
      <c r="K124" s="223" t="s">
        <v>21</v>
      </c>
      <c r="L124" s="47"/>
      <c r="M124" s="228" t="s">
        <v>21</v>
      </c>
      <c r="N124" s="229" t="s">
        <v>44</v>
      </c>
      <c r="O124" s="87"/>
      <c r="P124" s="230">
        <f>O124*H124</f>
        <v>0</v>
      </c>
      <c r="Q124" s="230">
        <v>0.067360000000000003</v>
      </c>
      <c r="R124" s="230">
        <f>Q124*H124</f>
        <v>0.048499199999999999</v>
      </c>
      <c r="S124" s="230">
        <v>0</v>
      </c>
      <c r="T124" s="231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32" t="s">
        <v>159</v>
      </c>
      <c r="AT124" s="232" t="s">
        <v>154</v>
      </c>
      <c r="AU124" s="232" t="s">
        <v>83</v>
      </c>
      <c r="AY124" s="19" t="s">
        <v>151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9" t="s">
        <v>81</v>
      </c>
      <c r="BK124" s="233">
        <f>ROUND(I124*H124,2)</f>
        <v>0</v>
      </c>
      <c r="BL124" s="19" t="s">
        <v>159</v>
      </c>
      <c r="BM124" s="232" t="s">
        <v>2471</v>
      </c>
    </row>
    <row r="125" s="2" customFormat="1">
      <c r="A125" s="41"/>
      <c r="B125" s="42"/>
      <c r="C125" s="43"/>
      <c r="D125" s="234" t="s">
        <v>161</v>
      </c>
      <c r="E125" s="43"/>
      <c r="F125" s="235" t="s">
        <v>744</v>
      </c>
      <c r="G125" s="43"/>
      <c r="H125" s="43"/>
      <c r="I125" s="139"/>
      <c r="J125" s="43"/>
      <c r="K125" s="43"/>
      <c r="L125" s="47"/>
      <c r="M125" s="236"/>
      <c r="N125" s="237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161</v>
      </c>
      <c r="AU125" s="19" t="s">
        <v>83</v>
      </c>
    </row>
    <row r="126" s="13" customFormat="1">
      <c r="A126" s="13"/>
      <c r="B126" s="238"/>
      <c r="C126" s="239"/>
      <c r="D126" s="234" t="s">
        <v>163</v>
      </c>
      <c r="E126" s="240" t="s">
        <v>21</v>
      </c>
      <c r="F126" s="241" t="s">
        <v>2472</v>
      </c>
      <c r="G126" s="239"/>
      <c r="H126" s="242">
        <v>0.71999999999999997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163</v>
      </c>
      <c r="AU126" s="248" t="s">
        <v>83</v>
      </c>
      <c r="AV126" s="13" t="s">
        <v>83</v>
      </c>
      <c r="AW126" s="13" t="s">
        <v>35</v>
      </c>
      <c r="AX126" s="13" t="s">
        <v>81</v>
      </c>
      <c r="AY126" s="248" t="s">
        <v>151</v>
      </c>
    </row>
    <row r="127" s="2" customFormat="1" ht="16.5" customHeight="1">
      <c r="A127" s="41"/>
      <c r="B127" s="42"/>
      <c r="C127" s="281" t="s">
        <v>204</v>
      </c>
      <c r="D127" s="281" t="s">
        <v>407</v>
      </c>
      <c r="E127" s="282" t="s">
        <v>736</v>
      </c>
      <c r="F127" s="283" t="s">
        <v>737</v>
      </c>
      <c r="G127" s="284" t="s">
        <v>157</v>
      </c>
      <c r="H127" s="285">
        <v>14.800000000000001</v>
      </c>
      <c r="I127" s="286"/>
      <c r="J127" s="287">
        <f>ROUND(I127*H127,2)</f>
        <v>0</v>
      </c>
      <c r="K127" s="283" t="s">
        <v>158</v>
      </c>
      <c r="L127" s="288"/>
      <c r="M127" s="289" t="s">
        <v>21</v>
      </c>
      <c r="N127" s="290" t="s">
        <v>44</v>
      </c>
      <c r="O127" s="87"/>
      <c r="P127" s="230">
        <f>O127*H127</f>
        <v>0</v>
      </c>
      <c r="Q127" s="230">
        <v>0.0019</v>
      </c>
      <c r="R127" s="230">
        <f>Q127*H127</f>
        <v>0.028120000000000003</v>
      </c>
      <c r="S127" s="230">
        <v>0</v>
      </c>
      <c r="T127" s="231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32" t="s">
        <v>204</v>
      </c>
      <c r="AT127" s="232" t="s">
        <v>407</v>
      </c>
      <c r="AU127" s="232" t="s">
        <v>83</v>
      </c>
      <c r="AY127" s="19" t="s">
        <v>151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9" t="s">
        <v>81</v>
      </c>
      <c r="BK127" s="233">
        <f>ROUND(I127*H127,2)</f>
        <v>0</v>
      </c>
      <c r="BL127" s="19" t="s">
        <v>159</v>
      </c>
      <c r="BM127" s="232" t="s">
        <v>2473</v>
      </c>
    </row>
    <row r="128" s="2" customFormat="1">
      <c r="A128" s="41"/>
      <c r="B128" s="42"/>
      <c r="C128" s="43"/>
      <c r="D128" s="234" t="s">
        <v>161</v>
      </c>
      <c r="E128" s="43"/>
      <c r="F128" s="235" t="s">
        <v>737</v>
      </c>
      <c r="G128" s="43"/>
      <c r="H128" s="43"/>
      <c r="I128" s="139"/>
      <c r="J128" s="43"/>
      <c r="K128" s="43"/>
      <c r="L128" s="47"/>
      <c r="M128" s="236"/>
      <c r="N128" s="237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161</v>
      </c>
      <c r="AU128" s="19" t="s">
        <v>83</v>
      </c>
    </row>
    <row r="129" s="15" customFormat="1">
      <c r="A129" s="15"/>
      <c r="B129" s="260"/>
      <c r="C129" s="261"/>
      <c r="D129" s="234" t="s">
        <v>163</v>
      </c>
      <c r="E129" s="262" t="s">
        <v>21</v>
      </c>
      <c r="F129" s="263" t="s">
        <v>739</v>
      </c>
      <c r="G129" s="261"/>
      <c r="H129" s="262" t="s">
        <v>21</v>
      </c>
      <c r="I129" s="264"/>
      <c r="J129" s="261"/>
      <c r="K129" s="261"/>
      <c r="L129" s="265"/>
      <c r="M129" s="266"/>
      <c r="N129" s="267"/>
      <c r="O129" s="267"/>
      <c r="P129" s="267"/>
      <c r="Q129" s="267"/>
      <c r="R129" s="267"/>
      <c r="S129" s="267"/>
      <c r="T129" s="26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9" t="s">
        <v>163</v>
      </c>
      <c r="AU129" s="269" t="s">
        <v>83</v>
      </c>
      <c r="AV129" s="15" t="s">
        <v>81</v>
      </c>
      <c r="AW129" s="15" t="s">
        <v>35</v>
      </c>
      <c r="AX129" s="15" t="s">
        <v>73</v>
      </c>
      <c r="AY129" s="269" t="s">
        <v>151</v>
      </c>
    </row>
    <row r="130" s="13" customFormat="1">
      <c r="A130" s="13"/>
      <c r="B130" s="238"/>
      <c r="C130" s="239"/>
      <c r="D130" s="234" t="s">
        <v>163</v>
      </c>
      <c r="E130" s="240" t="s">
        <v>21</v>
      </c>
      <c r="F130" s="241" t="s">
        <v>2474</v>
      </c>
      <c r="G130" s="239"/>
      <c r="H130" s="242">
        <v>14.800000000000001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163</v>
      </c>
      <c r="AU130" s="248" t="s">
        <v>83</v>
      </c>
      <c r="AV130" s="13" t="s">
        <v>83</v>
      </c>
      <c r="AW130" s="13" t="s">
        <v>35</v>
      </c>
      <c r="AX130" s="13" t="s">
        <v>81</v>
      </c>
      <c r="AY130" s="248" t="s">
        <v>151</v>
      </c>
    </row>
    <row r="131" s="12" customFormat="1" ht="22.8" customHeight="1">
      <c r="A131" s="12"/>
      <c r="B131" s="205"/>
      <c r="C131" s="206"/>
      <c r="D131" s="207" t="s">
        <v>72</v>
      </c>
      <c r="E131" s="219" t="s">
        <v>196</v>
      </c>
      <c r="F131" s="219" t="s">
        <v>197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SUM(P132:P242)</f>
        <v>0</v>
      </c>
      <c r="Q131" s="213"/>
      <c r="R131" s="214">
        <f>SUM(R132:R242)</f>
        <v>0.0088340999999999992</v>
      </c>
      <c r="S131" s="213"/>
      <c r="T131" s="215">
        <f>SUM(T132:T242)</f>
        <v>3.9066115000000003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81</v>
      </c>
      <c r="AT131" s="217" t="s">
        <v>72</v>
      </c>
      <c r="AU131" s="217" t="s">
        <v>81</v>
      </c>
      <c r="AY131" s="216" t="s">
        <v>151</v>
      </c>
      <c r="BK131" s="218">
        <f>SUM(BK132:BK242)</f>
        <v>0</v>
      </c>
    </row>
    <row r="132" s="2" customFormat="1" ht="21.75" customHeight="1">
      <c r="A132" s="41"/>
      <c r="B132" s="42"/>
      <c r="C132" s="221" t="s">
        <v>196</v>
      </c>
      <c r="D132" s="221" t="s">
        <v>154</v>
      </c>
      <c r="E132" s="222" t="s">
        <v>979</v>
      </c>
      <c r="F132" s="223" t="s">
        <v>980</v>
      </c>
      <c r="G132" s="224" t="s">
        <v>180</v>
      </c>
      <c r="H132" s="225">
        <v>9</v>
      </c>
      <c r="I132" s="226"/>
      <c r="J132" s="227">
        <f>ROUND(I132*H132,2)</f>
        <v>0</v>
      </c>
      <c r="K132" s="223" t="s">
        <v>158</v>
      </c>
      <c r="L132" s="47"/>
      <c r="M132" s="228" t="s">
        <v>21</v>
      </c>
      <c r="N132" s="229" t="s">
        <v>44</v>
      </c>
      <c r="O132" s="87"/>
      <c r="P132" s="230">
        <f>O132*H132</f>
        <v>0</v>
      </c>
      <c r="Q132" s="230">
        <v>0.00012999999999999999</v>
      </c>
      <c r="R132" s="230">
        <f>Q132*H132</f>
        <v>0.0011699999999999998</v>
      </c>
      <c r="S132" s="230">
        <v>0</v>
      </c>
      <c r="T132" s="231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32" t="s">
        <v>159</v>
      </c>
      <c r="AT132" s="232" t="s">
        <v>154</v>
      </c>
      <c r="AU132" s="232" t="s">
        <v>83</v>
      </c>
      <c r="AY132" s="19" t="s">
        <v>151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9" t="s">
        <v>81</v>
      </c>
      <c r="BK132" s="233">
        <f>ROUND(I132*H132,2)</f>
        <v>0</v>
      </c>
      <c r="BL132" s="19" t="s">
        <v>159</v>
      </c>
      <c r="BM132" s="232" t="s">
        <v>2475</v>
      </c>
    </row>
    <row r="133" s="2" customFormat="1">
      <c r="A133" s="41"/>
      <c r="B133" s="42"/>
      <c r="C133" s="43"/>
      <c r="D133" s="234" t="s">
        <v>161</v>
      </c>
      <c r="E133" s="43"/>
      <c r="F133" s="235" t="s">
        <v>982</v>
      </c>
      <c r="G133" s="43"/>
      <c r="H133" s="43"/>
      <c r="I133" s="139"/>
      <c r="J133" s="43"/>
      <c r="K133" s="43"/>
      <c r="L133" s="47"/>
      <c r="M133" s="236"/>
      <c r="N133" s="237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161</v>
      </c>
      <c r="AU133" s="19" t="s">
        <v>83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2476</v>
      </c>
      <c r="G134" s="239"/>
      <c r="H134" s="242">
        <v>9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81</v>
      </c>
      <c r="AY134" s="248" t="s">
        <v>151</v>
      </c>
    </row>
    <row r="135" s="2" customFormat="1" ht="21.75" customHeight="1">
      <c r="A135" s="41"/>
      <c r="B135" s="42"/>
      <c r="C135" s="221" t="s">
        <v>219</v>
      </c>
      <c r="D135" s="221" t="s">
        <v>154</v>
      </c>
      <c r="E135" s="222" t="s">
        <v>2477</v>
      </c>
      <c r="F135" s="223" t="s">
        <v>2478</v>
      </c>
      <c r="G135" s="224" t="s">
        <v>173</v>
      </c>
      <c r="H135" s="225">
        <v>10.1</v>
      </c>
      <c r="I135" s="226"/>
      <c r="J135" s="227">
        <f>ROUND(I135*H135,2)</f>
        <v>0</v>
      </c>
      <c r="K135" s="223" t="s">
        <v>21</v>
      </c>
      <c r="L135" s="47"/>
      <c r="M135" s="228" t="s">
        <v>21</v>
      </c>
      <c r="N135" s="229" t="s">
        <v>44</v>
      </c>
      <c r="O135" s="87"/>
      <c r="P135" s="230">
        <f>O135*H135</f>
        <v>0</v>
      </c>
      <c r="Q135" s="230">
        <v>0</v>
      </c>
      <c r="R135" s="230">
        <f>Q135*H135</f>
        <v>0</v>
      </c>
      <c r="S135" s="230">
        <v>0.22</v>
      </c>
      <c r="T135" s="231">
        <f>S135*H135</f>
        <v>2.222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32" t="s">
        <v>159</v>
      </c>
      <c r="AT135" s="232" t="s">
        <v>154</v>
      </c>
      <c r="AU135" s="232" t="s">
        <v>83</v>
      </c>
      <c r="AY135" s="19" t="s">
        <v>151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9" t="s">
        <v>81</v>
      </c>
      <c r="BK135" s="233">
        <f>ROUND(I135*H135,2)</f>
        <v>0</v>
      </c>
      <c r="BL135" s="19" t="s">
        <v>159</v>
      </c>
      <c r="BM135" s="232" t="s">
        <v>2479</v>
      </c>
    </row>
    <row r="136" s="2" customFormat="1">
      <c r="A136" s="41"/>
      <c r="B136" s="42"/>
      <c r="C136" s="43"/>
      <c r="D136" s="234" t="s">
        <v>161</v>
      </c>
      <c r="E136" s="43"/>
      <c r="F136" s="235" t="s">
        <v>2478</v>
      </c>
      <c r="G136" s="43"/>
      <c r="H136" s="43"/>
      <c r="I136" s="139"/>
      <c r="J136" s="43"/>
      <c r="K136" s="43"/>
      <c r="L136" s="47"/>
      <c r="M136" s="236"/>
      <c r="N136" s="237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161</v>
      </c>
      <c r="AU136" s="19" t="s">
        <v>83</v>
      </c>
    </row>
    <row r="137" s="13" customFormat="1">
      <c r="A137" s="13"/>
      <c r="B137" s="238"/>
      <c r="C137" s="239"/>
      <c r="D137" s="234" t="s">
        <v>163</v>
      </c>
      <c r="E137" s="240" t="s">
        <v>21</v>
      </c>
      <c r="F137" s="241" t="s">
        <v>2480</v>
      </c>
      <c r="G137" s="239"/>
      <c r="H137" s="242">
        <v>10.1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163</v>
      </c>
      <c r="AU137" s="248" t="s">
        <v>83</v>
      </c>
      <c r="AV137" s="13" t="s">
        <v>83</v>
      </c>
      <c r="AW137" s="13" t="s">
        <v>35</v>
      </c>
      <c r="AX137" s="13" t="s">
        <v>73</v>
      </c>
      <c r="AY137" s="248" t="s">
        <v>151</v>
      </c>
    </row>
    <row r="138" s="14" customFormat="1">
      <c r="A138" s="14"/>
      <c r="B138" s="249"/>
      <c r="C138" s="250"/>
      <c r="D138" s="234" t="s">
        <v>163</v>
      </c>
      <c r="E138" s="251" t="s">
        <v>21</v>
      </c>
      <c r="F138" s="252" t="s">
        <v>177</v>
      </c>
      <c r="G138" s="250"/>
      <c r="H138" s="253">
        <v>10.1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9" t="s">
        <v>163</v>
      </c>
      <c r="AU138" s="259" t="s">
        <v>83</v>
      </c>
      <c r="AV138" s="14" t="s">
        <v>159</v>
      </c>
      <c r="AW138" s="14" t="s">
        <v>35</v>
      </c>
      <c r="AX138" s="14" t="s">
        <v>81</v>
      </c>
      <c r="AY138" s="259" t="s">
        <v>151</v>
      </c>
    </row>
    <row r="139" s="2" customFormat="1" ht="21.75" customHeight="1">
      <c r="A139" s="41"/>
      <c r="B139" s="42"/>
      <c r="C139" s="221" t="s">
        <v>225</v>
      </c>
      <c r="D139" s="221" t="s">
        <v>154</v>
      </c>
      <c r="E139" s="222" t="s">
        <v>2481</v>
      </c>
      <c r="F139" s="223" t="s">
        <v>2161</v>
      </c>
      <c r="G139" s="224" t="s">
        <v>322</v>
      </c>
      <c r="H139" s="225">
        <v>0.025000000000000001</v>
      </c>
      <c r="I139" s="226"/>
      <c r="J139" s="227">
        <f>ROUND(I139*H139,2)</f>
        <v>0</v>
      </c>
      <c r="K139" s="223" t="s">
        <v>21</v>
      </c>
      <c r="L139" s="47"/>
      <c r="M139" s="228" t="s">
        <v>21</v>
      </c>
      <c r="N139" s="229" t="s">
        <v>44</v>
      </c>
      <c r="O139" s="8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32" t="s">
        <v>159</v>
      </c>
      <c r="AT139" s="232" t="s">
        <v>154</v>
      </c>
      <c r="AU139" s="232" t="s">
        <v>83</v>
      </c>
      <c r="AY139" s="19" t="s">
        <v>151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9" t="s">
        <v>81</v>
      </c>
      <c r="BK139" s="233">
        <f>ROUND(I139*H139,2)</f>
        <v>0</v>
      </c>
      <c r="BL139" s="19" t="s">
        <v>159</v>
      </c>
      <c r="BM139" s="232" t="s">
        <v>2482</v>
      </c>
    </row>
    <row r="140" s="2" customFormat="1">
      <c r="A140" s="41"/>
      <c r="B140" s="42"/>
      <c r="C140" s="43"/>
      <c r="D140" s="234" t="s">
        <v>161</v>
      </c>
      <c r="E140" s="43"/>
      <c r="F140" s="235" t="s">
        <v>2161</v>
      </c>
      <c r="G140" s="43"/>
      <c r="H140" s="43"/>
      <c r="I140" s="139"/>
      <c r="J140" s="43"/>
      <c r="K140" s="43"/>
      <c r="L140" s="47"/>
      <c r="M140" s="236"/>
      <c r="N140" s="237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161</v>
      </c>
      <c r="AU140" s="19" t="s">
        <v>83</v>
      </c>
    </row>
    <row r="141" s="13" customFormat="1">
      <c r="A141" s="13"/>
      <c r="B141" s="238"/>
      <c r="C141" s="239"/>
      <c r="D141" s="234" t="s">
        <v>163</v>
      </c>
      <c r="E141" s="240" t="s">
        <v>21</v>
      </c>
      <c r="F141" s="241" t="s">
        <v>2483</v>
      </c>
      <c r="G141" s="239"/>
      <c r="H141" s="242">
        <v>0.025000000000000001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163</v>
      </c>
      <c r="AU141" s="248" t="s">
        <v>83</v>
      </c>
      <c r="AV141" s="13" t="s">
        <v>83</v>
      </c>
      <c r="AW141" s="13" t="s">
        <v>35</v>
      </c>
      <c r="AX141" s="13" t="s">
        <v>81</v>
      </c>
      <c r="AY141" s="248" t="s">
        <v>151</v>
      </c>
    </row>
    <row r="142" s="2" customFormat="1" ht="21.75" customHeight="1">
      <c r="A142" s="41"/>
      <c r="B142" s="42"/>
      <c r="C142" s="221" t="s">
        <v>233</v>
      </c>
      <c r="D142" s="221" t="s">
        <v>154</v>
      </c>
      <c r="E142" s="222" t="s">
        <v>2484</v>
      </c>
      <c r="F142" s="223" t="s">
        <v>2485</v>
      </c>
      <c r="G142" s="224" t="s">
        <v>157</v>
      </c>
      <c r="H142" s="225">
        <v>1</v>
      </c>
      <c r="I142" s="226"/>
      <c r="J142" s="227">
        <f>ROUND(I142*H142,2)</f>
        <v>0</v>
      </c>
      <c r="K142" s="223" t="s">
        <v>21</v>
      </c>
      <c r="L142" s="47"/>
      <c r="M142" s="228" t="s">
        <v>21</v>
      </c>
      <c r="N142" s="229" t="s">
        <v>44</v>
      </c>
      <c r="O142" s="8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32" t="s">
        <v>159</v>
      </c>
      <c r="AT142" s="232" t="s">
        <v>154</v>
      </c>
      <c r="AU142" s="232" t="s">
        <v>83</v>
      </c>
      <c r="AY142" s="19" t="s">
        <v>151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9" t="s">
        <v>81</v>
      </c>
      <c r="BK142" s="233">
        <f>ROUND(I142*H142,2)</f>
        <v>0</v>
      </c>
      <c r="BL142" s="19" t="s">
        <v>159</v>
      </c>
      <c r="BM142" s="232" t="s">
        <v>2486</v>
      </c>
    </row>
    <row r="143" s="2" customFormat="1">
      <c r="A143" s="41"/>
      <c r="B143" s="42"/>
      <c r="C143" s="43"/>
      <c r="D143" s="234" t="s">
        <v>161</v>
      </c>
      <c r="E143" s="43"/>
      <c r="F143" s="235" t="s">
        <v>2485</v>
      </c>
      <c r="G143" s="43"/>
      <c r="H143" s="43"/>
      <c r="I143" s="139"/>
      <c r="J143" s="43"/>
      <c r="K143" s="43"/>
      <c r="L143" s="47"/>
      <c r="M143" s="236"/>
      <c r="N143" s="237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161</v>
      </c>
      <c r="AU143" s="19" t="s">
        <v>83</v>
      </c>
    </row>
    <row r="144" s="2" customFormat="1" ht="21.75" customHeight="1">
      <c r="A144" s="41"/>
      <c r="B144" s="42"/>
      <c r="C144" s="221" t="s">
        <v>244</v>
      </c>
      <c r="D144" s="221" t="s">
        <v>154</v>
      </c>
      <c r="E144" s="222" t="s">
        <v>205</v>
      </c>
      <c r="F144" s="223" t="s">
        <v>206</v>
      </c>
      <c r="G144" s="224" t="s">
        <v>180</v>
      </c>
      <c r="H144" s="225">
        <v>744.827</v>
      </c>
      <c r="I144" s="226"/>
      <c r="J144" s="227">
        <f>ROUND(I144*H144,2)</f>
        <v>0</v>
      </c>
      <c r="K144" s="223" t="s">
        <v>21</v>
      </c>
      <c r="L144" s="47"/>
      <c r="M144" s="228" t="s">
        <v>21</v>
      </c>
      <c r="N144" s="229" t="s">
        <v>44</v>
      </c>
      <c r="O144" s="8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32" t="s">
        <v>159</v>
      </c>
      <c r="AT144" s="232" t="s">
        <v>154</v>
      </c>
      <c r="AU144" s="232" t="s">
        <v>83</v>
      </c>
      <c r="AY144" s="19" t="s">
        <v>151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9" t="s">
        <v>81</v>
      </c>
      <c r="BK144" s="233">
        <f>ROUND(I144*H144,2)</f>
        <v>0</v>
      </c>
      <c r="BL144" s="19" t="s">
        <v>159</v>
      </c>
      <c r="BM144" s="232" t="s">
        <v>2487</v>
      </c>
    </row>
    <row r="145" s="2" customFormat="1">
      <c r="A145" s="41"/>
      <c r="B145" s="42"/>
      <c r="C145" s="43"/>
      <c r="D145" s="234" t="s">
        <v>161</v>
      </c>
      <c r="E145" s="43"/>
      <c r="F145" s="235" t="s">
        <v>208</v>
      </c>
      <c r="G145" s="43"/>
      <c r="H145" s="43"/>
      <c r="I145" s="139"/>
      <c r="J145" s="43"/>
      <c r="K145" s="43"/>
      <c r="L145" s="47"/>
      <c r="M145" s="236"/>
      <c r="N145" s="237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161</v>
      </c>
      <c r="AU145" s="19" t="s">
        <v>83</v>
      </c>
    </row>
    <row r="146" s="13" customFormat="1">
      <c r="A146" s="13"/>
      <c r="B146" s="238"/>
      <c r="C146" s="239"/>
      <c r="D146" s="234" t="s">
        <v>163</v>
      </c>
      <c r="E146" s="240" t="s">
        <v>21</v>
      </c>
      <c r="F146" s="241" t="s">
        <v>2488</v>
      </c>
      <c r="G146" s="239"/>
      <c r="H146" s="242">
        <v>444.20999999999998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83</v>
      </c>
      <c r="AV146" s="13" t="s">
        <v>83</v>
      </c>
      <c r="AW146" s="13" t="s">
        <v>35</v>
      </c>
      <c r="AX146" s="13" t="s">
        <v>73</v>
      </c>
      <c r="AY146" s="248" t="s">
        <v>151</v>
      </c>
    </row>
    <row r="147" s="13" customFormat="1">
      <c r="A147" s="13"/>
      <c r="B147" s="238"/>
      <c r="C147" s="239"/>
      <c r="D147" s="234" t="s">
        <v>163</v>
      </c>
      <c r="E147" s="240" t="s">
        <v>21</v>
      </c>
      <c r="F147" s="241" t="s">
        <v>2489</v>
      </c>
      <c r="G147" s="239"/>
      <c r="H147" s="242">
        <v>280.81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83</v>
      </c>
      <c r="AV147" s="13" t="s">
        <v>83</v>
      </c>
      <c r="AW147" s="13" t="s">
        <v>35</v>
      </c>
      <c r="AX147" s="13" t="s">
        <v>73</v>
      </c>
      <c r="AY147" s="248" t="s">
        <v>151</v>
      </c>
    </row>
    <row r="148" s="13" customFormat="1">
      <c r="A148" s="13"/>
      <c r="B148" s="238"/>
      <c r="C148" s="239"/>
      <c r="D148" s="234" t="s">
        <v>163</v>
      </c>
      <c r="E148" s="240" t="s">
        <v>21</v>
      </c>
      <c r="F148" s="241" t="s">
        <v>2490</v>
      </c>
      <c r="G148" s="239"/>
      <c r="H148" s="242">
        <v>19.806999999999999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83</v>
      </c>
      <c r="AV148" s="13" t="s">
        <v>83</v>
      </c>
      <c r="AW148" s="13" t="s">
        <v>35</v>
      </c>
      <c r="AX148" s="13" t="s">
        <v>73</v>
      </c>
      <c r="AY148" s="248" t="s">
        <v>151</v>
      </c>
    </row>
    <row r="149" s="14" customFormat="1">
      <c r="A149" s="14"/>
      <c r="B149" s="249"/>
      <c r="C149" s="250"/>
      <c r="D149" s="234" t="s">
        <v>163</v>
      </c>
      <c r="E149" s="251" t="s">
        <v>21</v>
      </c>
      <c r="F149" s="252" t="s">
        <v>177</v>
      </c>
      <c r="G149" s="250"/>
      <c r="H149" s="253">
        <v>744.827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163</v>
      </c>
      <c r="AU149" s="259" t="s">
        <v>83</v>
      </c>
      <c r="AV149" s="14" t="s">
        <v>159</v>
      </c>
      <c r="AW149" s="14" t="s">
        <v>35</v>
      </c>
      <c r="AX149" s="14" t="s">
        <v>81</v>
      </c>
      <c r="AY149" s="259" t="s">
        <v>151</v>
      </c>
    </row>
    <row r="150" s="2" customFormat="1" ht="16.5" customHeight="1">
      <c r="A150" s="41"/>
      <c r="B150" s="42"/>
      <c r="C150" s="221" t="s">
        <v>258</v>
      </c>
      <c r="D150" s="221" t="s">
        <v>154</v>
      </c>
      <c r="E150" s="222" t="s">
        <v>226</v>
      </c>
      <c r="F150" s="223" t="s">
        <v>227</v>
      </c>
      <c r="G150" s="224" t="s">
        <v>180</v>
      </c>
      <c r="H150" s="225">
        <v>744.55999999999995</v>
      </c>
      <c r="I150" s="226"/>
      <c r="J150" s="227">
        <f>ROUND(I150*H150,2)</f>
        <v>0</v>
      </c>
      <c r="K150" s="223" t="s">
        <v>158</v>
      </c>
      <c r="L150" s="47"/>
      <c r="M150" s="228" t="s">
        <v>21</v>
      </c>
      <c r="N150" s="229" t="s">
        <v>44</v>
      </c>
      <c r="O150" s="87"/>
      <c r="P150" s="230">
        <f>O150*H150</f>
        <v>0</v>
      </c>
      <c r="Q150" s="230">
        <v>1.0000000000000001E-05</v>
      </c>
      <c r="R150" s="230">
        <f>Q150*H150</f>
        <v>0.0074456000000000001</v>
      </c>
      <c r="S150" s="230">
        <v>0</v>
      </c>
      <c r="T150" s="23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32" t="s">
        <v>159</v>
      </c>
      <c r="AT150" s="232" t="s">
        <v>154</v>
      </c>
      <c r="AU150" s="232" t="s">
        <v>83</v>
      </c>
      <c r="AY150" s="19" t="s">
        <v>151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9" t="s">
        <v>81</v>
      </c>
      <c r="BK150" s="233">
        <f>ROUND(I150*H150,2)</f>
        <v>0</v>
      </c>
      <c r="BL150" s="19" t="s">
        <v>159</v>
      </c>
      <c r="BM150" s="232" t="s">
        <v>2491</v>
      </c>
    </row>
    <row r="151" s="2" customFormat="1">
      <c r="A151" s="41"/>
      <c r="B151" s="42"/>
      <c r="C151" s="43"/>
      <c r="D151" s="234" t="s">
        <v>161</v>
      </c>
      <c r="E151" s="43"/>
      <c r="F151" s="235" t="s">
        <v>229</v>
      </c>
      <c r="G151" s="43"/>
      <c r="H151" s="43"/>
      <c r="I151" s="139"/>
      <c r="J151" s="43"/>
      <c r="K151" s="43"/>
      <c r="L151" s="47"/>
      <c r="M151" s="236"/>
      <c r="N151" s="237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161</v>
      </c>
      <c r="AU151" s="19" t="s">
        <v>83</v>
      </c>
    </row>
    <row r="152" s="15" customFormat="1">
      <c r="A152" s="15"/>
      <c r="B152" s="260"/>
      <c r="C152" s="261"/>
      <c r="D152" s="234" t="s">
        <v>163</v>
      </c>
      <c r="E152" s="262" t="s">
        <v>21</v>
      </c>
      <c r="F152" s="263" t="s">
        <v>1356</v>
      </c>
      <c r="G152" s="261"/>
      <c r="H152" s="262" t="s">
        <v>21</v>
      </c>
      <c r="I152" s="264"/>
      <c r="J152" s="261"/>
      <c r="K152" s="261"/>
      <c r="L152" s="265"/>
      <c r="M152" s="266"/>
      <c r="N152" s="267"/>
      <c r="O152" s="267"/>
      <c r="P152" s="267"/>
      <c r="Q152" s="267"/>
      <c r="R152" s="267"/>
      <c r="S152" s="267"/>
      <c r="T152" s="26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9" t="s">
        <v>163</v>
      </c>
      <c r="AU152" s="269" t="s">
        <v>83</v>
      </c>
      <c r="AV152" s="15" t="s">
        <v>81</v>
      </c>
      <c r="AW152" s="15" t="s">
        <v>35</v>
      </c>
      <c r="AX152" s="15" t="s">
        <v>73</v>
      </c>
      <c r="AY152" s="269" t="s">
        <v>151</v>
      </c>
    </row>
    <row r="153" s="13" customFormat="1">
      <c r="A153" s="13"/>
      <c r="B153" s="238"/>
      <c r="C153" s="239"/>
      <c r="D153" s="234" t="s">
        <v>163</v>
      </c>
      <c r="E153" s="240" t="s">
        <v>21</v>
      </c>
      <c r="F153" s="241" t="s">
        <v>2492</v>
      </c>
      <c r="G153" s="239"/>
      <c r="H153" s="242">
        <v>444.20999999999998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83</v>
      </c>
      <c r="AV153" s="13" t="s">
        <v>83</v>
      </c>
      <c r="AW153" s="13" t="s">
        <v>35</v>
      </c>
      <c r="AX153" s="13" t="s">
        <v>73</v>
      </c>
      <c r="AY153" s="248" t="s">
        <v>151</v>
      </c>
    </row>
    <row r="154" s="13" customFormat="1">
      <c r="A154" s="13"/>
      <c r="B154" s="238"/>
      <c r="C154" s="239"/>
      <c r="D154" s="234" t="s">
        <v>163</v>
      </c>
      <c r="E154" s="240" t="s">
        <v>21</v>
      </c>
      <c r="F154" s="241" t="s">
        <v>2489</v>
      </c>
      <c r="G154" s="239"/>
      <c r="H154" s="242">
        <v>280.81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163</v>
      </c>
      <c r="AU154" s="248" t="s">
        <v>83</v>
      </c>
      <c r="AV154" s="13" t="s">
        <v>83</v>
      </c>
      <c r="AW154" s="13" t="s">
        <v>35</v>
      </c>
      <c r="AX154" s="13" t="s">
        <v>73</v>
      </c>
      <c r="AY154" s="248" t="s">
        <v>151</v>
      </c>
    </row>
    <row r="155" s="13" customFormat="1">
      <c r="A155" s="13"/>
      <c r="B155" s="238"/>
      <c r="C155" s="239"/>
      <c r="D155" s="234" t="s">
        <v>163</v>
      </c>
      <c r="E155" s="240" t="s">
        <v>21</v>
      </c>
      <c r="F155" s="241" t="s">
        <v>2493</v>
      </c>
      <c r="G155" s="239"/>
      <c r="H155" s="242">
        <v>19.539999999999999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83</v>
      </c>
      <c r="AV155" s="13" t="s">
        <v>83</v>
      </c>
      <c r="AW155" s="13" t="s">
        <v>35</v>
      </c>
      <c r="AX155" s="13" t="s">
        <v>73</v>
      </c>
      <c r="AY155" s="248" t="s">
        <v>151</v>
      </c>
    </row>
    <row r="156" s="14" customFormat="1">
      <c r="A156" s="14"/>
      <c r="B156" s="249"/>
      <c r="C156" s="250"/>
      <c r="D156" s="234" t="s">
        <v>163</v>
      </c>
      <c r="E156" s="251" t="s">
        <v>21</v>
      </c>
      <c r="F156" s="252" t="s">
        <v>177</v>
      </c>
      <c r="G156" s="250"/>
      <c r="H156" s="253">
        <v>744.55999999999995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163</v>
      </c>
      <c r="AU156" s="259" t="s">
        <v>83</v>
      </c>
      <c r="AV156" s="14" t="s">
        <v>159</v>
      </c>
      <c r="AW156" s="14" t="s">
        <v>35</v>
      </c>
      <c r="AX156" s="14" t="s">
        <v>81</v>
      </c>
      <c r="AY156" s="259" t="s">
        <v>151</v>
      </c>
    </row>
    <row r="157" s="2" customFormat="1" ht="16.5" customHeight="1">
      <c r="A157" s="41"/>
      <c r="B157" s="42"/>
      <c r="C157" s="221" t="s">
        <v>8</v>
      </c>
      <c r="D157" s="221" t="s">
        <v>154</v>
      </c>
      <c r="E157" s="222" t="s">
        <v>234</v>
      </c>
      <c r="F157" s="223" t="s">
        <v>235</v>
      </c>
      <c r="G157" s="224" t="s">
        <v>180</v>
      </c>
      <c r="H157" s="225">
        <v>376.54300000000001</v>
      </c>
      <c r="I157" s="226"/>
      <c r="J157" s="227">
        <f>ROUND(I157*H157,2)</f>
        <v>0</v>
      </c>
      <c r="K157" s="223" t="s">
        <v>158</v>
      </c>
      <c r="L157" s="47"/>
      <c r="M157" s="228" t="s">
        <v>21</v>
      </c>
      <c r="N157" s="229" t="s">
        <v>44</v>
      </c>
      <c r="O157" s="8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32" t="s">
        <v>159</v>
      </c>
      <c r="AT157" s="232" t="s">
        <v>154</v>
      </c>
      <c r="AU157" s="232" t="s">
        <v>83</v>
      </c>
      <c r="AY157" s="19" t="s">
        <v>151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9" t="s">
        <v>81</v>
      </c>
      <c r="BK157" s="233">
        <f>ROUND(I157*H157,2)</f>
        <v>0</v>
      </c>
      <c r="BL157" s="19" t="s">
        <v>159</v>
      </c>
      <c r="BM157" s="232" t="s">
        <v>2494</v>
      </c>
    </row>
    <row r="158" s="2" customFormat="1">
      <c r="A158" s="41"/>
      <c r="B158" s="42"/>
      <c r="C158" s="43"/>
      <c r="D158" s="234" t="s">
        <v>161</v>
      </c>
      <c r="E158" s="43"/>
      <c r="F158" s="235" t="s">
        <v>237</v>
      </c>
      <c r="G158" s="43"/>
      <c r="H158" s="43"/>
      <c r="I158" s="139"/>
      <c r="J158" s="43"/>
      <c r="K158" s="43"/>
      <c r="L158" s="47"/>
      <c r="M158" s="236"/>
      <c r="N158" s="237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161</v>
      </c>
      <c r="AU158" s="19" t="s">
        <v>83</v>
      </c>
    </row>
    <row r="159" s="13" customFormat="1">
      <c r="A159" s="13"/>
      <c r="B159" s="238"/>
      <c r="C159" s="239"/>
      <c r="D159" s="234" t="s">
        <v>163</v>
      </c>
      <c r="E159" s="240" t="s">
        <v>21</v>
      </c>
      <c r="F159" s="241" t="s">
        <v>2495</v>
      </c>
      <c r="G159" s="239"/>
      <c r="H159" s="242">
        <v>104.16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163</v>
      </c>
      <c r="AU159" s="248" t="s">
        <v>83</v>
      </c>
      <c r="AV159" s="13" t="s">
        <v>83</v>
      </c>
      <c r="AW159" s="13" t="s">
        <v>35</v>
      </c>
      <c r="AX159" s="13" t="s">
        <v>73</v>
      </c>
      <c r="AY159" s="248" t="s">
        <v>151</v>
      </c>
    </row>
    <row r="160" s="13" customFormat="1">
      <c r="A160" s="13"/>
      <c r="B160" s="238"/>
      <c r="C160" s="239"/>
      <c r="D160" s="234" t="s">
        <v>163</v>
      </c>
      <c r="E160" s="240" t="s">
        <v>21</v>
      </c>
      <c r="F160" s="241" t="s">
        <v>2496</v>
      </c>
      <c r="G160" s="239"/>
      <c r="H160" s="242">
        <v>12.167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83</v>
      </c>
      <c r="AV160" s="13" t="s">
        <v>83</v>
      </c>
      <c r="AW160" s="13" t="s">
        <v>35</v>
      </c>
      <c r="AX160" s="13" t="s">
        <v>73</v>
      </c>
      <c r="AY160" s="248" t="s">
        <v>151</v>
      </c>
    </row>
    <row r="161" s="13" customFormat="1">
      <c r="A161" s="13"/>
      <c r="B161" s="238"/>
      <c r="C161" s="239"/>
      <c r="D161" s="234" t="s">
        <v>163</v>
      </c>
      <c r="E161" s="240" t="s">
        <v>21</v>
      </c>
      <c r="F161" s="241" t="s">
        <v>2497</v>
      </c>
      <c r="G161" s="239"/>
      <c r="H161" s="242">
        <v>49.247999999999998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83</v>
      </c>
      <c r="AV161" s="13" t="s">
        <v>83</v>
      </c>
      <c r="AW161" s="13" t="s">
        <v>35</v>
      </c>
      <c r="AX161" s="13" t="s">
        <v>73</v>
      </c>
      <c r="AY161" s="248" t="s">
        <v>151</v>
      </c>
    </row>
    <row r="162" s="13" customFormat="1">
      <c r="A162" s="13"/>
      <c r="B162" s="238"/>
      <c r="C162" s="239"/>
      <c r="D162" s="234" t="s">
        <v>163</v>
      </c>
      <c r="E162" s="240" t="s">
        <v>21</v>
      </c>
      <c r="F162" s="241" t="s">
        <v>2498</v>
      </c>
      <c r="G162" s="239"/>
      <c r="H162" s="242">
        <v>14.012000000000001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163</v>
      </c>
      <c r="AU162" s="248" t="s">
        <v>83</v>
      </c>
      <c r="AV162" s="13" t="s">
        <v>83</v>
      </c>
      <c r="AW162" s="13" t="s">
        <v>35</v>
      </c>
      <c r="AX162" s="13" t="s">
        <v>73</v>
      </c>
      <c r="AY162" s="248" t="s">
        <v>151</v>
      </c>
    </row>
    <row r="163" s="13" customFormat="1">
      <c r="A163" s="13"/>
      <c r="B163" s="238"/>
      <c r="C163" s="239"/>
      <c r="D163" s="234" t="s">
        <v>163</v>
      </c>
      <c r="E163" s="240" t="s">
        <v>21</v>
      </c>
      <c r="F163" s="241" t="s">
        <v>2499</v>
      </c>
      <c r="G163" s="239"/>
      <c r="H163" s="242">
        <v>102.742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163</v>
      </c>
      <c r="AU163" s="248" t="s">
        <v>83</v>
      </c>
      <c r="AV163" s="13" t="s">
        <v>83</v>
      </c>
      <c r="AW163" s="13" t="s">
        <v>35</v>
      </c>
      <c r="AX163" s="13" t="s">
        <v>73</v>
      </c>
      <c r="AY163" s="248" t="s">
        <v>151</v>
      </c>
    </row>
    <row r="164" s="13" customFormat="1">
      <c r="A164" s="13"/>
      <c r="B164" s="238"/>
      <c r="C164" s="239"/>
      <c r="D164" s="234" t="s">
        <v>163</v>
      </c>
      <c r="E164" s="240" t="s">
        <v>21</v>
      </c>
      <c r="F164" s="241" t="s">
        <v>2500</v>
      </c>
      <c r="G164" s="239"/>
      <c r="H164" s="242">
        <v>15.314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163</v>
      </c>
      <c r="AU164" s="248" t="s">
        <v>83</v>
      </c>
      <c r="AV164" s="13" t="s">
        <v>83</v>
      </c>
      <c r="AW164" s="13" t="s">
        <v>35</v>
      </c>
      <c r="AX164" s="13" t="s">
        <v>73</v>
      </c>
      <c r="AY164" s="248" t="s">
        <v>151</v>
      </c>
    </row>
    <row r="165" s="13" customFormat="1">
      <c r="A165" s="13"/>
      <c r="B165" s="238"/>
      <c r="C165" s="239"/>
      <c r="D165" s="234" t="s">
        <v>163</v>
      </c>
      <c r="E165" s="240" t="s">
        <v>21</v>
      </c>
      <c r="F165" s="241" t="s">
        <v>2501</v>
      </c>
      <c r="G165" s="239"/>
      <c r="H165" s="242">
        <v>24.800000000000001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83</v>
      </c>
      <c r="AV165" s="13" t="s">
        <v>83</v>
      </c>
      <c r="AW165" s="13" t="s">
        <v>35</v>
      </c>
      <c r="AX165" s="13" t="s">
        <v>73</v>
      </c>
      <c r="AY165" s="248" t="s">
        <v>151</v>
      </c>
    </row>
    <row r="166" s="13" customFormat="1">
      <c r="A166" s="13"/>
      <c r="B166" s="238"/>
      <c r="C166" s="239"/>
      <c r="D166" s="234" t="s">
        <v>163</v>
      </c>
      <c r="E166" s="240" t="s">
        <v>21</v>
      </c>
      <c r="F166" s="241" t="s">
        <v>2502</v>
      </c>
      <c r="G166" s="239"/>
      <c r="H166" s="242">
        <v>11.199999999999999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83</v>
      </c>
      <c r="AV166" s="13" t="s">
        <v>83</v>
      </c>
      <c r="AW166" s="13" t="s">
        <v>35</v>
      </c>
      <c r="AX166" s="13" t="s">
        <v>73</v>
      </c>
      <c r="AY166" s="248" t="s">
        <v>151</v>
      </c>
    </row>
    <row r="167" s="13" customFormat="1">
      <c r="A167" s="13"/>
      <c r="B167" s="238"/>
      <c r="C167" s="239"/>
      <c r="D167" s="234" t="s">
        <v>163</v>
      </c>
      <c r="E167" s="240" t="s">
        <v>21</v>
      </c>
      <c r="F167" s="241" t="s">
        <v>2503</v>
      </c>
      <c r="G167" s="239"/>
      <c r="H167" s="242">
        <v>17.899999999999999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83</v>
      </c>
      <c r="AV167" s="13" t="s">
        <v>83</v>
      </c>
      <c r="AW167" s="13" t="s">
        <v>35</v>
      </c>
      <c r="AX167" s="13" t="s">
        <v>73</v>
      </c>
      <c r="AY167" s="248" t="s">
        <v>151</v>
      </c>
    </row>
    <row r="168" s="13" customFormat="1">
      <c r="A168" s="13"/>
      <c r="B168" s="238"/>
      <c r="C168" s="239"/>
      <c r="D168" s="234" t="s">
        <v>163</v>
      </c>
      <c r="E168" s="240" t="s">
        <v>21</v>
      </c>
      <c r="F168" s="241" t="s">
        <v>2504</v>
      </c>
      <c r="G168" s="239"/>
      <c r="H168" s="242">
        <v>25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163</v>
      </c>
      <c r="AU168" s="248" t="s">
        <v>83</v>
      </c>
      <c r="AV168" s="13" t="s">
        <v>83</v>
      </c>
      <c r="AW168" s="13" t="s">
        <v>35</v>
      </c>
      <c r="AX168" s="13" t="s">
        <v>73</v>
      </c>
      <c r="AY168" s="248" t="s">
        <v>151</v>
      </c>
    </row>
    <row r="169" s="14" customFormat="1">
      <c r="A169" s="14"/>
      <c r="B169" s="249"/>
      <c r="C169" s="250"/>
      <c r="D169" s="234" t="s">
        <v>163</v>
      </c>
      <c r="E169" s="251" t="s">
        <v>21</v>
      </c>
      <c r="F169" s="252" t="s">
        <v>177</v>
      </c>
      <c r="G169" s="250"/>
      <c r="H169" s="253">
        <v>376.54300000000001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163</v>
      </c>
      <c r="AU169" s="259" t="s">
        <v>83</v>
      </c>
      <c r="AV169" s="14" t="s">
        <v>159</v>
      </c>
      <c r="AW169" s="14" t="s">
        <v>35</v>
      </c>
      <c r="AX169" s="14" t="s">
        <v>81</v>
      </c>
      <c r="AY169" s="259" t="s">
        <v>151</v>
      </c>
    </row>
    <row r="170" s="2" customFormat="1" ht="16.5" customHeight="1">
      <c r="A170" s="41"/>
      <c r="B170" s="42"/>
      <c r="C170" s="221" t="s">
        <v>271</v>
      </c>
      <c r="D170" s="221" t="s">
        <v>154</v>
      </c>
      <c r="E170" s="222" t="s">
        <v>245</v>
      </c>
      <c r="F170" s="223" t="s">
        <v>246</v>
      </c>
      <c r="G170" s="224" t="s">
        <v>180</v>
      </c>
      <c r="H170" s="225">
        <v>896.79700000000003</v>
      </c>
      <c r="I170" s="226"/>
      <c r="J170" s="227">
        <f>ROUND(I170*H170,2)</f>
        <v>0</v>
      </c>
      <c r="K170" s="223" t="s">
        <v>158</v>
      </c>
      <c r="L170" s="47"/>
      <c r="M170" s="228" t="s">
        <v>21</v>
      </c>
      <c r="N170" s="229" t="s">
        <v>44</v>
      </c>
      <c r="O170" s="8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32" t="s">
        <v>159</v>
      </c>
      <c r="AT170" s="232" t="s">
        <v>154</v>
      </c>
      <c r="AU170" s="232" t="s">
        <v>83</v>
      </c>
      <c r="AY170" s="19" t="s">
        <v>151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9" t="s">
        <v>81</v>
      </c>
      <c r="BK170" s="233">
        <f>ROUND(I170*H170,2)</f>
        <v>0</v>
      </c>
      <c r="BL170" s="19" t="s">
        <v>159</v>
      </c>
      <c r="BM170" s="232" t="s">
        <v>2505</v>
      </c>
    </row>
    <row r="171" s="2" customFormat="1">
      <c r="A171" s="41"/>
      <c r="B171" s="42"/>
      <c r="C171" s="43"/>
      <c r="D171" s="234" t="s">
        <v>161</v>
      </c>
      <c r="E171" s="43"/>
      <c r="F171" s="235" t="s">
        <v>248</v>
      </c>
      <c r="G171" s="43"/>
      <c r="H171" s="43"/>
      <c r="I171" s="139"/>
      <c r="J171" s="43"/>
      <c r="K171" s="43"/>
      <c r="L171" s="47"/>
      <c r="M171" s="236"/>
      <c r="N171" s="237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161</v>
      </c>
      <c r="AU171" s="19" t="s">
        <v>83</v>
      </c>
    </row>
    <row r="172" s="15" customFormat="1">
      <c r="A172" s="15"/>
      <c r="B172" s="260"/>
      <c r="C172" s="261"/>
      <c r="D172" s="234" t="s">
        <v>163</v>
      </c>
      <c r="E172" s="262" t="s">
        <v>21</v>
      </c>
      <c r="F172" s="263" t="s">
        <v>1356</v>
      </c>
      <c r="G172" s="261"/>
      <c r="H172" s="262" t="s">
        <v>21</v>
      </c>
      <c r="I172" s="264"/>
      <c r="J172" s="261"/>
      <c r="K172" s="261"/>
      <c r="L172" s="265"/>
      <c r="M172" s="266"/>
      <c r="N172" s="267"/>
      <c r="O172" s="267"/>
      <c r="P172" s="267"/>
      <c r="Q172" s="267"/>
      <c r="R172" s="267"/>
      <c r="S172" s="267"/>
      <c r="T172" s="26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9" t="s">
        <v>163</v>
      </c>
      <c r="AU172" s="269" t="s">
        <v>83</v>
      </c>
      <c r="AV172" s="15" t="s">
        <v>81</v>
      </c>
      <c r="AW172" s="15" t="s">
        <v>35</v>
      </c>
      <c r="AX172" s="15" t="s">
        <v>73</v>
      </c>
      <c r="AY172" s="269" t="s">
        <v>151</v>
      </c>
    </row>
    <row r="173" s="13" customFormat="1">
      <c r="A173" s="13"/>
      <c r="B173" s="238"/>
      <c r="C173" s="239"/>
      <c r="D173" s="234" t="s">
        <v>163</v>
      </c>
      <c r="E173" s="240" t="s">
        <v>21</v>
      </c>
      <c r="F173" s="241" t="s">
        <v>2492</v>
      </c>
      <c r="G173" s="239"/>
      <c r="H173" s="242">
        <v>444.20999999999998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163</v>
      </c>
      <c r="AU173" s="248" t="s">
        <v>83</v>
      </c>
      <c r="AV173" s="13" t="s">
        <v>83</v>
      </c>
      <c r="AW173" s="13" t="s">
        <v>35</v>
      </c>
      <c r="AX173" s="13" t="s">
        <v>73</v>
      </c>
      <c r="AY173" s="248" t="s">
        <v>151</v>
      </c>
    </row>
    <row r="174" s="13" customFormat="1">
      <c r="A174" s="13"/>
      <c r="B174" s="238"/>
      <c r="C174" s="239"/>
      <c r="D174" s="234" t="s">
        <v>163</v>
      </c>
      <c r="E174" s="240" t="s">
        <v>21</v>
      </c>
      <c r="F174" s="241" t="s">
        <v>2489</v>
      </c>
      <c r="G174" s="239"/>
      <c r="H174" s="242">
        <v>280.81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163</v>
      </c>
      <c r="AU174" s="248" t="s">
        <v>83</v>
      </c>
      <c r="AV174" s="13" t="s">
        <v>83</v>
      </c>
      <c r="AW174" s="13" t="s">
        <v>35</v>
      </c>
      <c r="AX174" s="13" t="s">
        <v>73</v>
      </c>
      <c r="AY174" s="248" t="s">
        <v>151</v>
      </c>
    </row>
    <row r="175" s="13" customFormat="1">
      <c r="A175" s="13"/>
      <c r="B175" s="238"/>
      <c r="C175" s="239"/>
      <c r="D175" s="234" t="s">
        <v>163</v>
      </c>
      <c r="E175" s="240" t="s">
        <v>21</v>
      </c>
      <c r="F175" s="241" t="s">
        <v>2493</v>
      </c>
      <c r="G175" s="239"/>
      <c r="H175" s="242">
        <v>19.539999999999999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83</v>
      </c>
      <c r="AV175" s="13" t="s">
        <v>83</v>
      </c>
      <c r="AW175" s="13" t="s">
        <v>35</v>
      </c>
      <c r="AX175" s="13" t="s">
        <v>73</v>
      </c>
      <c r="AY175" s="248" t="s">
        <v>151</v>
      </c>
    </row>
    <row r="176" s="16" customFormat="1">
      <c r="A176" s="16"/>
      <c r="B176" s="270"/>
      <c r="C176" s="271"/>
      <c r="D176" s="234" t="s">
        <v>163</v>
      </c>
      <c r="E176" s="272" t="s">
        <v>21</v>
      </c>
      <c r="F176" s="273" t="s">
        <v>250</v>
      </c>
      <c r="G176" s="271"/>
      <c r="H176" s="274">
        <v>744.55999999999995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0" t="s">
        <v>163</v>
      </c>
      <c r="AU176" s="280" t="s">
        <v>83</v>
      </c>
      <c r="AV176" s="16" t="s">
        <v>152</v>
      </c>
      <c r="AW176" s="16" t="s">
        <v>35</v>
      </c>
      <c r="AX176" s="16" t="s">
        <v>73</v>
      </c>
      <c r="AY176" s="280" t="s">
        <v>151</v>
      </c>
    </row>
    <row r="177" s="15" customFormat="1">
      <c r="A177" s="15"/>
      <c r="B177" s="260"/>
      <c r="C177" s="261"/>
      <c r="D177" s="234" t="s">
        <v>163</v>
      </c>
      <c r="E177" s="262" t="s">
        <v>21</v>
      </c>
      <c r="F177" s="263" t="s">
        <v>251</v>
      </c>
      <c r="G177" s="261"/>
      <c r="H177" s="262" t="s">
        <v>21</v>
      </c>
      <c r="I177" s="264"/>
      <c r="J177" s="261"/>
      <c r="K177" s="261"/>
      <c r="L177" s="265"/>
      <c r="M177" s="266"/>
      <c r="N177" s="267"/>
      <c r="O177" s="267"/>
      <c r="P177" s="267"/>
      <c r="Q177" s="267"/>
      <c r="R177" s="267"/>
      <c r="S177" s="267"/>
      <c r="T177" s="26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9" t="s">
        <v>163</v>
      </c>
      <c r="AU177" s="269" t="s">
        <v>83</v>
      </c>
      <c r="AV177" s="15" t="s">
        <v>81</v>
      </c>
      <c r="AW177" s="15" t="s">
        <v>35</v>
      </c>
      <c r="AX177" s="15" t="s">
        <v>73</v>
      </c>
      <c r="AY177" s="269" t="s">
        <v>151</v>
      </c>
    </row>
    <row r="178" s="13" customFormat="1">
      <c r="A178" s="13"/>
      <c r="B178" s="238"/>
      <c r="C178" s="239"/>
      <c r="D178" s="234" t="s">
        <v>163</v>
      </c>
      <c r="E178" s="240" t="s">
        <v>21</v>
      </c>
      <c r="F178" s="241" t="s">
        <v>2506</v>
      </c>
      <c r="G178" s="239"/>
      <c r="H178" s="242">
        <v>15.24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163</v>
      </c>
      <c r="AU178" s="248" t="s">
        <v>83</v>
      </c>
      <c r="AV178" s="13" t="s">
        <v>83</v>
      </c>
      <c r="AW178" s="13" t="s">
        <v>35</v>
      </c>
      <c r="AX178" s="13" t="s">
        <v>73</v>
      </c>
      <c r="AY178" s="248" t="s">
        <v>151</v>
      </c>
    </row>
    <row r="179" s="13" customFormat="1">
      <c r="A179" s="13"/>
      <c r="B179" s="238"/>
      <c r="C179" s="239"/>
      <c r="D179" s="234" t="s">
        <v>163</v>
      </c>
      <c r="E179" s="240" t="s">
        <v>21</v>
      </c>
      <c r="F179" s="241" t="s">
        <v>2507</v>
      </c>
      <c r="G179" s="239"/>
      <c r="H179" s="242">
        <v>17.114999999999998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83</v>
      </c>
      <c r="AV179" s="13" t="s">
        <v>83</v>
      </c>
      <c r="AW179" s="13" t="s">
        <v>35</v>
      </c>
      <c r="AX179" s="13" t="s">
        <v>73</v>
      </c>
      <c r="AY179" s="248" t="s">
        <v>151</v>
      </c>
    </row>
    <row r="180" s="13" customFormat="1">
      <c r="A180" s="13"/>
      <c r="B180" s="238"/>
      <c r="C180" s="239"/>
      <c r="D180" s="234" t="s">
        <v>163</v>
      </c>
      <c r="E180" s="240" t="s">
        <v>21</v>
      </c>
      <c r="F180" s="241" t="s">
        <v>2508</v>
      </c>
      <c r="G180" s="239"/>
      <c r="H180" s="242">
        <v>5.96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83</v>
      </c>
      <c r="AV180" s="13" t="s">
        <v>83</v>
      </c>
      <c r="AW180" s="13" t="s">
        <v>35</v>
      </c>
      <c r="AX180" s="13" t="s">
        <v>73</v>
      </c>
      <c r="AY180" s="248" t="s">
        <v>151</v>
      </c>
    </row>
    <row r="181" s="13" customFormat="1">
      <c r="A181" s="13"/>
      <c r="B181" s="238"/>
      <c r="C181" s="239"/>
      <c r="D181" s="234" t="s">
        <v>163</v>
      </c>
      <c r="E181" s="240" t="s">
        <v>21</v>
      </c>
      <c r="F181" s="241" t="s">
        <v>2509</v>
      </c>
      <c r="G181" s="239"/>
      <c r="H181" s="242">
        <v>15.82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163</v>
      </c>
      <c r="AU181" s="248" t="s">
        <v>83</v>
      </c>
      <c r="AV181" s="13" t="s">
        <v>83</v>
      </c>
      <c r="AW181" s="13" t="s">
        <v>35</v>
      </c>
      <c r="AX181" s="13" t="s">
        <v>73</v>
      </c>
      <c r="AY181" s="248" t="s">
        <v>151</v>
      </c>
    </row>
    <row r="182" s="13" customFormat="1">
      <c r="A182" s="13"/>
      <c r="B182" s="238"/>
      <c r="C182" s="239"/>
      <c r="D182" s="234" t="s">
        <v>163</v>
      </c>
      <c r="E182" s="240" t="s">
        <v>21</v>
      </c>
      <c r="F182" s="241" t="s">
        <v>2510</v>
      </c>
      <c r="G182" s="239"/>
      <c r="H182" s="242">
        <v>22.562000000000001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83</v>
      </c>
      <c r="AV182" s="13" t="s">
        <v>83</v>
      </c>
      <c r="AW182" s="13" t="s">
        <v>35</v>
      </c>
      <c r="AX182" s="13" t="s">
        <v>73</v>
      </c>
      <c r="AY182" s="248" t="s">
        <v>151</v>
      </c>
    </row>
    <row r="183" s="13" customFormat="1">
      <c r="A183" s="13"/>
      <c r="B183" s="238"/>
      <c r="C183" s="239"/>
      <c r="D183" s="234" t="s">
        <v>163</v>
      </c>
      <c r="E183" s="240" t="s">
        <v>21</v>
      </c>
      <c r="F183" s="241" t="s">
        <v>2511</v>
      </c>
      <c r="G183" s="239"/>
      <c r="H183" s="242">
        <v>17.289999999999999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83</v>
      </c>
      <c r="AV183" s="13" t="s">
        <v>83</v>
      </c>
      <c r="AW183" s="13" t="s">
        <v>35</v>
      </c>
      <c r="AX183" s="13" t="s">
        <v>73</v>
      </c>
      <c r="AY183" s="248" t="s">
        <v>151</v>
      </c>
    </row>
    <row r="184" s="13" customFormat="1">
      <c r="A184" s="13"/>
      <c r="B184" s="238"/>
      <c r="C184" s="239"/>
      <c r="D184" s="234" t="s">
        <v>163</v>
      </c>
      <c r="E184" s="240" t="s">
        <v>21</v>
      </c>
      <c r="F184" s="241" t="s">
        <v>2512</v>
      </c>
      <c r="G184" s="239"/>
      <c r="H184" s="242">
        <v>4.5099999999999998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163</v>
      </c>
      <c r="AU184" s="248" t="s">
        <v>83</v>
      </c>
      <c r="AV184" s="13" t="s">
        <v>83</v>
      </c>
      <c r="AW184" s="13" t="s">
        <v>35</v>
      </c>
      <c r="AX184" s="13" t="s">
        <v>73</v>
      </c>
      <c r="AY184" s="248" t="s">
        <v>151</v>
      </c>
    </row>
    <row r="185" s="16" customFormat="1">
      <c r="A185" s="16"/>
      <c r="B185" s="270"/>
      <c r="C185" s="271"/>
      <c r="D185" s="234" t="s">
        <v>163</v>
      </c>
      <c r="E185" s="272" t="s">
        <v>21</v>
      </c>
      <c r="F185" s="273" t="s">
        <v>250</v>
      </c>
      <c r="G185" s="271"/>
      <c r="H185" s="274">
        <v>98.497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80" t="s">
        <v>163</v>
      </c>
      <c r="AU185" s="280" t="s">
        <v>83</v>
      </c>
      <c r="AV185" s="16" t="s">
        <v>152</v>
      </c>
      <c r="AW185" s="16" t="s">
        <v>35</v>
      </c>
      <c r="AX185" s="16" t="s">
        <v>73</v>
      </c>
      <c r="AY185" s="280" t="s">
        <v>151</v>
      </c>
    </row>
    <row r="186" s="15" customFormat="1">
      <c r="A186" s="15"/>
      <c r="B186" s="260"/>
      <c r="C186" s="261"/>
      <c r="D186" s="234" t="s">
        <v>163</v>
      </c>
      <c r="E186" s="262" t="s">
        <v>21</v>
      </c>
      <c r="F186" s="263" t="s">
        <v>771</v>
      </c>
      <c r="G186" s="261"/>
      <c r="H186" s="262" t="s">
        <v>21</v>
      </c>
      <c r="I186" s="264"/>
      <c r="J186" s="261"/>
      <c r="K186" s="261"/>
      <c r="L186" s="265"/>
      <c r="M186" s="266"/>
      <c r="N186" s="267"/>
      <c r="O186" s="267"/>
      <c r="P186" s="267"/>
      <c r="Q186" s="267"/>
      <c r="R186" s="267"/>
      <c r="S186" s="267"/>
      <c r="T186" s="26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9" t="s">
        <v>163</v>
      </c>
      <c r="AU186" s="269" t="s">
        <v>83</v>
      </c>
      <c r="AV186" s="15" t="s">
        <v>81</v>
      </c>
      <c r="AW186" s="15" t="s">
        <v>35</v>
      </c>
      <c r="AX186" s="15" t="s">
        <v>73</v>
      </c>
      <c r="AY186" s="269" t="s">
        <v>151</v>
      </c>
    </row>
    <row r="187" s="13" customFormat="1">
      <c r="A187" s="13"/>
      <c r="B187" s="238"/>
      <c r="C187" s="239"/>
      <c r="D187" s="234" t="s">
        <v>163</v>
      </c>
      <c r="E187" s="240" t="s">
        <v>21</v>
      </c>
      <c r="F187" s="241" t="s">
        <v>2513</v>
      </c>
      <c r="G187" s="239"/>
      <c r="H187" s="242">
        <v>17.190000000000001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163</v>
      </c>
      <c r="AU187" s="248" t="s">
        <v>83</v>
      </c>
      <c r="AV187" s="13" t="s">
        <v>83</v>
      </c>
      <c r="AW187" s="13" t="s">
        <v>35</v>
      </c>
      <c r="AX187" s="13" t="s">
        <v>73</v>
      </c>
      <c r="AY187" s="248" t="s">
        <v>151</v>
      </c>
    </row>
    <row r="188" s="13" customFormat="1">
      <c r="A188" s="13"/>
      <c r="B188" s="238"/>
      <c r="C188" s="239"/>
      <c r="D188" s="234" t="s">
        <v>163</v>
      </c>
      <c r="E188" s="240" t="s">
        <v>21</v>
      </c>
      <c r="F188" s="241" t="s">
        <v>2514</v>
      </c>
      <c r="G188" s="239"/>
      <c r="H188" s="242">
        <v>8.8900000000000006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163</v>
      </c>
      <c r="AU188" s="248" t="s">
        <v>83</v>
      </c>
      <c r="AV188" s="13" t="s">
        <v>83</v>
      </c>
      <c r="AW188" s="13" t="s">
        <v>35</v>
      </c>
      <c r="AX188" s="13" t="s">
        <v>73</v>
      </c>
      <c r="AY188" s="248" t="s">
        <v>151</v>
      </c>
    </row>
    <row r="189" s="13" customFormat="1">
      <c r="A189" s="13"/>
      <c r="B189" s="238"/>
      <c r="C189" s="239"/>
      <c r="D189" s="234" t="s">
        <v>163</v>
      </c>
      <c r="E189" s="240" t="s">
        <v>21</v>
      </c>
      <c r="F189" s="241" t="s">
        <v>2515</v>
      </c>
      <c r="G189" s="239"/>
      <c r="H189" s="242">
        <v>10.43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163</v>
      </c>
      <c r="AU189" s="248" t="s">
        <v>83</v>
      </c>
      <c r="AV189" s="13" t="s">
        <v>83</v>
      </c>
      <c r="AW189" s="13" t="s">
        <v>35</v>
      </c>
      <c r="AX189" s="13" t="s">
        <v>73</v>
      </c>
      <c r="AY189" s="248" t="s">
        <v>151</v>
      </c>
    </row>
    <row r="190" s="13" customFormat="1">
      <c r="A190" s="13"/>
      <c r="B190" s="238"/>
      <c r="C190" s="239"/>
      <c r="D190" s="234" t="s">
        <v>163</v>
      </c>
      <c r="E190" s="240" t="s">
        <v>21</v>
      </c>
      <c r="F190" s="241" t="s">
        <v>2516</v>
      </c>
      <c r="G190" s="239"/>
      <c r="H190" s="242">
        <v>1.946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35</v>
      </c>
      <c r="AX190" s="13" t="s">
        <v>73</v>
      </c>
      <c r="AY190" s="248" t="s">
        <v>151</v>
      </c>
    </row>
    <row r="191" s="16" customFormat="1">
      <c r="A191" s="16"/>
      <c r="B191" s="270"/>
      <c r="C191" s="271"/>
      <c r="D191" s="234" t="s">
        <v>163</v>
      </c>
      <c r="E191" s="272" t="s">
        <v>21</v>
      </c>
      <c r="F191" s="273" t="s">
        <v>250</v>
      </c>
      <c r="G191" s="271"/>
      <c r="H191" s="274">
        <v>38.456000000000003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80" t="s">
        <v>163</v>
      </c>
      <c r="AU191" s="280" t="s">
        <v>83</v>
      </c>
      <c r="AV191" s="16" t="s">
        <v>152</v>
      </c>
      <c r="AW191" s="16" t="s">
        <v>35</v>
      </c>
      <c r="AX191" s="16" t="s">
        <v>73</v>
      </c>
      <c r="AY191" s="280" t="s">
        <v>151</v>
      </c>
    </row>
    <row r="192" s="15" customFormat="1">
      <c r="A192" s="15"/>
      <c r="B192" s="260"/>
      <c r="C192" s="261"/>
      <c r="D192" s="234" t="s">
        <v>163</v>
      </c>
      <c r="E192" s="262" t="s">
        <v>21</v>
      </c>
      <c r="F192" s="263" t="s">
        <v>1377</v>
      </c>
      <c r="G192" s="261"/>
      <c r="H192" s="262" t="s">
        <v>21</v>
      </c>
      <c r="I192" s="264"/>
      <c r="J192" s="261"/>
      <c r="K192" s="261"/>
      <c r="L192" s="265"/>
      <c r="M192" s="266"/>
      <c r="N192" s="267"/>
      <c r="O192" s="267"/>
      <c r="P192" s="267"/>
      <c r="Q192" s="267"/>
      <c r="R192" s="267"/>
      <c r="S192" s="267"/>
      <c r="T192" s="26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9" t="s">
        <v>163</v>
      </c>
      <c r="AU192" s="269" t="s">
        <v>83</v>
      </c>
      <c r="AV192" s="15" t="s">
        <v>81</v>
      </c>
      <c r="AW192" s="15" t="s">
        <v>35</v>
      </c>
      <c r="AX192" s="15" t="s">
        <v>73</v>
      </c>
      <c r="AY192" s="269" t="s">
        <v>151</v>
      </c>
    </row>
    <row r="193" s="13" customFormat="1">
      <c r="A193" s="13"/>
      <c r="B193" s="238"/>
      <c r="C193" s="239"/>
      <c r="D193" s="234" t="s">
        <v>163</v>
      </c>
      <c r="E193" s="240" t="s">
        <v>21</v>
      </c>
      <c r="F193" s="241" t="s">
        <v>2517</v>
      </c>
      <c r="G193" s="239"/>
      <c r="H193" s="242">
        <v>1.23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163</v>
      </c>
      <c r="AU193" s="248" t="s">
        <v>83</v>
      </c>
      <c r="AV193" s="13" t="s">
        <v>83</v>
      </c>
      <c r="AW193" s="13" t="s">
        <v>35</v>
      </c>
      <c r="AX193" s="13" t="s">
        <v>73</v>
      </c>
      <c r="AY193" s="248" t="s">
        <v>151</v>
      </c>
    </row>
    <row r="194" s="13" customFormat="1">
      <c r="A194" s="13"/>
      <c r="B194" s="238"/>
      <c r="C194" s="239"/>
      <c r="D194" s="234" t="s">
        <v>163</v>
      </c>
      <c r="E194" s="240" t="s">
        <v>21</v>
      </c>
      <c r="F194" s="241" t="s">
        <v>2518</v>
      </c>
      <c r="G194" s="239"/>
      <c r="H194" s="242">
        <v>3.1230000000000002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83</v>
      </c>
      <c r="AV194" s="13" t="s">
        <v>83</v>
      </c>
      <c r="AW194" s="13" t="s">
        <v>35</v>
      </c>
      <c r="AX194" s="13" t="s">
        <v>73</v>
      </c>
      <c r="AY194" s="248" t="s">
        <v>151</v>
      </c>
    </row>
    <row r="195" s="16" customFormat="1">
      <c r="A195" s="16"/>
      <c r="B195" s="270"/>
      <c r="C195" s="271"/>
      <c r="D195" s="234" t="s">
        <v>163</v>
      </c>
      <c r="E195" s="272" t="s">
        <v>21</v>
      </c>
      <c r="F195" s="273" t="s">
        <v>250</v>
      </c>
      <c r="G195" s="271"/>
      <c r="H195" s="274">
        <v>4.3529999999999998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0" t="s">
        <v>163</v>
      </c>
      <c r="AU195" s="280" t="s">
        <v>83</v>
      </c>
      <c r="AV195" s="16" t="s">
        <v>152</v>
      </c>
      <c r="AW195" s="16" t="s">
        <v>35</v>
      </c>
      <c r="AX195" s="16" t="s">
        <v>73</v>
      </c>
      <c r="AY195" s="280" t="s">
        <v>151</v>
      </c>
    </row>
    <row r="196" s="15" customFormat="1">
      <c r="A196" s="15"/>
      <c r="B196" s="260"/>
      <c r="C196" s="261"/>
      <c r="D196" s="234" t="s">
        <v>163</v>
      </c>
      <c r="E196" s="262" t="s">
        <v>21</v>
      </c>
      <c r="F196" s="263" t="s">
        <v>773</v>
      </c>
      <c r="G196" s="261"/>
      <c r="H196" s="262" t="s">
        <v>21</v>
      </c>
      <c r="I196" s="264"/>
      <c r="J196" s="261"/>
      <c r="K196" s="261"/>
      <c r="L196" s="265"/>
      <c r="M196" s="266"/>
      <c r="N196" s="267"/>
      <c r="O196" s="267"/>
      <c r="P196" s="267"/>
      <c r="Q196" s="267"/>
      <c r="R196" s="267"/>
      <c r="S196" s="267"/>
      <c r="T196" s="268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9" t="s">
        <v>163</v>
      </c>
      <c r="AU196" s="269" t="s">
        <v>83</v>
      </c>
      <c r="AV196" s="15" t="s">
        <v>81</v>
      </c>
      <c r="AW196" s="15" t="s">
        <v>35</v>
      </c>
      <c r="AX196" s="15" t="s">
        <v>73</v>
      </c>
      <c r="AY196" s="269" t="s">
        <v>151</v>
      </c>
    </row>
    <row r="197" s="13" customFormat="1">
      <c r="A197" s="13"/>
      <c r="B197" s="238"/>
      <c r="C197" s="239"/>
      <c r="D197" s="234" t="s">
        <v>163</v>
      </c>
      <c r="E197" s="240" t="s">
        <v>21</v>
      </c>
      <c r="F197" s="241" t="s">
        <v>2519</v>
      </c>
      <c r="G197" s="239"/>
      <c r="H197" s="242">
        <v>4.9669999999999996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83</v>
      </c>
      <c r="AV197" s="13" t="s">
        <v>83</v>
      </c>
      <c r="AW197" s="13" t="s">
        <v>35</v>
      </c>
      <c r="AX197" s="13" t="s">
        <v>73</v>
      </c>
      <c r="AY197" s="248" t="s">
        <v>151</v>
      </c>
    </row>
    <row r="198" s="13" customFormat="1">
      <c r="A198" s="13"/>
      <c r="B198" s="238"/>
      <c r="C198" s="239"/>
      <c r="D198" s="234" t="s">
        <v>163</v>
      </c>
      <c r="E198" s="240" t="s">
        <v>21</v>
      </c>
      <c r="F198" s="241" t="s">
        <v>2520</v>
      </c>
      <c r="G198" s="239"/>
      <c r="H198" s="242">
        <v>1.363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163</v>
      </c>
      <c r="AU198" s="248" t="s">
        <v>83</v>
      </c>
      <c r="AV198" s="13" t="s">
        <v>83</v>
      </c>
      <c r="AW198" s="13" t="s">
        <v>35</v>
      </c>
      <c r="AX198" s="13" t="s">
        <v>73</v>
      </c>
      <c r="AY198" s="248" t="s">
        <v>151</v>
      </c>
    </row>
    <row r="199" s="13" customFormat="1">
      <c r="A199" s="13"/>
      <c r="B199" s="238"/>
      <c r="C199" s="239"/>
      <c r="D199" s="234" t="s">
        <v>163</v>
      </c>
      <c r="E199" s="240" t="s">
        <v>21</v>
      </c>
      <c r="F199" s="241" t="s">
        <v>2521</v>
      </c>
      <c r="G199" s="239"/>
      <c r="H199" s="242">
        <v>2.1499999999999999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83</v>
      </c>
      <c r="AV199" s="13" t="s">
        <v>83</v>
      </c>
      <c r="AW199" s="13" t="s">
        <v>35</v>
      </c>
      <c r="AX199" s="13" t="s">
        <v>73</v>
      </c>
      <c r="AY199" s="248" t="s">
        <v>151</v>
      </c>
    </row>
    <row r="200" s="13" customFormat="1">
      <c r="A200" s="13"/>
      <c r="B200" s="238"/>
      <c r="C200" s="239"/>
      <c r="D200" s="234" t="s">
        <v>163</v>
      </c>
      <c r="E200" s="240" t="s">
        <v>21</v>
      </c>
      <c r="F200" s="241" t="s">
        <v>2522</v>
      </c>
      <c r="G200" s="239"/>
      <c r="H200" s="242">
        <v>2.4510000000000001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163</v>
      </c>
      <c r="AU200" s="248" t="s">
        <v>83</v>
      </c>
      <c r="AV200" s="13" t="s">
        <v>83</v>
      </c>
      <c r="AW200" s="13" t="s">
        <v>35</v>
      </c>
      <c r="AX200" s="13" t="s">
        <v>73</v>
      </c>
      <c r="AY200" s="248" t="s">
        <v>151</v>
      </c>
    </row>
    <row r="201" s="16" customFormat="1">
      <c r="A201" s="16"/>
      <c r="B201" s="270"/>
      <c r="C201" s="271"/>
      <c r="D201" s="234" t="s">
        <v>163</v>
      </c>
      <c r="E201" s="272" t="s">
        <v>21</v>
      </c>
      <c r="F201" s="273" t="s">
        <v>250</v>
      </c>
      <c r="G201" s="271"/>
      <c r="H201" s="274">
        <v>10.931000000000001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80" t="s">
        <v>163</v>
      </c>
      <c r="AU201" s="280" t="s">
        <v>83</v>
      </c>
      <c r="AV201" s="16" t="s">
        <v>152</v>
      </c>
      <c r="AW201" s="16" t="s">
        <v>35</v>
      </c>
      <c r="AX201" s="16" t="s">
        <v>73</v>
      </c>
      <c r="AY201" s="280" t="s">
        <v>151</v>
      </c>
    </row>
    <row r="202" s="14" customFormat="1">
      <c r="A202" s="14"/>
      <c r="B202" s="249"/>
      <c r="C202" s="250"/>
      <c r="D202" s="234" t="s">
        <v>163</v>
      </c>
      <c r="E202" s="251" t="s">
        <v>21</v>
      </c>
      <c r="F202" s="252" t="s">
        <v>177</v>
      </c>
      <c r="G202" s="250"/>
      <c r="H202" s="253">
        <v>896.79700000000014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163</v>
      </c>
      <c r="AU202" s="259" t="s">
        <v>83</v>
      </c>
      <c r="AV202" s="14" t="s">
        <v>159</v>
      </c>
      <c r="AW202" s="14" t="s">
        <v>35</v>
      </c>
      <c r="AX202" s="14" t="s">
        <v>81</v>
      </c>
      <c r="AY202" s="259" t="s">
        <v>151</v>
      </c>
    </row>
    <row r="203" s="2" customFormat="1" ht="16.5" customHeight="1">
      <c r="A203" s="41"/>
      <c r="B203" s="42"/>
      <c r="C203" s="221" t="s">
        <v>277</v>
      </c>
      <c r="D203" s="221" t="s">
        <v>154</v>
      </c>
      <c r="E203" s="222" t="s">
        <v>259</v>
      </c>
      <c r="F203" s="223" t="s">
        <v>260</v>
      </c>
      <c r="G203" s="224" t="s">
        <v>180</v>
      </c>
      <c r="H203" s="225">
        <v>37.228999999999999</v>
      </c>
      <c r="I203" s="226"/>
      <c r="J203" s="227">
        <f>ROUND(I203*H203,2)</f>
        <v>0</v>
      </c>
      <c r="K203" s="223" t="s">
        <v>21</v>
      </c>
      <c r="L203" s="47"/>
      <c r="M203" s="228" t="s">
        <v>21</v>
      </c>
      <c r="N203" s="229" t="s">
        <v>44</v>
      </c>
      <c r="O203" s="8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32" t="s">
        <v>159</v>
      </c>
      <c r="AT203" s="232" t="s">
        <v>154</v>
      </c>
      <c r="AU203" s="232" t="s">
        <v>83</v>
      </c>
      <c r="AY203" s="19" t="s">
        <v>151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9" t="s">
        <v>81</v>
      </c>
      <c r="BK203" s="233">
        <f>ROUND(I203*H203,2)</f>
        <v>0</v>
      </c>
      <c r="BL203" s="19" t="s">
        <v>159</v>
      </c>
      <c r="BM203" s="232" t="s">
        <v>2523</v>
      </c>
    </row>
    <row r="204" s="2" customFormat="1">
      <c r="A204" s="41"/>
      <c r="B204" s="42"/>
      <c r="C204" s="43"/>
      <c r="D204" s="234" t="s">
        <v>161</v>
      </c>
      <c r="E204" s="43"/>
      <c r="F204" s="235" t="s">
        <v>262</v>
      </c>
      <c r="G204" s="43"/>
      <c r="H204" s="43"/>
      <c r="I204" s="139"/>
      <c r="J204" s="43"/>
      <c r="K204" s="43"/>
      <c r="L204" s="47"/>
      <c r="M204" s="236"/>
      <c r="N204" s="237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161</v>
      </c>
      <c r="AU204" s="19" t="s">
        <v>83</v>
      </c>
    </row>
    <row r="205" s="15" customFormat="1">
      <c r="A205" s="15"/>
      <c r="B205" s="260"/>
      <c r="C205" s="261"/>
      <c r="D205" s="234" t="s">
        <v>163</v>
      </c>
      <c r="E205" s="262" t="s">
        <v>21</v>
      </c>
      <c r="F205" s="263" t="s">
        <v>263</v>
      </c>
      <c r="G205" s="261"/>
      <c r="H205" s="262" t="s">
        <v>21</v>
      </c>
      <c r="I205" s="264"/>
      <c r="J205" s="261"/>
      <c r="K205" s="261"/>
      <c r="L205" s="265"/>
      <c r="M205" s="266"/>
      <c r="N205" s="267"/>
      <c r="O205" s="267"/>
      <c r="P205" s="267"/>
      <c r="Q205" s="267"/>
      <c r="R205" s="267"/>
      <c r="S205" s="267"/>
      <c r="T205" s="26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9" t="s">
        <v>163</v>
      </c>
      <c r="AU205" s="269" t="s">
        <v>83</v>
      </c>
      <c r="AV205" s="15" t="s">
        <v>81</v>
      </c>
      <c r="AW205" s="15" t="s">
        <v>35</v>
      </c>
      <c r="AX205" s="15" t="s">
        <v>73</v>
      </c>
      <c r="AY205" s="269" t="s">
        <v>151</v>
      </c>
    </row>
    <row r="206" s="13" customFormat="1">
      <c r="A206" s="13"/>
      <c r="B206" s="238"/>
      <c r="C206" s="239"/>
      <c r="D206" s="234" t="s">
        <v>163</v>
      </c>
      <c r="E206" s="240" t="s">
        <v>21</v>
      </c>
      <c r="F206" s="241" t="s">
        <v>2524</v>
      </c>
      <c r="G206" s="239"/>
      <c r="H206" s="242">
        <v>22.210999999999999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163</v>
      </c>
      <c r="AU206" s="248" t="s">
        <v>83</v>
      </c>
      <c r="AV206" s="13" t="s">
        <v>83</v>
      </c>
      <c r="AW206" s="13" t="s">
        <v>35</v>
      </c>
      <c r="AX206" s="13" t="s">
        <v>73</v>
      </c>
      <c r="AY206" s="248" t="s">
        <v>151</v>
      </c>
    </row>
    <row r="207" s="13" customFormat="1">
      <c r="A207" s="13"/>
      <c r="B207" s="238"/>
      <c r="C207" s="239"/>
      <c r="D207" s="234" t="s">
        <v>163</v>
      </c>
      <c r="E207" s="240" t="s">
        <v>21</v>
      </c>
      <c r="F207" s="241" t="s">
        <v>2525</v>
      </c>
      <c r="G207" s="239"/>
      <c r="H207" s="242">
        <v>14.041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83</v>
      </c>
      <c r="AV207" s="13" t="s">
        <v>83</v>
      </c>
      <c r="AW207" s="13" t="s">
        <v>35</v>
      </c>
      <c r="AX207" s="13" t="s">
        <v>73</v>
      </c>
      <c r="AY207" s="248" t="s">
        <v>151</v>
      </c>
    </row>
    <row r="208" s="13" customFormat="1">
      <c r="A208" s="13"/>
      <c r="B208" s="238"/>
      <c r="C208" s="239"/>
      <c r="D208" s="234" t="s">
        <v>163</v>
      </c>
      <c r="E208" s="240" t="s">
        <v>21</v>
      </c>
      <c r="F208" s="241" t="s">
        <v>2526</v>
      </c>
      <c r="G208" s="239"/>
      <c r="H208" s="242">
        <v>0.97699999999999998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163</v>
      </c>
      <c r="AU208" s="248" t="s">
        <v>83</v>
      </c>
      <c r="AV208" s="13" t="s">
        <v>83</v>
      </c>
      <c r="AW208" s="13" t="s">
        <v>35</v>
      </c>
      <c r="AX208" s="13" t="s">
        <v>73</v>
      </c>
      <c r="AY208" s="248" t="s">
        <v>151</v>
      </c>
    </row>
    <row r="209" s="14" customFormat="1">
      <c r="A209" s="14"/>
      <c r="B209" s="249"/>
      <c r="C209" s="250"/>
      <c r="D209" s="234" t="s">
        <v>163</v>
      </c>
      <c r="E209" s="251" t="s">
        <v>21</v>
      </c>
      <c r="F209" s="252" t="s">
        <v>177</v>
      </c>
      <c r="G209" s="250"/>
      <c r="H209" s="253">
        <v>37.228999999999992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163</v>
      </c>
      <c r="AU209" s="259" t="s">
        <v>83</v>
      </c>
      <c r="AV209" s="14" t="s">
        <v>159</v>
      </c>
      <c r="AW209" s="14" t="s">
        <v>35</v>
      </c>
      <c r="AX209" s="14" t="s">
        <v>81</v>
      </c>
      <c r="AY209" s="259" t="s">
        <v>151</v>
      </c>
    </row>
    <row r="210" s="2" customFormat="1" ht="33" customHeight="1">
      <c r="A210" s="41"/>
      <c r="B210" s="42"/>
      <c r="C210" s="221" t="s">
        <v>283</v>
      </c>
      <c r="D210" s="221" t="s">
        <v>154</v>
      </c>
      <c r="E210" s="222" t="s">
        <v>1020</v>
      </c>
      <c r="F210" s="223" t="s">
        <v>1021</v>
      </c>
      <c r="G210" s="224" t="s">
        <v>297</v>
      </c>
      <c r="H210" s="225">
        <v>77.299999999999997</v>
      </c>
      <c r="I210" s="226"/>
      <c r="J210" s="227">
        <f>ROUND(I210*H210,2)</f>
        <v>0</v>
      </c>
      <c r="K210" s="223" t="s">
        <v>21</v>
      </c>
      <c r="L210" s="47"/>
      <c r="M210" s="228" t="s">
        <v>21</v>
      </c>
      <c r="N210" s="229" t="s">
        <v>44</v>
      </c>
      <c r="O210" s="87"/>
      <c r="P210" s="230">
        <f>O210*H210</f>
        <v>0</v>
      </c>
      <c r="Q210" s="230">
        <v>0</v>
      </c>
      <c r="R210" s="230">
        <f>Q210*H210</f>
        <v>0</v>
      </c>
      <c r="S210" s="230">
        <v>0.001</v>
      </c>
      <c r="T210" s="231">
        <f>S210*H210</f>
        <v>0.077299999999999994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32" t="s">
        <v>159</v>
      </c>
      <c r="AT210" s="232" t="s">
        <v>154</v>
      </c>
      <c r="AU210" s="232" t="s">
        <v>83</v>
      </c>
      <c r="AY210" s="19" t="s">
        <v>151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9" t="s">
        <v>81</v>
      </c>
      <c r="BK210" s="233">
        <f>ROUND(I210*H210,2)</f>
        <v>0</v>
      </c>
      <c r="BL210" s="19" t="s">
        <v>159</v>
      </c>
      <c r="BM210" s="232" t="s">
        <v>2527</v>
      </c>
    </row>
    <row r="211" s="2" customFormat="1">
      <c r="A211" s="41"/>
      <c r="B211" s="42"/>
      <c r="C211" s="43"/>
      <c r="D211" s="234" t="s">
        <v>161</v>
      </c>
      <c r="E211" s="43"/>
      <c r="F211" s="235" t="s">
        <v>1021</v>
      </c>
      <c r="G211" s="43"/>
      <c r="H211" s="43"/>
      <c r="I211" s="139"/>
      <c r="J211" s="43"/>
      <c r="K211" s="43"/>
      <c r="L211" s="47"/>
      <c r="M211" s="236"/>
      <c r="N211" s="237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161</v>
      </c>
      <c r="AU211" s="19" t="s">
        <v>83</v>
      </c>
    </row>
    <row r="212" s="13" customFormat="1">
      <c r="A212" s="13"/>
      <c r="B212" s="238"/>
      <c r="C212" s="239"/>
      <c r="D212" s="234" t="s">
        <v>163</v>
      </c>
      <c r="E212" s="240" t="s">
        <v>21</v>
      </c>
      <c r="F212" s="241" t="s">
        <v>2528</v>
      </c>
      <c r="G212" s="239"/>
      <c r="H212" s="242">
        <v>49.799999999999997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163</v>
      </c>
      <c r="AU212" s="248" t="s">
        <v>83</v>
      </c>
      <c r="AV212" s="13" t="s">
        <v>83</v>
      </c>
      <c r="AW212" s="13" t="s">
        <v>35</v>
      </c>
      <c r="AX212" s="13" t="s">
        <v>73</v>
      </c>
      <c r="AY212" s="248" t="s">
        <v>151</v>
      </c>
    </row>
    <row r="213" s="13" customFormat="1">
      <c r="A213" s="13"/>
      <c r="B213" s="238"/>
      <c r="C213" s="239"/>
      <c r="D213" s="234" t="s">
        <v>163</v>
      </c>
      <c r="E213" s="240" t="s">
        <v>21</v>
      </c>
      <c r="F213" s="241" t="s">
        <v>2529</v>
      </c>
      <c r="G213" s="239"/>
      <c r="H213" s="242">
        <v>27.5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163</v>
      </c>
      <c r="AU213" s="248" t="s">
        <v>83</v>
      </c>
      <c r="AV213" s="13" t="s">
        <v>83</v>
      </c>
      <c r="AW213" s="13" t="s">
        <v>35</v>
      </c>
      <c r="AX213" s="13" t="s">
        <v>73</v>
      </c>
      <c r="AY213" s="248" t="s">
        <v>151</v>
      </c>
    </row>
    <row r="214" s="14" customFormat="1">
      <c r="A214" s="14"/>
      <c r="B214" s="249"/>
      <c r="C214" s="250"/>
      <c r="D214" s="234" t="s">
        <v>163</v>
      </c>
      <c r="E214" s="251" t="s">
        <v>21</v>
      </c>
      <c r="F214" s="252" t="s">
        <v>177</v>
      </c>
      <c r="G214" s="250"/>
      <c r="H214" s="253">
        <v>77.299999999999997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163</v>
      </c>
      <c r="AU214" s="259" t="s">
        <v>83</v>
      </c>
      <c r="AV214" s="14" t="s">
        <v>159</v>
      </c>
      <c r="AW214" s="14" t="s">
        <v>35</v>
      </c>
      <c r="AX214" s="14" t="s">
        <v>81</v>
      </c>
      <c r="AY214" s="259" t="s">
        <v>151</v>
      </c>
    </row>
    <row r="215" s="2" customFormat="1" ht="21.75" customHeight="1">
      <c r="A215" s="41"/>
      <c r="B215" s="42"/>
      <c r="C215" s="221" t="s">
        <v>288</v>
      </c>
      <c r="D215" s="221" t="s">
        <v>154</v>
      </c>
      <c r="E215" s="222" t="s">
        <v>1024</v>
      </c>
      <c r="F215" s="223" t="s">
        <v>1025</v>
      </c>
      <c r="G215" s="224" t="s">
        <v>157</v>
      </c>
      <c r="H215" s="225">
        <v>8</v>
      </c>
      <c r="I215" s="226"/>
      <c r="J215" s="227">
        <f>ROUND(I215*H215,2)</f>
        <v>0</v>
      </c>
      <c r="K215" s="223" t="s">
        <v>158</v>
      </c>
      <c r="L215" s="47"/>
      <c r="M215" s="228" t="s">
        <v>21</v>
      </c>
      <c r="N215" s="229" t="s">
        <v>44</v>
      </c>
      <c r="O215" s="87"/>
      <c r="P215" s="230">
        <f>O215*H215</f>
        <v>0</v>
      </c>
      <c r="Q215" s="230">
        <v>1.0000000000000001E-05</v>
      </c>
      <c r="R215" s="230">
        <f>Q215*H215</f>
        <v>8.0000000000000007E-05</v>
      </c>
      <c r="S215" s="230">
        <v>0</v>
      </c>
      <c r="T215" s="23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32" t="s">
        <v>159</v>
      </c>
      <c r="AT215" s="232" t="s">
        <v>154</v>
      </c>
      <c r="AU215" s="232" t="s">
        <v>83</v>
      </c>
      <c r="AY215" s="19" t="s">
        <v>151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9" t="s">
        <v>81</v>
      </c>
      <c r="BK215" s="233">
        <f>ROUND(I215*H215,2)</f>
        <v>0</v>
      </c>
      <c r="BL215" s="19" t="s">
        <v>159</v>
      </c>
      <c r="BM215" s="232" t="s">
        <v>2530</v>
      </c>
    </row>
    <row r="216" s="2" customFormat="1">
      <c r="A216" s="41"/>
      <c r="B216" s="42"/>
      <c r="C216" s="43"/>
      <c r="D216" s="234" t="s">
        <v>161</v>
      </c>
      <c r="E216" s="43"/>
      <c r="F216" s="235" t="s">
        <v>1027</v>
      </c>
      <c r="G216" s="43"/>
      <c r="H216" s="43"/>
      <c r="I216" s="139"/>
      <c r="J216" s="43"/>
      <c r="K216" s="43"/>
      <c r="L216" s="47"/>
      <c r="M216" s="236"/>
      <c r="N216" s="237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161</v>
      </c>
      <c r="AU216" s="19" t="s">
        <v>83</v>
      </c>
    </row>
    <row r="217" s="13" customFormat="1">
      <c r="A217" s="13"/>
      <c r="B217" s="238"/>
      <c r="C217" s="239"/>
      <c r="D217" s="234" t="s">
        <v>163</v>
      </c>
      <c r="E217" s="240" t="s">
        <v>21</v>
      </c>
      <c r="F217" s="241" t="s">
        <v>2531</v>
      </c>
      <c r="G217" s="239"/>
      <c r="H217" s="242">
        <v>8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163</v>
      </c>
      <c r="AU217" s="248" t="s">
        <v>83</v>
      </c>
      <c r="AV217" s="13" t="s">
        <v>83</v>
      </c>
      <c r="AW217" s="13" t="s">
        <v>35</v>
      </c>
      <c r="AX217" s="13" t="s">
        <v>81</v>
      </c>
      <c r="AY217" s="248" t="s">
        <v>151</v>
      </c>
    </row>
    <row r="218" s="2" customFormat="1" ht="21.75" customHeight="1">
      <c r="A218" s="41"/>
      <c r="B218" s="42"/>
      <c r="C218" s="221" t="s">
        <v>294</v>
      </c>
      <c r="D218" s="221" t="s">
        <v>154</v>
      </c>
      <c r="E218" s="222" t="s">
        <v>266</v>
      </c>
      <c r="F218" s="223" t="s">
        <v>267</v>
      </c>
      <c r="G218" s="224" t="s">
        <v>157</v>
      </c>
      <c r="H218" s="225">
        <v>2</v>
      </c>
      <c r="I218" s="226"/>
      <c r="J218" s="227">
        <f>ROUND(I218*H218,2)</f>
        <v>0</v>
      </c>
      <c r="K218" s="223" t="s">
        <v>158</v>
      </c>
      <c r="L218" s="47"/>
      <c r="M218" s="228" t="s">
        <v>21</v>
      </c>
      <c r="N218" s="229" t="s">
        <v>44</v>
      </c>
      <c r="O218" s="87"/>
      <c r="P218" s="230">
        <f>O218*H218</f>
        <v>0</v>
      </c>
      <c r="Q218" s="230">
        <v>1.0000000000000001E-05</v>
      </c>
      <c r="R218" s="230">
        <f>Q218*H218</f>
        <v>2.0000000000000002E-05</v>
      </c>
      <c r="S218" s="230">
        <v>0</v>
      </c>
      <c r="T218" s="23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32" t="s">
        <v>159</v>
      </c>
      <c r="AT218" s="232" t="s">
        <v>154</v>
      </c>
      <c r="AU218" s="232" t="s">
        <v>83</v>
      </c>
      <c r="AY218" s="19" t="s">
        <v>151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9" t="s">
        <v>81</v>
      </c>
      <c r="BK218" s="233">
        <f>ROUND(I218*H218,2)</f>
        <v>0</v>
      </c>
      <c r="BL218" s="19" t="s">
        <v>159</v>
      </c>
      <c r="BM218" s="232" t="s">
        <v>2532</v>
      </c>
    </row>
    <row r="219" s="2" customFormat="1">
      <c r="A219" s="41"/>
      <c r="B219" s="42"/>
      <c r="C219" s="43"/>
      <c r="D219" s="234" t="s">
        <v>161</v>
      </c>
      <c r="E219" s="43"/>
      <c r="F219" s="235" t="s">
        <v>269</v>
      </c>
      <c r="G219" s="43"/>
      <c r="H219" s="43"/>
      <c r="I219" s="139"/>
      <c r="J219" s="43"/>
      <c r="K219" s="43"/>
      <c r="L219" s="47"/>
      <c r="M219" s="236"/>
      <c r="N219" s="237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161</v>
      </c>
      <c r="AU219" s="19" t="s">
        <v>83</v>
      </c>
    </row>
    <row r="220" s="13" customFormat="1">
      <c r="A220" s="13"/>
      <c r="B220" s="238"/>
      <c r="C220" s="239"/>
      <c r="D220" s="234" t="s">
        <v>163</v>
      </c>
      <c r="E220" s="240" t="s">
        <v>21</v>
      </c>
      <c r="F220" s="241" t="s">
        <v>2533</v>
      </c>
      <c r="G220" s="239"/>
      <c r="H220" s="242">
        <v>2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83</v>
      </c>
      <c r="AV220" s="13" t="s">
        <v>83</v>
      </c>
      <c r="AW220" s="13" t="s">
        <v>35</v>
      </c>
      <c r="AX220" s="13" t="s">
        <v>81</v>
      </c>
      <c r="AY220" s="248" t="s">
        <v>151</v>
      </c>
    </row>
    <row r="221" s="2" customFormat="1" ht="21.75" customHeight="1">
      <c r="A221" s="41"/>
      <c r="B221" s="42"/>
      <c r="C221" s="221" t="s">
        <v>7</v>
      </c>
      <c r="D221" s="221" t="s">
        <v>154</v>
      </c>
      <c r="E221" s="222" t="s">
        <v>272</v>
      </c>
      <c r="F221" s="223" t="s">
        <v>273</v>
      </c>
      <c r="G221" s="224" t="s">
        <v>157</v>
      </c>
      <c r="H221" s="225">
        <v>23</v>
      </c>
      <c r="I221" s="226"/>
      <c r="J221" s="227">
        <f>ROUND(I221*H221,2)</f>
        <v>0</v>
      </c>
      <c r="K221" s="223" t="s">
        <v>158</v>
      </c>
      <c r="L221" s="47"/>
      <c r="M221" s="228" t="s">
        <v>21</v>
      </c>
      <c r="N221" s="229" t="s">
        <v>44</v>
      </c>
      <c r="O221" s="8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32" t="s">
        <v>159</v>
      </c>
      <c r="AT221" s="232" t="s">
        <v>154</v>
      </c>
      <c r="AU221" s="232" t="s">
        <v>83</v>
      </c>
      <c r="AY221" s="19" t="s">
        <v>151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9" t="s">
        <v>81</v>
      </c>
      <c r="BK221" s="233">
        <f>ROUND(I221*H221,2)</f>
        <v>0</v>
      </c>
      <c r="BL221" s="19" t="s">
        <v>159</v>
      </c>
      <c r="BM221" s="232" t="s">
        <v>2534</v>
      </c>
    </row>
    <row r="222" s="2" customFormat="1">
      <c r="A222" s="41"/>
      <c r="B222" s="42"/>
      <c r="C222" s="43"/>
      <c r="D222" s="234" t="s">
        <v>161</v>
      </c>
      <c r="E222" s="43"/>
      <c r="F222" s="235" t="s">
        <v>275</v>
      </c>
      <c r="G222" s="43"/>
      <c r="H222" s="43"/>
      <c r="I222" s="139"/>
      <c r="J222" s="43"/>
      <c r="K222" s="43"/>
      <c r="L222" s="47"/>
      <c r="M222" s="236"/>
      <c r="N222" s="237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161</v>
      </c>
      <c r="AU222" s="19" t="s">
        <v>83</v>
      </c>
    </row>
    <row r="223" s="13" customFormat="1">
      <c r="A223" s="13"/>
      <c r="B223" s="238"/>
      <c r="C223" s="239"/>
      <c r="D223" s="234" t="s">
        <v>163</v>
      </c>
      <c r="E223" s="240" t="s">
        <v>21</v>
      </c>
      <c r="F223" s="241" t="s">
        <v>2535</v>
      </c>
      <c r="G223" s="239"/>
      <c r="H223" s="242">
        <v>2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163</v>
      </c>
      <c r="AU223" s="248" t="s">
        <v>83</v>
      </c>
      <c r="AV223" s="13" t="s">
        <v>83</v>
      </c>
      <c r="AW223" s="13" t="s">
        <v>35</v>
      </c>
      <c r="AX223" s="13" t="s">
        <v>73</v>
      </c>
      <c r="AY223" s="248" t="s">
        <v>151</v>
      </c>
    </row>
    <row r="224" s="13" customFormat="1">
      <c r="A224" s="13"/>
      <c r="B224" s="238"/>
      <c r="C224" s="239"/>
      <c r="D224" s="234" t="s">
        <v>163</v>
      </c>
      <c r="E224" s="240" t="s">
        <v>21</v>
      </c>
      <c r="F224" s="241" t="s">
        <v>2536</v>
      </c>
      <c r="G224" s="239"/>
      <c r="H224" s="242">
        <v>2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163</v>
      </c>
      <c r="AU224" s="248" t="s">
        <v>83</v>
      </c>
      <c r="AV224" s="13" t="s">
        <v>83</v>
      </c>
      <c r="AW224" s="13" t="s">
        <v>35</v>
      </c>
      <c r="AX224" s="13" t="s">
        <v>73</v>
      </c>
      <c r="AY224" s="248" t="s">
        <v>151</v>
      </c>
    </row>
    <row r="225" s="13" customFormat="1">
      <c r="A225" s="13"/>
      <c r="B225" s="238"/>
      <c r="C225" s="239"/>
      <c r="D225" s="234" t="s">
        <v>163</v>
      </c>
      <c r="E225" s="240" t="s">
        <v>21</v>
      </c>
      <c r="F225" s="241" t="s">
        <v>2537</v>
      </c>
      <c r="G225" s="239"/>
      <c r="H225" s="242">
        <v>2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163</v>
      </c>
      <c r="AU225" s="248" t="s">
        <v>83</v>
      </c>
      <c r="AV225" s="13" t="s">
        <v>83</v>
      </c>
      <c r="AW225" s="13" t="s">
        <v>35</v>
      </c>
      <c r="AX225" s="13" t="s">
        <v>73</v>
      </c>
      <c r="AY225" s="248" t="s">
        <v>151</v>
      </c>
    </row>
    <row r="226" s="13" customFormat="1">
      <c r="A226" s="13"/>
      <c r="B226" s="238"/>
      <c r="C226" s="239"/>
      <c r="D226" s="234" t="s">
        <v>163</v>
      </c>
      <c r="E226" s="240" t="s">
        <v>21</v>
      </c>
      <c r="F226" s="241" t="s">
        <v>2538</v>
      </c>
      <c r="G226" s="239"/>
      <c r="H226" s="242">
        <v>17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83</v>
      </c>
      <c r="AV226" s="13" t="s">
        <v>83</v>
      </c>
      <c r="AW226" s="13" t="s">
        <v>35</v>
      </c>
      <c r="AX226" s="13" t="s">
        <v>73</v>
      </c>
      <c r="AY226" s="248" t="s">
        <v>151</v>
      </c>
    </row>
    <row r="227" s="14" customFormat="1">
      <c r="A227" s="14"/>
      <c r="B227" s="249"/>
      <c r="C227" s="250"/>
      <c r="D227" s="234" t="s">
        <v>163</v>
      </c>
      <c r="E227" s="251" t="s">
        <v>21</v>
      </c>
      <c r="F227" s="252" t="s">
        <v>177</v>
      </c>
      <c r="G227" s="250"/>
      <c r="H227" s="253">
        <v>23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9" t="s">
        <v>163</v>
      </c>
      <c r="AU227" s="259" t="s">
        <v>83</v>
      </c>
      <c r="AV227" s="14" t="s">
        <v>159</v>
      </c>
      <c r="AW227" s="14" t="s">
        <v>35</v>
      </c>
      <c r="AX227" s="14" t="s">
        <v>81</v>
      </c>
      <c r="AY227" s="259" t="s">
        <v>151</v>
      </c>
    </row>
    <row r="228" s="2" customFormat="1" ht="16.5" customHeight="1">
      <c r="A228" s="41"/>
      <c r="B228" s="42"/>
      <c r="C228" s="221" t="s">
        <v>305</v>
      </c>
      <c r="D228" s="221" t="s">
        <v>154</v>
      </c>
      <c r="E228" s="222" t="s">
        <v>278</v>
      </c>
      <c r="F228" s="223" t="s">
        <v>279</v>
      </c>
      <c r="G228" s="224" t="s">
        <v>173</v>
      </c>
      <c r="H228" s="225">
        <v>0.78800000000000003</v>
      </c>
      <c r="I228" s="226"/>
      <c r="J228" s="227">
        <f>ROUND(I228*H228,2)</f>
        <v>0</v>
      </c>
      <c r="K228" s="223" t="s">
        <v>158</v>
      </c>
      <c r="L228" s="47"/>
      <c r="M228" s="228" t="s">
        <v>21</v>
      </c>
      <c r="N228" s="229" t="s">
        <v>44</v>
      </c>
      <c r="O228" s="87"/>
      <c r="P228" s="230">
        <f>O228*H228</f>
        <v>0</v>
      </c>
      <c r="Q228" s="230">
        <v>0</v>
      </c>
      <c r="R228" s="230">
        <f>Q228*H228</f>
        <v>0</v>
      </c>
      <c r="S228" s="230">
        <v>2</v>
      </c>
      <c r="T228" s="231">
        <f>S228*H228</f>
        <v>1.5760000000000001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32" t="s">
        <v>159</v>
      </c>
      <c r="AT228" s="232" t="s">
        <v>154</v>
      </c>
      <c r="AU228" s="232" t="s">
        <v>83</v>
      </c>
      <c r="AY228" s="19" t="s">
        <v>151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9" t="s">
        <v>81</v>
      </c>
      <c r="BK228" s="233">
        <f>ROUND(I228*H228,2)</f>
        <v>0</v>
      </c>
      <c r="BL228" s="19" t="s">
        <v>159</v>
      </c>
      <c r="BM228" s="232" t="s">
        <v>2539</v>
      </c>
    </row>
    <row r="229" s="2" customFormat="1">
      <c r="A229" s="41"/>
      <c r="B229" s="42"/>
      <c r="C229" s="43"/>
      <c r="D229" s="234" t="s">
        <v>161</v>
      </c>
      <c r="E229" s="43"/>
      <c r="F229" s="235" t="s">
        <v>281</v>
      </c>
      <c r="G229" s="43"/>
      <c r="H229" s="43"/>
      <c r="I229" s="139"/>
      <c r="J229" s="43"/>
      <c r="K229" s="43"/>
      <c r="L229" s="47"/>
      <c r="M229" s="236"/>
      <c r="N229" s="237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161</v>
      </c>
      <c r="AU229" s="19" t="s">
        <v>83</v>
      </c>
    </row>
    <row r="230" s="13" customFormat="1">
      <c r="A230" s="13"/>
      <c r="B230" s="238"/>
      <c r="C230" s="239"/>
      <c r="D230" s="234" t="s">
        <v>163</v>
      </c>
      <c r="E230" s="240" t="s">
        <v>21</v>
      </c>
      <c r="F230" s="241" t="s">
        <v>2540</v>
      </c>
      <c r="G230" s="239"/>
      <c r="H230" s="242">
        <v>0.78800000000000003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163</v>
      </c>
      <c r="AU230" s="248" t="s">
        <v>83</v>
      </c>
      <c r="AV230" s="13" t="s">
        <v>83</v>
      </c>
      <c r="AW230" s="13" t="s">
        <v>35</v>
      </c>
      <c r="AX230" s="13" t="s">
        <v>81</v>
      </c>
      <c r="AY230" s="248" t="s">
        <v>151</v>
      </c>
    </row>
    <row r="231" s="2" customFormat="1" ht="16.5" customHeight="1">
      <c r="A231" s="41"/>
      <c r="B231" s="42"/>
      <c r="C231" s="221" t="s">
        <v>311</v>
      </c>
      <c r="D231" s="221" t="s">
        <v>154</v>
      </c>
      <c r="E231" s="222" t="s">
        <v>779</v>
      </c>
      <c r="F231" s="223" t="s">
        <v>780</v>
      </c>
      <c r="G231" s="224" t="s">
        <v>180</v>
      </c>
      <c r="H231" s="225">
        <v>0.71999999999999997</v>
      </c>
      <c r="I231" s="226"/>
      <c r="J231" s="227">
        <f>ROUND(I231*H231,2)</f>
        <v>0</v>
      </c>
      <c r="K231" s="223" t="s">
        <v>21</v>
      </c>
      <c r="L231" s="47"/>
      <c r="M231" s="228" t="s">
        <v>21</v>
      </c>
      <c r="N231" s="229" t="s">
        <v>44</v>
      </c>
      <c r="O231" s="87"/>
      <c r="P231" s="230">
        <f>O231*H231</f>
        <v>0</v>
      </c>
      <c r="Q231" s="230">
        <v>0</v>
      </c>
      <c r="R231" s="230">
        <f>Q231*H231</f>
        <v>0</v>
      </c>
      <c r="S231" s="230">
        <v>0.017999999999999999</v>
      </c>
      <c r="T231" s="231">
        <f>S231*H231</f>
        <v>0.012959999999999999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32" t="s">
        <v>159</v>
      </c>
      <c r="AT231" s="232" t="s">
        <v>154</v>
      </c>
      <c r="AU231" s="232" t="s">
        <v>83</v>
      </c>
      <c r="AY231" s="19" t="s">
        <v>151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9" t="s">
        <v>81</v>
      </c>
      <c r="BK231" s="233">
        <f>ROUND(I231*H231,2)</f>
        <v>0</v>
      </c>
      <c r="BL231" s="19" t="s">
        <v>159</v>
      </c>
      <c r="BM231" s="232" t="s">
        <v>2541</v>
      </c>
    </row>
    <row r="232" s="2" customFormat="1">
      <c r="A232" s="41"/>
      <c r="B232" s="42"/>
      <c r="C232" s="43"/>
      <c r="D232" s="234" t="s">
        <v>161</v>
      </c>
      <c r="E232" s="43"/>
      <c r="F232" s="235" t="s">
        <v>782</v>
      </c>
      <c r="G232" s="43"/>
      <c r="H232" s="43"/>
      <c r="I232" s="139"/>
      <c r="J232" s="43"/>
      <c r="K232" s="43"/>
      <c r="L232" s="47"/>
      <c r="M232" s="236"/>
      <c r="N232" s="237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161</v>
      </c>
      <c r="AU232" s="19" t="s">
        <v>83</v>
      </c>
    </row>
    <row r="233" s="13" customFormat="1">
      <c r="A233" s="13"/>
      <c r="B233" s="238"/>
      <c r="C233" s="239"/>
      <c r="D233" s="234" t="s">
        <v>163</v>
      </c>
      <c r="E233" s="240" t="s">
        <v>21</v>
      </c>
      <c r="F233" s="241" t="s">
        <v>2542</v>
      </c>
      <c r="G233" s="239"/>
      <c r="H233" s="242">
        <v>0.71999999999999997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163</v>
      </c>
      <c r="AU233" s="248" t="s">
        <v>83</v>
      </c>
      <c r="AV233" s="13" t="s">
        <v>83</v>
      </c>
      <c r="AW233" s="13" t="s">
        <v>35</v>
      </c>
      <c r="AX233" s="13" t="s">
        <v>81</v>
      </c>
      <c r="AY233" s="248" t="s">
        <v>151</v>
      </c>
    </row>
    <row r="234" s="2" customFormat="1" ht="16.5" customHeight="1">
      <c r="A234" s="41"/>
      <c r="B234" s="42"/>
      <c r="C234" s="221" t="s">
        <v>319</v>
      </c>
      <c r="D234" s="221" t="s">
        <v>154</v>
      </c>
      <c r="E234" s="222" t="s">
        <v>784</v>
      </c>
      <c r="F234" s="223" t="s">
        <v>785</v>
      </c>
      <c r="G234" s="224" t="s">
        <v>180</v>
      </c>
      <c r="H234" s="225">
        <v>0.71999999999999997</v>
      </c>
      <c r="I234" s="226"/>
      <c r="J234" s="227">
        <f>ROUND(I234*H234,2)</f>
        <v>0</v>
      </c>
      <c r="K234" s="223" t="s">
        <v>21</v>
      </c>
      <c r="L234" s="47"/>
      <c r="M234" s="228" t="s">
        <v>21</v>
      </c>
      <c r="N234" s="229" t="s">
        <v>44</v>
      </c>
      <c r="O234" s="87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32" t="s">
        <v>159</v>
      </c>
      <c r="AT234" s="232" t="s">
        <v>154</v>
      </c>
      <c r="AU234" s="232" t="s">
        <v>83</v>
      </c>
      <c r="AY234" s="19" t="s">
        <v>151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9" t="s">
        <v>81</v>
      </c>
      <c r="BK234" s="233">
        <f>ROUND(I234*H234,2)</f>
        <v>0</v>
      </c>
      <c r="BL234" s="19" t="s">
        <v>159</v>
      </c>
      <c r="BM234" s="232" t="s">
        <v>2543</v>
      </c>
    </row>
    <row r="235" s="2" customFormat="1">
      <c r="A235" s="41"/>
      <c r="B235" s="42"/>
      <c r="C235" s="43"/>
      <c r="D235" s="234" t="s">
        <v>161</v>
      </c>
      <c r="E235" s="43"/>
      <c r="F235" s="235" t="s">
        <v>787</v>
      </c>
      <c r="G235" s="43"/>
      <c r="H235" s="43"/>
      <c r="I235" s="139"/>
      <c r="J235" s="43"/>
      <c r="K235" s="43"/>
      <c r="L235" s="47"/>
      <c r="M235" s="236"/>
      <c r="N235" s="237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161</v>
      </c>
      <c r="AU235" s="19" t="s">
        <v>83</v>
      </c>
    </row>
    <row r="236" s="13" customFormat="1">
      <c r="A236" s="13"/>
      <c r="B236" s="238"/>
      <c r="C236" s="239"/>
      <c r="D236" s="234" t="s">
        <v>163</v>
      </c>
      <c r="E236" s="240" t="s">
        <v>21</v>
      </c>
      <c r="F236" s="241" t="s">
        <v>2542</v>
      </c>
      <c r="G236" s="239"/>
      <c r="H236" s="242">
        <v>0.71999999999999997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163</v>
      </c>
      <c r="AU236" s="248" t="s">
        <v>83</v>
      </c>
      <c r="AV236" s="13" t="s">
        <v>83</v>
      </c>
      <c r="AW236" s="13" t="s">
        <v>35</v>
      </c>
      <c r="AX236" s="13" t="s">
        <v>81</v>
      </c>
      <c r="AY236" s="248" t="s">
        <v>151</v>
      </c>
    </row>
    <row r="237" s="2" customFormat="1" ht="21.75" customHeight="1">
      <c r="A237" s="41"/>
      <c r="B237" s="42"/>
      <c r="C237" s="221" t="s">
        <v>327</v>
      </c>
      <c r="D237" s="221" t="s">
        <v>154</v>
      </c>
      <c r="E237" s="222" t="s">
        <v>295</v>
      </c>
      <c r="F237" s="223" t="s">
        <v>296</v>
      </c>
      <c r="G237" s="224" t="s">
        <v>297</v>
      </c>
      <c r="H237" s="225">
        <v>3.5499999999999998</v>
      </c>
      <c r="I237" s="226"/>
      <c r="J237" s="227">
        <f>ROUND(I237*H237,2)</f>
        <v>0</v>
      </c>
      <c r="K237" s="223" t="s">
        <v>21</v>
      </c>
      <c r="L237" s="47"/>
      <c r="M237" s="228" t="s">
        <v>21</v>
      </c>
      <c r="N237" s="229" t="s">
        <v>44</v>
      </c>
      <c r="O237" s="87"/>
      <c r="P237" s="230">
        <f>O237*H237</f>
        <v>0</v>
      </c>
      <c r="Q237" s="230">
        <v>0</v>
      </c>
      <c r="R237" s="230">
        <f>Q237*H237</f>
        <v>0</v>
      </c>
      <c r="S237" s="230">
        <v>0.0029299999999999999</v>
      </c>
      <c r="T237" s="231">
        <f>S237*H237</f>
        <v>0.010401499999999999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32" t="s">
        <v>159</v>
      </c>
      <c r="AT237" s="232" t="s">
        <v>154</v>
      </c>
      <c r="AU237" s="232" t="s">
        <v>83</v>
      </c>
      <c r="AY237" s="19" t="s">
        <v>151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9" t="s">
        <v>81</v>
      </c>
      <c r="BK237" s="233">
        <f>ROUND(I237*H237,2)</f>
        <v>0</v>
      </c>
      <c r="BL237" s="19" t="s">
        <v>159</v>
      </c>
      <c r="BM237" s="232" t="s">
        <v>2544</v>
      </c>
    </row>
    <row r="238" s="2" customFormat="1">
      <c r="A238" s="41"/>
      <c r="B238" s="42"/>
      <c r="C238" s="43"/>
      <c r="D238" s="234" t="s">
        <v>161</v>
      </c>
      <c r="E238" s="43"/>
      <c r="F238" s="235" t="s">
        <v>296</v>
      </c>
      <c r="G238" s="43"/>
      <c r="H238" s="43"/>
      <c r="I238" s="139"/>
      <c r="J238" s="43"/>
      <c r="K238" s="43"/>
      <c r="L238" s="47"/>
      <c r="M238" s="236"/>
      <c r="N238" s="237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161</v>
      </c>
      <c r="AU238" s="19" t="s">
        <v>83</v>
      </c>
    </row>
    <row r="239" s="13" customFormat="1">
      <c r="A239" s="13"/>
      <c r="B239" s="238"/>
      <c r="C239" s="239"/>
      <c r="D239" s="234" t="s">
        <v>163</v>
      </c>
      <c r="E239" s="240" t="s">
        <v>21</v>
      </c>
      <c r="F239" s="241" t="s">
        <v>2545</v>
      </c>
      <c r="G239" s="239"/>
      <c r="H239" s="242">
        <v>3.5499999999999998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163</v>
      </c>
      <c r="AU239" s="248" t="s">
        <v>83</v>
      </c>
      <c r="AV239" s="13" t="s">
        <v>83</v>
      </c>
      <c r="AW239" s="13" t="s">
        <v>35</v>
      </c>
      <c r="AX239" s="13" t="s">
        <v>81</v>
      </c>
      <c r="AY239" s="248" t="s">
        <v>151</v>
      </c>
    </row>
    <row r="240" s="2" customFormat="1" ht="21.75" customHeight="1">
      <c r="A240" s="41"/>
      <c r="B240" s="42"/>
      <c r="C240" s="221" t="s">
        <v>333</v>
      </c>
      <c r="D240" s="221" t="s">
        <v>154</v>
      </c>
      <c r="E240" s="222" t="s">
        <v>1415</v>
      </c>
      <c r="F240" s="223" t="s">
        <v>1416</v>
      </c>
      <c r="G240" s="224" t="s">
        <v>297</v>
      </c>
      <c r="H240" s="225">
        <v>0.14999999999999999</v>
      </c>
      <c r="I240" s="226"/>
      <c r="J240" s="227">
        <f>ROUND(I240*H240,2)</f>
        <v>0</v>
      </c>
      <c r="K240" s="223" t="s">
        <v>158</v>
      </c>
      <c r="L240" s="47"/>
      <c r="M240" s="228" t="s">
        <v>21</v>
      </c>
      <c r="N240" s="229" t="s">
        <v>44</v>
      </c>
      <c r="O240" s="87"/>
      <c r="P240" s="230">
        <f>O240*H240</f>
        <v>0</v>
      </c>
      <c r="Q240" s="230">
        <v>0.00079000000000000001</v>
      </c>
      <c r="R240" s="230">
        <f>Q240*H240</f>
        <v>0.00011849999999999999</v>
      </c>
      <c r="S240" s="230">
        <v>0.052999999999999998</v>
      </c>
      <c r="T240" s="231">
        <f>S240*H240</f>
        <v>0.0079499999999999987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32" t="s">
        <v>159</v>
      </c>
      <c r="AT240" s="232" t="s">
        <v>154</v>
      </c>
      <c r="AU240" s="232" t="s">
        <v>83</v>
      </c>
      <c r="AY240" s="19" t="s">
        <v>151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9" t="s">
        <v>81</v>
      </c>
      <c r="BK240" s="233">
        <f>ROUND(I240*H240,2)</f>
        <v>0</v>
      </c>
      <c r="BL240" s="19" t="s">
        <v>159</v>
      </c>
      <c r="BM240" s="232" t="s">
        <v>2546</v>
      </c>
    </row>
    <row r="241" s="2" customFormat="1">
      <c r="A241" s="41"/>
      <c r="B241" s="42"/>
      <c r="C241" s="43"/>
      <c r="D241" s="234" t="s">
        <v>161</v>
      </c>
      <c r="E241" s="43"/>
      <c r="F241" s="235" t="s">
        <v>1418</v>
      </c>
      <c r="G241" s="43"/>
      <c r="H241" s="43"/>
      <c r="I241" s="139"/>
      <c r="J241" s="43"/>
      <c r="K241" s="43"/>
      <c r="L241" s="47"/>
      <c r="M241" s="236"/>
      <c r="N241" s="237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161</v>
      </c>
      <c r="AU241" s="19" t="s">
        <v>83</v>
      </c>
    </row>
    <row r="242" s="13" customFormat="1">
      <c r="A242" s="13"/>
      <c r="B242" s="238"/>
      <c r="C242" s="239"/>
      <c r="D242" s="234" t="s">
        <v>163</v>
      </c>
      <c r="E242" s="240" t="s">
        <v>21</v>
      </c>
      <c r="F242" s="241" t="s">
        <v>1419</v>
      </c>
      <c r="G242" s="239"/>
      <c r="H242" s="242">
        <v>0.14999999999999999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163</v>
      </c>
      <c r="AU242" s="248" t="s">
        <v>83</v>
      </c>
      <c r="AV242" s="13" t="s">
        <v>83</v>
      </c>
      <c r="AW242" s="13" t="s">
        <v>35</v>
      </c>
      <c r="AX242" s="13" t="s">
        <v>81</v>
      </c>
      <c r="AY242" s="248" t="s">
        <v>151</v>
      </c>
    </row>
    <row r="243" s="12" customFormat="1" ht="22.8" customHeight="1">
      <c r="A243" s="12"/>
      <c r="B243" s="205"/>
      <c r="C243" s="206"/>
      <c r="D243" s="207" t="s">
        <v>72</v>
      </c>
      <c r="E243" s="219" t="s">
        <v>317</v>
      </c>
      <c r="F243" s="219" t="s">
        <v>318</v>
      </c>
      <c r="G243" s="206"/>
      <c r="H243" s="206"/>
      <c r="I243" s="209"/>
      <c r="J243" s="220">
        <f>BK243</f>
        <v>0</v>
      </c>
      <c r="K243" s="206"/>
      <c r="L243" s="211"/>
      <c r="M243" s="212"/>
      <c r="N243" s="213"/>
      <c r="O243" s="213"/>
      <c r="P243" s="214">
        <f>SUM(P244:P283)</f>
        <v>0</v>
      </c>
      <c r="Q243" s="213"/>
      <c r="R243" s="214">
        <f>SUM(R244:R283)</f>
        <v>0</v>
      </c>
      <c r="S243" s="213"/>
      <c r="T243" s="215">
        <f>SUM(T244:T283)</f>
        <v>0.050000000000000003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6" t="s">
        <v>81</v>
      </c>
      <c r="AT243" s="217" t="s">
        <v>72</v>
      </c>
      <c r="AU243" s="217" t="s">
        <v>81</v>
      </c>
      <c r="AY243" s="216" t="s">
        <v>151</v>
      </c>
      <c r="BK243" s="218">
        <f>SUM(BK244:BK283)</f>
        <v>0</v>
      </c>
    </row>
    <row r="244" s="2" customFormat="1" ht="44.25" customHeight="1">
      <c r="A244" s="41"/>
      <c r="B244" s="42"/>
      <c r="C244" s="221" t="s">
        <v>341</v>
      </c>
      <c r="D244" s="221" t="s">
        <v>154</v>
      </c>
      <c r="E244" s="222" t="s">
        <v>2547</v>
      </c>
      <c r="F244" s="223" t="s">
        <v>2548</v>
      </c>
      <c r="G244" s="224" t="s">
        <v>157</v>
      </c>
      <c r="H244" s="225">
        <v>1</v>
      </c>
      <c r="I244" s="226"/>
      <c r="J244" s="227">
        <f>ROUND(I244*H244,2)</f>
        <v>0</v>
      </c>
      <c r="K244" s="223" t="s">
        <v>21</v>
      </c>
      <c r="L244" s="47"/>
      <c r="M244" s="228" t="s">
        <v>21</v>
      </c>
      <c r="N244" s="229" t="s">
        <v>44</v>
      </c>
      <c r="O244" s="87"/>
      <c r="P244" s="230">
        <f>O244*H244</f>
        <v>0</v>
      </c>
      <c r="Q244" s="230">
        <v>0</v>
      </c>
      <c r="R244" s="230">
        <f>Q244*H244</f>
        <v>0</v>
      </c>
      <c r="S244" s="230">
        <v>0.050000000000000003</v>
      </c>
      <c r="T244" s="231">
        <f>S244*H244</f>
        <v>0.050000000000000003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32" t="s">
        <v>159</v>
      </c>
      <c r="AT244" s="232" t="s">
        <v>154</v>
      </c>
      <c r="AU244" s="232" t="s">
        <v>83</v>
      </c>
      <c r="AY244" s="19" t="s">
        <v>151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9" t="s">
        <v>81</v>
      </c>
      <c r="BK244" s="233">
        <f>ROUND(I244*H244,2)</f>
        <v>0</v>
      </c>
      <c r="BL244" s="19" t="s">
        <v>159</v>
      </c>
      <c r="BM244" s="232" t="s">
        <v>2549</v>
      </c>
    </row>
    <row r="245" s="2" customFormat="1">
      <c r="A245" s="41"/>
      <c r="B245" s="42"/>
      <c r="C245" s="43"/>
      <c r="D245" s="234" t="s">
        <v>161</v>
      </c>
      <c r="E245" s="43"/>
      <c r="F245" s="235" t="s">
        <v>2548</v>
      </c>
      <c r="G245" s="43"/>
      <c r="H245" s="43"/>
      <c r="I245" s="139"/>
      <c r="J245" s="43"/>
      <c r="K245" s="43"/>
      <c r="L245" s="47"/>
      <c r="M245" s="236"/>
      <c r="N245" s="237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161</v>
      </c>
      <c r="AU245" s="19" t="s">
        <v>83</v>
      </c>
    </row>
    <row r="246" s="2" customFormat="1">
      <c r="A246" s="41"/>
      <c r="B246" s="42"/>
      <c r="C246" s="43"/>
      <c r="D246" s="234" t="s">
        <v>2550</v>
      </c>
      <c r="E246" s="43"/>
      <c r="F246" s="301" t="s">
        <v>2551</v>
      </c>
      <c r="G246" s="43"/>
      <c r="H246" s="43"/>
      <c r="I246" s="139"/>
      <c r="J246" s="43"/>
      <c r="K246" s="43"/>
      <c r="L246" s="47"/>
      <c r="M246" s="236"/>
      <c r="N246" s="237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2550</v>
      </c>
      <c r="AU246" s="19" t="s">
        <v>83</v>
      </c>
    </row>
    <row r="247" s="2" customFormat="1" ht="21.75" customHeight="1">
      <c r="A247" s="41"/>
      <c r="B247" s="42"/>
      <c r="C247" s="221" t="s">
        <v>347</v>
      </c>
      <c r="D247" s="221" t="s">
        <v>154</v>
      </c>
      <c r="E247" s="222" t="s">
        <v>320</v>
      </c>
      <c r="F247" s="223" t="s">
        <v>321</v>
      </c>
      <c r="G247" s="224" t="s">
        <v>322</v>
      </c>
      <c r="H247" s="225">
        <v>6.9139999999999997</v>
      </c>
      <c r="I247" s="226"/>
      <c r="J247" s="227">
        <f>ROUND(I247*H247,2)</f>
        <v>0</v>
      </c>
      <c r="K247" s="223" t="s">
        <v>158</v>
      </c>
      <c r="L247" s="47"/>
      <c r="M247" s="228" t="s">
        <v>21</v>
      </c>
      <c r="N247" s="229" t="s">
        <v>44</v>
      </c>
      <c r="O247" s="87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32" t="s">
        <v>159</v>
      </c>
      <c r="AT247" s="232" t="s">
        <v>154</v>
      </c>
      <c r="AU247" s="232" t="s">
        <v>83</v>
      </c>
      <c r="AY247" s="19" t="s">
        <v>151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9" t="s">
        <v>81</v>
      </c>
      <c r="BK247" s="233">
        <f>ROUND(I247*H247,2)</f>
        <v>0</v>
      </c>
      <c r="BL247" s="19" t="s">
        <v>159</v>
      </c>
      <c r="BM247" s="232" t="s">
        <v>2552</v>
      </c>
    </row>
    <row r="248" s="2" customFormat="1">
      <c r="A248" s="41"/>
      <c r="B248" s="42"/>
      <c r="C248" s="43"/>
      <c r="D248" s="234" t="s">
        <v>161</v>
      </c>
      <c r="E248" s="43"/>
      <c r="F248" s="235" t="s">
        <v>324</v>
      </c>
      <c r="G248" s="43"/>
      <c r="H248" s="43"/>
      <c r="I248" s="139"/>
      <c r="J248" s="43"/>
      <c r="K248" s="43"/>
      <c r="L248" s="47"/>
      <c r="M248" s="236"/>
      <c r="N248" s="237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161</v>
      </c>
      <c r="AU248" s="19" t="s">
        <v>83</v>
      </c>
    </row>
    <row r="249" s="13" customFormat="1">
      <c r="A249" s="13"/>
      <c r="B249" s="238"/>
      <c r="C249" s="239"/>
      <c r="D249" s="234" t="s">
        <v>163</v>
      </c>
      <c r="E249" s="240" t="s">
        <v>21</v>
      </c>
      <c r="F249" s="241" t="s">
        <v>2553</v>
      </c>
      <c r="G249" s="239"/>
      <c r="H249" s="242">
        <v>6.9640000000000004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163</v>
      </c>
      <c r="AU249" s="248" t="s">
        <v>83</v>
      </c>
      <c r="AV249" s="13" t="s">
        <v>83</v>
      </c>
      <c r="AW249" s="13" t="s">
        <v>35</v>
      </c>
      <c r="AX249" s="13" t="s">
        <v>73</v>
      </c>
      <c r="AY249" s="248" t="s">
        <v>151</v>
      </c>
    </row>
    <row r="250" s="13" customFormat="1">
      <c r="A250" s="13"/>
      <c r="B250" s="238"/>
      <c r="C250" s="239"/>
      <c r="D250" s="234" t="s">
        <v>163</v>
      </c>
      <c r="E250" s="240" t="s">
        <v>21</v>
      </c>
      <c r="F250" s="241" t="s">
        <v>2554</v>
      </c>
      <c r="G250" s="239"/>
      <c r="H250" s="242">
        <v>-0.050000000000000003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163</v>
      </c>
      <c r="AU250" s="248" t="s">
        <v>83</v>
      </c>
      <c r="AV250" s="13" t="s">
        <v>83</v>
      </c>
      <c r="AW250" s="13" t="s">
        <v>35</v>
      </c>
      <c r="AX250" s="13" t="s">
        <v>73</v>
      </c>
      <c r="AY250" s="248" t="s">
        <v>151</v>
      </c>
    </row>
    <row r="251" s="14" customFormat="1">
      <c r="A251" s="14"/>
      <c r="B251" s="249"/>
      <c r="C251" s="250"/>
      <c r="D251" s="234" t="s">
        <v>163</v>
      </c>
      <c r="E251" s="251" t="s">
        <v>21</v>
      </c>
      <c r="F251" s="252" t="s">
        <v>177</v>
      </c>
      <c r="G251" s="250"/>
      <c r="H251" s="253">
        <v>6.9140000000000006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163</v>
      </c>
      <c r="AU251" s="259" t="s">
        <v>83</v>
      </c>
      <c r="AV251" s="14" t="s">
        <v>159</v>
      </c>
      <c r="AW251" s="14" t="s">
        <v>35</v>
      </c>
      <c r="AX251" s="14" t="s">
        <v>81</v>
      </c>
      <c r="AY251" s="259" t="s">
        <v>151</v>
      </c>
    </row>
    <row r="252" s="2" customFormat="1" ht="21.75" customHeight="1">
      <c r="A252" s="41"/>
      <c r="B252" s="42"/>
      <c r="C252" s="221" t="s">
        <v>354</v>
      </c>
      <c r="D252" s="221" t="s">
        <v>154</v>
      </c>
      <c r="E252" s="222" t="s">
        <v>342</v>
      </c>
      <c r="F252" s="223" t="s">
        <v>343</v>
      </c>
      <c r="G252" s="224" t="s">
        <v>322</v>
      </c>
      <c r="H252" s="225">
        <v>13.827999999999999</v>
      </c>
      <c r="I252" s="226"/>
      <c r="J252" s="227">
        <f>ROUND(I252*H252,2)</f>
        <v>0</v>
      </c>
      <c r="K252" s="223" t="s">
        <v>158</v>
      </c>
      <c r="L252" s="47"/>
      <c r="M252" s="228" t="s">
        <v>21</v>
      </c>
      <c r="N252" s="229" t="s">
        <v>44</v>
      </c>
      <c r="O252" s="8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32" t="s">
        <v>159</v>
      </c>
      <c r="AT252" s="232" t="s">
        <v>154</v>
      </c>
      <c r="AU252" s="232" t="s">
        <v>83</v>
      </c>
      <c r="AY252" s="19" t="s">
        <v>151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9" t="s">
        <v>81</v>
      </c>
      <c r="BK252" s="233">
        <f>ROUND(I252*H252,2)</f>
        <v>0</v>
      </c>
      <c r="BL252" s="19" t="s">
        <v>159</v>
      </c>
      <c r="BM252" s="232" t="s">
        <v>2555</v>
      </c>
    </row>
    <row r="253" s="2" customFormat="1">
      <c r="A253" s="41"/>
      <c r="B253" s="42"/>
      <c r="C253" s="43"/>
      <c r="D253" s="234" t="s">
        <v>161</v>
      </c>
      <c r="E253" s="43"/>
      <c r="F253" s="235" t="s">
        <v>345</v>
      </c>
      <c r="G253" s="43"/>
      <c r="H253" s="43"/>
      <c r="I253" s="139"/>
      <c r="J253" s="43"/>
      <c r="K253" s="43"/>
      <c r="L253" s="47"/>
      <c r="M253" s="236"/>
      <c r="N253" s="237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161</v>
      </c>
      <c r="AU253" s="19" t="s">
        <v>83</v>
      </c>
    </row>
    <row r="254" s="13" customFormat="1">
      <c r="A254" s="13"/>
      <c r="B254" s="238"/>
      <c r="C254" s="239"/>
      <c r="D254" s="234" t="s">
        <v>163</v>
      </c>
      <c r="E254" s="240" t="s">
        <v>21</v>
      </c>
      <c r="F254" s="241" t="s">
        <v>2553</v>
      </c>
      <c r="G254" s="239"/>
      <c r="H254" s="242">
        <v>6.9640000000000004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163</v>
      </c>
      <c r="AU254" s="248" t="s">
        <v>83</v>
      </c>
      <c r="AV254" s="13" t="s">
        <v>83</v>
      </c>
      <c r="AW254" s="13" t="s">
        <v>35</v>
      </c>
      <c r="AX254" s="13" t="s">
        <v>73</v>
      </c>
      <c r="AY254" s="248" t="s">
        <v>151</v>
      </c>
    </row>
    <row r="255" s="13" customFormat="1">
      <c r="A255" s="13"/>
      <c r="B255" s="238"/>
      <c r="C255" s="239"/>
      <c r="D255" s="234" t="s">
        <v>163</v>
      </c>
      <c r="E255" s="240" t="s">
        <v>21</v>
      </c>
      <c r="F255" s="241" t="s">
        <v>2554</v>
      </c>
      <c r="G255" s="239"/>
      <c r="H255" s="242">
        <v>-0.050000000000000003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163</v>
      </c>
      <c r="AU255" s="248" t="s">
        <v>83</v>
      </c>
      <c r="AV255" s="13" t="s">
        <v>83</v>
      </c>
      <c r="AW255" s="13" t="s">
        <v>35</v>
      </c>
      <c r="AX255" s="13" t="s">
        <v>73</v>
      </c>
      <c r="AY255" s="248" t="s">
        <v>151</v>
      </c>
    </row>
    <row r="256" s="14" customFormat="1">
      <c r="A256" s="14"/>
      <c r="B256" s="249"/>
      <c r="C256" s="250"/>
      <c r="D256" s="234" t="s">
        <v>163</v>
      </c>
      <c r="E256" s="251" t="s">
        <v>21</v>
      </c>
      <c r="F256" s="252" t="s">
        <v>177</v>
      </c>
      <c r="G256" s="250"/>
      <c r="H256" s="253">
        <v>6.9140000000000006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9" t="s">
        <v>163</v>
      </c>
      <c r="AU256" s="259" t="s">
        <v>83</v>
      </c>
      <c r="AV256" s="14" t="s">
        <v>159</v>
      </c>
      <c r="AW256" s="14" t="s">
        <v>35</v>
      </c>
      <c r="AX256" s="14" t="s">
        <v>81</v>
      </c>
      <c r="AY256" s="259" t="s">
        <v>151</v>
      </c>
    </row>
    <row r="257" s="13" customFormat="1">
      <c r="A257" s="13"/>
      <c r="B257" s="238"/>
      <c r="C257" s="239"/>
      <c r="D257" s="234" t="s">
        <v>163</v>
      </c>
      <c r="E257" s="239"/>
      <c r="F257" s="241" t="s">
        <v>2556</v>
      </c>
      <c r="G257" s="239"/>
      <c r="H257" s="242">
        <v>13.827999999999999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163</v>
      </c>
      <c r="AU257" s="248" t="s">
        <v>83</v>
      </c>
      <c r="AV257" s="13" t="s">
        <v>83</v>
      </c>
      <c r="AW257" s="13" t="s">
        <v>4</v>
      </c>
      <c r="AX257" s="13" t="s">
        <v>81</v>
      </c>
      <c r="AY257" s="248" t="s">
        <v>151</v>
      </c>
    </row>
    <row r="258" s="2" customFormat="1" ht="21.75" customHeight="1">
      <c r="A258" s="41"/>
      <c r="B258" s="42"/>
      <c r="C258" s="221" t="s">
        <v>360</v>
      </c>
      <c r="D258" s="221" t="s">
        <v>154</v>
      </c>
      <c r="E258" s="222" t="s">
        <v>348</v>
      </c>
      <c r="F258" s="223" t="s">
        <v>349</v>
      </c>
      <c r="G258" s="224" t="s">
        <v>322</v>
      </c>
      <c r="H258" s="225">
        <v>6.7380000000000004</v>
      </c>
      <c r="I258" s="226"/>
      <c r="J258" s="227">
        <f>ROUND(I258*H258,2)</f>
        <v>0</v>
      </c>
      <c r="K258" s="223" t="s">
        <v>158</v>
      </c>
      <c r="L258" s="47"/>
      <c r="M258" s="228" t="s">
        <v>21</v>
      </c>
      <c r="N258" s="229" t="s">
        <v>44</v>
      </c>
      <c r="O258" s="8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32" t="s">
        <v>159</v>
      </c>
      <c r="AT258" s="232" t="s">
        <v>154</v>
      </c>
      <c r="AU258" s="232" t="s">
        <v>83</v>
      </c>
      <c r="AY258" s="19" t="s">
        <v>151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9" t="s">
        <v>81</v>
      </c>
      <c r="BK258" s="233">
        <f>ROUND(I258*H258,2)</f>
        <v>0</v>
      </c>
      <c r="BL258" s="19" t="s">
        <v>159</v>
      </c>
      <c r="BM258" s="232" t="s">
        <v>2557</v>
      </c>
    </row>
    <row r="259" s="2" customFormat="1">
      <c r="A259" s="41"/>
      <c r="B259" s="42"/>
      <c r="C259" s="43"/>
      <c r="D259" s="234" t="s">
        <v>161</v>
      </c>
      <c r="E259" s="43"/>
      <c r="F259" s="235" t="s">
        <v>351</v>
      </c>
      <c r="G259" s="43"/>
      <c r="H259" s="43"/>
      <c r="I259" s="139"/>
      <c r="J259" s="43"/>
      <c r="K259" s="43"/>
      <c r="L259" s="47"/>
      <c r="M259" s="236"/>
      <c r="N259" s="237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161</v>
      </c>
      <c r="AU259" s="19" t="s">
        <v>83</v>
      </c>
    </row>
    <row r="260" s="13" customFormat="1">
      <c r="A260" s="13"/>
      <c r="B260" s="238"/>
      <c r="C260" s="239"/>
      <c r="D260" s="234" t="s">
        <v>163</v>
      </c>
      <c r="E260" s="240" t="s">
        <v>21</v>
      </c>
      <c r="F260" s="241" t="s">
        <v>2553</v>
      </c>
      <c r="G260" s="239"/>
      <c r="H260" s="242">
        <v>6.9640000000000004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163</v>
      </c>
      <c r="AU260" s="248" t="s">
        <v>83</v>
      </c>
      <c r="AV260" s="13" t="s">
        <v>83</v>
      </c>
      <c r="AW260" s="13" t="s">
        <v>35</v>
      </c>
      <c r="AX260" s="13" t="s">
        <v>73</v>
      </c>
      <c r="AY260" s="248" t="s">
        <v>151</v>
      </c>
    </row>
    <row r="261" s="13" customFormat="1">
      <c r="A261" s="13"/>
      <c r="B261" s="238"/>
      <c r="C261" s="239"/>
      <c r="D261" s="234" t="s">
        <v>163</v>
      </c>
      <c r="E261" s="240" t="s">
        <v>21</v>
      </c>
      <c r="F261" s="241" t="s">
        <v>2554</v>
      </c>
      <c r="G261" s="239"/>
      <c r="H261" s="242">
        <v>-0.050000000000000003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163</v>
      </c>
      <c r="AU261" s="248" t="s">
        <v>83</v>
      </c>
      <c r="AV261" s="13" t="s">
        <v>83</v>
      </c>
      <c r="AW261" s="13" t="s">
        <v>35</v>
      </c>
      <c r="AX261" s="13" t="s">
        <v>73</v>
      </c>
      <c r="AY261" s="248" t="s">
        <v>151</v>
      </c>
    </row>
    <row r="262" s="13" customFormat="1">
      <c r="A262" s="13"/>
      <c r="B262" s="238"/>
      <c r="C262" s="239"/>
      <c r="D262" s="234" t="s">
        <v>163</v>
      </c>
      <c r="E262" s="240" t="s">
        <v>21</v>
      </c>
      <c r="F262" s="241" t="s">
        <v>2558</v>
      </c>
      <c r="G262" s="239"/>
      <c r="H262" s="242">
        <v>-0.17599999999999999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163</v>
      </c>
      <c r="AU262" s="248" t="s">
        <v>83</v>
      </c>
      <c r="AV262" s="13" t="s">
        <v>83</v>
      </c>
      <c r="AW262" s="13" t="s">
        <v>35</v>
      </c>
      <c r="AX262" s="13" t="s">
        <v>73</v>
      </c>
      <c r="AY262" s="248" t="s">
        <v>151</v>
      </c>
    </row>
    <row r="263" s="14" customFormat="1">
      <c r="A263" s="14"/>
      <c r="B263" s="249"/>
      <c r="C263" s="250"/>
      <c r="D263" s="234" t="s">
        <v>163</v>
      </c>
      <c r="E263" s="251" t="s">
        <v>21</v>
      </c>
      <c r="F263" s="252" t="s">
        <v>177</v>
      </c>
      <c r="G263" s="250"/>
      <c r="H263" s="253">
        <v>6.7380000000000004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163</v>
      </c>
      <c r="AU263" s="259" t="s">
        <v>83</v>
      </c>
      <c r="AV263" s="14" t="s">
        <v>159</v>
      </c>
      <c r="AW263" s="14" t="s">
        <v>35</v>
      </c>
      <c r="AX263" s="14" t="s">
        <v>81</v>
      </c>
      <c r="AY263" s="259" t="s">
        <v>151</v>
      </c>
    </row>
    <row r="264" s="2" customFormat="1" ht="21.75" customHeight="1">
      <c r="A264" s="41"/>
      <c r="B264" s="42"/>
      <c r="C264" s="221" t="s">
        <v>365</v>
      </c>
      <c r="D264" s="221" t="s">
        <v>154</v>
      </c>
      <c r="E264" s="222" t="s">
        <v>355</v>
      </c>
      <c r="F264" s="223" t="s">
        <v>356</v>
      </c>
      <c r="G264" s="224" t="s">
        <v>322</v>
      </c>
      <c r="H264" s="225">
        <v>128.02199999999999</v>
      </c>
      <c r="I264" s="226"/>
      <c r="J264" s="227">
        <f>ROUND(I264*H264,2)</f>
        <v>0</v>
      </c>
      <c r="K264" s="223" t="s">
        <v>158</v>
      </c>
      <c r="L264" s="47"/>
      <c r="M264" s="228" t="s">
        <v>21</v>
      </c>
      <c r="N264" s="229" t="s">
        <v>44</v>
      </c>
      <c r="O264" s="8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32" t="s">
        <v>159</v>
      </c>
      <c r="AT264" s="232" t="s">
        <v>154</v>
      </c>
      <c r="AU264" s="232" t="s">
        <v>83</v>
      </c>
      <c r="AY264" s="19" t="s">
        <v>151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9" t="s">
        <v>81</v>
      </c>
      <c r="BK264" s="233">
        <f>ROUND(I264*H264,2)</f>
        <v>0</v>
      </c>
      <c r="BL264" s="19" t="s">
        <v>159</v>
      </c>
      <c r="BM264" s="232" t="s">
        <v>2559</v>
      </c>
    </row>
    <row r="265" s="2" customFormat="1">
      <c r="A265" s="41"/>
      <c r="B265" s="42"/>
      <c r="C265" s="43"/>
      <c r="D265" s="234" t="s">
        <v>161</v>
      </c>
      <c r="E265" s="43"/>
      <c r="F265" s="235" t="s">
        <v>358</v>
      </c>
      <c r="G265" s="43"/>
      <c r="H265" s="43"/>
      <c r="I265" s="139"/>
      <c r="J265" s="43"/>
      <c r="K265" s="43"/>
      <c r="L265" s="47"/>
      <c r="M265" s="236"/>
      <c r="N265" s="237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161</v>
      </c>
      <c r="AU265" s="19" t="s">
        <v>83</v>
      </c>
    </row>
    <row r="266" s="13" customFormat="1">
      <c r="A266" s="13"/>
      <c r="B266" s="238"/>
      <c r="C266" s="239"/>
      <c r="D266" s="234" t="s">
        <v>163</v>
      </c>
      <c r="E266" s="240" t="s">
        <v>21</v>
      </c>
      <c r="F266" s="241" t="s">
        <v>2553</v>
      </c>
      <c r="G266" s="239"/>
      <c r="H266" s="242">
        <v>6.9640000000000004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163</v>
      </c>
      <c r="AU266" s="248" t="s">
        <v>83</v>
      </c>
      <c r="AV266" s="13" t="s">
        <v>83</v>
      </c>
      <c r="AW266" s="13" t="s">
        <v>35</v>
      </c>
      <c r="AX266" s="13" t="s">
        <v>73</v>
      </c>
      <c r="AY266" s="248" t="s">
        <v>151</v>
      </c>
    </row>
    <row r="267" s="13" customFormat="1">
      <c r="A267" s="13"/>
      <c r="B267" s="238"/>
      <c r="C267" s="239"/>
      <c r="D267" s="234" t="s">
        <v>163</v>
      </c>
      <c r="E267" s="240" t="s">
        <v>21</v>
      </c>
      <c r="F267" s="241" t="s">
        <v>2554</v>
      </c>
      <c r="G267" s="239"/>
      <c r="H267" s="242">
        <v>-0.050000000000000003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163</v>
      </c>
      <c r="AU267" s="248" t="s">
        <v>83</v>
      </c>
      <c r="AV267" s="13" t="s">
        <v>83</v>
      </c>
      <c r="AW267" s="13" t="s">
        <v>35</v>
      </c>
      <c r="AX267" s="13" t="s">
        <v>73</v>
      </c>
      <c r="AY267" s="248" t="s">
        <v>151</v>
      </c>
    </row>
    <row r="268" s="13" customFormat="1">
      <c r="A268" s="13"/>
      <c r="B268" s="238"/>
      <c r="C268" s="239"/>
      <c r="D268" s="234" t="s">
        <v>163</v>
      </c>
      <c r="E268" s="240" t="s">
        <v>21</v>
      </c>
      <c r="F268" s="241" t="s">
        <v>2558</v>
      </c>
      <c r="G268" s="239"/>
      <c r="H268" s="242">
        <v>-0.17599999999999999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163</v>
      </c>
      <c r="AU268" s="248" t="s">
        <v>83</v>
      </c>
      <c r="AV268" s="13" t="s">
        <v>83</v>
      </c>
      <c r="AW268" s="13" t="s">
        <v>35</v>
      </c>
      <c r="AX268" s="13" t="s">
        <v>73</v>
      </c>
      <c r="AY268" s="248" t="s">
        <v>151</v>
      </c>
    </row>
    <row r="269" s="14" customFormat="1">
      <c r="A269" s="14"/>
      <c r="B269" s="249"/>
      <c r="C269" s="250"/>
      <c r="D269" s="234" t="s">
        <v>163</v>
      </c>
      <c r="E269" s="251" t="s">
        <v>21</v>
      </c>
      <c r="F269" s="252" t="s">
        <v>177</v>
      </c>
      <c r="G269" s="250"/>
      <c r="H269" s="253">
        <v>6.7380000000000004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163</v>
      </c>
      <c r="AU269" s="259" t="s">
        <v>83</v>
      </c>
      <c r="AV269" s="14" t="s">
        <v>159</v>
      </c>
      <c r="AW269" s="14" t="s">
        <v>35</v>
      </c>
      <c r="AX269" s="14" t="s">
        <v>81</v>
      </c>
      <c r="AY269" s="259" t="s">
        <v>151</v>
      </c>
    </row>
    <row r="270" s="13" customFormat="1">
      <c r="A270" s="13"/>
      <c r="B270" s="238"/>
      <c r="C270" s="239"/>
      <c r="D270" s="234" t="s">
        <v>163</v>
      </c>
      <c r="E270" s="239"/>
      <c r="F270" s="241" t="s">
        <v>2560</v>
      </c>
      <c r="G270" s="239"/>
      <c r="H270" s="242">
        <v>128.02199999999999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163</v>
      </c>
      <c r="AU270" s="248" t="s">
        <v>83</v>
      </c>
      <c r="AV270" s="13" t="s">
        <v>83</v>
      </c>
      <c r="AW270" s="13" t="s">
        <v>4</v>
      </c>
      <c r="AX270" s="13" t="s">
        <v>81</v>
      </c>
      <c r="AY270" s="248" t="s">
        <v>151</v>
      </c>
    </row>
    <row r="271" s="2" customFormat="1" ht="21.75" customHeight="1">
      <c r="A271" s="41"/>
      <c r="B271" s="42"/>
      <c r="C271" s="221" t="s">
        <v>372</v>
      </c>
      <c r="D271" s="221" t="s">
        <v>154</v>
      </c>
      <c r="E271" s="222" t="s">
        <v>2561</v>
      </c>
      <c r="F271" s="223" t="s">
        <v>2562</v>
      </c>
      <c r="G271" s="224" t="s">
        <v>322</v>
      </c>
      <c r="H271" s="225">
        <v>0.050000000000000003</v>
      </c>
      <c r="I271" s="226"/>
      <c r="J271" s="227">
        <f>ROUND(I271*H271,2)</f>
        <v>0</v>
      </c>
      <c r="K271" s="223" t="s">
        <v>21</v>
      </c>
      <c r="L271" s="47"/>
      <c r="M271" s="228" t="s">
        <v>21</v>
      </c>
      <c r="N271" s="229" t="s">
        <v>44</v>
      </c>
      <c r="O271" s="8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32" t="s">
        <v>159</v>
      </c>
      <c r="AT271" s="232" t="s">
        <v>154</v>
      </c>
      <c r="AU271" s="232" t="s">
        <v>83</v>
      </c>
      <c r="AY271" s="19" t="s">
        <v>151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9" t="s">
        <v>81</v>
      </c>
      <c r="BK271" s="233">
        <f>ROUND(I271*H271,2)</f>
        <v>0</v>
      </c>
      <c r="BL271" s="19" t="s">
        <v>159</v>
      </c>
      <c r="BM271" s="232" t="s">
        <v>2563</v>
      </c>
    </row>
    <row r="272" s="2" customFormat="1">
      <c r="A272" s="41"/>
      <c r="B272" s="42"/>
      <c r="C272" s="43"/>
      <c r="D272" s="234" t="s">
        <v>161</v>
      </c>
      <c r="E272" s="43"/>
      <c r="F272" s="235" t="s">
        <v>2564</v>
      </c>
      <c r="G272" s="43"/>
      <c r="H272" s="43"/>
      <c r="I272" s="139"/>
      <c r="J272" s="43"/>
      <c r="K272" s="43"/>
      <c r="L272" s="47"/>
      <c r="M272" s="236"/>
      <c r="N272" s="237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161</v>
      </c>
      <c r="AU272" s="19" t="s">
        <v>83</v>
      </c>
    </row>
    <row r="273" s="13" customFormat="1">
      <c r="A273" s="13"/>
      <c r="B273" s="238"/>
      <c r="C273" s="239"/>
      <c r="D273" s="234" t="s">
        <v>163</v>
      </c>
      <c r="E273" s="240" t="s">
        <v>21</v>
      </c>
      <c r="F273" s="241" t="s">
        <v>2565</v>
      </c>
      <c r="G273" s="239"/>
      <c r="H273" s="242">
        <v>0.050000000000000003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163</v>
      </c>
      <c r="AU273" s="248" t="s">
        <v>83</v>
      </c>
      <c r="AV273" s="13" t="s">
        <v>83</v>
      </c>
      <c r="AW273" s="13" t="s">
        <v>35</v>
      </c>
      <c r="AX273" s="13" t="s">
        <v>81</v>
      </c>
      <c r="AY273" s="248" t="s">
        <v>151</v>
      </c>
    </row>
    <row r="274" s="2" customFormat="1" ht="21.75" customHeight="1">
      <c r="A274" s="41"/>
      <c r="B274" s="42"/>
      <c r="C274" s="221" t="s">
        <v>377</v>
      </c>
      <c r="D274" s="221" t="s">
        <v>154</v>
      </c>
      <c r="E274" s="222" t="s">
        <v>361</v>
      </c>
      <c r="F274" s="223" t="s">
        <v>362</v>
      </c>
      <c r="G274" s="224" t="s">
        <v>322</v>
      </c>
      <c r="H274" s="225">
        <v>5.0629999999999997</v>
      </c>
      <c r="I274" s="226"/>
      <c r="J274" s="227">
        <f>ROUND(I274*H274,2)</f>
        <v>0</v>
      </c>
      <c r="K274" s="223" t="s">
        <v>158</v>
      </c>
      <c r="L274" s="47"/>
      <c r="M274" s="228" t="s">
        <v>21</v>
      </c>
      <c r="N274" s="229" t="s">
        <v>44</v>
      </c>
      <c r="O274" s="8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32" t="s">
        <v>159</v>
      </c>
      <c r="AT274" s="232" t="s">
        <v>154</v>
      </c>
      <c r="AU274" s="232" t="s">
        <v>83</v>
      </c>
      <c r="AY274" s="19" t="s">
        <v>151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9" t="s">
        <v>81</v>
      </c>
      <c r="BK274" s="233">
        <f>ROUND(I274*H274,2)</f>
        <v>0</v>
      </c>
      <c r="BL274" s="19" t="s">
        <v>159</v>
      </c>
      <c r="BM274" s="232" t="s">
        <v>2566</v>
      </c>
    </row>
    <row r="275" s="2" customFormat="1">
      <c r="A275" s="41"/>
      <c r="B275" s="42"/>
      <c r="C275" s="43"/>
      <c r="D275" s="234" t="s">
        <v>161</v>
      </c>
      <c r="E275" s="43"/>
      <c r="F275" s="235" t="s">
        <v>364</v>
      </c>
      <c r="G275" s="43"/>
      <c r="H275" s="43"/>
      <c r="I275" s="139"/>
      <c r="J275" s="43"/>
      <c r="K275" s="43"/>
      <c r="L275" s="47"/>
      <c r="M275" s="236"/>
      <c r="N275" s="237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161</v>
      </c>
      <c r="AU275" s="19" t="s">
        <v>83</v>
      </c>
    </row>
    <row r="276" s="13" customFormat="1">
      <c r="A276" s="13"/>
      <c r="B276" s="238"/>
      <c r="C276" s="239"/>
      <c r="D276" s="234" t="s">
        <v>163</v>
      </c>
      <c r="E276" s="240" t="s">
        <v>21</v>
      </c>
      <c r="F276" s="241" t="s">
        <v>2567</v>
      </c>
      <c r="G276" s="239"/>
      <c r="H276" s="242">
        <v>2.8410000000000002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163</v>
      </c>
      <c r="AU276" s="248" t="s">
        <v>83</v>
      </c>
      <c r="AV276" s="13" t="s">
        <v>83</v>
      </c>
      <c r="AW276" s="13" t="s">
        <v>35</v>
      </c>
      <c r="AX276" s="13" t="s">
        <v>73</v>
      </c>
      <c r="AY276" s="248" t="s">
        <v>151</v>
      </c>
    </row>
    <row r="277" s="13" customFormat="1">
      <c r="A277" s="13"/>
      <c r="B277" s="238"/>
      <c r="C277" s="239"/>
      <c r="D277" s="234" t="s">
        <v>163</v>
      </c>
      <c r="E277" s="240" t="s">
        <v>21</v>
      </c>
      <c r="F277" s="241" t="s">
        <v>2568</v>
      </c>
      <c r="G277" s="239"/>
      <c r="H277" s="242">
        <v>2.222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163</v>
      </c>
      <c r="AU277" s="248" t="s">
        <v>83</v>
      </c>
      <c r="AV277" s="13" t="s">
        <v>83</v>
      </c>
      <c r="AW277" s="13" t="s">
        <v>35</v>
      </c>
      <c r="AX277" s="13" t="s">
        <v>73</v>
      </c>
      <c r="AY277" s="248" t="s">
        <v>151</v>
      </c>
    </row>
    <row r="278" s="14" customFormat="1">
      <c r="A278" s="14"/>
      <c r="B278" s="249"/>
      <c r="C278" s="250"/>
      <c r="D278" s="234" t="s">
        <v>163</v>
      </c>
      <c r="E278" s="251" t="s">
        <v>21</v>
      </c>
      <c r="F278" s="252" t="s">
        <v>177</v>
      </c>
      <c r="G278" s="250"/>
      <c r="H278" s="253">
        <v>5.0630000000000006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9" t="s">
        <v>163</v>
      </c>
      <c r="AU278" s="259" t="s">
        <v>83</v>
      </c>
      <c r="AV278" s="14" t="s">
        <v>159</v>
      </c>
      <c r="AW278" s="14" t="s">
        <v>35</v>
      </c>
      <c r="AX278" s="14" t="s">
        <v>81</v>
      </c>
      <c r="AY278" s="259" t="s">
        <v>151</v>
      </c>
    </row>
    <row r="279" s="2" customFormat="1" ht="33" customHeight="1">
      <c r="A279" s="41"/>
      <c r="B279" s="42"/>
      <c r="C279" s="221" t="s">
        <v>383</v>
      </c>
      <c r="D279" s="221" t="s">
        <v>154</v>
      </c>
      <c r="E279" s="222" t="s">
        <v>2569</v>
      </c>
      <c r="F279" s="223" t="s">
        <v>2570</v>
      </c>
      <c r="G279" s="224" t="s">
        <v>322</v>
      </c>
      <c r="H279" s="225">
        <v>0.050000000000000003</v>
      </c>
      <c r="I279" s="226"/>
      <c r="J279" s="227">
        <f>ROUND(I279*H279,2)</f>
        <v>0</v>
      </c>
      <c r="K279" s="223" t="s">
        <v>158</v>
      </c>
      <c r="L279" s="47"/>
      <c r="M279" s="228" t="s">
        <v>21</v>
      </c>
      <c r="N279" s="229" t="s">
        <v>44</v>
      </c>
      <c r="O279" s="8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32" t="s">
        <v>159</v>
      </c>
      <c r="AT279" s="232" t="s">
        <v>154</v>
      </c>
      <c r="AU279" s="232" t="s">
        <v>83</v>
      </c>
      <c r="AY279" s="19" t="s">
        <v>151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9" t="s">
        <v>81</v>
      </c>
      <c r="BK279" s="233">
        <f>ROUND(I279*H279,2)</f>
        <v>0</v>
      </c>
      <c r="BL279" s="19" t="s">
        <v>159</v>
      </c>
      <c r="BM279" s="232" t="s">
        <v>2571</v>
      </c>
    </row>
    <row r="280" s="2" customFormat="1">
      <c r="A280" s="41"/>
      <c r="B280" s="42"/>
      <c r="C280" s="43"/>
      <c r="D280" s="234" t="s">
        <v>161</v>
      </c>
      <c r="E280" s="43"/>
      <c r="F280" s="235" t="s">
        <v>2572</v>
      </c>
      <c r="G280" s="43"/>
      <c r="H280" s="43"/>
      <c r="I280" s="139"/>
      <c r="J280" s="43"/>
      <c r="K280" s="43"/>
      <c r="L280" s="47"/>
      <c r="M280" s="236"/>
      <c r="N280" s="237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161</v>
      </c>
      <c r="AU280" s="19" t="s">
        <v>83</v>
      </c>
    </row>
    <row r="281" s="13" customFormat="1">
      <c r="A281" s="13"/>
      <c r="B281" s="238"/>
      <c r="C281" s="239"/>
      <c r="D281" s="234" t="s">
        <v>163</v>
      </c>
      <c r="E281" s="240" t="s">
        <v>21</v>
      </c>
      <c r="F281" s="241" t="s">
        <v>2565</v>
      </c>
      <c r="G281" s="239"/>
      <c r="H281" s="242">
        <v>0.050000000000000003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163</v>
      </c>
      <c r="AU281" s="248" t="s">
        <v>83</v>
      </c>
      <c r="AV281" s="13" t="s">
        <v>83</v>
      </c>
      <c r="AW281" s="13" t="s">
        <v>35</v>
      </c>
      <c r="AX281" s="13" t="s">
        <v>81</v>
      </c>
      <c r="AY281" s="248" t="s">
        <v>151</v>
      </c>
    </row>
    <row r="282" s="2" customFormat="1" ht="33" customHeight="1">
      <c r="A282" s="41"/>
      <c r="B282" s="42"/>
      <c r="C282" s="221" t="s">
        <v>393</v>
      </c>
      <c r="D282" s="221" t="s">
        <v>154</v>
      </c>
      <c r="E282" s="222" t="s">
        <v>366</v>
      </c>
      <c r="F282" s="223" t="s">
        <v>367</v>
      </c>
      <c r="G282" s="224" t="s">
        <v>322</v>
      </c>
      <c r="H282" s="225">
        <v>1.675</v>
      </c>
      <c r="I282" s="226"/>
      <c r="J282" s="227">
        <f>ROUND(I282*H282,2)</f>
        <v>0</v>
      </c>
      <c r="K282" s="223" t="s">
        <v>158</v>
      </c>
      <c r="L282" s="47"/>
      <c r="M282" s="228" t="s">
        <v>21</v>
      </c>
      <c r="N282" s="229" t="s">
        <v>44</v>
      </c>
      <c r="O282" s="8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32" t="s">
        <v>159</v>
      </c>
      <c r="AT282" s="232" t="s">
        <v>154</v>
      </c>
      <c r="AU282" s="232" t="s">
        <v>83</v>
      </c>
      <c r="AY282" s="19" t="s">
        <v>151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9" t="s">
        <v>81</v>
      </c>
      <c r="BK282" s="233">
        <f>ROUND(I282*H282,2)</f>
        <v>0</v>
      </c>
      <c r="BL282" s="19" t="s">
        <v>159</v>
      </c>
      <c r="BM282" s="232" t="s">
        <v>2573</v>
      </c>
    </row>
    <row r="283" s="2" customFormat="1">
      <c r="A283" s="41"/>
      <c r="B283" s="42"/>
      <c r="C283" s="43"/>
      <c r="D283" s="234" t="s">
        <v>161</v>
      </c>
      <c r="E283" s="43"/>
      <c r="F283" s="235" t="s">
        <v>369</v>
      </c>
      <c r="G283" s="43"/>
      <c r="H283" s="43"/>
      <c r="I283" s="139"/>
      <c r="J283" s="43"/>
      <c r="K283" s="43"/>
      <c r="L283" s="47"/>
      <c r="M283" s="236"/>
      <c r="N283" s="237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161</v>
      </c>
      <c r="AU283" s="19" t="s">
        <v>83</v>
      </c>
    </row>
    <row r="284" s="12" customFormat="1" ht="22.8" customHeight="1">
      <c r="A284" s="12"/>
      <c r="B284" s="205"/>
      <c r="C284" s="206"/>
      <c r="D284" s="207" t="s">
        <v>72</v>
      </c>
      <c r="E284" s="219" t="s">
        <v>370</v>
      </c>
      <c r="F284" s="219" t="s">
        <v>371</v>
      </c>
      <c r="G284" s="206"/>
      <c r="H284" s="206"/>
      <c r="I284" s="209"/>
      <c r="J284" s="220">
        <f>BK284</f>
        <v>0</v>
      </c>
      <c r="K284" s="206"/>
      <c r="L284" s="211"/>
      <c r="M284" s="212"/>
      <c r="N284" s="213"/>
      <c r="O284" s="213"/>
      <c r="P284" s="214">
        <f>SUM(P285:P286)</f>
        <v>0</v>
      </c>
      <c r="Q284" s="213"/>
      <c r="R284" s="214">
        <f>SUM(R285:R286)</f>
        <v>0</v>
      </c>
      <c r="S284" s="213"/>
      <c r="T284" s="215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6" t="s">
        <v>81</v>
      </c>
      <c r="AT284" s="217" t="s">
        <v>72</v>
      </c>
      <c r="AU284" s="217" t="s">
        <v>81</v>
      </c>
      <c r="AY284" s="216" t="s">
        <v>151</v>
      </c>
      <c r="BK284" s="218">
        <f>SUM(BK285:BK286)</f>
        <v>0</v>
      </c>
    </row>
    <row r="285" s="2" customFormat="1" ht="21.75" customHeight="1">
      <c r="A285" s="41"/>
      <c r="B285" s="42"/>
      <c r="C285" s="221" t="s">
        <v>399</v>
      </c>
      <c r="D285" s="221" t="s">
        <v>154</v>
      </c>
      <c r="E285" s="222" t="s">
        <v>373</v>
      </c>
      <c r="F285" s="223" t="s">
        <v>374</v>
      </c>
      <c r="G285" s="224" t="s">
        <v>322</v>
      </c>
      <c r="H285" s="225">
        <v>1.286</v>
      </c>
      <c r="I285" s="226"/>
      <c r="J285" s="227">
        <f>ROUND(I285*H285,2)</f>
        <v>0</v>
      </c>
      <c r="K285" s="223" t="s">
        <v>158</v>
      </c>
      <c r="L285" s="47"/>
      <c r="M285" s="228" t="s">
        <v>21</v>
      </c>
      <c r="N285" s="229" t="s">
        <v>44</v>
      </c>
      <c r="O285" s="8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32" t="s">
        <v>159</v>
      </c>
      <c r="AT285" s="232" t="s">
        <v>154</v>
      </c>
      <c r="AU285" s="232" t="s">
        <v>83</v>
      </c>
      <c r="AY285" s="19" t="s">
        <v>151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9" t="s">
        <v>81</v>
      </c>
      <c r="BK285" s="233">
        <f>ROUND(I285*H285,2)</f>
        <v>0</v>
      </c>
      <c r="BL285" s="19" t="s">
        <v>159</v>
      </c>
      <c r="BM285" s="232" t="s">
        <v>2574</v>
      </c>
    </row>
    <row r="286" s="2" customFormat="1">
      <c r="A286" s="41"/>
      <c r="B286" s="42"/>
      <c r="C286" s="43"/>
      <c r="D286" s="234" t="s">
        <v>161</v>
      </c>
      <c r="E286" s="43"/>
      <c r="F286" s="235" t="s">
        <v>376</v>
      </c>
      <c r="G286" s="43"/>
      <c r="H286" s="43"/>
      <c r="I286" s="139"/>
      <c r="J286" s="43"/>
      <c r="K286" s="43"/>
      <c r="L286" s="47"/>
      <c r="M286" s="236"/>
      <c r="N286" s="237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161</v>
      </c>
      <c r="AU286" s="19" t="s">
        <v>83</v>
      </c>
    </row>
    <row r="287" s="12" customFormat="1" ht="25.92" customHeight="1">
      <c r="A287" s="12"/>
      <c r="B287" s="205"/>
      <c r="C287" s="206"/>
      <c r="D287" s="207" t="s">
        <v>72</v>
      </c>
      <c r="E287" s="208" t="s">
        <v>389</v>
      </c>
      <c r="F287" s="208" t="s">
        <v>390</v>
      </c>
      <c r="G287" s="206"/>
      <c r="H287" s="206"/>
      <c r="I287" s="209"/>
      <c r="J287" s="210">
        <f>BK287</f>
        <v>0</v>
      </c>
      <c r="K287" s="206"/>
      <c r="L287" s="211"/>
      <c r="M287" s="212"/>
      <c r="N287" s="213"/>
      <c r="O287" s="213"/>
      <c r="P287" s="214">
        <f>P288+P336+P357+P360+P363+P783+P807</f>
        <v>0</v>
      </c>
      <c r="Q287" s="213"/>
      <c r="R287" s="214">
        <f>R288+R336+R357+R360+R363+R783+R807</f>
        <v>18.20305866</v>
      </c>
      <c r="S287" s="213"/>
      <c r="T287" s="215">
        <f>T288+T336+T357+T360+T363+T783+T807</f>
        <v>3.0074501999999996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6" t="s">
        <v>83</v>
      </c>
      <c r="AT287" s="217" t="s">
        <v>72</v>
      </c>
      <c r="AU287" s="217" t="s">
        <v>73</v>
      </c>
      <c r="AY287" s="216" t="s">
        <v>151</v>
      </c>
      <c r="BK287" s="218">
        <f>BK288+BK336+BK357+BK360+BK363+BK783+BK807</f>
        <v>0</v>
      </c>
    </row>
    <row r="288" s="12" customFormat="1" ht="22.8" customHeight="1">
      <c r="A288" s="12"/>
      <c r="B288" s="205"/>
      <c r="C288" s="206"/>
      <c r="D288" s="207" t="s">
        <v>72</v>
      </c>
      <c r="E288" s="219" t="s">
        <v>391</v>
      </c>
      <c r="F288" s="219" t="s">
        <v>392</v>
      </c>
      <c r="G288" s="206"/>
      <c r="H288" s="206"/>
      <c r="I288" s="209"/>
      <c r="J288" s="220">
        <f>BK288</f>
        <v>0</v>
      </c>
      <c r="K288" s="206"/>
      <c r="L288" s="211"/>
      <c r="M288" s="212"/>
      <c r="N288" s="213"/>
      <c r="O288" s="213"/>
      <c r="P288" s="214">
        <f>SUM(P289:P335)</f>
        <v>0</v>
      </c>
      <c r="Q288" s="213"/>
      <c r="R288" s="214">
        <f>SUM(R289:R335)</f>
        <v>14.716089599999998</v>
      </c>
      <c r="S288" s="213"/>
      <c r="T288" s="215">
        <f>SUM(T289:T335)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6" t="s">
        <v>83</v>
      </c>
      <c r="AT288" s="217" t="s">
        <v>72</v>
      </c>
      <c r="AU288" s="217" t="s">
        <v>81</v>
      </c>
      <c r="AY288" s="216" t="s">
        <v>151</v>
      </c>
      <c r="BK288" s="218">
        <f>SUM(BK289:BK335)</f>
        <v>0</v>
      </c>
    </row>
    <row r="289" s="2" customFormat="1" ht="21.75" customHeight="1">
      <c r="A289" s="41"/>
      <c r="B289" s="42"/>
      <c r="C289" s="221" t="s">
        <v>406</v>
      </c>
      <c r="D289" s="221" t="s">
        <v>154</v>
      </c>
      <c r="E289" s="222" t="s">
        <v>400</v>
      </c>
      <c r="F289" s="223" t="s">
        <v>401</v>
      </c>
      <c r="G289" s="224" t="s">
        <v>180</v>
      </c>
      <c r="H289" s="225">
        <v>720.33000000000004</v>
      </c>
      <c r="I289" s="226"/>
      <c r="J289" s="227">
        <f>ROUND(I289*H289,2)</f>
        <v>0</v>
      </c>
      <c r="K289" s="223" t="s">
        <v>158</v>
      </c>
      <c r="L289" s="47"/>
      <c r="M289" s="228" t="s">
        <v>21</v>
      </c>
      <c r="N289" s="229" t="s">
        <v>44</v>
      </c>
      <c r="O289" s="8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32" t="s">
        <v>271</v>
      </c>
      <c r="AT289" s="232" t="s">
        <v>154</v>
      </c>
      <c r="AU289" s="232" t="s">
        <v>83</v>
      </c>
      <c r="AY289" s="19" t="s">
        <v>151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9" t="s">
        <v>81</v>
      </c>
      <c r="BK289" s="233">
        <f>ROUND(I289*H289,2)</f>
        <v>0</v>
      </c>
      <c r="BL289" s="19" t="s">
        <v>271</v>
      </c>
      <c r="BM289" s="232" t="s">
        <v>2575</v>
      </c>
    </row>
    <row r="290" s="2" customFormat="1">
      <c r="A290" s="41"/>
      <c r="B290" s="42"/>
      <c r="C290" s="43"/>
      <c r="D290" s="234" t="s">
        <v>161</v>
      </c>
      <c r="E290" s="43"/>
      <c r="F290" s="235" t="s">
        <v>403</v>
      </c>
      <c r="G290" s="43"/>
      <c r="H290" s="43"/>
      <c r="I290" s="139"/>
      <c r="J290" s="43"/>
      <c r="K290" s="43"/>
      <c r="L290" s="47"/>
      <c r="M290" s="236"/>
      <c r="N290" s="237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161</v>
      </c>
      <c r="AU290" s="19" t="s">
        <v>83</v>
      </c>
    </row>
    <row r="291" s="15" customFormat="1">
      <c r="A291" s="15"/>
      <c r="B291" s="260"/>
      <c r="C291" s="261"/>
      <c r="D291" s="234" t="s">
        <v>163</v>
      </c>
      <c r="E291" s="262" t="s">
        <v>21</v>
      </c>
      <c r="F291" s="263" t="s">
        <v>404</v>
      </c>
      <c r="G291" s="261"/>
      <c r="H291" s="262" t="s">
        <v>21</v>
      </c>
      <c r="I291" s="264"/>
      <c r="J291" s="261"/>
      <c r="K291" s="261"/>
      <c r="L291" s="265"/>
      <c r="M291" s="266"/>
      <c r="N291" s="267"/>
      <c r="O291" s="267"/>
      <c r="P291" s="267"/>
      <c r="Q291" s="267"/>
      <c r="R291" s="267"/>
      <c r="S291" s="267"/>
      <c r="T291" s="268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9" t="s">
        <v>163</v>
      </c>
      <c r="AU291" s="269" t="s">
        <v>83</v>
      </c>
      <c r="AV291" s="15" t="s">
        <v>81</v>
      </c>
      <c r="AW291" s="15" t="s">
        <v>35</v>
      </c>
      <c r="AX291" s="15" t="s">
        <v>73</v>
      </c>
      <c r="AY291" s="269" t="s">
        <v>151</v>
      </c>
    </row>
    <row r="292" s="13" customFormat="1">
      <c r="A292" s="13"/>
      <c r="B292" s="238"/>
      <c r="C292" s="239"/>
      <c r="D292" s="234" t="s">
        <v>163</v>
      </c>
      <c r="E292" s="240" t="s">
        <v>21</v>
      </c>
      <c r="F292" s="241" t="s">
        <v>2576</v>
      </c>
      <c r="G292" s="239"/>
      <c r="H292" s="242">
        <v>286.58999999999997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163</v>
      </c>
      <c r="AU292" s="248" t="s">
        <v>83</v>
      </c>
      <c r="AV292" s="13" t="s">
        <v>83</v>
      </c>
      <c r="AW292" s="13" t="s">
        <v>35</v>
      </c>
      <c r="AX292" s="13" t="s">
        <v>73</v>
      </c>
      <c r="AY292" s="248" t="s">
        <v>151</v>
      </c>
    </row>
    <row r="293" s="13" customFormat="1">
      <c r="A293" s="13"/>
      <c r="B293" s="238"/>
      <c r="C293" s="239"/>
      <c r="D293" s="234" t="s">
        <v>163</v>
      </c>
      <c r="E293" s="240" t="s">
        <v>21</v>
      </c>
      <c r="F293" s="241" t="s">
        <v>2577</v>
      </c>
      <c r="G293" s="239"/>
      <c r="H293" s="242">
        <v>140.94999999999999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163</v>
      </c>
      <c r="AU293" s="248" t="s">
        <v>83</v>
      </c>
      <c r="AV293" s="13" t="s">
        <v>83</v>
      </c>
      <c r="AW293" s="13" t="s">
        <v>35</v>
      </c>
      <c r="AX293" s="13" t="s">
        <v>73</v>
      </c>
      <c r="AY293" s="248" t="s">
        <v>151</v>
      </c>
    </row>
    <row r="294" s="13" customFormat="1">
      <c r="A294" s="13"/>
      <c r="B294" s="238"/>
      <c r="C294" s="239"/>
      <c r="D294" s="234" t="s">
        <v>163</v>
      </c>
      <c r="E294" s="240" t="s">
        <v>21</v>
      </c>
      <c r="F294" s="241" t="s">
        <v>2578</v>
      </c>
      <c r="G294" s="239"/>
      <c r="H294" s="242">
        <v>273.25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163</v>
      </c>
      <c r="AU294" s="248" t="s">
        <v>83</v>
      </c>
      <c r="AV294" s="13" t="s">
        <v>83</v>
      </c>
      <c r="AW294" s="13" t="s">
        <v>35</v>
      </c>
      <c r="AX294" s="13" t="s">
        <v>73</v>
      </c>
      <c r="AY294" s="248" t="s">
        <v>151</v>
      </c>
    </row>
    <row r="295" s="13" customFormat="1">
      <c r="A295" s="13"/>
      <c r="B295" s="238"/>
      <c r="C295" s="239"/>
      <c r="D295" s="234" t="s">
        <v>163</v>
      </c>
      <c r="E295" s="240" t="s">
        <v>21</v>
      </c>
      <c r="F295" s="241" t="s">
        <v>2579</v>
      </c>
      <c r="G295" s="239"/>
      <c r="H295" s="242">
        <v>19.539999999999999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163</v>
      </c>
      <c r="AU295" s="248" t="s">
        <v>83</v>
      </c>
      <c r="AV295" s="13" t="s">
        <v>83</v>
      </c>
      <c r="AW295" s="13" t="s">
        <v>35</v>
      </c>
      <c r="AX295" s="13" t="s">
        <v>73</v>
      </c>
      <c r="AY295" s="248" t="s">
        <v>151</v>
      </c>
    </row>
    <row r="296" s="14" customFormat="1">
      <c r="A296" s="14"/>
      <c r="B296" s="249"/>
      <c r="C296" s="250"/>
      <c r="D296" s="234" t="s">
        <v>163</v>
      </c>
      <c r="E296" s="251" t="s">
        <v>21</v>
      </c>
      <c r="F296" s="252" t="s">
        <v>177</v>
      </c>
      <c r="G296" s="250"/>
      <c r="H296" s="253">
        <v>720.32999999999993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9" t="s">
        <v>163</v>
      </c>
      <c r="AU296" s="259" t="s">
        <v>83</v>
      </c>
      <c r="AV296" s="14" t="s">
        <v>159</v>
      </c>
      <c r="AW296" s="14" t="s">
        <v>35</v>
      </c>
      <c r="AX296" s="14" t="s">
        <v>81</v>
      </c>
      <c r="AY296" s="259" t="s">
        <v>151</v>
      </c>
    </row>
    <row r="297" s="2" customFormat="1" ht="33" customHeight="1">
      <c r="A297" s="41"/>
      <c r="B297" s="42"/>
      <c r="C297" s="281" t="s">
        <v>412</v>
      </c>
      <c r="D297" s="281" t="s">
        <v>407</v>
      </c>
      <c r="E297" s="282" t="s">
        <v>408</v>
      </c>
      <c r="F297" s="283" t="s">
        <v>409</v>
      </c>
      <c r="G297" s="284" t="s">
        <v>180</v>
      </c>
      <c r="H297" s="285">
        <v>734.73699999999997</v>
      </c>
      <c r="I297" s="286"/>
      <c r="J297" s="287">
        <f>ROUND(I297*H297,2)</f>
        <v>0</v>
      </c>
      <c r="K297" s="283" t="s">
        <v>21</v>
      </c>
      <c r="L297" s="288"/>
      <c r="M297" s="289" t="s">
        <v>21</v>
      </c>
      <c r="N297" s="290" t="s">
        <v>44</v>
      </c>
      <c r="O297" s="87"/>
      <c r="P297" s="230">
        <f>O297*H297</f>
        <v>0</v>
      </c>
      <c r="Q297" s="230">
        <v>0.0080199999999999994</v>
      </c>
      <c r="R297" s="230">
        <f>Q297*H297</f>
        <v>5.8925907399999993</v>
      </c>
      <c r="S297" s="230">
        <v>0</v>
      </c>
      <c r="T297" s="231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32" t="s">
        <v>372</v>
      </c>
      <c r="AT297" s="232" t="s">
        <v>407</v>
      </c>
      <c r="AU297" s="232" t="s">
        <v>83</v>
      </c>
      <c r="AY297" s="19" t="s">
        <v>151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9" t="s">
        <v>81</v>
      </c>
      <c r="BK297" s="233">
        <f>ROUND(I297*H297,2)</f>
        <v>0</v>
      </c>
      <c r="BL297" s="19" t="s">
        <v>271</v>
      </c>
      <c r="BM297" s="232" t="s">
        <v>2580</v>
      </c>
    </row>
    <row r="298" s="2" customFormat="1">
      <c r="A298" s="41"/>
      <c r="B298" s="42"/>
      <c r="C298" s="43"/>
      <c r="D298" s="234" t="s">
        <v>161</v>
      </c>
      <c r="E298" s="43"/>
      <c r="F298" s="235" t="s">
        <v>409</v>
      </c>
      <c r="G298" s="43"/>
      <c r="H298" s="43"/>
      <c r="I298" s="139"/>
      <c r="J298" s="43"/>
      <c r="K298" s="43"/>
      <c r="L298" s="47"/>
      <c r="M298" s="236"/>
      <c r="N298" s="237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161</v>
      </c>
      <c r="AU298" s="19" t="s">
        <v>83</v>
      </c>
    </row>
    <row r="299" s="15" customFormat="1">
      <c r="A299" s="15"/>
      <c r="B299" s="260"/>
      <c r="C299" s="261"/>
      <c r="D299" s="234" t="s">
        <v>163</v>
      </c>
      <c r="E299" s="262" t="s">
        <v>21</v>
      </c>
      <c r="F299" s="263" t="s">
        <v>404</v>
      </c>
      <c r="G299" s="261"/>
      <c r="H299" s="262" t="s">
        <v>21</v>
      </c>
      <c r="I299" s="264"/>
      <c r="J299" s="261"/>
      <c r="K299" s="261"/>
      <c r="L299" s="265"/>
      <c r="M299" s="266"/>
      <c r="N299" s="267"/>
      <c r="O299" s="267"/>
      <c r="P299" s="267"/>
      <c r="Q299" s="267"/>
      <c r="R299" s="267"/>
      <c r="S299" s="267"/>
      <c r="T299" s="26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9" t="s">
        <v>163</v>
      </c>
      <c r="AU299" s="269" t="s">
        <v>83</v>
      </c>
      <c r="AV299" s="15" t="s">
        <v>81</v>
      </c>
      <c r="AW299" s="15" t="s">
        <v>35</v>
      </c>
      <c r="AX299" s="15" t="s">
        <v>73</v>
      </c>
      <c r="AY299" s="269" t="s">
        <v>151</v>
      </c>
    </row>
    <row r="300" s="13" customFormat="1">
      <c r="A300" s="13"/>
      <c r="B300" s="238"/>
      <c r="C300" s="239"/>
      <c r="D300" s="234" t="s">
        <v>163</v>
      </c>
      <c r="E300" s="240" t="s">
        <v>21</v>
      </c>
      <c r="F300" s="241" t="s">
        <v>2576</v>
      </c>
      <c r="G300" s="239"/>
      <c r="H300" s="242">
        <v>286.58999999999997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163</v>
      </c>
      <c r="AU300" s="248" t="s">
        <v>83</v>
      </c>
      <c r="AV300" s="13" t="s">
        <v>83</v>
      </c>
      <c r="AW300" s="13" t="s">
        <v>35</v>
      </c>
      <c r="AX300" s="13" t="s">
        <v>73</v>
      </c>
      <c r="AY300" s="248" t="s">
        <v>151</v>
      </c>
    </row>
    <row r="301" s="13" customFormat="1">
      <c r="A301" s="13"/>
      <c r="B301" s="238"/>
      <c r="C301" s="239"/>
      <c r="D301" s="234" t="s">
        <v>163</v>
      </c>
      <c r="E301" s="240" t="s">
        <v>21</v>
      </c>
      <c r="F301" s="241" t="s">
        <v>2577</v>
      </c>
      <c r="G301" s="239"/>
      <c r="H301" s="242">
        <v>140.94999999999999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163</v>
      </c>
      <c r="AU301" s="248" t="s">
        <v>83</v>
      </c>
      <c r="AV301" s="13" t="s">
        <v>83</v>
      </c>
      <c r="AW301" s="13" t="s">
        <v>35</v>
      </c>
      <c r="AX301" s="13" t="s">
        <v>73</v>
      </c>
      <c r="AY301" s="248" t="s">
        <v>151</v>
      </c>
    </row>
    <row r="302" s="13" customFormat="1">
      <c r="A302" s="13"/>
      <c r="B302" s="238"/>
      <c r="C302" s="239"/>
      <c r="D302" s="234" t="s">
        <v>163</v>
      </c>
      <c r="E302" s="240" t="s">
        <v>21</v>
      </c>
      <c r="F302" s="241" t="s">
        <v>2578</v>
      </c>
      <c r="G302" s="239"/>
      <c r="H302" s="242">
        <v>273.25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163</v>
      </c>
      <c r="AU302" s="248" t="s">
        <v>83</v>
      </c>
      <c r="AV302" s="13" t="s">
        <v>83</v>
      </c>
      <c r="AW302" s="13" t="s">
        <v>35</v>
      </c>
      <c r="AX302" s="13" t="s">
        <v>73</v>
      </c>
      <c r="AY302" s="248" t="s">
        <v>151</v>
      </c>
    </row>
    <row r="303" s="13" customFormat="1">
      <c r="A303" s="13"/>
      <c r="B303" s="238"/>
      <c r="C303" s="239"/>
      <c r="D303" s="234" t="s">
        <v>163</v>
      </c>
      <c r="E303" s="240" t="s">
        <v>21</v>
      </c>
      <c r="F303" s="241" t="s">
        <v>2579</v>
      </c>
      <c r="G303" s="239"/>
      <c r="H303" s="242">
        <v>19.539999999999999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163</v>
      </c>
      <c r="AU303" s="248" t="s">
        <v>83</v>
      </c>
      <c r="AV303" s="13" t="s">
        <v>83</v>
      </c>
      <c r="AW303" s="13" t="s">
        <v>35</v>
      </c>
      <c r="AX303" s="13" t="s">
        <v>73</v>
      </c>
      <c r="AY303" s="248" t="s">
        <v>151</v>
      </c>
    </row>
    <row r="304" s="14" customFormat="1">
      <c r="A304" s="14"/>
      <c r="B304" s="249"/>
      <c r="C304" s="250"/>
      <c r="D304" s="234" t="s">
        <v>163</v>
      </c>
      <c r="E304" s="251" t="s">
        <v>21</v>
      </c>
      <c r="F304" s="252" t="s">
        <v>177</v>
      </c>
      <c r="G304" s="250"/>
      <c r="H304" s="253">
        <v>720.32999999999993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9" t="s">
        <v>163</v>
      </c>
      <c r="AU304" s="259" t="s">
        <v>83</v>
      </c>
      <c r="AV304" s="14" t="s">
        <v>159</v>
      </c>
      <c r="AW304" s="14" t="s">
        <v>35</v>
      </c>
      <c r="AX304" s="14" t="s">
        <v>81</v>
      </c>
      <c r="AY304" s="259" t="s">
        <v>151</v>
      </c>
    </row>
    <row r="305" s="13" customFormat="1">
      <c r="A305" s="13"/>
      <c r="B305" s="238"/>
      <c r="C305" s="239"/>
      <c r="D305" s="234" t="s">
        <v>163</v>
      </c>
      <c r="E305" s="239"/>
      <c r="F305" s="241" t="s">
        <v>2581</v>
      </c>
      <c r="G305" s="239"/>
      <c r="H305" s="242">
        <v>734.73699999999997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8" t="s">
        <v>163</v>
      </c>
      <c r="AU305" s="248" t="s">
        <v>83</v>
      </c>
      <c r="AV305" s="13" t="s">
        <v>83</v>
      </c>
      <c r="AW305" s="13" t="s">
        <v>4</v>
      </c>
      <c r="AX305" s="13" t="s">
        <v>81</v>
      </c>
      <c r="AY305" s="248" t="s">
        <v>151</v>
      </c>
    </row>
    <row r="306" s="2" customFormat="1" ht="33" customHeight="1">
      <c r="A306" s="41"/>
      <c r="B306" s="42"/>
      <c r="C306" s="281" t="s">
        <v>416</v>
      </c>
      <c r="D306" s="281" t="s">
        <v>407</v>
      </c>
      <c r="E306" s="282" t="s">
        <v>413</v>
      </c>
      <c r="F306" s="283" t="s">
        <v>414</v>
      </c>
      <c r="G306" s="284" t="s">
        <v>180</v>
      </c>
      <c r="H306" s="285">
        <v>734.73699999999997</v>
      </c>
      <c r="I306" s="286"/>
      <c r="J306" s="287">
        <f>ROUND(I306*H306,2)</f>
        <v>0</v>
      </c>
      <c r="K306" s="283" t="s">
        <v>21</v>
      </c>
      <c r="L306" s="288"/>
      <c r="M306" s="289" t="s">
        <v>21</v>
      </c>
      <c r="N306" s="290" t="s">
        <v>44</v>
      </c>
      <c r="O306" s="87"/>
      <c r="P306" s="230">
        <f>O306*H306</f>
        <v>0</v>
      </c>
      <c r="Q306" s="230">
        <v>0.012</v>
      </c>
      <c r="R306" s="230">
        <f>Q306*H306</f>
        <v>8.8168439999999997</v>
      </c>
      <c r="S306" s="230">
        <v>0</v>
      </c>
      <c r="T306" s="231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32" t="s">
        <v>372</v>
      </c>
      <c r="AT306" s="232" t="s">
        <v>407</v>
      </c>
      <c r="AU306" s="232" t="s">
        <v>83</v>
      </c>
      <c r="AY306" s="19" t="s">
        <v>151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9" t="s">
        <v>81</v>
      </c>
      <c r="BK306" s="233">
        <f>ROUND(I306*H306,2)</f>
        <v>0</v>
      </c>
      <c r="BL306" s="19" t="s">
        <v>271</v>
      </c>
      <c r="BM306" s="232" t="s">
        <v>2582</v>
      </c>
    </row>
    <row r="307" s="2" customFormat="1">
      <c r="A307" s="41"/>
      <c r="B307" s="42"/>
      <c r="C307" s="43"/>
      <c r="D307" s="234" t="s">
        <v>161</v>
      </c>
      <c r="E307" s="43"/>
      <c r="F307" s="235" t="s">
        <v>414</v>
      </c>
      <c r="G307" s="43"/>
      <c r="H307" s="43"/>
      <c r="I307" s="139"/>
      <c r="J307" s="43"/>
      <c r="K307" s="43"/>
      <c r="L307" s="47"/>
      <c r="M307" s="236"/>
      <c r="N307" s="237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161</v>
      </c>
      <c r="AU307" s="19" t="s">
        <v>83</v>
      </c>
    </row>
    <row r="308" s="15" customFormat="1">
      <c r="A308" s="15"/>
      <c r="B308" s="260"/>
      <c r="C308" s="261"/>
      <c r="D308" s="234" t="s">
        <v>163</v>
      </c>
      <c r="E308" s="262" t="s">
        <v>21</v>
      </c>
      <c r="F308" s="263" t="s">
        <v>404</v>
      </c>
      <c r="G308" s="261"/>
      <c r="H308" s="262" t="s">
        <v>21</v>
      </c>
      <c r="I308" s="264"/>
      <c r="J308" s="261"/>
      <c r="K308" s="261"/>
      <c r="L308" s="265"/>
      <c r="M308" s="266"/>
      <c r="N308" s="267"/>
      <c r="O308" s="267"/>
      <c r="P308" s="267"/>
      <c r="Q308" s="267"/>
      <c r="R308" s="267"/>
      <c r="S308" s="267"/>
      <c r="T308" s="268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9" t="s">
        <v>163</v>
      </c>
      <c r="AU308" s="269" t="s">
        <v>83</v>
      </c>
      <c r="AV308" s="15" t="s">
        <v>81</v>
      </c>
      <c r="AW308" s="15" t="s">
        <v>35</v>
      </c>
      <c r="AX308" s="15" t="s">
        <v>73</v>
      </c>
      <c r="AY308" s="269" t="s">
        <v>151</v>
      </c>
    </row>
    <row r="309" s="13" customFormat="1">
      <c r="A309" s="13"/>
      <c r="B309" s="238"/>
      <c r="C309" s="239"/>
      <c r="D309" s="234" t="s">
        <v>163</v>
      </c>
      <c r="E309" s="240" t="s">
        <v>21</v>
      </c>
      <c r="F309" s="241" t="s">
        <v>2576</v>
      </c>
      <c r="G309" s="239"/>
      <c r="H309" s="242">
        <v>286.58999999999997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163</v>
      </c>
      <c r="AU309" s="248" t="s">
        <v>83</v>
      </c>
      <c r="AV309" s="13" t="s">
        <v>83</v>
      </c>
      <c r="AW309" s="13" t="s">
        <v>35</v>
      </c>
      <c r="AX309" s="13" t="s">
        <v>73</v>
      </c>
      <c r="AY309" s="248" t="s">
        <v>151</v>
      </c>
    </row>
    <row r="310" s="13" customFormat="1">
      <c r="A310" s="13"/>
      <c r="B310" s="238"/>
      <c r="C310" s="239"/>
      <c r="D310" s="234" t="s">
        <v>163</v>
      </c>
      <c r="E310" s="240" t="s">
        <v>21</v>
      </c>
      <c r="F310" s="241" t="s">
        <v>2577</v>
      </c>
      <c r="G310" s="239"/>
      <c r="H310" s="242">
        <v>140.94999999999999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163</v>
      </c>
      <c r="AU310" s="248" t="s">
        <v>83</v>
      </c>
      <c r="AV310" s="13" t="s">
        <v>83</v>
      </c>
      <c r="AW310" s="13" t="s">
        <v>35</v>
      </c>
      <c r="AX310" s="13" t="s">
        <v>73</v>
      </c>
      <c r="AY310" s="248" t="s">
        <v>151</v>
      </c>
    </row>
    <row r="311" s="13" customFormat="1">
      <c r="A311" s="13"/>
      <c r="B311" s="238"/>
      <c r="C311" s="239"/>
      <c r="D311" s="234" t="s">
        <v>163</v>
      </c>
      <c r="E311" s="240" t="s">
        <v>21</v>
      </c>
      <c r="F311" s="241" t="s">
        <v>2578</v>
      </c>
      <c r="G311" s="239"/>
      <c r="H311" s="242">
        <v>273.25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8" t="s">
        <v>163</v>
      </c>
      <c r="AU311" s="248" t="s">
        <v>83</v>
      </c>
      <c r="AV311" s="13" t="s">
        <v>83</v>
      </c>
      <c r="AW311" s="13" t="s">
        <v>35</v>
      </c>
      <c r="AX311" s="13" t="s">
        <v>73</v>
      </c>
      <c r="AY311" s="248" t="s">
        <v>151</v>
      </c>
    </row>
    <row r="312" s="13" customFormat="1">
      <c r="A312" s="13"/>
      <c r="B312" s="238"/>
      <c r="C312" s="239"/>
      <c r="D312" s="234" t="s">
        <v>163</v>
      </c>
      <c r="E312" s="240" t="s">
        <v>21</v>
      </c>
      <c r="F312" s="241" t="s">
        <v>2579</v>
      </c>
      <c r="G312" s="239"/>
      <c r="H312" s="242">
        <v>19.539999999999999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8" t="s">
        <v>163</v>
      </c>
      <c r="AU312" s="248" t="s">
        <v>83</v>
      </c>
      <c r="AV312" s="13" t="s">
        <v>83</v>
      </c>
      <c r="AW312" s="13" t="s">
        <v>35</v>
      </c>
      <c r="AX312" s="13" t="s">
        <v>73</v>
      </c>
      <c r="AY312" s="248" t="s">
        <v>151</v>
      </c>
    </row>
    <row r="313" s="14" customFormat="1">
      <c r="A313" s="14"/>
      <c r="B313" s="249"/>
      <c r="C313" s="250"/>
      <c r="D313" s="234" t="s">
        <v>163</v>
      </c>
      <c r="E313" s="251" t="s">
        <v>21</v>
      </c>
      <c r="F313" s="252" t="s">
        <v>177</v>
      </c>
      <c r="G313" s="250"/>
      <c r="H313" s="253">
        <v>720.32999999999993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163</v>
      </c>
      <c r="AU313" s="259" t="s">
        <v>83</v>
      </c>
      <c r="AV313" s="14" t="s">
        <v>159</v>
      </c>
      <c r="AW313" s="14" t="s">
        <v>35</v>
      </c>
      <c r="AX313" s="14" t="s">
        <v>81</v>
      </c>
      <c r="AY313" s="259" t="s">
        <v>151</v>
      </c>
    </row>
    <row r="314" s="13" customFormat="1">
      <c r="A314" s="13"/>
      <c r="B314" s="238"/>
      <c r="C314" s="239"/>
      <c r="D314" s="234" t="s">
        <v>163</v>
      </c>
      <c r="E314" s="239"/>
      <c r="F314" s="241" t="s">
        <v>2581</v>
      </c>
      <c r="G314" s="239"/>
      <c r="H314" s="242">
        <v>734.73699999999997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163</v>
      </c>
      <c r="AU314" s="248" t="s">
        <v>83</v>
      </c>
      <c r="AV314" s="13" t="s">
        <v>83</v>
      </c>
      <c r="AW314" s="13" t="s">
        <v>4</v>
      </c>
      <c r="AX314" s="13" t="s">
        <v>81</v>
      </c>
      <c r="AY314" s="248" t="s">
        <v>151</v>
      </c>
    </row>
    <row r="315" s="2" customFormat="1" ht="33" customHeight="1">
      <c r="A315" s="41"/>
      <c r="B315" s="42"/>
      <c r="C315" s="221" t="s">
        <v>421</v>
      </c>
      <c r="D315" s="221" t="s">
        <v>154</v>
      </c>
      <c r="E315" s="222" t="s">
        <v>1094</v>
      </c>
      <c r="F315" s="223" t="s">
        <v>1095</v>
      </c>
      <c r="G315" s="224" t="s">
        <v>180</v>
      </c>
      <c r="H315" s="225">
        <v>1.73</v>
      </c>
      <c r="I315" s="226"/>
      <c r="J315" s="227">
        <f>ROUND(I315*H315,2)</f>
        <v>0</v>
      </c>
      <c r="K315" s="223" t="s">
        <v>21</v>
      </c>
      <c r="L315" s="47"/>
      <c r="M315" s="228" t="s">
        <v>21</v>
      </c>
      <c r="N315" s="229" t="s">
        <v>44</v>
      </c>
      <c r="O315" s="87"/>
      <c r="P315" s="230">
        <f>O315*H315</f>
        <v>0</v>
      </c>
      <c r="Q315" s="230">
        <v>0.0037000000000000002</v>
      </c>
      <c r="R315" s="230">
        <f>Q315*H315</f>
        <v>0.0064010000000000004</v>
      </c>
      <c r="S315" s="230">
        <v>0</v>
      </c>
      <c r="T315" s="231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32" t="s">
        <v>271</v>
      </c>
      <c r="AT315" s="232" t="s">
        <v>154</v>
      </c>
      <c r="AU315" s="232" t="s">
        <v>83</v>
      </c>
      <c r="AY315" s="19" t="s">
        <v>151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9" t="s">
        <v>81</v>
      </c>
      <c r="BK315" s="233">
        <f>ROUND(I315*H315,2)</f>
        <v>0</v>
      </c>
      <c r="BL315" s="19" t="s">
        <v>271</v>
      </c>
      <c r="BM315" s="232" t="s">
        <v>2583</v>
      </c>
    </row>
    <row r="316" s="2" customFormat="1">
      <c r="A316" s="41"/>
      <c r="B316" s="42"/>
      <c r="C316" s="43"/>
      <c r="D316" s="234" t="s">
        <v>161</v>
      </c>
      <c r="E316" s="43"/>
      <c r="F316" s="235" t="s">
        <v>1095</v>
      </c>
      <c r="G316" s="43"/>
      <c r="H316" s="43"/>
      <c r="I316" s="139"/>
      <c r="J316" s="43"/>
      <c r="K316" s="43"/>
      <c r="L316" s="47"/>
      <c r="M316" s="236"/>
      <c r="N316" s="237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19" t="s">
        <v>161</v>
      </c>
      <c r="AU316" s="19" t="s">
        <v>83</v>
      </c>
    </row>
    <row r="317" s="15" customFormat="1">
      <c r="A317" s="15"/>
      <c r="B317" s="260"/>
      <c r="C317" s="261"/>
      <c r="D317" s="234" t="s">
        <v>163</v>
      </c>
      <c r="E317" s="262" t="s">
        <v>21</v>
      </c>
      <c r="F317" s="263" t="s">
        <v>1459</v>
      </c>
      <c r="G317" s="261"/>
      <c r="H317" s="262" t="s">
        <v>21</v>
      </c>
      <c r="I317" s="264"/>
      <c r="J317" s="261"/>
      <c r="K317" s="261"/>
      <c r="L317" s="265"/>
      <c r="M317" s="266"/>
      <c r="N317" s="267"/>
      <c r="O317" s="267"/>
      <c r="P317" s="267"/>
      <c r="Q317" s="267"/>
      <c r="R317" s="267"/>
      <c r="S317" s="267"/>
      <c r="T317" s="26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9" t="s">
        <v>163</v>
      </c>
      <c r="AU317" s="269" t="s">
        <v>83</v>
      </c>
      <c r="AV317" s="15" t="s">
        <v>81</v>
      </c>
      <c r="AW317" s="15" t="s">
        <v>35</v>
      </c>
      <c r="AX317" s="15" t="s">
        <v>73</v>
      </c>
      <c r="AY317" s="269" t="s">
        <v>151</v>
      </c>
    </row>
    <row r="318" s="13" customFormat="1">
      <c r="A318" s="13"/>
      <c r="B318" s="238"/>
      <c r="C318" s="239"/>
      <c r="D318" s="234" t="s">
        <v>163</v>
      </c>
      <c r="E318" s="240" t="s">
        <v>21</v>
      </c>
      <c r="F318" s="241" t="s">
        <v>2584</v>
      </c>
      <c r="G318" s="239"/>
      <c r="H318" s="242">
        <v>0.53000000000000003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8" t="s">
        <v>163</v>
      </c>
      <c r="AU318" s="248" t="s">
        <v>83</v>
      </c>
      <c r="AV318" s="13" t="s">
        <v>83</v>
      </c>
      <c r="AW318" s="13" t="s">
        <v>35</v>
      </c>
      <c r="AX318" s="13" t="s">
        <v>73</v>
      </c>
      <c r="AY318" s="248" t="s">
        <v>151</v>
      </c>
    </row>
    <row r="319" s="13" customFormat="1">
      <c r="A319" s="13"/>
      <c r="B319" s="238"/>
      <c r="C319" s="239"/>
      <c r="D319" s="234" t="s">
        <v>163</v>
      </c>
      <c r="E319" s="240" t="s">
        <v>21</v>
      </c>
      <c r="F319" s="241" t="s">
        <v>2585</v>
      </c>
      <c r="G319" s="239"/>
      <c r="H319" s="242">
        <v>0.5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163</v>
      </c>
      <c r="AU319" s="248" t="s">
        <v>83</v>
      </c>
      <c r="AV319" s="13" t="s">
        <v>83</v>
      </c>
      <c r="AW319" s="13" t="s">
        <v>35</v>
      </c>
      <c r="AX319" s="13" t="s">
        <v>73</v>
      </c>
      <c r="AY319" s="248" t="s">
        <v>151</v>
      </c>
    </row>
    <row r="320" s="13" customFormat="1">
      <c r="A320" s="13"/>
      <c r="B320" s="238"/>
      <c r="C320" s="239"/>
      <c r="D320" s="234" t="s">
        <v>163</v>
      </c>
      <c r="E320" s="240" t="s">
        <v>21</v>
      </c>
      <c r="F320" s="241" t="s">
        <v>2586</v>
      </c>
      <c r="G320" s="239"/>
      <c r="H320" s="242">
        <v>0.69999999999999996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163</v>
      </c>
      <c r="AU320" s="248" t="s">
        <v>83</v>
      </c>
      <c r="AV320" s="13" t="s">
        <v>83</v>
      </c>
      <c r="AW320" s="13" t="s">
        <v>35</v>
      </c>
      <c r="AX320" s="13" t="s">
        <v>73</v>
      </c>
      <c r="AY320" s="248" t="s">
        <v>151</v>
      </c>
    </row>
    <row r="321" s="14" customFormat="1">
      <c r="A321" s="14"/>
      <c r="B321" s="249"/>
      <c r="C321" s="250"/>
      <c r="D321" s="234" t="s">
        <v>163</v>
      </c>
      <c r="E321" s="251" t="s">
        <v>21</v>
      </c>
      <c r="F321" s="252" t="s">
        <v>177</v>
      </c>
      <c r="G321" s="250"/>
      <c r="H321" s="253">
        <v>1.73</v>
      </c>
      <c r="I321" s="254"/>
      <c r="J321" s="250"/>
      <c r="K321" s="250"/>
      <c r="L321" s="255"/>
      <c r="M321" s="256"/>
      <c r="N321" s="257"/>
      <c r="O321" s="257"/>
      <c r="P321" s="257"/>
      <c r="Q321" s="257"/>
      <c r="R321" s="257"/>
      <c r="S321" s="257"/>
      <c r="T321" s="25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9" t="s">
        <v>163</v>
      </c>
      <c r="AU321" s="259" t="s">
        <v>83</v>
      </c>
      <c r="AV321" s="14" t="s">
        <v>159</v>
      </c>
      <c r="AW321" s="14" t="s">
        <v>35</v>
      </c>
      <c r="AX321" s="14" t="s">
        <v>81</v>
      </c>
      <c r="AY321" s="259" t="s">
        <v>151</v>
      </c>
    </row>
    <row r="322" s="2" customFormat="1" ht="21.75" customHeight="1">
      <c r="A322" s="41"/>
      <c r="B322" s="42"/>
      <c r="C322" s="221" t="s">
        <v>426</v>
      </c>
      <c r="D322" s="221" t="s">
        <v>154</v>
      </c>
      <c r="E322" s="222" t="s">
        <v>447</v>
      </c>
      <c r="F322" s="223" t="s">
        <v>448</v>
      </c>
      <c r="G322" s="224" t="s">
        <v>180</v>
      </c>
      <c r="H322" s="225">
        <v>0.376</v>
      </c>
      <c r="I322" s="226"/>
      <c r="J322" s="227">
        <f>ROUND(I322*H322,2)</f>
        <v>0</v>
      </c>
      <c r="K322" s="223" t="s">
        <v>21</v>
      </c>
      <c r="L322" s="47"/>
      <c r="M322" s="228" t="s">
        <v>21</v>
      </c>
      <c r="N322" s="229" t="s">
        <v>44</v>
      </c>
      <c r="O322" s="87"/>
      <c r="P322" s="230">
        <f>O322*H322</f>
        <v>0</v>
      </c>
      <c r="Q322" s="230">
        <v>0.00036000000000000002</v>
      </c>
      <c r="R322" s="230">
        <f>Q322*H322</f>
        <v>0.00013536000000000001</v>
      </c>
      <c r="S322" s="230">
        <v>0</v>
      </c>
      <c r="T322" s="231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32" t="s">
        <v>271</v>
      </c>
      <c r="AT322" s="232" t="s">
        <v>154</v>
      </c>
      <c r="AU322" s="232" t="s">
        <v>83</v>
      </c>
      <c r="AY322" s="19" t="s">
        <v>151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9" t="s">
        <v>81</v>
      </c>
      <c r="BK322" s="233">
        <f>ROUND(I322*H322,2)</f>
        <v>0</v>
      </c>
      <c r="BL322" s="19" t="s">
        <v>271</v>
      </c>
      <c r="BM322" s="232" t="s">
        <v>2587</v>
      </c>
    </row>
    <row r="323" s="2" customFormat="1">
      <c r="A323" s="41"/>
      <c r="B323" s="42"/>
      <c r="C323" s="43"/>
      <c r="D323" s="234" t="s">
        <v>161</v>
      </c>
      <c r="E323" s="43"/>
      <c r="F323" s="235" t="s">
        <v>450</v>
      </c>
      <c r="G323" s="43"/>
      <c r="H323" s="43"/>
      <c r="I323" s="139"/>
      <c r="J323" s="43"/>
      <c r="K323" s="43"/>
      <c r="L323" s="47"/>
      <c r="M323" s="236"/>
      <c r="N323" s="237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9" t="s">
        <v>161</v>
      </c>
      <c r="AU323" s="19" t="s">
        <v>83</v>
      </c>
    </row>
    <row r="324" s="15" customFormat="1">
      <c r="A324" s="15"/>
      <c r="B324" s="260"/>
      <c r="C324" s="261"/>
      <c r="D324" s="234" t="s">
        <v>163</v>
      </c>
      <c r="E324" s="262" t="s">
        <v>21</v>
      </c>
      <c r="F324" s="263" t="s">
        <v>451</v>
      </c>
      <c r="G324" s="261"/>
      <c r="H324" s="262" t="s">
        <v>21</v>
      </c>
      <c r="I324" s="264"/>
      <c r="J324" s="261"/>
      <c r="K324" s="261"/>
      <c r="L324" s="265"/>
      <c r="M324" s="266"/>
      <c r="N324" s="267"/>
      <c r="O324" s="267"/>
      <c r="P324" s="267"/>
      <c r="Q324" s="267"/>
      <c r="R324" s="267"/>
      <c r="S324" s="267"/>
      <c r="T324" s="26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9" t="s">
        <v>163</v>
      </c>
      <c r="AU324" s="269" t="s">
        <v>83</v>
      </c>
      <c r="AV324" s="15" t="s">
        <v>81</v>
      </c>
      <c r="AW324" s="15" t="s">
        <v>35</v>
      </c>
      <c r="AX324" s="15" t="s">
        <v>73</v>
      </c>
      <c r="AY324" s="269" t="s">
        <v>151</v>
      </c>
    </row>
    <row r="325" s="13" customFormat="1">
      <c r="A325" s="13"/>
      <c r="B325" s="238"/>
      <c r="C325" s="239"/>
      <c r="D325" s="234" t="s">
        <v>163</v>
      </c>
      <c r="E325" s="240" t="s">
        <v>21</v>
      </c>
      <c r="F325" s="241" t="s">
        <v>2588</v>
      </c>
      <c r="G325" s="239"/>
      <c r="H325" s="242">
        <v>0.188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163</v>
      </c>
      <c r="AU325" s="248" t="s">
        <v>83</v>
      </c>
      <c r="AV325" s="13" t="s">
        <v>83</v>
      </c>
      <c r="AW325" s="13" t="s">
        <v>35</v>
      </c>
      <c r="AX325" s="13" t="s">
        <v>73</v>
      </c>
      <c r="AY325" s="248" t="s">
        <v>151</v>
      </c>
    </row>
    <row r="326" s="13" customFormat="1">
      <c r="A326" s="13"/>
      <c r="B326" s="238"/>
      <c r="C326" s="239"/>
      <c r="D326" s="234" t="s">
        <v>163</v>
      </c>
      <c r="E326" s="240" t="s">
        <v>21</v>
      </c>
      <c r="F326" s="241" t="s">
        <v>2589</v>
      </c>
      <c r="G326" s="239"/>
      <c r="H326" s="242">
        <v>0.094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163</v>
      </c>
      <c r="AU326" s="248" t="s">
        <v>83</v>
      </c>
      <c r="AV326" s="13" t="s">
        <v>83</v>
      </c>
      <c r="AW326" s="13" t="s">
        <v>35</v>
      </c>
      <c r="AX326" s="13" t="s">
        <v>73</v>
      </c>
      <c r="AY326" s="248" t="s">
        <v>151</v>
      </c>
    </row>
    <row r="327" s="13" customFormat="1">
      <c r="A327" s="13"/>
      <c r="B327" s="238"/>
      <c r="C327" s="239"/>
      <c r="D327" s="234" t="s">
        <v>163</v>
      </c>
      <c r="E327" s="240" t="s">
        <v>21</v>
      </c>
      <c r="F327" s="241" t="s">
        <v>2590</v>
      </c>
      <c r="G327" s="239"/>
      <c r="H327" s="242">
        <v>0.094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163</v>
      </c>
      <c r="AU327" s="248" t="s">
        <v>83</v>
      </c>
      <c r="AV327" s="13" t="s">
        <v>83</v>
      </c>
      <c r="AW327" s="13" t="s">
        <v>35</v>
      </c>
      <c r="AX327" s="13" t="s">
        <v>73</v>
      </c>
      <c r="AY327" s="248" t="s">
        <v>151</v>
      </c>
    </row>
    <row r="328" s="14" customFormat="1">
      <c r="A328" s="14"/>
      <c r="B328" s="249"/>
      <c r="C328" s="250"/>
      <c r="D328" s="234" t="s">
        <v>163</v>
      </c>
      <c r="E328" s="251" t="s">
        <v>21</v>
      </c>
      <c r="F328" s="252" t="s">
        <v>177</v>
      </c>
      <c r="G328" s="250"/>
      <c r="H328" s="253">
        <v>0.376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9" t="s">
        <v>163</v>
      </c>
      <c r="AU328" s="259" t="s">
        <v>83</v>
      </c>
      <c r="AV328" s="14" t="s">
        <v>159</v>
      </c>
      <c r="AW328" s="14" t="s">
        <v>35</v>
      </c>
      <c r="AX328" s="14" t="s">
        <v>81</v>
      </c>
      <c r="AY328" s="259" t="s">
        <v>151</v>
      </c>
    </row>
    <row r="329" s="2" customFormat="1" ht="21.75" customHeight="1">
      <c r="A329" s="41"/>
      <c r="B329" s="42"/>
      <c r="C329" s="281" t="s">
        <v>432</v>
      </c>
      <c r="D329" s="281" t="s">
        <v>407</v>
      </c>
      <c r="E329" s="282" t="s">
        <v>455</v>
      </c>
      <c r="F329" s="283" t="s">
        <v>456</v>
      </c>
      <c r="G329" s="284" t="s">
        <v>180</v>
      </c>
      <c r="H329" s="285">
        <v>0.39500000000000002</v>
      </c>
      <c r="I329" s="286"/>
      <c r="J329" s="287">
        <f>ROUND(I329*H329,2)</f>
        <v>0</v>
      </c>
      <c r="K329" s="283" t="s">
        <v>158</v>
      </c>
      <c r="L329" s="288"/>
      <c r="M329" s="289" t="s">
        <v>21</v>
      </c>
      <c r="N329" s="290" t="s">
        <v>44</v>
      </c>
      <c r="O329" s="87"/>
      <c r="P329" s="230">
        <f>O329*H329</f>
        <v>0</v>
      </c>
      <c r="Q329" s="230">
        <v>0.00029999999999999997</v>
      </c>
      <c r="R329" s="230">
        <f>Q329*H329</f>
        <v>0.00011849999999999999</v>
      </c>
      <c r="S329" s="230">
        <v>0</v>
      </c>
      <c r="T329" s="231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32" t="s">
        <v>372</v>
      </c>
      <c r="AT329" s="232" t="s">
        <v>407</v>
      </c>
      <c r="AU329" s="232" t="s">
        <v>83</v>
      </c>
      <c r="AY329" s="19" t="s">
        <v>151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9" t="s">
        <v>81</v>
      </c>
      <c r="BK329" s="233">
        <f>ROUND(I329*H329,2)</f>
        <v>0</v>
      </c>
      <c r="BL329" s="19" t="s">
        <v>271</v>
      </c>
      <c r="BM329" s="232" t="s">
        <v>2591</v>
      </c>
    </row>
    <row r="330" s="2" customFormat="1">
      <c r="A330" s="41"/>
      <c r="B330" s="42"/>
      <c r="C330" s="43"/>
      <c r="D330" s="234" t="s">
        <v>161</v>
      </c>
      <c r="E330" s="43"/>
      <c r="F330" s="235" t="s">
        <v>456</v>
      </c>
      <c r="G330" s="43"/>
      <c r="H330" s="43"/>
      <c r="I330" s="139"/>
      <c r="J330" s="43"/>
      <c r="K330" s="43"/>
      <c r="L330" s="47"/>
      <c r="M330" s="236"/>
      <c r="N330" s="237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161</v>
      </c>
      <c r="AU330" s="19" t="s">
        <v>83</v>
      </c>
    </row>
    <row r="331" s="13" customFormat="1">
      <c r="A331" s="13"/>
      <c r="B331" s="238"/>
      <c r="C331" s="239"/>
      <c r="D331" s="234" t="s">
        <v>163</v>
      </c>
      <c r="E331" s="239"/>
      <c r="F331" s="241" t="s">
        <v>2592</v>
      </c>
      <c r="G331" s="239"/>
      <c r="H331" s="242">
        <v>0.39500000000000002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163</v>
      </c>
      <c r="AU331" s="248" t="s">
        <v>83</v>
      </c>
      <c r="AV331" s="13" t="s">
        <v>83</v>
      </c>
      <c r="AW331" s="13" t="s">
        <v>4</v>
      </c>
      <c r="AX331" s="13" t="s">
        <v>81</v>
      </c>
      <c r="AY331" s="248" t="s">
        <v>151</v>
      </c>
    </row>
    <row r="332" s="2" customFormat="1" ht="21.75" customHeight="1">
      <c r="A332" s="41"/>
      <c r="B332" s="42"/>
      <c r="C332" s="221" t="s">
        <v>435</v>
      </c>
      <c r="D332" s="221" t="s">
        <v>154</v>
      </c>
      <c r="E332" s="222" t="s">
        <v>460</v>
      </c>
      <c r="F332" s="223" t="s">
        <v>461</v>
      </c>
      <c r="G332" s="224" t="s">
        <v>322</v>
      </c>
      <c r="H332" s="225">
        <v>14.715999999999999</v>
      </c>
      <c r="I332" s="226"/>
      <c r="J332" s="227">
        <f>ROUND(I332*H332,2)</f>
        <v>0</v>
      </c>
      <c r="K332" s="223" t="s">
        <v>158</v>
      </c>
      <c r="L332" s="47"/>
      <c r="M332" s="228" t="s">
        <v>21</v>
      </c>
      <c r="N332" s="229" t="s">
        <v>44</v>
      </c>
      <c r="O332" s="87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32" t="s">
        <v>271</v>
      </c>
      <c r="AT332" s="232" t="s">
        <v>154</v>
      </c>
      <c r="AU332" s="232" t="s">
        <v>83</v>
      </c>
      <c r="AY332" s="19" t="s">
        <v>151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9" t="s">
        <v>81</v>
      </c>
      <c r="BK332" s="233">
        <f>ROUND(I332*H332,2)</f>
        <v>0</v>
      </c>
      <c r="BL332" s="19" t="s">
        <v>271</v>
      </c>
      <c r="BM332" s="232" t="s">
        <v>2593</v>
      </c>
    </row>
    <row r="333" s="2" customFormat="1">
      <c r="A333" s="41"/>
      <c r="B333" s="42"/>
      <c r="C333" s="43"/>
      <c r="D333" s="234" t="s">
        <v>161</v>
      </c>
      <c r="E333" s="43"/>
      <c r="F333" s="235" t="s">
        <v>463</v>
      </c>
      <c r="G333" s="43"/>
      <c r="H333" s="43"/>
      <c r="I333" s="139"/>
      <c r="J333" s="43"/>
      <c r="K333" s="43"/>
      <c r="L333" s="47"/>
      <c r="M333" s="236"/>
      <c r="N333" s="237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161</v>
      </c>
      <c r="AU333" s="19" t="s">
        <v>83</v>
      </c>
    </row>
    <row r="334" s="2" customFormat="1" ht="21.75" customHeight="1">
      <c r="A334" s="41"/>
      <c r="B334" s="42"/>
      <c r="C334" s="221" t="s">
        <v>441</v>
      </c>
      <c r="D334" s="221" t="s">
        <v>154</v>
      </c>
      <c r="E334" s="222" t="s">
        <v>471</v>
      </c>
      <c r="F334" s="223" t="s">
        <v>472</v>
      </c>
      <c r="G334" s="224" t="s">
        <v>322</v>
      </c>
      <c r="H334" s="225">
        <v>14.715999999999999</v>
      </c>
      <c r="I334" s="226"/>
      <c r="J334" s="227">
        <f>ROUND(I334*H334,2)</f>
        <v>0</v>
      </c>
      <c r="K334" s="223" t="s">
        <v>158</v>
      </c>
      <c r="L334" s="47"/>
      <c r="M334" s="228" t="s">
        <v>21</v>
      </c>
      <c r="N334" s="229" t="s">
        <v>44</v>
      </c>
      <c r="O334" s="87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32" t="s">
        <v>271</v>
      </c>
      <c r="AT334" s="232" t="s">
        <v>154</v>
      </c>
      <c r="AU334" s="232" t="s">
        <v>83</v>
      </c>
      <c r="AY334" s="19" t="s">
        <v>151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9" t="s">
        <v>81</v>
      </c>
      <c r="BK334" s="233">
        <f>ROUND(I334*H334,2)</f>
        <v>0</v>
      </c>
      <c r="BL334" s="19" t="s">
        <v>271</v>
      </c>
      <c r="BM334" s="232" t="s">
        <v>2594</v>
      </c>
    </row>
    <row r="335" s="2" customFormat="1">
      <c r="A335" s="41"/>
      <c r="B335" s="42"/>
      <c r="C335" s="43"/>
      <c r="D335" s="234" t="s">
        <v>161</v>
      </c>
      <c r="E335" s="43"/>
      <c r="F335" s="235" t="s">
        <v>474</v>
      </c>
      <c r="G335" s="43"/>
      <c r="H335" s="43"/>
      <c r="I335" s="139"/>
      <c r="J335" s="43"/>
      <c r="K335" s="43"/>
      <c r="L335" s="47"/>
      <c r="M335" s="236"/>
      <c r="N335" s="237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161</v>
      </c>
      <c r="AU335" s="19" t="s">
        <v>83</v>
      </c>
    </row>
    <row r="336" s="12" customFormat="1" ht="22.8" customHeight="1">
      <c r="A336" s="12"/>
      <c r="B336" s="205"/>
      <c r="C336" s="206"/>
      <c r="D336" s="207" t="s">
        <v>72</v>
      </c>
      <c r="E336" s="219" t="s">
        <v>476</v>
      </c>
      <c r="F336" s="219" t="s">
        <v>477</v>
      </c>
      <c r="G336" s="206"/>
      <c r="H336" s="206"/>
      <c r="I336" s="209"/>
      <c r="J336" s="220">
        <f>BK336</f>
        <v>0</v>
      </c>
      <c r="K336" s="206"/>
      <c r="L336" s="211"/>
      <c r="M336" s="212"/>
      <c r="N336" s="213"/>
      <c r="O336" s="213"/>
      <c r="P336" s="214">
        <f>SUM(P337:P356)</f>
        <v>0</v>
      </c>
      <c r="Q336" s="213"/>
      <c r="R336" s="214">
        <f>SUM(R337:R356)</f>
        <v>0.056879999999999993</v>
      </c>
      <c r="S336" s="213"/>
      <c r="T336" s="215">
        <f>SUM(T337:T356)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6" t="s">
        <v>83</v>
      </c>
      <c r="AT336" s="217" t="s">
        <v>72</v>
      </c>
      <c r="AU336" s="217" t="s">
        <v>81</v>
      </c>
      <c r="AY336" s="216" t="s">
        <v>151</v>
      </c>
      <c r="BK336" s="218">
        <f>SUM(BK337:BK356)</f>
        <v>0</v>
      </c>
    </row>
    <row r="337" s="2" customFormat="1" ht="16.5" customHeight="1">
      <c r="A337" s="41"/>
      <c r="B337" s="42"/>
      <c r="C337" s="221" t="s">
        <v>446</v>
      </c>
      <c r="D337" s="221" t="s">
        <v>154</v>
      </c>
      <c r="E337" s="222" t="s">
        <v>479</v>
      </c>
      <c r="F337" s="223" t="s">
        <v>480</v>
      </c>
      <c r="G337" s="224" t="s">
        <v>157</v>
      </c>
      <c r="H337" s="225">
        <v>5</v>
      </c>
      <c r="I337" s="226"/>
      <c r="J337" s="227">
        <f>ROUND(I337*H337,2)</f>
        <v>0</v>
      </c>
      <c r="K337" s="223" t="s">
        <v>21</v>
      </c>
      <c r="L337" s="47"/>
      <c r="M337" s="228" t="s">
        <v>21</v>
      </c>
      <c r="N337" s="229" t="s">
        <v>44</v>
      </c>
      <c r="O337" s="8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32" t="s">
        <v>271</v>
      </c>
      <c r="AT337" s="232" t="s">
        <v>154</v>
      </c>
      <c r="AU337" s="232" t="s">
        <v>83</v>
      </c>
      <c r="AY337" s="19" t="s">
        <v>151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9" t="s">
        <v>81</v>
      </c>
      <c r="BK337" s="233">
        <f>ROUND(I337*H337,2)</f>
        <v>0</v>
      </c>
      <c r="BL337" s="19" t="s">
        <v>271</v>
      </c>
      <c r="BM337" s="232" t="s">
        <v>2595</v>
      </c>
    </row>
    <row r="338" s="2" customFormat="1">
      <c r="A338" s="41"/>
      <c r="B338" s="42"/>
      <c r="C338" s="43"/>
      <c r="D338" s="234" t="s">
        <v>161</v>
      </c>
      <c r="E338" s="43"/>
      <c r="F338" s="235" t="s">
        <v>482</v>
      </c>
      <c r="G338" s="43"/>
      <c r="H338" s="43"/>
      <c r="I338" s="139"/>
      <c r="J338" s="43"/>
      <c r="K338" s="43"/>
      <c r="L338" s="47"/>
      <c r="M338" s="236"/>
      <c r="N338" s="237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161</v>
      </c>
      <c r="AU338" s="19" t="s">
        <v>83</v>
      </c>
    </row>
    <row r="339" s="13" customFormat="1">
      <c r="A339" s="13"/>
      <c r="B339" s="238"/>
      <c r="C339" s="239"/>
      <c r="D339" s="234" t="s">
        <v>163</v>
      </c>
      <c r="E339" s="240" t="s">
        <v>21</v>
      </c>
      <c r="F339" s="241" t="s">
        <v>2596</v>
      </c>
      <c r="G339" s="239"/>
      <c r="H339" s="242">
        <v>3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163</v>
      </c>
      <c r="AU339" s="248" t="s">
        <v>83</v>
      </c>
      <c r="AV339" s="13" t="s">
        <v>83</v>
      </c>
      <c r="AW339" s="13" t="s">
        <v>35</v>
      </c>
      <c r="AX339" s="13" t="s">
        <v>73</v>
      </c>
      <c r="AY339" s="248" t="s">
        <v>151</v>
      </c>
    </row>
    <row r="340" s="13" customFormat="1">
      <c r="A340" s="13"/>
      <c r="B340" s="238"/>
      <c r="C340" s="239"/>
      <c r="D340" s="234" t="s">
        <v>163</v>
      </c>
      <c r="E340" s="240" t="s">
        <v>21</v>
      </c>
      <c r="F340" s="241" t="s">
        <v>2597</v>
      </c>
      <c r="G340" s="239"/>
      <c r="H340" s="242">
        <v>2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163</v>
      </c>
      <c r="AU340" s="248" t="s">
        <v>83</v>
      </c>
      <c r="AV340" s="13" t="s">
        <v>83</v>
      </c>
      <c r="AW340" s="13" t="s">
        <v>35</v>
      </c>
      <c r="AX340" s="13" t="s">
        <v>73</v>
      </c>
      <c r="AY340" s="248" t="s">
        <v>151</v>
      </c>
    </row>
    <row r="341" s="14" customFormat="1">
      <c r="A341" s="14"/>
      <c r="B341" s="249"/>
      <c r="C341" s="250"/>
      <c r="D341" s="234" t="s">
        <v>163</v>
      </c>
      <c r="E341" s="251" t="s">
        <v>21</v>
      </c>
      <c r="F341" s="252" t="s">
        <v>177</v>
      </c>
      <c r="G341" s="250"/>
      <c r="H341" s="253">
        <v>5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163</v>
      </c>
      <c r="AU341" s="259" t="s">
        <v>83</v>
      </c>
      <c r="AV341" s="14" t="s">
        <v>159</v>
      </c>
      <c r="AW341" s="14" t="s">
        <v>35</v>
      </c>
      <c r="AX341" s="14" t="s">
        <v>81</v>
      </c>
      <c r="AY341" s="259" t="s">
        <v>151</v>
      </c>
    </row>
    <row r="342" s="2" customFormat="1" ht="33" customHeight="1">
      <c r="A342" s="41"/>
      <c r="B342" s="42"/>
      <c r="C342" s="221" t="s">
        <v>454</v>
      </c>
      <c r="D342" s="221" t="s">
        <v>154</v>
      </c>
      <c r="E342" s="222" t="s">
        <v>485</v>
      </c>
      <c r="F342" s="223" t="s">
        <v>486</v>
      </c>
      <c r="G342" s="224" t="s">
        <v>157</v>
      </c>
      <c r="H342" s="225">
        <v>5</v>
      </c>
      <c r="I342" s="226"/>
      <c r="J342" s="227">
        <f>ROUND(I342*H342,2)</f>
        <v>0</v>
      </c>
      <c r="K342" s="223" t="s">
        <v>21</v>
      </c>
      <c r="L342" s="47"/>
      <c r="M342" s="228" t="s">
        <v>21</v>
      </c>
      <c r="N342" s="229" t="s">
        <v>44</v>
      </c>
      <c r="O342" s="87"/>
      <c r="P342" s="230">
        <f>O342*H342</f>
        <v>0</v>
      </c>
      <c r="Q342" s="230">
        <v>0.00010000000000000001</v>
      </c>
      <c r="R342" s="230">
        <f>Q342*H342</f>
        <v>0.00050000000000000001</v>
      </c>
      <c r="S342" s="230">
        <v>0</v>
      </c>
      <c r="T342" s="231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32" t="s">
        <v>271</v>
      </c>
      <c r="AT342" s="232" t="s">
        <v>154</v>
      </c>
      <c r="AU342" s="232" t="s">
        <v>83</v>
      </c>
      <c r="AY342" s="19" t="s">
        <v>151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9" t="s">
        <v>81</v>
      </c>
      <c r="BK342" s="233">
        <f>ROUND(I342*H342,2)</f>
        <v>0</v>
      </c>
      <c r="BL342" s="19" t="s">
        <v>271</v>
      </c>
      <c r="BM342" s="232" t="s">
        <v>2598</v>
      </c>
    </row>
    <row r="343" s="2" customFormat="1">
      <c r="A343" s="41"/>
      <c r="B343" s="42"/>
      <c r="C343" s="43"/>
      <c r="D343" s="234" t="s">
        <v>161</v>
      </c>
      <c r="E343" s="43"/>
      <c r="F343" s="235" t="s">
        <v>486</v>
      </c>
      <c r="G343" s="43"/>
      <c r="H343" s="43"/>
      <c r="I343" s="139"/>
      <c r="J343" s="43"/>
      <c r="K343" s="43"/>
      <c r="L343" s="47"/>
      <c r="M343" s="236"/>
      <c r="N343" s="237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161</v>
      </c>
      <c r="AU343" s="19" t="s">
        <v>83</v>
      </c>
    </row>
    <row r="344" s="13" customFormat="1">
      <c r="A344" s="13"/>
      <c r="B344" s="238"/>
      <c r="C344" s="239"/>
      <c r="D344" s="234" t="s">
        <v>163</v>
      </c>
      <c r="E344" s="240" t="s">
        <v>21</v>
      </c>
      <c r="F344" s="241" t="s">
        <v>2599</v>
      </c>
      <c r="G344" s="239"/>
      <c r="H344" s="242">
        <v>3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163</v>
      </c>
      <c r="AU344" s="248" t="s">
        <v>83</v>
      </c>
      <c r="AV344" s="13" t="s">
        <v>83</v>
      </c>
      <c r="AW344" s="13" t="s">
        <v>35</v>
      </c>
      <c r="AX344" s="13" t="s">
        <v>73</v>
      </c>
      <c r="AY344" s="248" t="s">
        <v>151</v>
      </c>
    </row>
    <row r="345" s="13" customFormat="1">
      <c r="A345" s="13"/>
      <c r="B345" s="238"/>
      <c r="C345" s="239"/>
      <c r="D345" s="234" t="s">
        <v>163</v>
      </c>
      <c r="E345" s="240" t="s">
        <v>21</v>
      </c>
      <c r="F345" s="241" t="s">
        <v>2600</v>
      </c>
      <c r="G345" s="239"/>
      <c r="H345" s="242">
        <v>2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163</v>
      </c>
      <c r="AU345" s="248" t="s">
        <v>83</v>
      </c>
      <c r="AV345" s="13" t="s">
        <v>83</v>
      </c>
      <c r="AW345" s="13" t="s">
        <v>35</v>
      </c>
      <c r="AX345" s="13" t="s">
        <v>73</v>
      </c>
      <c r="AY345" s="248" t="s">
        <v>151</v>
      </c>
    </row>
    <row r="346" s="14" customFormat="1">
      <c r="A346" s="14"/>
      <c r="B346" s="249"/>
      <c r="C346" s="250"/>
      <c r="D346" s="234" t="s">
        <v>163</v>
      </c>
      <c r="E346" s="251" t="s">
        <v>21</v>
      </c>
      <c r="F346" s="252" t="s">
        <v>177</v>
      </c>
      <c r="G346" s="250"/>
      <c r="H346" s="253">
        <v>5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9" t="s">
        <v>163</v>
      </c>
      <c r="AU346" s="259" t="s">
        <v>83</v>
      </c>
      <c r="AV346" s="14" t="s">
        <v>159</v>
      </c>
      <c r="AW346" s="14" t="s">
        <v>35</v>
      </c>
      <c r="AX346" s="14" t="s">
        <v>81</v>
      </c>
      <c r="AY346" s="259" t="s">
        <v>151</v>
      </c>
    </row>
    <row r="347" s="2" customFormat="1" ht="44.25" customHeight="1">
      <c r="A347" s="41"/>
      <c r="B347" s="42"/>
      <c r="C347" s="221" t="s">
        <v>459</v>
      </c>
      <c r="D347" s="221" t="s">
        <v>154</v>
      </c>
      <c r="E347" s="222" t="s">
        <v>2601</v>
      </c>
      <c r="F347" s="223" t="s">
        <v>2602</v>
      </c>
      <c r="G347" s="224" t="s">
        <v>297</v>
      </c>
      <c r="H347" s="225">
        <v>11</v>
      </c>
      <c r="I347" s="226"/>
      <c r="J347" s="227">
        <f>ROUND(I347*H347,2)</f>
        <v>0</v>
      </c>
      <c r="K347" s="223" t="s">
        <v>21</v>
      </c>
      <c r="L347" s="47"/>
      <c r="M347" s="228" t="s">
        <v>21</v>
      </c>
      <c r="N347" s="229" t="s">
        <v>44</v>
      </c>
      <c r="O347" s="87"/>
      <c r="P347" s="230">
        <f>O347*H347</f>
        <v>0</v>
      </c>
      <c r="Q347" s="230">
        <v>0.0022399999999999998</v>
      </c>
      <c r="R347" s="230">
        <f>Q347*H347</f>
        <v>0.024639999999999999</v>
      </c>
      <c r="S347" s="230">
        <v>0</v>
      </c>
      <c r="T347" s="231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32" t="s">
        <v>271</v>
      </c>
      <c r="AT347" s="232" t="s">
        <v>154</v>
      </c>
      <c r="AU347" s="232" t="s">
        <v>83</v>
      </c>
      <c r="AY347" s="19" t="s">
        <v>151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9" t="s">
        <v>81</v>
      </c>
      <c r="BK347" s="233">
        <f>ROUND(I347*H347,2)</f>
        <v>0</v>
      </c>
      <c r="BL347" s="19" t="s">
        <v>271</v>
      </c>
      <c r="BM347" s="232" t="s">
        <v>2603</v>
      </c>
    </row>
    <row r="348" s="2" customFormat="1">
      <c r="A348" s="41"/>
      <c r="B348" s="42"/>
      <c r="C348" s="43"/>
      <c r="D348" s="234" t="s">
        <v>161</v>
      </c>
      <c r="E348" s="43"/>
      <c r="F348" s="235" t="s">
        <v>2604</v>
      </c>
      <c r="G348" s="43"/>
      <c r="H348" s="43"/>
      <c r="I348" s="139"/>
      <c r="J348" s="43"/>
      <c r="K348" s="43"/>
      <c r="L348" s="47"/>
      <c r="M348" s="236"/>
      <c r="N348" s="237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9" t="s">
        <v>161</v>
      </c>
      <c r="AU348" s="19" t="s">
        <v>83</v>
      </c>
    </row>
    <row r="349" s="2" customFormat="1" ht="44.25" customHeight="1">
      <c r="A349" s="41"/>
      <c r="B349" s="42"/>
      <c r="C349" s="221" t="s">
        <v>464</v>
      </c>
      <c r="D349" s="221" t="s">
        <v>154</v>
      </c>
      <c r="E349" s="222" t="s">
        <v>2605</v>
      </c>
      <c r="F349" s="223" t="s">
        <v>2606</v>
      </c>
      <c r="G349" s="224" t="s">
        <v>297</v>
      </c>
      <c r="H349" s="225">
        <v>9.5</v>
      </c>
      <c r="I349" s="226"/>
      <c r="J349" s="227">
        <f>ROUND(I349*H349,2)</f>
        <v>0</v>
      </c>
      <c r="K349" s="223" t="s">
        <v>21</v>
      </c>
      <c r="L349" s="47"/>
      <c r="M349" s="228" t="s">
        <v>21</v>
      </c>
      <c r="N349" s="229" t="s">
        <v>44</v>
      </c>
      <c r="O349" s="87"/>
      <c r="P349" s="230">
        <f>O349*H349</f>
        <v>0</v>
      </c>
      <c r="Q349" s="230">
        <v>0.0022799999999999999</v>
      </c>
      <c r="R349" s="230">
        <f>Q349*H349</f>
        <v>0.021659999999999999</v>
      </c>
      <c r="S349" s="230">
        <v>0</v>
      </c>
      <c r="T349" s="231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32" t="s">
        <v>271</v>
      </c>
      <c r="AT349" s="232" t="s">
        <v>154</v>
      </c>
      <c r="AU349" s="232" t="s">
        <v>83</v>
      </c>
      <c r="AY349" s="19" t="s">
        <v>151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9" t="s">
        <v>81</v>
      </c>
      <c r="BK349" s="233">
        <f>ROUND(I349*H349,2)</f>
        <v>0</v>
      </c>
      <c r="BL349" s="19" t="s">
        <v>271</v>
      </c>
      <c r="BM349" s="232" t="s">
        <v>2607</v>
      </c>
    </row>
    <row r="350" s="2" customFormat="1">
      <c r="A350" s="41"/>
      <c r="B350" s="42"/>
      <c r="C350" s="43"/>
      <c r="D350" s="234" t="s">
        <v>161</v>
      </c>
      <c r="E350" s="43"/>
      <c r="F350" s="235" t="s">
        <v>2608</v>
      </c>
      <c r="G350" s="43"/>
      <c r="H350" s="43"/>
      <c r="I350" s="139"/>
      <c r="J350" s="43"/>
      <c r="K350" s="43"/>
      <c r="L350" s="47"/>
      <c r="M350" s="236"/>
      <c r="N350" s="237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161</v>
      </c>
      <c r="AU350" s="19" t="s">
        <v>83</v>
      </c>
    </row>
    <row r="351" s="2" customFormat="1" ht="44.25" customHeight="1">
      <c r="A351" s="41"/>
      <c r="B351" s="42"/>
      <c r="C351" s="221" t="s">
        <v>470</v>
      </c>
      <c r="D351" s="221" t="s">
        <v>154</v>
      </c>
      <c r="E351" s="222" t="s">
        <v>2609</v>
      </c>
      <c r="F351" s="223" t="s">
        <v>2610</v>
      </c>
      <c r="G351" s="224" t="s">
        <v>297</v>
      </c>
      <c r="H351" s="225">
        <v>4.5</v>
      </c>
      <c r="I351" s="226"/>
      <c r="J351" s="227">
        <f>ROUND(I351*H351,2)</f>
        <v>0</v>
      </c>
      <c r="K351" s="223" t="s">
        <v>21</v>
      </c>
      <c r="L351" s="47"/>
      <c r="M351" s="228" t="s">
        <v>21</v>
      </c>
      <c r="N351" s="229" t="s">
        <v>44</v>
      </c>
      <c r="O351" s="87"/>
      <c r="P351" s="230">
        <f>O351*H351</f>
        <v>0</v>
      </c>
      <c r="Q351" s="230">
        <v>0.0022399999999999998</v>
      </c>
      <c r="R351" s="230">
        <f>Q351*H351</f>
        <v>0.010079999999999999</v>
      </c>
      <c r="S351" s="230">
        <v>0</v>
      </c>
      <c r="T351" s="231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32" t="s">
        <v>271</v>
      </c>
      <c r="AT351" s="232" t="s">
        <v>154</v>
      </c>
      <c r="AU351" s="232" t="s">
        <v>83</v>
      </c>
      <c r="AY351" s="19" t="s">
        <v>151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9" t="s">
        <v>81</v>
      </c>
      <c r="BK351" s="233">
        <f>ROUND(I351*H351,2)</f>
        <v>0</v>
      </c>
      <c r="BL351" s="19" t="s">
        <v>271</v>
      </c>
      <c r="BM351" s="232" t="s">
        <v>2611</v>
      </c>
    </row>
    <row r="352" s="2" customFormat="1">
      <c r="A352" s="41"/>
      <c r="B352" s="42"/>
      <c r="C352" s="43"/>
      <c r="D352" s="234" t="s">
        <v>161</v>
      </c>
      <c r="E352" s="43"/>
      <c r="F352" s="235" t="s">
        <v>2612</v>
      </c>
      <c r="G352" s="43"/>
      <c r="H352" s="43"/>
      <c r="I352" s="139"/>
      <c r="J352" s="43"/>
      <c r="K352" s="43"/>
      <c r="L352" s="47"/>
      <c r="M352" s="236"/>
      <c r="N352" s="237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161</v>
      </c>
      <c r="AU352" s="19" t="s">
        <v>83</v>
      </c>
    </row>
    <row r="353" s="2" customFormat="1" ht="21.75" customHeight="1">
      <c r="A353" s="41"/>
      <c r="B353" s="42"/>
      <c r="C353" s="221" t="s">
        <v>478</v>
      </c>
      <c r="D353" s="221" t="s">
        <v>154</v>
      </c>
      <c r="E353" s="222" t="s">
        <v>500</v>
      </c>
      <c r="F353" s="223" t="s">
        <v>501</v>
      </c>
      <c r="G353" s="224" t="s">
        <v>322</v>
      </c>
      <c r="H353" s="225">
        <v>0.057000000000000002</v>
      </c>
      <c r="I353" s="226"/>
      <c r="J353" s="227">
        <f>ROUND(I353*H353,2)</f>
        <v>0</v>
      </c>
      <c r="K353" s="223" t="s">
        <v>158</v>
      </c>
      <c r="L353" s="47"/>
      <c r="M353" s="228" t="s">
        <v>21</v>
      </c>
      <c r="N353" s="229" t="s">
        <v>44</v>
      </c>
      <c r="O353" s="87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32" t="s">
        <v>271</v>
      </c>
      <c r="AT353" s="232" t="s">
        <v>154</v>
      </c>
      <c r="AU353" s="232" t="s">
        <v>83</v>
      </c>
      <c r="AY353" s="19" t="s">
        <v>151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9" t="s">
        <v>81</v>
      </c>
      <c r="BK353" s="233">
        <f>ROUND(I353*H353,2)</f>
        <v>0</v>
      </c>
      <c r="BL353" s="19" t="s">
        <v>271</v>
      </c>
      <c r="BM353" s="232" t="s">
        <v>2613</v>
      </c>
    </row>
    <row r="354" s="2" customFormat="1">
      <c r="A354" s="41"/>
      <c r="B354" s="42"/>
      <c r="C354" s="43"/>
      <c r="D354" s="234" t="s">
        <v>161</v>
      </c>
      <c r="E354" s="43"/>
      <c r="F354" s="235" t="s">
        <v>503</v>
      </c>
      <c r="G354" s="43"/>
      <c r="H354" s="43"/>
      <c r="I354" s="139"/>
      <c r="J354" s="43"/>
      <c r="K354" s="43"/>
      <c r="L354" s="47"/>
      <c r="M354" s="236"/>
      <c r="N354" s="237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161</v>
      </c>
      <c r="AU354" s="19" t="s">
        <v>83</v>
      </c>
    </row>
    <row r="355" s="2" customFormat="1" ht="21.75" customHeight="1">
      <c r="A355" s="41"/>
      <c r="B355" s="42"/>
      <c r="C355" s="221" t="s">
        <v>484</v>
      </c>
      <c r="D355" s="221" t="s">
        <v>154</v>
      </c>
      <c r="E355" s="222" t="s">
        <v>1119</v>
      </c>
      <c r="F355" s="223" t="s">
        <v>1120</v>
      </c>
      <c r="G355" s="224" t="s">
        <v>322</v>
      </c>
      <c r="H355" s="225">
        <v>0.057000000000000002</v>
      </c>
      <c r="I355" s="226"/>
      <c r="J355" s="227">
        <f>ROUND(I355*H355,2)</f>
        <v>0</v>
      </c>
      <c r="K355" s="223" t="s">
        <v>158</v>
      </c>
      <c r="L355" s="47"/>
      <c r="M355" s="228" t="s">
        <v>21</v>
      </c>
      <c r="N355" s="229" t="s">
        <v>44</v>
      </c>
      <c r="O355" s="87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32" t="s">
        <v>271</v>
      </c>
      <c r="AT355" s="232" t="s">
        <v>154</v>
      </c>
      <c r="AU355" s="232" t="s">
        <v>83</v>
      </c>
      <c r="AY355" s="19" t="s">
        <v>151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9" t="s">
        <v>81</v>
      </c>
      <c r="BK355" s="233">
        <f>ROUND(I355*H355,2)</f>
        <v>0</v>
      </c>
      <c r="BL355" s="19" t="s">
        <v>271</v>
      </c>
      <c r="BM355" s="232" t="s">
        <v>2614</v>
      </c>
    </row>
    <row r="356" s="2" customFormat="1">
      <c r="A356" s="41"/>
      <c r="B356" s="42"/>
      <c r="C356" s="43"/>
      <c r="D356" s="234" t="s">
        <v>161</v>
      </c>
      <c r="E356" s="43"/>
      <c r="F356" s="235" t="s">
        <v>1122</v>
      </c>
      <c r="G356" s="43"/>
      <c r="H356" s="43"/>
      <c r="I356" s="139"/>
      <c r="J356" s="43"/>
      <c r="K356" s="43"/>
      <c r="L356" s="47"/>
      <c r="M356" s="236"/>
      <c r="N356" s="237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161</v>
      </c>
      <c r="AU356" s="19" t="s">
        <v>83</v>
      </c>
    </row>
    <row r="357" s="12" customFormat="1" ht="22.8" customHeight="1">
      <c r="A357" s="12"/>
      <c r="B357" s="205"/>
      <c r="C357" s="206"/>
      <c r="D357" s="207" t="s">
        <v>72</v>
      </c>
      <c r="E357" s="219" t="s">
        <v>510</v>
      </c>
      <c r="F357" s="219" t="s">
        <v>511</v>
      </c>
      <c r="G357" s="206"/>
      <c r="H357" s="206"/>
      <c r="I357" s="209"/>
      <c r="J357" s="220">
        <f>BK357</f>
        <v>0</v>
      </c>
      <c r="K357" s="206"/>
      <c r="L357" s="211"/>
      <c r="M357" s="212"/>
      <c r="N357" s="213"/>
      <c r="O357" s="213"/>
      <c r="P357" s="214">
        <f>SUM(P358:P359)</f>
        <v>0</v>
      </c>
      <c r="Q357" s="213"/>
      <c r="R357" s="214">
        <f>SUM(R358:R359)</f>
        <v>0</v>
      </c>
      <c r="S357" s="213"/>
      <c r="T357" s="215">
        <f>SUM(T358:T359)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6" t="s">
        <v>83</v>
      </c>
      <c r="AT357" s="217" t="s">
        <v>72</v>
      </c>
      <c r="AU357" s="217" t="s">
        <v>81</v>
      </c>
      <c r="AY357" s="216" t="s">
        <v>151</v>
      </c>
      <c r="BK357" s="218">
        <f>SUM(BK358:BK359)</f>
        <v>0</v>
      </c>
    </row>
    <row r="358" s="2" customFormat="1" ht="21.75" customHeight="1">
      <c r="A358" s="41"/>
      <c r="B358" s="42"/>
      <c r="C358" s="221" t="s">
        <v>489</v>
      </c>
      <c r="D358" s="221" t="s">
        <v>154</v>
      </c>
      <c r="E358" s="222" t="s">
        <v>513</v>
      </c>
      <c r="F358" s="223" t="s">
        <v>514</v>
      </c>
      <c r="G358" s="224" t="s">
        <v>157</v>
      </c>
      <c r="H358" s="225">
        <v>1</v>
      </c>
      <c r="I358" s="226"/>
      <c r="J358" s="227">
        <f>ROUND(I358*H358,2)</f>
        <v>0</v>
      </c>
      <c r="K358" s="223" t="s">
        <v>21</v>
      </c>
      <c r="L358" s="47"/>
      <c r="M358" s="228" t="s">
        <v>21</v>
      </c>
      <c r="N358" s="229" t="s">
        <v>44</v>
      </c>
      <c r="O358" s="87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32" t="s">
        <v>271</v>
      </c>
      <c r="AT358" s="232" t="s">
        <v>154</v>
      </c>
      <c r="AU358" s="232" t="s">
        <v>83</v>
      </c>
      <c r="AY358" s="19" t="s">
        <v>151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9" t="s">
        <v>81</v>
      </c>
      <c r="BK358" s="233">
        <f>ROUND(I358*H358,2)</f>
        <v>0</v>
      </c>
      <c r="BL358" s="19" t="s">
        <v>271</v>
      </c>
      <c r="BM358" s="232" t="s">
        <v>2615</v>
      </c>
    </row>
    <row r="359" s="2" customFormat="1">
      <c r="A359" s="41"/>
      <c r="B359" s="42"/>
      <c r="C359" s="43"/>
      <c r="D359" s="234" t="s">
        <v>161</v>
      </c>
      <c r="E359" s="43"/>
      <c r="F359" s="235" t="s">
        <v>514</v>
      </c>
      <c r="G359" s="43"/>
      <c r="H359" s="43"/>
      <c r="I359" s="139"/>
      <c r="J359" s="43"/>
      <c r="K359" s="43"/>
      <c r="L359" s="47"/>
      <c r="M359" s="236"/>
      <c r="N359" s="237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161</v>
      </c>
      <c r="AU359" s="19" t="s">
        <v>83</v>
      </c>
    </row>
    <row r="360" s="12" customFormat="1" ht="22.8" customHeight="1">
      <c r="A360" s="12"/>
      <c r="B360" s="205"/>
      <c r="C360" s="206"/>
      <c r="D360" s="207" t="s">
        <v>72</v>
      </c>
      <c r="E360" s="219" t="s">
        <v>516</v>
      </c>
      <c r="F360" s="219" t="s">
        <v>517</v>
      </c>
      <c r="G360" s="206"/>
      <c r="H360" s="206"/>
      <c r="I360" s="209"/>
      <c r="J360" s="220">
        <f>BK360</f>
        <v>0</v>
      </c>
      <c r="K360" s="206"/>
      <c r="L360" s="211"/>
      <c r="M360" s="212"/>
      <c r="N360" s="213"/>
      <c r="O360" s="213"/>
      <c r="P360" s="214">
        <f>SUM(P361:P362)</f>
        <v>0</v>
      </c>
      <c r="Q360" s="213"/>
      <c r="R360" s="214">
        <f>SUM(R361:R362)</f>
        <v>0</v>
      </c>
      <c r="S360" s="213"/>
      <c r="T360" s="215">
        <f>SUM(T361:T362)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6" t="s">
        <v>83</v>
      </c>
      <c r="AT360" s="217" t="s">
        <v>72</v>
      </c>
      <c r="AU360" s="217" t="s">
        <v>81</v>
      </c>
      <c r="AY360" s="216" t="s">
        <v>151</v>
      </c>
      <c r="BK360" s="218">
        <f>SUM(BK361:BK362)</f>
        <v>0</v>
      </c>
    </row>
    <row r="361" s="2" customFormat="1" ht="21.75" customHeight="1">
      <c r="A361" s="41"/>
      <c r="B361" s="42"/>
      <c r="C361" s="221" t="s">
        <v>494</v>
      </c>
      <c r="D361" s="221" t="s">
        <v>154</v>
      </c>
      <c r="E361" s="222" t="s">
        <v>2616</v>
      </c>
      <c r="F361" s="223" t="s">
        <v>2617</v>
      </c>
      <c r="G361" s="224" t="s">
        <v>157</v>
      </c>
      <c r="H361" s="225">
        <v>1</v>
      </c>
      <c r="I361" s="226"/>
      <c r="J361" s="227">
        <f>ROUND(I361*H361,2)</f>
        <v>0</v>
      </c>
      <c r="K361" s="223" t="s">
        <v>21</v>
      </c>
      <c r="L361" s="47"/>
      <c r="M361" s="228" t="s">
        <v>21</v>
      </c>
      <c r="N361" s="229" t="s">
        <v>44</v>
      </c>
      <c r="O361" s="87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32" t="s">
        <v>271</v>
      </c>
      <c r="AT361" s="232" t="s">
        <v>154</v>
      </c>
      <c r="AU361" s="232" t="s">
        <v>83</v>
      </c>
      <c r="AY361" s="19" t="s">
        <v>151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9" t="s">
        <v>81</v>
      </c>
      <c r="BK361" s="233">
        <f>ROUND(I361*H361,2)</f>
        <v>0</v>
      </c>
      <c r="BL361" s="19" t="s">
        <v>271</v>
      </c>
      <c r="BM361" s="232" t="s">
        <v>2618</v>
      </c>
    </row>
    <row r="362" s="2" customFormat="1">
      <c r="A362" s="41"/>
      <c r="B362" s="42"/>
      <c r="C362" s="43"/>
      <c r="D362" s="234" t="s">
        <v>161</v>
      </c>
      <c r="E362" s="43"/>
      <c r="F362" s="235" t="s">
        <v>2617</v>
      </c>
      <c r="G362" s="43"/>
      <c r="H362" s="43"/>
      <c r="I362" s="139"/>
      <c r="J362" s="43"/>
      <c r="K362" s="43"/>
      <c r="L362" s="47"/>
      <c r="M362" s="236"/>
      <c r="N362" s="237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161</v>
      </c>
      <c r="AU362" s="19" t="s">
        <v>83</v>
      </c>
    </row>
    <row r="363" s="12" customFormat="1" ht="22.8" customHeight="1">
      <c r="A363" s="12"/>
      <c r="B363" s="205"/>
      <c r="C363" s="206"/>
      <c r="D363" s="207" t="s">
        <v>72</v>
      </c>
      <c r="E363" s="219" t="s">
        <v>522</v>
      </c>
      <c r="F363" s="219" t="s">
        <v>523</v>
      </c>
      <c r="G363" s="206"/>
      <c r="H363" s="206"/>
      <c r="I363" s="209"/>
      <c r="J363" s="220">
        <f>BK363</f>
        <v>0</v>
      </c>
      <c r="K363" s="206"/>
      <c r="L363" s="211"/>
      <c r="M363" s="212"/>
      <c r="N363" s="213"/>
      <c r="O363" s="213"/>
      <c r="P363" s="214">
        <f>SUM(P364:P782)</f>
        <v>0</v>
      </c>
      <c r="Q363" s="213"/>
      <c r="R363" s="214">
        <f>SUM(R364:R782)</f>
        <v>3.3705010200000007</v>
      </c>
      <c r="S363" s="213"/>
      <c r="T363" s="215">
        <f>SUM(T364:T782)</f>
        <v>2.8410501999999997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6" t="s">
        <v>83</v>
      </c>
      <c r="AT363" s="217" t="s">
        <v>72</v>
      </c>
      <c r="AU363" s="217" t="s">
        <v>81</v>
      </c>
      <c r="AY363" s="216" t="s">
        <v>151</v>
      </c>
      <c r="BK363" s="218">
        <f>SUM(BK364:BK782)</f>
        <v>0</v>
      </c>
    </row>
    <row r="364" s="2" customFormat="1" ht="16.5" customHeight="1">
      <c r="A364" s="41"/>
      <c r="B364" s="42"/>
      <c r="C364" s="221" t="s">
        <v>499</v>
      </c>
      <c r="D364" s="221" t="s">
        <v>154</v>
      </c>
      <c r="E364" s="222" t="s">
        <v>525</v>
      </c>
      <c r="F364" s="223" t="s">
        <v>526</v>
      </c>
      <c r="G364" s="224" t="s">
        <v>157</v>
      </c>
      <c r="H364" s="225">
        <v>10</v>
      </c>
      <c r="I364" s="226"/>
      <c r="J364" s="227">
        <f>ROUND(I364*H364,2)</f>
        <v>0</v>
      </c>
      <c r="K364" s="223" t="s">
        <v>158</v>
      </c>
      <c r="L364" s="47"/>
      <c r="M364" s="228" t="s">
        <v>21</v>
      </c>
      <c r="N364" s="229" t="s">
        <v>44</v>
      </c>
      <c r="O364" s="87"/>
      <c r="P364" s="230">
        <f>O364*H364</f>
        <v>0</v>
      </c>
      <c r="Q364" s="230">
        <v>0</v>
      </c>
      <c r="R364" s="230">
        <f>Q364*H364</f>
        <v>0</v>
      </c>
      <c r="S364" s="230">
        <v>0</v>
      </c>
      <c r="T364" s="231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32" t="s">
        <v>271</v>
      </c>
      <c r="AT364" s="232" t="s">
        <v>154</v>
      </c>
      <c r="AU364" s="232" t="s">
        <v>83</v>
      </c>
      <c r="AY364" s="19" t="s">
        <v>151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9" t="s">
        <v>81</v>
      </c>
      <c r="BK364" s="233">
        <f>ROUND(I364*H364,2)</f>
        <v>0</v>
      </c>
      <c r="BL364" s="19" t="s">
        <v>271</v>
      </c>
      <c r="BM364" s="232" t="s">
        <v>2619</v>
      </c>
    </row>
    <row r="365" s="2" customFormat="1">
      <c r="A365" s="41"/>
      <c r="B365" s="42"/>
      <c r="C365" s="43"/>
      <c r="D365" s="234" t="s">
        <v>161</v>
      </c>
      <c r="E365" s="43"/>
      <c r="F365" s="235" t="s">
        <v>528</v>
      </c>
      <c r="G365" s="43"/>
      <c r="H365" s="43"/>
      <c r="I365" s="139"/>
      <c r="J365" s="43"/>
      <c r="K365" s="43"/>
      <c r="L365" s="47"/>
      <c r="M365" s="236"/>
      <c r="N365" s="237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161</v>
      </c>
      <c r="AU365" s="19" t="s">
        <v>83</v>
      </c>
    </row>
    <row r="366" s="13" customFormat="1">
      <c r="A366" s="13"/>
      <c r="B366" s="238"/>
      <c r="C366" s="239"/>
      <c r="D366" s="234" t="s">
        <v>163</v>
      </c>
      <c r="E366" s="240" t="s">
        <v>21</v>
      </c>
      <c r="F366" s="241" t="s">
        <v>2620</v>
      </c>
      <c r="G366" s="239"/>
      <c r="H366" s="242">
        <v>4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163</v>
      </c>
      <c r="AU366" s="248" t="s">
        <v>83</v>
      </c>
      <c r="AV366" s="13" t="s">
        <v>83</v>
      </c>
      <c r="AW366" s="13" t="s">
        <v>35</v>
      </c>
      <c r="AX366" s="13" t="s">
        <v>73</v>
      </c>
      <c r="AY366" s="248" t="s">
        <v>151</v>
      </c>
    </row>
    <row r="367" s="13" customFormat="1">
      <c r="A367" s="13"/>
      <c r="B367" s="238"/>
      <c r="C367" s="239"/>
      <c r="D367" s="234" t="s">
        <v>163</v>
      </c>
      <c r="E367" s="240" t="s">
        <v>21</v>
      </c>
      <c r="F367" s="241" t="s">
        <v>2621</v>
      </c>
      <c r="G367" s="239"/>
      <c r="H367" s="242">
        <v>2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163</v>
      </c>
      <c r="AU367" s="248" t="s">
        <v>83</v>
      </c>
      <c r="AV367" s="13" t="s">
        <v>83</v>
      </c>
      <c r="AW367" s="13" t="s">
        <v>35</v>
      </c>
      <c r="AX367" s="13" t="s">
        <v>73</v>
      </c>
      <c r="AY367" s="248" t="s">
        <v>151</v>
      </c>
    </row>
    <row r="368" s="13" customFormat="1">
      <c r="A368" s="13"/>
      <c r="B368" s="238"/>
      <c r="C368" s="239"/>
      <c r="D368" s="234" t="s">
        <v>163</v>
      </c>
      <c r="E368" s="240" t="s">
        <v>21</v>
      </c>
      <c r="F368" s="241" t="s">
        <v>2622</v>
      </c>
      <c r="G368" s="239"/>
      <c r="H368" s="242">
        <v>2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163</v>
      </c>
      <c r="AU368" s="248" t="s">
        <v>83</v>
      </c>
      <c r="AV368" s="13" t="s">
        <v>83</v>
      </c>
      <c r="AW368" s="13" t="s">
        <v>35</v>
      </c>
      <c r="AX368" s="13" t="s">
        <v>73</v>
      </c>
      <c r="AY368" s="248" t="s">
        <v>151</v>
      </c>
    </row>
    <row r="369" s="16" customFormat="1">
      <c r="A369" s="16"/>
      <c r="B369" s="270"/>
      <c r="C369" s="271"/>
      <c r="D369" s="234" t="s">
        <v>163</v>
      </c>
      <c r="E369" s="272" t="s">
        <v>21</v>
      </c>
      <c r="F369" s="273" t="s">
        <v>250</v>
      </c>
      <c r="G369" s="271"/>
      <c r="H369" s="274">
        <v>8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T369" s="280" t="s">
        <v>163</v>
      </c>
      <c r="AU369" s="280" t="s">
        <v>83</v>
      </c>
      <c r="AV369" s="16" t="s">
        <v>152</v>
      </c>
      <c r="AW369" s="16" t="s">
        <v>35</v>
      </c>
      <c r="AX369" s="16" t="s">
        <v>73</v>
      </c>
      <c r="AY369" s="280" t="s">
        <v>151</v>
      </c>
    </row>
    <row r="370" s="13" customFormat="1">
      <c r="A370" s="13"/>
      <c r="B370" s="238"/>
      <c r="C370" s="239"/>
      <c r="D370" s="234" t="s">
        <v>163</v>
      </c>
      <c r="E370" s="240" t="s">
        <v>21</v>
      </c>
      <c r="F370" s="241" t="s">
        <v>2623</v>
      </c>
      <c r="G370" s="239"/>
      <c r="H370" s="242">
        <v>2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163</v>
      </c>
      <c r="AU370" s="248" t="s">
        <v>83</v>
      </c>
      <c r="AV370" s="13" t="s">
        <v>83</v>
      </c>
      <c r="AW370" s="13" t="s">
        <v>35</v>
      </c>
      <c r="AX370" s="13" t="s">
        <v>73</v>
      </c>
      <c r="AY370" s="248" t="s">
        <v>151</v>
      </c>
    </row>
    <row r="371" s="14" customFormat="1">
      <c r="A371" s="14"/>
      <c r="B371" s="249"/>
      <c r="C371" s="250"/>
      <c r="D371" s="234" t="s">
        <v>163</v>
      </c>
      <c r="E371" s="251" t="s">
        <v>21</v>
      </c>
      <c r="F371" s="252" t="s">
        <v>177</v>
      </c>
      <c r="G371" s="250"/>
      <c r="H371" s="253">
        <v>10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163</v>
      </c>
      <c r="AU371" s="259" t="s">
        <v>83</v>
      </c>
      <c r="AV371" s="14" t="s">
        <v>159</v>
      </c>
      <c r="AW371" s="14" t="s">
        <v>35</v>
      </c>
      <c r="AX371" s="14" t="s">
        <v>81</v>
      </c>
      <c r="AY371" s="259" t="s">
        <v>151</v>
      </c>
    </row>
    <row r="372" s="2" customFormat="1" ht="16.5" customHeight="1">
      <c r="A372" s="41"/>
      <c r="B372" s="42"/>
      <c r="C372" s="281" t="s">
        <v>504</v>
      </c>
      <c r="D372" s="281" t="s">
        <v>407</v>
      </c>
      <c r="E372" s="282" t="s">
        <v>1130</v>
      </c>
      <c r="F372" s="283" t="s">
        <v>1131</v>
      </c>
      <c r="G372" s="284" t="s">
        <v>297</v>
      </c>
      <c r="H372" s="285">
        <v>1.728</v>
      </c>
      <c r="I372" s="286"/>
      <c r="J372" s="287">
        <f>ROUND(I372*H372,2)</f>
        <v>0</v>
      </c>
      <c r="K372" s="283" t="s">
        <v>158</v>
      </c>
      <c r="L372" s="288"/>
      <c r="M372" s="289" t="s">
        <v>21</v>
      </c>
      <c r="N372" s="290" t="s">
        <v>44</v>
      </c>
      <c r="O372" s="87"/>
      <c r="P372" s="230">
        <f>O372*H372</f>
        <v>0</v>
      </c>
      <c r="Q372" s="230">
        <v>0.00029</v>
      </c>
      <c r="R372" s="230">
        <f>Q372*H372</f>
        <v>0.00050111999999999997</v>
      </c>
      <c r="S372" s="230">
        <v>0</v>
      </c>
      <c r="T372" s="231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32" t="s">
        <v>372</v>
      </c>
      <c r="AT372" s="232" t="s">
        <v>407</v>
      </c>
      <c r="AU372" s="232" t="s">
        <v>83</v>
      </c>
      <c r="AY372" s="19" t="s">
        <v>151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9" t="s">
        <v>81</v>
      </c>
      <c r="BK372" s="233">
        <f>ROUND(I372*H372,2)</f>
        <v>0</v>
      </c>
      <c r="BL372" s="19" t="s">
        <v>271</v>
      </c>
      <c r="BM372" s="232" t="s">
        <v>2624</v>
      </c>
    </row>
    <row r="373" s="2" customFormat="1">
      <c r="A373" s="41"/>
      <c r="B373" s="42"/>
      <c r="C373" s="43"/>
      <c r="D373" s="234" t="s">
        <v>161</v>
      </c>
      <c r="E373" s="43"/>
      <c r="F373" s="235" t="s">
        <v>1131</v>
      </c>
      <c r="G373" s="43"/>
      <c r="H373" s="43"/>
      <c r="I373" s="139"/>
      <c r="J373" s="43"/>
      <c r="K373" s="43"/>
      <c r="L373" s="47"/>
      <c r="M373" s="236"/>
      <c r="N373" s="237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161</v>
      </c>
      <c r="AU373" s="19" t="s">
        <v>83</v>
      </c>
    </row>
    <row r="374" s="13" customFormat="1">
      <c r="A374" s="13"/>
      <c r="B374" s="238"/>
      <c r="C374" s="239"/>
      <c r="D374" s="234" t="s">
        <v>163</v>
      </c>
      <c r="E374" s="240" t="s">
        <v>21</v>
      </c>
      <c r="F374" s="241" t="s">
        <v>2625</v>
      </c>
      <c r="G374" s="239"/>
      <c r="H374" s="242">
        <v>0.80000000000000004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163</v>
      </c>
      <c r="AU374" s="248" t="s">
        <v>83</v>
      </c>
      <c r="AV374" s="13" t="s">
        <v>83</v>
      </c>
      <c r="AW374" s="13" t="s">
        <v>35</v>
      </c>
      <c r="AX374" s="13" t="s">
        <v>73</v>
      </c>
      <c r="AY374" s="248" t="s">
        <v>151</v>
      </c>
    </row>
    <row r="375" s="13" customFormat="1">
      <c r="A375" s="13"/>
      <c r="B375" s="238"/>
      <c r="C375" s="239"/>
      <c r="D375" s="234" t="s">
        <v>163</v>
      </c>
      <c r="E375" s="240" t="s">
        <v>21</v>
      </c>
      <c r="F375" s="241" t="s">
        <v>2626</v>
      </c>
      <c r="G375" s="239"/>
      <c r="H375" s="242">
        <v>0.40000000000000002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163</v>
      </c>
      <c r="AU375" s="248" t="s">
        <v>83</v>
      </c>
      <c r="AV375" s="13" t="s">
        <v>83</v>
      </c>
      <c r="AW375" s="13" t="s">
        <v>35</v>
      </c>
      <c r="AX375" s="13" t="s">
        <v>73</v>
      </c>
      <c r="AY375" s="248" t="s">
        <v>151</v>
      </c>
    </row>
    <row r="376" s="13" customFormat="1">
      <c r="A376" s="13"/>
      <c r="B376" s="238"/>
      <c r="C376" s="239"/>
      <c r="D376" s="234" t="s">
        <v>163</v>
      </c>
      <c r="E376" s="240" t="s">
        <v>21</v>
      </c>
      <c r="F376" s="241" t="s">
        <v>2627</v>
      </c>
      <c r="G376" s="239"/>
      <c r="H376" s="242">
        <v>0.40000000000000002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163</v>
      </c>
      <c r="AU376" s="248" t="s">
        <v>83</v>
      </c>
      <c r="AV376" s="13" t="s">
        <v>83</v>
      </c>
      <c r="AW376" s="13" t="s">
        <v>35</v>
      </c>
      <c r="AX376" s="13" t="s">
        <v>73</v>
      </c>
      <c r="AY376" s="248" t="s">
        <v>151</v>
      </c>
    </row>
    <row r="377" s="14" customFormat="1">
      <c r="A377" s="14"/>
      <c r="B377" s="249"/>
      <c r="C377" s="250"/>
      <c r="D377" s="234" t="s">
        <v>163</v>
      </c>
      <c r="E377" s="251" t="s">
        <v>21</v>
      </c>
      <c r="F377" s="252" t="s">
        <v>177</v>
      </c>
      <c r="G377" s="250"/>
      <c r="H377" s="253">
        <v>1.6000000000000001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9" t="s">
        <v>163</v>
      </c>
      <c r="AU377" s="259" t="s">
        <v>83</v>
      </c>
      <c r="AV377" s="14" t="s">
        <v>159</v>
      </c>
      <c r="AW377" s="14" t="s">
        <v>35</v>
      </c>
      <c r="AX377" s="14" t="s">
        <v>81</v>
      </c>
      <c r="AY377" s="259" t="s">
        <v>151</v>
      </c>
    </row>
    <row r="378" s="13" customFormat="1">
      <c r="A378" s="13"/>
      <c r="B378" s="238"/>
      <c r="C378" s="239"/>
      <c r="D378" s="234" t="s">
        <v>163</v>
      </c>
      <c r="E378" s="239"/>
      <c r="F378" s="241" t="s">
        <v>2628</v>
      </c>
      <c r="G378" s="239"/>
      <c r="H378" s="242">
        <v>1.728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163</v>
      </c>
      <c r="AU378" s="248" t="s">
        <v>83</v>
      </c>
      <c r="AV378" s="13" t="s">
        <v>83</v>
      </c>
      <c r="AW378" s="13" t="s">
        <v>4</v>
      </c>
      <c r="AX378" s="13" t="s">
        <v>81</v>
      </c>
      <c r="AY378" s="248" t="s">
        <v>151</v>
      </c>
    </row>
    <row r="379" s="2" customFormat="1" ht="16.5" customHeight="1">
      <c r="A379" s="41"/>
      <c r="B379" s="42"/>
      <c r="C379" s="281" t="s">
        <v>512</v>
      </c>
      <c r="D379" s="281" t="s">
        <v>407</v>
      </c>
      <c r="E379" s="282" t="s">
        <v>530</v>
      </c>
      <c r="F379" s="283" t="s">
        <v>531</v>
      </c>
      <c r="G379" s="284" t="s">
        <v>297</v>
      </c>
      <c r="H379" s="285">
        <v>0.432</v>
      </c>
      <c r="I379" s="286"/>
      <c r="J379" s="287">
        <f>ROUND(I379*H379,2)</f>
        <v>0</v>
      </c>
      <c r="K379" s="283" t="s">
        <v>158</v>
      </c>
      <c r="L379" s="288"/>
      <c r="M379" s="289" t="s">
        <v>21</v>
      </c>
      <c r="N379" s="290" t="s">
        <v>44</v>
      </c>
      <c r="O379" s="87"/>
      <c r="P379" s="230">
        <f>O379*H379</f>
        <v>0</v>
      </c>
      <c r="Q379" s="230">
        <v>0.00046000000000000001</v>
      </c>
      <c r="R379" s="230">
        <f>Q379*H379</f>
        <v>0.00019872</v>
      </c>
      <c r="S379" s="230">
        <v>0</v>
      </c>
      <c r="T379" s="231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32" t="s">
        <v>372</v>
      </c>
      <c r="AT379" s="232" t="s">
        <v>407</v>
      </c>
      <c r="AU379" s="232" t="s">
        <v>83</v>
      </c>
      <c r="AY379" s="19" t="s">
        <v>151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9" t="s">
        <v>81</v>
      </c>
      <c r="BK379" s="233">
        <f>ROUND(I379*H379,2)</f>
        <v>0</v>
      </c>
      <c r="BL379" s="19" t="s">
        <v>271</v>
      </c>
      <c r="BM379" s="232" t="s">
        <v>2629</v>
      </c>
    </row>
    <row r="380" s="2" customFormat="1">
      <c r="A380" s="41"/>
      <c r="B380" s="42"/>
      <c r="C380" s="43"/>
      <c r="D380" s="234" t="s">
        <v>161</v>
      </c>
      <c r="E380" s="43"/>
      <c r="F380" s="235" t="s">
        <v>531</v>
      </c>
      <c r="G380" s="43"/>
      <c r="H380" s="43"/>
      <c r="I380" s="139"/>
      <c r="J380" s="43"/>
      <c r="K380" s="43"/>
      <c r="L380" s="47"/>
      <c r="M380" s="236"/>
      <c r="N380" s="237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161</v>
      </c>
      <c r="AU380" s="19" t="s">
        <v>83</v>
      </c>
    </row>
    <row r="381" s="13" customFormat="1">
      <c r="A381" s="13"/>
      <c r="B381" s="238"/>
      <c r="C381" s="239"/>
      <c r="D381" s="234" t="s">
        <v>163</v>
      </c>
      <c r="E381" s="240" t="s">
        <v>21</v>
      </c>
      <c r="F381" s="241" t="s">
        <v>2630</v>
      </c>
      <c r="G381" s="239"/>
      <c r="H381" s="242">
        <v>0.40000000000000002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163</v>
      </c>
      <c r="AU381" s="248" t="s">
        <v>83</v>
      </c>
      <c r="AV381" s="13" t="s">
        <v>83</v>
      </c>
      <c r="AW381" s="13" t="s">
        <v>35</v>
      </c>
      <c r="AX381" s="13" t="s">
        <v>81</v>
      </c>
      <c r="AY381" s="248" t="s">
        <v>151</v>
      </c>
    </row>
    <row r="382" s="13" customFormat="1">
      <c r="A382" s="13"/>
      <c r="B382" s="238"/>
      <c r="C382" s="239"/>
      <c r="D382" s="234" t="s">
        <v>163</v>
      </c>
      <c r="E382" s="239"/>
      <c r="F382" s="241" t="s">
        <v>534</v>
      </c>
      <c r="G382" s="239"/>
      <c r="H382" s="242">
        <v>0.432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163</v>
      </c>
      <c r="AU382" s="248" t="s">
        <v>83</v>
      </c>
      <c r="AV382" s="13" t="s">
        <v>83</v>
      </c>
      <c r="AW382" s="13" t="s">
        <v>4</v>
      </c>
      <c r="AX382" s="13" t="s">
        <v>81</v>
      </c>
      <c r="AY382" s="248" t="s">
        <v>151</v>
      </c>
    </row>
    <row r="383" s="2" customFormat="1" ht="16.5" customHeight="1">
      <c r="A383" s="41"/>
      <c r="B383" s="42"/>
      <c r="C383" s="281" t="s">
        <v>518</v>
      </c>
      <c r="D383" s="281" t="s">
        <v>407</v>
      </c>
      <c r="E383" s="282" t="s">
        <v>1136</v>
      </c>
      <c r="F383" s="283" t="s">
        <v>1137</v>
      </c>
      <c r="G383" s="284" t="s">
        <v>538</v>
      </c>
      <c r="H383" s="285">
        <v>0.080000000000000002</v>
      </c>
      <c r="I383" s="286"/>
      <c r="J383" s="287">
        <f>ROUND(I383*H383,2)</f>
        <v>0</v>
      </c>
      <c r="K383" s="283" t="s">
        <v>158</v>
      </c>
      <c r="L383" s="288"/>
      <c r="M383" s="289" t="s">
        <v>21</v>
      </c>
      <c r="N383" s="290" t="s">
        <v>44</v>
      </c>
      <c r="O383" s="87"/>
      <c r="P383" s="230">
        <f>O383*H383</f>
        <v>0</v>
      </c>
      <c r="Q383" s="230">
        <v>0.00021000000000000001</v>
      </c>
      <c r="R383" s="230">
        <f>Q383*H383</f>
        <v>1.6800000000000002E-05</v>
      </c>
      <c r="S383" s="230">
        <v>0</v>
      </c>
      <c r="T383" s="231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32" t="s">
        <v>372</v>
      </c>
      <c r="AT383" s="232" t="s">
        <v>407</v>
      </c>
      <c r="AU383" s="232" t="s">
        <v>83</v>
      </c>
      <c r="AY383" s="19" t="s">
        <v>151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9" t="s">
        <v>81</v>
      </c>
      <c r="BK383" s="233">
        <f>ROUND(I383*H383,2)</f>
        <v>0</v>
      </c>
      <c r="BL383" s="19" t="s">
        <v>271</v>
      </c>
      <c r="BM383" s="232" t="s">
        <v>2631</v>
      </c>
    </row>
    <row r="384" s="2" customFormat="1">
      <c r="A384" s="41"/>
      <c r="B384" s="42"/>
      <c r="C384" s="43"/>
      <c r="D384" s="234" t="s">
        <v>161</v>
      </c>
      <c r="E384" s="43"/>
      <c r="F384" s="235" t="s">
        <v>1137</v>
      </c>
      <c r="G384" s="43"/>
      <c r="H384" s="43"/>
      <c r="I384" s="139"/>
      <c r="J384" s="43"/>
      <c r="K384" s="43"/>
      <c r="L384" s="47"/>
      <c r="M384" s="236"/>
      <c r="N384" s="237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161</v>
      </c>
      <c r="AU384" s="19" t="s">
        <v>83</v>
      </c>
    </row>
    <row r="385" s="2" customFormat="1" ht="16.5" customHeight="1">
      <c r="A385" s="41"/>
      <c r="B385" s="42"/>
      <c r="C385" s="281" t="s">
        <v>524</v>
      </c>
      <c r="D385" s="281" t="s">
        <v>407</v>
      </c>
      <c r="E385" s="282" t="s">
        <v>536</v>
      </c>
      <c r="F385" s="283" t="s">
        <v>537</v>
      </c>
      <c r="G385" s="284" t="s">
        <v>538</v>
      </c>
      <c r="H385" s="285">
        <v>0.02</v>
      </c>
      <c r="I385" s="286"/>
      <c r="J385" s="287">
        <f>ROUND(I385*H385,2)</f>
        <v>0</v>
      </c>
      <c r="K385" s="283" t="s">
        <v>158</v>
      </c>
      <c r="L385" s="288"/>
      <c r="M385" s="289" t="s">
        <v>21</v>
      </c>
      <c r="N385" s="290" t="s">
        <v>44</v>
      </c>
      <c r="O385" s="87"/>
      <c r="P385" s="230">
        <f>O385*H385</f>
        <v>0</v>
      </c>
      <c r="Q385" s="230">
        <v>0.00040999999999999999</v>
      </c>
      <c r="R385" s="230">
        <f>Q385*H385</f>
        <v>8.1999999999999994E-06</v>
      </c>
      <c r="S385" s="230">
        <v>0</v>
      </c>
      <c r="T385" s="23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32" t="s">
        <v>372</v>
      </c>
      <c r="AT385" s="232" t="s">
        <v>407</v>
      </c>
      <c r="AU385" s="232" t="s">
        <v>83</v>
      </c>
      <c r="AY385" s="19" t="s">
        <v>151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9" t="s">
        <v>81</v>
      </c>
      <c r="BK385" s="233">
        <f>ROUND(I385*H385,2)</f>
        <v>0</v>
      </c>
      <c r="BL385" s="19" t="s">
        <v>271</v>
      </c>
      <c r="BM385" s="232" t="s">
        <v>2632</v>
      </c>
    </row>
    <row r="386" s="2" customFormat="1">
      <c r="A386" s="41"/>
      <c r="B386" s="42"/>
      <c r="C386" s="43"/>
      <c r="D386" s="234" t="s">
        <v>161</v>
      </c>
      <c r="E386" s="43"/>
      <c r="F386" s="235" t="s">
        <v>537</v>
      </c>
      <c r="G386" s="43"/>
      <c r="H386" s="43"/>
      <c r="I386" s="139"/>
      <c r="J386" s="43"/>
      <c r="K386" s="43"/>
      <c r="L386" s="47"/>
      <c r="M386" s="236"/>
      <c r="N386" s="237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161</v>
      </c>
      <c r="AU386" s="19" t="s">
        <v>83</v>
      </c>
    </row>
    <row r="387" s="2" customFormat="1" ht="16.5" customHeight="1">
      <c r="A387" s="41"/>
      <c r="B387" s="42"/>
      <c r="C387" s="281" t="s">
        <v>529</v>
      </c>
      <c r="D387" s="281" t="s">
        <v>407</v>
      </c>
      <c r="E387" s="282" t="s">
        <v>1139</v>
      </c>
      <c r="F387" s="283" t="s">
        <v>1140</v>
      </c>
      <c r="G387" s="284" t="s">
        <v>538</v>
      </c>
      <c r="H387" s="285">
        <v>0.080000000000000002</v>
      </c>
      <c r="I387" s="286"/>
      <c r="J387" s="287">
        <f>ROUND(I387*H387,2)</f>
        <v>0</v>
      </c>
      <c r="K387" s="283" t="s">
        <v>158</v>
      </c>
      <c r="L387" s="288"/>
      <c r="M387" s="289" t="s">
        <v>21</v>
      </c>
      <c r="N387" s="290" t="s">
        <v>44</v>
      </c>
      <c r="O387" s="87"/>
      <c r="P387" s="230">
        <f>O387*H387</f>
        <v>0</v>
      </c>
      <c r="Q387" s="230">
        <v>0.00022000000000000001</v>
      </c>
      <c r="R387" s="230">
        <f>Q387*H387</f>
        <v>1.7600000000000001E-05</v>
      </c>
      <c r="S387" s="230">
        <v>0</v>
      </c>
      <c r="T387" s="231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32" t="s">
        <v>372</v>
      </c>
      <c r="AT387" s="232" t="s">
        <v>407</v>
      </c>
      <c r="AU387" s="232" t="s">
        <v>83</v>
      </c>
      <c r="AY387" s="19" t="s">
        <v>151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9" t="s">
        <v>81</v>
      </c>
      <c r="BK387" s="233">
        <f>ROUND(I387*H387,2)</f>
        <v>0</v>
      </c>
      <c r="BL387" s="19" t="s">
        <v>271</v>
      </c>
      <c r="BM387" s="232" t="s">
        <v>2633</v>
      </c>
    </row>
    <row r="388" s="2" customFormat="1">
      <c r="A388" s="41"/>
      <c r="B388" s="42"/>
      <c r="C388" s="43"/>
      <c r="D388" s="234" t="s">
        <v>161</v>
      </c>
      <c r="E388" s="43"/>
      <c r="F388" s="235" t="s">
        <v>1140</v>
      </c>
      <c r="G388" s="43"/>
      <c r="H388" s="43"/>
      <c r="I388" s="139"/>
      <c r="J388" s="43"/>
      <c r="K388" s="43"/>
      <c r="L388" s="47"/>
      <c r="M388" s="236"/>
      <c r="N388" s="237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9" t="s">
        <v>161</v>
      </c>
      <c r="AU388" s="19" t="s">
        <v>83</v>
      </c>
    </row>
    <row r="389" s="2" customFormat="1" ht="16.5" customHeight="1">
      <c r="A389" s="41"/>
      <c r="B389" s="42"/>
      <c r="C389" s="281" t="s">
        <v>535</v>
      </c>
      <c r="D389" s="281" t="s">
        <v>407</v>
      </c>
      <c r="E389" s="282" t="s">
        <v>541</v>
      </c>
      <c r="F389" s="283" t="s">
        <v>542</v>
      </c>
      <c r="G389" s="284" t="s">
        <v>538</v>
      </c>
      <c r="H389" s="285">
        <v>0.02</v>
      </c>
      <c r="I389" s="286"/>
      <c r="J389" s="287">
        <f>ROUND(I389*H389,2)</f>
        <v>0</v>
      </c>
      <c r="K389" s="283" t="s">
        <v>158</v>
      </c>
      <c r="L389" s="288"/>
      <c r="M389" s="289" t="s">
        <v>21</v>
      </c>
      <c r="N389" s="290" t="s">
        <v>44</v>
      </c>
      <c r="O389" s="87"/>
      <c r="P389" s="230">
        <f>O389*H389</f>
        <v>0</v>
      </c>
      <c r="Q389" s="230">
        <v>0.00040999999999999999</v>
      </c>
      <c r="R389" s="230">
        <f>Q389*H389</f>
        <v>8.1999999999999994E-06</v>
      </c>
      <c r="S389" s="230">
        <v>0</v>
      </c>
      <c r="T389" s="231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32" t="s">
        <v>372</v>
      </c>
      <c r="AT389" s="232" t="s">
        <v>407</v>
      </c>
      <c r="AU389" s="232" t="s">
        <v>83</v>
      </c>
      <c r="AY389" s="19" t="s">
        <v>151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9" t="s">
        <v>81</v>
      </c>
      <c r="BK389" s="233">
        <f>ROUND(I389*H389,2)</f>
        <v>0</v>
      </c>
      <c r="BL389" s="19" t="s">
        <v>271</v>
      </c>
      <c r="BM389" s="232" t="s">
        <v>2634</v>
      </c>
    </row>
    <row r="390" s="2" customFormat="1">
      <c r="A390" s="41"/>
      <c r="B390" s="42"/>
      <c r="C390" s="43"/>
      <c r="D390" s="234" t="s">
        <v>161</v>
      </c>
      <c r="E390" s="43"/>
      <c r="F390" s="235" t="s">
        <v>542</v>
      </c>
      <c r="G390" s="43"/>
      <c r="H390" s="43"/>
      <c r="I390" s="139"/>
      <c r="J390" s="43"/>
      <c r="K390" s="43"/>
      <c r="L390" s="47"/>
      <c r="M390" s="236"/>
      <c r="N390" s="237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161</v>
      </c>
      <c r="AU390" s="19" t="s">
        <v>83</v>
      </c>
    </row>
    <row r="391" s="2" customFormat="1" ht="21.75" customHeight="1">
      <c r="A391" s="41"/>
      <c r="B391" s="42"/>
      <c r="C391" s="221" t="s">
        <v>540</v>
      </c>
      <c r="D391" s="221" t="s">
        <v>154</v>
      </c>
      <c r="E391" s="222" t="s">
        <v>1142</v>
      </c>
      <c r="F391" s="223" t="s">
        <v>1143</v>
      </c>
      <c r="G391" s="224" t="s">
        <v>157</v>
      </c>
      <c r="H391" s="225">
        <v>34</v>
      </c>
      <c r="I391" s="226"/>
      <c r="J391" s="227">
        <f>ROUND(I391*H391,2)</f>
        <v>0</v>
      </c>
      <c r="K391" s="223" t="s">
        <v>21</v>
      </c>
      <c r="L391" s="47"/>
      <c r="M391" s="228" t="s">
        <v>21</v>
      </c>
      <c r="N391" s="229" t="s">
        <v>44</v>
      </c>
      <c r="O391" s="87"/>
      <c r="P391" s="230">
        <f>O391*H391</f>
        <v>0</v>
      </c>
      <c r="Q391" s="230">
        <v>0.00040000000000000002</v>
      </c>
      <c r="R391" s="230">
        <f>Q391*H391</f>
        <v>0.013600000000000001</v>
      </c>
      <c r="S391" s="230">
        <v>0</v>
      </c>
      <c r="T391" s="231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32" t="s">
        <v>271</v>
      </c>
      <c r="AT391" s="232" t="s">
        <v>154</v>
      </c>
      <c r="AU391" s="232" t="s">
        <v>83</v>
      </c>
      <c r="AY391" s="19" t="s">
        <v>151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9" t="s">
        <v>81</v>
      </c>
      <c r="BK391" s="233">
        <f>ROUND(I391*H391,2)</f>
        <v>0</v>
      </c>
      <c r="BL391" s="19" t="s">
        <v>271</v>
      </c>
      <c r="BM391" s="232" t="s">
        <v>2635</v>
      </c>
    </row>
    <row r="392" s="2" customFormat="1">
      <c r="A392" s="41"/>
      <c r="B392" s="42"/>
      <c r="C392" s="43"/>
      <c r="D392" s="234" t="s">
        <v>161</v>
      </c>
      <c r="E392" s="43"/>
      <c r="F392" s="235" t="s">
        <v>1145</v>
      </c>
      <c r="G392" s="43"/>
      <c r="H392" s="43"/>
      <c r="I392" s="139"/>
      <c r="J392" s="43"/>
      <c r="K392" s="43"/>
      <c r="L392" s="47"/>
      <c r="M392" s="236"/>
      <c r="N392" s="237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19" t="s">
        <v>161</v>
      </c>
      <c r="AU392" s="19" t="s">
        <v>83</v>
      </c>
    </row>
    <row r="393" s="13" customFormat="1">
      <c r="A393" s="13"/>
      <c r="B393" s="238"/>
      <c r="C393" s="239"/>
      <c r="D393" s="234" t="s">
        <v>163</v>
      </c>
      <c r="E393" s="240" t="s">
        <v>21</v>
      </c>
      <c r="F393" s="241" t="s">
        <v>2636</v>
      </c>
      <c r="G393" s="239"/>
      <c r="H393" s="242">
        <v>18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163</v>
      </c>
      <c r="AU393" s="248" t="s">
        <v>83</v>
      </c>
      <c r="AV393" s="13" t="s">
        <v>83</v>
      </c>
      <c r="AW393" s="13" t="s">
        <v>35</v>
      </c>
      <c r="AX393" s="13" t="s">
        <v>73</v>
      </c>
      <c r="AY393" s="248" t="s">
        <v>151</v>
      </c>
    </row>
    <row r="394" s="13" customFormat="1">
      <c r="A394" s="13"/>
      <c r="B394" s="238"/>
      <c r="C394" s="239"/>
      <c r="D394" s="234" t="s">
        <v>163</v>
      </c>
      <c r="E394" s="240" t="s">
        <v>21</v>
      </c>
      <c r="F394" s="241" t="s">
        <v>2637</v>
      </c>
      <c r="G394" s="239"/>
      <c r="H394" s="242">
        <v>16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163</v>
      </c>
      <c r="AU394" s="248" t="s">
        <v>83</v>
      </c>
      <c r="AV394" s="13" t="s">
        <v>83</v>
      </c>
      <c r="AW394" s="13" t="s">
        <v>35</v>
      </c>
      <c r="AX394" s="13" t="s">
        <v>73</v>
      </c>
      <c r="AY394" s="248" t="s">
        <v>151</v>
      </c>
    </row>
    <row r="395" s="14" customFormat="1">
      <c r="A395" s="14"/>
      <c r="B395" s="249"/>
      <c r="C395" s="250"/>
      <c r="D395" s="234" t="s">
        <v>163</v>
      </c>
      <c r="E395" s="251" t="s">
        <v>21</v>
      </c>
      <c r="F395" s="252" t="s">
        <v>177</v>
      </c>
      <c r="G395" s="250"/>
      <c r="H395" s="253">
        <v>34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9" t="s">
        <v>163</v>
      </c>
      <c r="AU395" s="259" t="s">
        <v>83</v>
      </c>
      <c r="AV395" s="14" t="s">
        <v>159</v>
      </c>
      <c r="AW395" s="14" t="s">
        <v>35</v>
      </c>
      <c r="AX395" s="14" t="s">
        <v>81</v>
      </c>
      <c r="AY395" s="259" t="s">
        <v>151</v>
      </c>
    </row>
    <row r="396" s="2" customFormat="1" ht="21.75" customHeight="1">
      <c r="A396" s="41"/>
      <c r="B396" s="42"/>
      <c r="C396" s="221" t="s">
        <v>544</v>
      </c>
      <c r="D396" s="221" t="s">
        <v>154</v>
      </c>
      <c r="E396" s="222" t="s">
        <v>1147</v>
      </c>
      <c r="F396" s="223" t="s">
        <v>1148</v>
      </c>
      <c r="G396" s="224" t="s">
        <v>157</v>
      </c>
      <c r="H396" s="225">
        <v>16</v>
      </c>
      <c r="I396" s="226"/>
      <c r="J396" s="227">
        <f>ROUND(I396*H396,2)</f>
        <v>0</v>
      </c>
      <c r="K396" s="223" t="s">
        <v>21</v>
      </c>
      <c r="L396" s="47"/>
      <c r="M396" s="228" t="s">
        <v>21</v>
      </c>
      <c r="N396" s="229" t="s">
        <v>44</v>
      </c>
      <c r="O396" s="87"/>
      <c r="P396" s="230">
        <f>O396*H396</f>
        <v>0</v>
      </c>
      <c r="Q396" s="230">
        <v>0.00040000000000000002</v>
      </c>
      <c r="R396" s="230">
        <f>Q396*H396</f>
        <v>0.0064000000000000003</v>
      </c>
      <c r="S396" s="230">
        <v>0</v>
      </c>
      <c r="T396" s="231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32" t="s">
        <v>271</v>
      </c>
      <c r="AT396" s="232" t="s">
        <v>154</v>
      </c>
      <c r="AU396" s="232" t="s">
        <v>83</v>
      </c>
      <c r="AY396" s="19" t="s">
        <v>151</v>
      </c>
      <c r="BE396" s="233">
        <f>IF(N396="základní",J396,0)</f>
        <v>0</v>
      </c>
      <c r="BF396" s="233">
        <f>IF(N396="snížená",J396,0)</f>
        <v>0</v>
      </c>
      <c r="BG396" s="233">
        <f>IF(N396="zákl. přenesená",J396,0)</f>
        <v>0</v>
      </c>
      <c r="BH396" s="233">
        <f>IF(N396="sníž. přenesená",J396,0)</f>
        <v>0</v>
      </c>
      <c r="BI396" s="233">
        <f>IF(N396="nulová",J396,0)</f>
        <v>0</v>
      </c>
      <c r="BJ396" s="19" t="s">
        <v>81</v>
      </c>
      <c r="BK396" s="233">
        <f>ROUND(I396*H396,2)</f>
        <v>0</v>
      </c>
      <c r="BL396" s="19" t="s">
        <v>271</v>
      </c>
      <c r="BM396" s="232" t="s">
        <v>2638</v>
      </c>
    </row>
    <row r="397" s="2" customFormat="1">
      <c r="A397" s="41"/>
      <c r="B397" s="42"/>
      <c r="C397" s="43"/>
      <c r="D397" s="234" t="s">
        <v>161</v>
      </c>
      <c r="E397" s="43"/>
      <c r="F397" s="235" t="s">
        <v>1150</v>
      </c>
      <c r="G397" s="43"/>
      <c r="H397" s="43"/>
      <c r="I397" s="139"/>
      <c r="J397" s="43"/>
      <c r="K397" s="43"/>
      <c r="L397" s="47"/>
      <c r="M397" s="236"/>
      <c r="N397" s="237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19" t="s">
        <v>161</v>
      </c>
      <c r="AU397" s="19" t="s">
        <v>83</v>
      </c>
    </row>
    <row r="398" s="13" customFormat="1">
      <c r="A398" s="13"/>
      <c r="B398" s="238"/>
      <c r="C398" s="239"/>
      <c r="D398" s="234" t="s">
        <v>163</v>
      </c>
      <c r="E398" s="240" t="s">
        <v>21</v>
      </c>
      <c r="F398" s="241" t="s">
        <v>2639</v>
      </c>
      <c r="G398" s="239"/>
      <c r="H398" s="242">
        <v>8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163</v>
      </c>
      <c r="AU398" s="248" t="s">
        <v>83</v>
      </c>
      <c r="AV398" s="13" t="s">
        <v>83</v>
      </c>
      <c r="AW398" s="13" t="s">
        <v>35</v>
      </c>
      <c r="AX398" s="13" t="s">
        <v>73</v>
      </c>
      <c r="AY398" s="248" t="s">
        <v>151</v>
      </c>
    </row>
    <row r="399" s="13" customFormat="1">
      <c r="A399" s="13"/>
      <c r="B399" s="238"/>
      <c r="C399" s="239"/>
      <c r="D399" s="234" t="s">
        <v>163</v>
      </c>
      <c r="E399" s="240" t="s">
        <v>21</v>
      </c>
      <c r="F399" s="241" t="s">
        <v>2640</v>
      </c>
      <c r="G399" s="239"/>
      <c r="H399" s="242">
        <v>8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163</v>
      </c>
      <c r="AU399" s="248" t="s">
        <v>83</v>
      </c>
      <c r="AV399" s="13" t="s">
        <v>83</v>
      </c>
      <c r="AW399" s="13" t="s">
        <v>35</v>
      </c>
      <c r="AX399" s="13" t="s">
        <v>73</v>
      </c>
      <c r="AY399" s="248" t="s">
        <v>151</v>
      </c>
    </row>
    <row r="400" s="14" customFormat="1">
      <c r="A400" s="14"/>
      <c r="B400" s="249"/>
      <c r="C400" s="250"/>
      <c r="D400" s="234" t="s">
        <v>163</v>
      </c>
      <c r="E400" s="251" t="s">
        <v>21</v>
      </c>
      <c r="F400" s="252" t="s">
        <v>177</v>
      </c>
      <c r="G400" s="250"/>
      <c r="H400" s="253">
        <v>16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9" t="s">
        <v>163</v>
      </c>
      <c r="AU400" s="259" t="s">
        <v>83</v>
      </c>
      <c r="AV400" s="14" t="s">
        <v>159</v>
      </c>
      <c r="AW400" s="14" t="s">
        <v>35</v>
      </c>
      <c r="AX400" s="14" t="s">
        <v>81</v>
      </c>
      <c r="AY400" s="259" t="s">
        <v>151</v>
      </c>
    </row>
    <row r="401" s="2" customFormat="1" ht="33" customHeight="1">
      <c r="A401" s="41"/>
      <c r="B401" s="42"/>
      <c r="C401" s="221" t="s">
        <v>550</v>
      </c>
      <c r="D401" s="221" t="s">
        <v>154</v>
      </c>
      <c r="E401" s="222" t="s">
        <v>1520</v>
      </c>
      <c r="F401" s="223" t="s">
        <v>1521</v>
      </c>
      <c r="G401" s="224" t="s">
        <v>157</v>
      </c>
      <c r="H401" s="225">
        <v>4</v>
      </c>
      <c r="I401" s="226"/>
      <c r="J401" s="227">
        <f>ROUND(I401*H401,2)</f>
        <v>0</v>
      </c>
      <c r="K401" s="223" t="s">
        <v>21</v>
      </c>
      <c r="L401" s="47"/>
      <c r="M401" s="228" t="s">
        <v>21</v>
      </c>
      <c r="N401" s="229" t="s">
        <v>44</v>
      </c>
      <c r="O401" s="87"/>
      <c r="P401" s="230">
        <f>O401*H401</f>
        <v>0</v>
      </c>
      <c r="Q401" s="230">
        <v>0.00025999999999999998</v>
      </c>
      <c r="R401" s="230">
        <f>Q401*H401</f>
        <v>0.0010399999999999999</v>
      </c>
      <c r="S401" s="230">
        <v>0</v>
      </c>
      <c r="T401" s="231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32" t="s">
        <v>271</v>
      </c>
      <c r="AT401" s="232" t="s">
        <v>154</v>
      </c>
      <c r="AU401" s="232" t="s">
        <v>83</v>
      </c>
      <c r="AY401" s="19" t="s">
        <v>151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9" t="s">
        <v>81</v>
      </c>
      <c r="BK401" s="233">
        <f>ROUND(I401*H401,2)</f>
        <v>0</v>
      </c>
      <c r="BL401" s="19" t="s">
        <v>271</v>
      </c>
      <c r="BM401" s="232" t="s">
        <v>2641</v>
      </c>
    </row>
    <row r="402" s="2" customFormat="1">
      <c r="A402" s="41"/>
      <c r="B402" s="42"/>
      <c r="C402" s="43"/>
      <c r="D402" s="234" t="s">
        <v>161</v>
      </c>
      <c r="E402" s="43"/>
      <c r="F402" s="235" t="s">
        <v>1523</v>
      </c>
      <c r="G402" s="43"/>
      <c r="H402" s="43"/>
      <c r="I402" s="139"/>
      <c r="J402" s="43"/>
      <c r="K402" s="43"/>
      <c r="L402" s="47"/>
      <c r="M402" s="236"/>
      <c r="N402" s="237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9" t="s">
        <v>161</v>
      </c>
      <c r="AU402" s="19" t="s">
        <v>83</v>
      </c>
    </row>
    <row r="403" s="13" customFormat="1">
      <c r="A403" s="13"/>
      <c r="B403" s="238"/>
      <c r="C403" s="239"/>
      <c r="D403" s="234" t="s">
        <v>163</v>
      </c>
      <c r="E403" s="240" t="s">
        <v>21</v>
      </c>
      <c r="F403" s="241" t="s">
        <v>2642</v>
      </c>
      <c r="G403" s="239"/>
      <c r="H403" s="242">
        <v>2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163</v>
      </c>
      <c r="AU403" s="248" t="s">
        <v>83</v>
      </c>
      <c r="AV403" s="13" t="s">
        <v>83</v>
      </c>
      <c r="AW403" s="13" t="s">
        <v>35</v>
      </c>
      <c r="AX403" s="13" t="s">
        <v>73</v>
      </c>
      <c r="AY403" s="248" t="s">
        <v>151</v>
      </c>
    </row>
    <row r="404" s="13" customFormat="1">
      <c r="A404" s="13"/>
      <c r="B404" s="238"/>
      <c r="C404" s="239"/>
      <c r="D404" s="234" t="s">
        <v>163</v>
      </c>
      <c r="E404" s="240" t="s">
        <v>21</v>
      </c>
      <c r="F404" s="241" t="s">
        <v>2643</v>
      </c>
      <c r="G404" s="239"/>
      <c r="H404" s="242">
        <v>2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8" t="s">
        <v>163</v>
      </c>
      <c r="AU404" s="248" t="s">
        <v>83</v>
      </c>
      <c r="AV404" s="13" t="s">
        <v>83</v>
      </c>
      <c r="AW404" s="13" t="s">
        <v>35</v>
      </c>
      <c r="AX404" s="13" t="s">
        <v>73</v>
      </c>
      <c r="AY404" s="248" t="s">
        <v>151</v>
      </c>
    </row>
    <row r="405" s="14" customFormat="1">
      <c r="A405" s="14"/>
      <c r="B405" s="249"/>
      <c r="C405" s="250"/>
      <c r="D405" s="234" t="s">
        <v>163</v>
      </c>
      <c r="E405" s="251" t="s">
        <v>21</v>
      </c>
      <c r="F405" s="252" t="s">
        <v>177</v>
      </c>
      <c r="G405" s="250"/>
      <c r="H405" s="253">
        <v>4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9" t="s">
        <v>163</v>
      </c>
      <c r="AU405" s="259" t="s">
        <v>83</v>
      </c>
      <c r="AV405" s="14" t="s">
        <v>159</v>
      </c>
      <c r="AW405" s="14" t="s">
        <v>35</v>
      </c>
      <c r="AX405" s="14" t="s">
        <v>81</v>
      </c>
      <c r="AY405" s="259" t="s">
        <v>151</v>
      </c>
    </row>
    <row r="406" s="2" customFormat="1" ht="21.75" customHeight="1">
      <c r="A406" s="41"/>
      <c r="B406" s="42"/>
      <c r="C406" s="221" t="s">
        <v>554</v>
      </c>
      <c r="D406" s="221" t="s">
        <v>154</v>
      </c>
      <c r="E406" s="222" t="s">
        <v>1525</v>
      </c>
      <c r="F406" s="223" t="s">
        <v>1526</v>
      </c>
      <c r="G406" s="224" t="s">
        <v>297</v>
      </c>
      <c r="H406" s="225">
        <v>2.46</v>
      </c>
      <c r="I406" s="226"/>
      <c r="J406" s="227">
        <f>ROUND(I406*H406,2)</f>
        <v>0</v>
      </c>
      <c r="K406" s="223" t="s">
        <v>158</v>
      </c>
      <c r="L406" s="47"/>
      <c r="M406" s="228" t="s">
        <v>21</v>
      </c>
      <c r="N406" s="229" t="s">
        <v>44</v>
      </c>
      <c r="O406" s="87"/>
      <c r="P406" s="230">
        <f>O406*H406</f>
        <v>0</v>
      </c>
      <c r="Q406" s="230">
        <v>0</v>
      </c>
      <c r="R406" s="230">
        <f>Q406*H406</f>
        <v>0</v>
      </c>
      <c r="S406" s="230">
        <v>0.0044000000000000003</v>
      </c>
      <c r="T406" s="231">
        <f>S406*H406</f>
        <v>0.010824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32" t="s">
        <v>159</v>
      </c>
      <c r="AT406" s="232" t="s">
        <v>154</v>
      </c>
      <c r="AU406" s="232" t="s">
        <v>83</v>
      </c>
      <c r="AY406" s="19" t="s">
        <v>151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9" t="s">
        <v>81</v>
      </c>
      <c r="BK406" s="233">
        <f>ROUND(I406*H406,2)</f>
        <v>0</v>
      </c>
      <c r="BL406" s="19" t="s">
        <v>159</v>
      </c>
      <c r="BM406" s="232" t="s">
        <v>2644</v>
      </c>
    </row>
    <row r="407" s="2" customFormat="1">
      <c r="A407" s="41"/>
      <c r="B407" s="42"/>
      <c r="C407" s="43"/>
      <c r="D407" s="234" t="s">
        <v>161</v>
      </c>
      <c r="E407" s="43"/>
      <c r="F407" s="235" t="s">
        <v>1528</v>
      </c>
      <c r="G407" s="43"/>
      <c r="H407" s="43"/>
      <c r="I407" s="139"/>
      <c r="J407" s="43"/>
      <c r="K407" s="43"/>
      <c r="L407" s="47"/>
      <c r="M407" s="236"/>
      <c r="N407" s="237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9" t="s">
        <v>161</v>
      </c>
      <c r="AU407" s="19" t="s">
        <v>83</v>
      </c>
    </row>
    <row r="408" s="13" customFormat="1">
      <c r="A408" s="13"/>
      <c r="B408" s="238"/>
      <c r="C408" s="239"/>
      <c r="D408" s="234" t="s">
        <v>163</v>
      </c>
      <c r="E408" s="240" t="s">
        <v>21</v>
      </c>
      <c r="F408" s="241" t="s">
        <v>2645</v>
      </c>
      <c r="G408" s="239"/>
      <c r="H408" s="242">
        <v>0.81999999999999995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163</v>
      </c>
      <c r="AU408" s="248" t="s">
        <v>83</v>
      </c>
      <c r="AV408" s="13" t="s">
        <v>83</v>
      </c>
      <c r="AW408" s="13" t="s">
        <v>35</v>
      </c>
      <c r="AX408" s="13" t="s">
        <v>73</v>
      </c>
      <c r="AY408" s="248" t="s">
        <v>151</v>
      </c>
    </row>
    <row r="409" s="13" customFormat="1">
      <c r="A409" s="13"/>
      <c r="B409" s="238"/>
      <c r="C409" s="239"/>
      <c r="D409" s="234" t="s">
        <v>163</v>
      </c>
      <c r="E409" s="240" t="s">
        <v>21</v>
      </c>
      <c r="F409" s="241" t="s">
        <v>2646</v>
      </c>
      <c r="G409" s="239"/>
      <c r="H409" s="242">
        <v>1.6399999999999999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163</v>
      </c>
      <c r="AU409" s="248" t="s">
        <v>83</v>
      </c>
      <c r="AV409" s="13" t="s">
        <v>83</v>
      </c>
      <c r="AW409" s="13" t="s">
        <v>35</v>
      </c>
      <c r="AX409" s="13" t="s">
        <v>73</v>
      </c>
      <c r="AY409" s="248" t="s">
        <v>151</v>
      </c>
    </row>
    <row r="410" s="14" customFormat="1">
      <c r="A410" s="14"/>
      <c r="B410" s="249"/>
      <c r="C410" s="250"/>
      <c r="D410" s="234" t="s">
        <v>163</v>
      </c>
      <c r="E410" s="251" t="s">
        <v>21</v>
      </c>
      <c r="F410" s="252" t="s">
        <v>177</v>
      </c>
      <c r="G410" s="250"/>
      <c r="H410" s="253">
        <v>2.46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9" t="s">
        <v>163</v>
      </c>
      <c r="AU410" s="259" t="s">
        <v>83</v>
      </c>
      <c r="AV410" s="14" t="s">
        <v>159</v>
      </c>
      <c r="AW410" s="14" t="s">
        <v>35</v>
      </c>
      <c r="AX410" s="14" t="s">
        <v>81</v>
      </c>
      <c r="AY410" s="259" t="s">
        <v>151</v>
      </c>
    </row>
    <row r="411" s="2" customFormat="1" ht="33" customHeight="1">
      <c r="A411" s="41"/>
      <c r="B411" s="42"/>
      <c r="C411" s="221" t="s">
        <v>560</v>
      </c>
      <c r="D411" s="221" t="s">
        <v>154</v>
      </c>
      <c r="E411" s="222" t="s">
        <v>1530</v>
      </c>
      <c r="F411" s="223" t="s">
        <v>1531</v>
      </c>
      <c r="G411" s="224" t="s">
        <v>297</v>
      </c>
      <c r="H411" s="225">
        <v>3.4199999999999999</v>
      </c>
      <c r="I411" s="226"/>
      <c r="J411" s="227">
        <f>ROUND(I411*H411,2)</f>
        <v>0</v>
      </c>
      <c r="K411" s="223" t="s">
        <v>158</v>
      </c>
      <c r="L411" s="47"/>
      <c r="M411" s="228" t="s">
        <v>21</v>
      </c>
      <c r="N411" s="229" t="s">
        <v>44</v>
      </c>
      <c r="O411" s="87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32" t="s">
        <v>271</v>
      </c>
      <c r="AT411" s="232" t="s">
        <v>154</v>
      </c>
      <c r="AU411" s="232" t="s">
        <v>83</v>
      </c>
      <c r="AY411" s="19" t="s">
        <v>151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9" t="s">
        <v>81</v>
      </c>
      <c r="BK411" s="233">
        <f>ROUND(I411*H411,2)</f>
        <v>0</v>
      </c>
      <c r="BL411" s="19" t="s">
        <v>271</v>
      </c>
      <c r="BM411" s="232" t="s">
        <v>2647</v>
      </c>
    </row>
    <row r="412" s="2" customFormat="1">
      <c r="A412" s="41"/>
      <c r="B412" s="42"/>
      <c r="C412" s="43"/>
      <c r="D412" s="234" t="s">
        <v>161</v>
      </c>
      <c r="E412" s="43"/>
      <c r="F412" s="235" t="s">
        <v>1533</v>
      </c>
      <c r="G412" s="43"/>
      <c r="H412" s="43"/>
      <c r="I412" s="139"/>
      <c r="J412" s="43"/>
      <c r="K412" s="43"/>
      <c r="L412" s="47"/>
      <c r="M412" s="236"/>
      <c r="N412" s="237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19" t="s">
        <v>161</v>
      </c>
      <c r="AU412" s="19" t="s">
        <v>83</v>
      </c>
    </row>
    <row r="413" s="13" customFormat="1">
      <c r="A413" s="13"/>
      <c r="B413" s="238"/>
      <c r="C413" s="239"/>
      <c r="D413" s="234" t="s">
        <v>163</v>
      </c>
      <c r="E413" s="240" t="s">
        <v>21</v>
      </c>
      <c r="F413" s="241" t="s">
        <v>2648</v>
      </c>
      <c r="G413" s="239"/>
      <c r="H413" s="242">
        <v>3.4199999999999999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163</v>
      </c>
      <c r="AU413" s="248" t="s">
        <v>83</v>
      </c>
      <c r="AV413" s="13" t="s">
        <v>83</v>
      </c>
      <c r="AW413" s="13" t="s">
        <v>35</v>
      </c>
      <c r="AX413" s="13" t="s">
        <v>81</v>
      </c>
      <c r="AY413" s="248" t="s">
        <v>151</v>
      </c>
    </row>
    <row r="414" s="2" customFormat="1" ht="21.75" customHeight="1">
      <c r="A414" s="41"/>
      <c r="B414" s="42"/>
      <c r="C414" s="281" t="s">
        <v>566</v>
      </c>
      <c r="D414" s="281" t="s">
        <v>407</v>
      </c>
      <c r="E414" s="282" t="s">
        <v>1535</v>
      </c>
      <c r="F414" s="283" t="s">
        <v>1536</v>
      </c>
      <c r="G414" s="284" t="s">
        <v>173</v>
      </c>
      <c r="H414" s="285">
        <v>0.040000000000000001</v>
      </c>
      <c r="I414" s="286"/>
      <c r="J414" s="287">
        <f>ROUND(I414*H414,2)</f>
        <v>0</v>
      </c>
      <c r="K414" s="283" t="s">
        <v>158</v>
      </c>
      <c r="L414" s="288"/>
      <c r="M414" s="289" t="s">
        <v>21</v>
      </c>
      <c r="N414" s="290" t="s">
        <v>44</v>
      </c>
      <c r="O414" s="87"/>
      <c r="P414" s="230">
        <f>O414*H414</f>
        <v>0</v>
      </c>
      <c r="Q414" s="230">
        <v>0.55000000000000004</v>
      </c>
      <c r="R414" s="230">
        <f>Q414*H414</f>
        <v>0.022000000000000002</v>
      </c>
      <c r="S414" s="230">
        <v>0</v>
      </c>
      <c r="T414" s="231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32" t="s">
        <v>372</v>
      </c>
      <c r="AT414" s="232" t="s">
        <v>407</v>
      </c>
      <c r="AU414" s="232" t="s">
        <v>83</v>
      </c>
      <c r="AY414" s="19" t="s">
        <v>151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9" t="s">
        <v>81</v>
      </c>
      <c r="BK414" s="233">
        <f>ROUND(I414*H414,2)</f>
        <v>0</v>
      </c>
      <c r="BL414" s="19" t="s">
        <v>271</v>
      </c>
      <c r="BM414" s="232" t="s">
        <v>2649</v>
      </c>
    </row>
    <row r="415" s="2" customFormat="1">
      <c r="A415" s="41"/>
      <c r="B415" s="42"/>
      <c r="C415" s="43"/>
      <c r="D415" s="234" t="s">
        <v>161</v>
      </c>
      <c r="E415" s="43"/>
      <c r="F415" s="235" t="s">
        <v>1536</v>
      </c>
      <c r="G415" s="43"/>
      <c r="H415" s="43"/>
      <c r="I415" s="139"/>
      <c r="J415" s="43"/>
      <c r="K415" s="43"/>
      <c r="L415" s="47"/>
      <c r="M415" s="236"/>
      <c r="N415" s="237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161</v>
      </c>
      <c r="AU415" s="19" t="s">
        <v>83</v>
      </c>
    </row>
    <row r="416" s="13" customFormat="1">
      <c r="A416" s="13"/>
      <c r="B416" s="238"/>
      <c r="C416" s="239"/>
      <c r="D416" s="234" t="s">
        <v>163</v>
      </c>
      <c r="E416" s="240" t="s">
        <v>21</v>
      </c>
      <c r="F416" s="241" t="s">
        <v>2650</v>
      </c>
      <c r="G416" s="239"/>
      <c r="H416" s="242">
        <v>0.035999999999999997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163</v>
      </c>
      <c r="AU416" s="248" t="s">
        <v>83</v>
      </c>
      <c r="AV416" s="13" t="s">
        <v>83</v>
      </c>
      <c r="AW416" s="13" t="s">
        <v>35</v>
      </c>
      <c r="AX416" s="13" t="s">
        <v>81</v>
      </c>
      <c r="AY416" s="248" t="s">
        <v>151</v>
      </c>
    </row>
    <row r="417" s="13" customFormat="1">
      <c r="A417" s="13"/>
      <c r="B417" s="238"/>
      <c r="C417" s="239"/>
      <c r="D417" s="234" t="s">
        <v>163</v>
      </c>
      <c r="E417" s="239"/>
      <c r="F417" s="241" t="s">
        <v>2651</v>
      </c>
      <c r="G417" s="239"/>
      <c r="H417" s="242">
        <v>0.040000000000000001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163</v>
      </c>
      <c r="AU417" s="248" t="s">
        <v>83</v>
      </c>
      <c r="AV417" s="13" t="s">
        <v>83</v>
      </c>
      <c r="AW417" s="13" t="s">
        <v>4</v>
      </c>
      <c r="AX417" s="13" t="s">
        <v>81</v>
      </c>
      <c r="AY417" s="248" t="s">
        <v>151</v>
      </c>
    </row>
    <row r="418" s="2" customFormat="1" ht="16.5" customHeight="1">
      <c r="A418" s="41"/>
      <c r="B418" s="42"/>
      <c r="C418" s="281" t="s">
        <v>572</v>
      </c>
      <c r="D418" s="281" t="s">
        <v>407</v>
      </c>
      <c r="E418" s="282" t="s">
        <v>629</v>
      </c>
      <c r="F418" s="283" t="s">
        <v>630</v>
      </c>
      <c r="G418" s="284" t="s">
        <v>157</v>
      </c>
      <c r="H418" s="285">
        <v>18</v>
      </c>
      <c r="I418" s="286"/>
      <c r="J418" s="287">
        <f>ROUND(I418*H418,2)</f>
        <v>0</v>
      </c>
      <c r="K418" s="283" t="s">
        <v>21</v>
      </c>
      <c r="L418" s="288"/>
      <c r="M418" s="289" t="s">
        <v>21</v>
      </c>
      <c r="N418" s="290" t="s">
        <v>44</v>
      </c>
      <c r="O418" s="87"/>
      <c r="P418" s="230">
        <f>O418*H418</f>
        <v>0</v>
      </c>
      <c r="Q418" s="230">
        <v>0.00024000000000000001</v>
      </c>
      <c r="R418" s="230">
        <f>Q418*H418</f>
        <v>0.0043200000000000001</v>
      </c>
      <c r="S418" s="230">
        <v>0</v>
      </c>
      <c r="T418" s="231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32" t="s">
        <v>372</v>
      </c>
      <c r="AT418" s="232" t="s">
        <v>407</v>
      </c>
      <c r="AU418" s="232" t="s">
        <v>83</v>
      </c>
      <c r="AY418" s="19" t="s">
        <v>151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9" t="s">
        <v>81</v>
      </c>
      <c r="BK418" s="233">
        <f>ROUND(I418*H418,2)</f>
        <v>0</v>
      </c>
      <c r="BL418" s="19" t="s">
        <v>271</v>
      </c>
      <c r="BM418" s="232" t="s">
        <v>2652</v>
      </c>
    </row>
    <row r="419" s="2" customFormat="1">
      <c r="A419" s="41"/>
      <c r="B419" s="42"/>
      <c r="C419" s="43"/>
      <c r="D419" s="234" t="s">
        <v>161</v>
      </c>
      <c r="E419" s="43"/>
      <c r="F419" s="235" t="s">
        <v>630</v>
      </c>
      <c r="G419" s="43"/>
      <c r="H419" s="43"/>
      <c r="I419" s="139"/>
      <c r="J419" s="43"/>
      <c r="K419" s="43"/>
      <c r="L419" s="47"/>
      <c r="M419" s="236"/>
      <c r="N419" s="237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9" t="s">
        <v>161</v>
      </c>
      <c r="AU419" s="19" t="s">
        <v>83</v>
      </c>
    </row>
    <row r="420" s="13" customFormat="1">
      <c r="A420" s="13"/>
      <c r="B420" s="238"/>
      <c r="C420" s="239"/>
      <c r="D420" s="234" t="s">
        <v>163</v>
      </c>
      <c r="E420" s="240" t="s">
        <v>21</v>
      </c>
      <c r="F420" s="241" t="s">
        <v>2653</v>
      </c>
      <c r="G420" s="239"/>
      <c r="H420" s="242">
        <v>18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163</v>
      </c>
      <c r="AU420" s="248" t="s">
        <v>83</v>
      </c>
      <c r="AV420" s="13" t="s">
        <v>83</v>
      </c>
      <c r="AW420" s="13" t="s">
        <v>35</v>
      </c>
      <c r="AX420" s="13" t="s">
        <v>73</v>
      </c>
      <c r="AY420" s="248" t="s">
        <v>151</v>
      </c>
    </row>
    <row r="421" s="14" customFormat="1">
      <c r="A421" s="14"/>
      <c r="B421" s="249"/>
      <c r="C421" s="250"/>
      <c r="D421" s="234" t="s">
        <v>163</v>
      </c>
      <c r="E421" s="251" t="s">
        <v>21</v>
      </c>
      <c r="F421" s="252" t="s">
        <v>177</v>
      </c>
      <c r="G421" s="250"/>
      <c r="H421" s="253">
        <v>18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9" t="s">
        <v>163</v>
      </c>
      <c r="AU421" s="259" t="s">
        <v>83</v>
      </c>
      <c r="AV421" s="14" t="s">
        <v>159</v>
      </c>
      <c r="AW421" s="14" t="s">
        <v>35</v>
      </c>
      <c r="AX421" s="14" t="s">
        <v>81</v>
      </c>
      <c r="AY421" s="259" t="s">
        <v>151</v>
      </c>
    </row>
    <row r="422" s="2" customFormat="1" ht="21.75" customHeight="1">
      <c r="A422" s="41"/>
      <c r="B422" s="42"/>
      <c r="C422" s="221" t="s">
        <v>577</v>
      </c>
      <c r="D422" s="221" t="s">
        <v>154</v>
      </c>
      <c r="E422" s="222" t="s">
        <v>1542</v>
      </c>
      <c r="F422" s="223" t="s">
        <v>1543</v>
      </c>
      <c r="G422" s="224" t="s">
        <v>173</v>
      </c>
      <c r="H422" s="225">
        <v>0.035999999999999997</v>
      </c>
      <c r="I422" s="226"/>
      <c r="J422" s="227">
        <f>ROUND(I422*H422,2)</f>
        <v>0</v>
      </c>
      <c r="K422" s="223" t="s">
        <v>158</v>
      </c>
      <c r="L422" s="47"/>
      <c r="M422" s="228" t="s">
        <v>21</v>
      </c>
      <c r="N422" s="229" t="s">
        <v>44</v>
      </c>
      <c r="O422" s="87"/>
      <c r="P422" s="230">
        <f>O422*H422</f>
        <v>0</v>
      </c>
      <c r="Q422" s="230">
        <v>0.012659999999999999</v>
      </c>
      <c r="R422" s="230">
        <f>Q422*H422</f>
        <v>0.00045575999999999993</v>
      </c>
      <c r="S422" s="230">
        <v>0</v>
      </c>
      <c r="T422" s="231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32" t="s">
        <v>271</v>
      </c>
      <c r="AT422" s="232" t="s">
        <v>154</v>
      </c>
      <c r="AU422" s="232" t="s">
        <v>83</v>
      </c>
      <c r="AY422" s="19" t="s">
        <v>151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9" t="s">
        <v>81</v>
      </c>
      <c r="BK422" s="233">
        <f>ROUND(I422*H422,2)</f>
        <v>0</v>
      </c>
      <c r="BL422" s="19" t="s">
        <v>271</v>
      </c>
      <c r="BM422" s="232" t="s">
        <v>2654</v>
      </c>
    </row>
    <row r="423" s="2" customFormat="1">
      <c r="A423" s="41"/>
      <c r="B423" s="42"/>
      <c r="C423" s="43"/>
      <c r="D423" s="234" t="s">
        <v>161</v>
      </c>
      <c r="E423" s="43"/>
      <c r="F423" s="235" t="s">
        <v>1545</v>
      </c>
      <c r="G423" s="43"/>
      <c r="H423" s="43"/>
      <c r="I423" s="139"/>
      <c r="J423" s="43"/>
      <c r="K423" s="43"/>
      <c r="L423" s="47"/>
      <c r="M423" s="236"/>
      <c r="N423" s="237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19" t="s">
        <v>161</v>
      </c>
      <c r="AU423" s="19" t="s">
        <v>83</v>
      </c>
    </row>
    <row r="424" s="13" customFormat="1">
      <c r="A424" s="13"/>
      <c r="B424" s="238"/>
      <c r="C424" s="239"/>
      <c r="D424" s="234" t="s">
        <v>163</v>
      </c>
      <c r="E424" s="240" t="s">
        <v>21</v>
      </c>
      <c r="F424" s="241" t="s">
        <v>1927</v>
      </c>
      <c r="G424" s="239"/>
      <c r="H424" s="242">
        <v>0.035999999999999997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8" t="s">
        <v>163</v>
      </c>
      <c r="AU424" s="248" t="s">
        <v>83</v>
      </c>
      <c r="AV424" s="13" t="s">
        <v>83</v>
      </c>
      <c r="AW424" s="13" t="s">
        <v>35</v>
      </c>
      <c r="AX424" s="13" t="s">
        <v>81</v>
      </c>
      <c r="AY424" s="248" t="s">
        <v>151</v>
      </c>
    </row>
    <row r="425" s="2" customFormat="1" ht="21.75" customHeight="1">
      <c r="A425" s="41"/>
      <c r="B425" s="42"/>
      <c r="C425" s="221" t="s">
        <v>583</v>
      </c>
      <c r="D425" s="221" t="s">
        <v>154</v>
      </c>
      <c r="E425" s="222" t="s">
        <v>545</v>
      </c>
      <c r="F425" s="223" t="s">
        <v>546</v>
      </c>
      <c r="G425" s="224" t="s">
        <v>180</v>
      </c>
      <c r="H425" s="225">
        <v>20.806000000000001</v>
      </c>
      <c r="I425" s="226"/>
      <c r="J425" s="227">
        <f>ROUND(I425*H425,2)</f>
        <v>0</v>
      </c>
      <c r="K425" s="223" t="s">
        <v>21</v>
      </c>
      <c r="L425" s="47"/>
      <c r="M425" s="228" t="s">
        <v>21</v>
      </c>
      <c r="N425" s="229" t="s">
        <v>44</v>
      </c>
      <c r="O425" s="87"/>
      <c r="P425" s="230">
        <f>O425*H425</f>
        <v>0</v>
      </c>
      <c r="Q425" s="230">
        <v>0</v>
      </c>
      <c r="R425" s="230">
        <f>Q425*H425</f>
        <v>0</v>
      </c>
      <c r="S425" s="230">
        <v>0.014999999999999999</v>
      </c>
      <c r="T425" s="231">
        <f>S425*H425</f>
        <v>0.31208999999999998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32" t="s">
        <v>271</v>
      </c>
      <c r="AT425" s="232" t="s">
        <v>154</v>
      </c>
      <c r="AU425" s="232" t="s">
        <v>83</v>
      </c>
      <c r="AY425" s="19" t="s">
        <v>151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9" t="s">
        <v>81</v>
      </c>
      <c r="BK425" s="233">
        <f>ROUND(I425*H425,2)</f>
        <v>0</v>
      </c>
      <c r="BL425" s="19" t="s">
        <v>271</v>
      </c>
      <c r="BM425" s="232" t="s">
        <v>2655</v>
      </c>
    </row>
    <row r="426" s="2" customFormat="1">
      <c r="A426" s="41"/>
      <c r="B426" s="42"/>
      <c r="C426" s="43"/>
      <c r="D426" s="234" t="s">
        <v>161</v>
      </c>
      <c r="E426" s="43"/>
      <c r="F426" s="235" t="s">
        <v>548</v>
      </c>
      <c r="G426" s="43"/>
      <c r="H426" s="43"/>
      <c r="I426" s="139"/>
      <c r="J426" s="43"/>
      <c r="K426" s="43"/>
      <c r="L426" s="47"/>
      <c r="M426" s="236"/>
      <c r="N426" s="237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161</v>
      </c>
      <c r="AU426" s="19" t="s">
        <v>83</v>
      </c>
    </row>
    <row r="427" s="13" customFormat="1">
      <c r="A427" s="13"/>
      <c r="B427" s="238"/>
      <c r="C427" s="239"/>
      <c r="D427" s="234" t="s">
        <v>163</v>
      </c>
      <c r="E427" s="240" t="s">
        <v>21</v>
      </c>
      <c r="F427" s="241" t="s">
        <v>2656</v>
      </c>
      <c r="G427" s="239"/>
      <c r="H427" s="242">
        <v>12.007999999999999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163</v>
      </c>
      <c r="AU427" s="248" t="s">
        <v>83</v>
      </c>
      <c r="AV427" s="13" t="s">
        <v>83</v>
      </c>
      <c r="AW427" s="13" t="s">
        <v>35</v>
      </c>
      <c r="AX427" s="13" t="s">
        <v>73</v>
      </c>
      <c r="AY427" s="248" t="s">
        <v>151</v>
      </c>
    </row>
    <row r="428" s="13" customFormat="1">
      <c r="A428" s="13"/>
      <c r="B428" s="238"/>
      <c r="C428" s="239"/>
      <c r="D428" s="234" t="s">
        <v>163</v>
      </c>
      <c r="E428" s="240" t="s">
        <v>21</v>
      </c>
      <c r="F428" s="241" t="s">
        <v>2657</v>
      </c>
      <c r="G428" s="239"/>
      <c r="H428" s="242">
        <v>8.798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163</v>
      </c>
      <c r="AU428" s="248" t="s">
        <v>83</v>
      </c>
      <c r="AV428" s="13" t="s">
        <v>83</v>
      </c>
      <c r="AW428" s="13" t="s">
        <v>35</v>
      </c>
      <c r="AX428" s="13" t="s">
        <v>73</v>
      </c>
      <c r="AY428" s="248" t="s">
        <v>151</v>
      </c>
    </row>
    <row r="429" s="14" customFormat="1">
      <c r="A429" s="14"/>
      <c r="B429" s="249"/>
      <c r="C429" s="250"/>
      <c r="D429" s="234" t="s">
        <v>163</v>
      </c>
      <c r="E429" s="251" t="s">
        <v>21</v>
      </c>
      <c r="F429" s="252" t="s">
        <v>177</v>
      </c>
      <c r="G429" s="250"/>
      <c r="H429" s="253">
        <v>20.805999999999997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9" t="s">
        <v>163</v>
      </c>
      <c r="AU429" s="259" t="s">
        <v>83</v>
      </c>
      <c r="AV429" s="14" t="s">
        <v>159</v>
      </c>
      <c r="AW429" s="14" t="s">
        <v>35</v>
      </c>
      <c r="AX429" s="14" t="s">
        <v>81</v>
      </c>
      <c r="AY429" s="259" t="s">
        <v>151</v>
      </c>
    </row>
    <row r="430" s="2" customFormat="1" ht="44.25" customHeight="1">
      <c r="A430" s="41"/>
      <c r="B430" s="42"/>
      <c r="C430" s="221" t="s">
        <v>589</v>
      </c>
      <c r="D430" s="221" t="s">
        <v>154</v>
      </c>
      <c r="E430" s="222" t="s">
        <v>1157</v>
      </c>
      <c r="F430" s="223" t="s">
        <v>1158</v>
      </c>
      <c r="G430" s="224" t="s">
        <v>157</v>
      </c>
      <c r="H430" s="225">
        <v>9</v>
      </c>
      <c r="I430" s="226"/>
      <c r="J430" s="227">
        <f>ROUND(I430*H430,2)</f>
        <v>0</v>
      </c>
      <c r="K430" s="223" t="s">
        <v>21</v>
      </c>
      <c r="L430" s="47"/>
      <c r="M430" s="228" t="s">
        <v>21</v>
      </c>
      <c r="N430" s="229" t="s">
        <v>44</v>
      </c>
      <c r="O430" s="87"/>
      <c r="P430" s="230">
        <f>O430*H430</f>
        <v>0</v>
      </c>
      <c r="Q430" s="230">
        <v>0.021999999999999999</v>
      </c>
      <c r="R430" s="230">
        <f>Q430*H430</f>
        <v>0.19799999999999998</v>
      </c>
      <c r="S430" s="230">
        <v>0</v>
      </c>
      <c r="T430" s="231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32" t="s">
        <v>271</v>
      </c>
      <c r="AT430" s="232" t="s">
        <v>154</v>
      </c>
      <c r="AU430" s="232" t="s">
        <v>83</v>
      </c>
      <c r="AY430" s="19" t="s">
        <v>151</v>
      </c>
      <c r="BE430" s="233">
        <f>IF(N430="základní",J430,0)</f>
        <v>0</v>
      </c>
      <c r="BF430" s="233">
        <f>IF(N430="snížená",J430,0)</f>
        <v>0</v>
      </c>
      <c r="BG430" s="233">
        <f>IF(N430="zákl. přenesená",J430,0)</f>
        <v>0</v>
      </c>
      <c r="BH430" s="233">
        <f>IF(N430="sníž. přenesená",J430,0)</f>
        <v>0</v>
      </c>
      <c r="BI430" s="233">
        <f>IF(N430="nulová",J430,0)</f>
        <v>0</v>
      </c>
      <c r="BJ430" s="19" t="s">
        <v>81</v>
      </c>
      <c r="BK430" s="233">
        <f>ROUND(I430*H430,2)</f>
        <v>0</v>
      </c>
      <c r="BL430" s="19" t="s">
        <v>271</v>
      </c>
      <c r="BM430" s="232" t="s">
        <v>2658</v>
      </c>
    </row>
    <row r="431" s="2" customFormat="1">
      <c r="A431" s="41"/>
      <c r="B431" s="42"/>
      <c r="C431" s="43"/>
      <c r="D431" s="234" t="s">
        <v>161</v>
      </c>
      <c r="E431" s="43"/>
      <c r="F431" s="235" t="s">
        <v>1158</v>
      </c>
      <c r="G431" s="43"/>
      <c r="H431" s="43"/>
      <c r="I431" s="139"/>
      <c r="J431" s="43"/>
      <c r="K431" s="43"/>
      <c r="L431" s="47"/>
      <c r="M431" s="236"/>
      <c r="N431" s="237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161</v>
      </c>
      <c r="AU431" s="19" t="s">
        <v>83</v>
      </c>
    </row>
    <row r="432" s="2" customFormat="1" ht="44.25" customHeight="1">
      <c r="A432" s="41"/>
      <c r="B432" s="42"/>
      <c r="C432" s="221" t="s">
        <v>595</v>
      </c>
      <c r="D432" s="221" t="s">
        <v>154</v>
      </c>
      <c r="E432" s="222" t="s">
        <v>1160</v>
      </c>
      <c r="F432" s="223" t="s">
        <v>1161</v>
      </c>
      <c r="G432" s="224" t="s">
        <v>157</v>
      </c>
      <c r="H432" s="225">
        <v>2</v>
      </c>
      <c r="I432" s="226"/>
      <c r="J432" s="227">
        <f>ROUND(I432*H432,2)</f>
        <v>0</v>
      </c>
      <c r="K432" s="223" t="s">
        <v>21</v>
      </c>
      <c r="L432" s="47"/>
      <c r="M432" s="228" t="s">
        <v>21</v>
      </c>
      <c r="N432" s="229" t="s">
        <v>44</v>
      </c>
      <c r="O432" s="87"/>
      <c r="P432" s="230">
        <f>O432*H432</f>
        <v>0</v>
      </c>
      <c r="Q432" s="230">
        <v>0.021999999999999999</v>
      </c>
      <c r="R432" s="230">
        <f>Q432*H432</f>
        <v>0.043999999999999997</v>
      </c>
      <c r="S432" s="230">
        <v>0</v>
      </c>
      <c r="T432" s="231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32" t="s">
        <v>271</v>
      </c>
      <c r="AT432" s="232" t="s">
        <v>154</v>
      </c>
      <c r="AU432" s="232" t="s">
        <v>83</v>
      </c>
      <c r="AY432" s="19" t="s">
        <v>151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9" t="s">
        <v>81</v>
      </c>
      <c r="BK432" s="233">
        <f>ROUND(I432*H432,2)</f>
        <v>0</v>
      </c>
      <c r="BL432" s="19" t="s">
        <v>271</v>
      </c>
      <c r="BM432" s="232" t="s">
        <v>2659</v>
      </c>
    </row>
    <row r="433" s="2" customFormat="1">
      <c r="A433" s="41"/>
      <c r="B433" s="42"/>
      <c r="C433" s="43"/>
      <c r="D433" s="234" t="s">
        <v>161</v>
      </c>
      <c r="E433" s="43"/>
      <c r="F433" s="235" t="s">
        <v>1161</v>
      </c>
      <c r="G433" s="43"/>
      <c r="H433" s="43"/>
      <c r="I433" s="139"/>
      <c r="J433" s="43"/>
      <c r="K433" s="43"/>
      <c r="L433" s="47"/>
      <c r="M433" s="236"/>
      <c r="N433" s="237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19" t="s">
        <v>161</v>
      </c>
      <c r="AU433" s="19" t="s">
        <v>83</v>
      </c>
    </row>
    <row r="434" s="2" customFormat="1" ht="44.25" customHeight="1">
      <c r="A434" s="41"/>
      <c r="B434" s="42"/>
      <c r="C434" s="221" t="s">
        <v>602</v>
      </c>
      <c r="D434" s="221" t="s">
        <v>154</v>
      </c>
      <c r="E434" s="222" t="s">
        <v>2660</v>
      </c>
      <c r="F434" s="223" t="s">
        <v>2661</v>
      </c>
      <c r="G434" s="224" t="s">
        <v>157</v>
      </c>
      <c r="H434" s="225">
        <v>1</v>
      </c>
      <c r="I434" s="226"/>
      <c r="J434" s="227">
        <f>ROUND(I434*H434,2)</f>
        <v>0</v>
      </c>
      <c r="K434" s="223" t="s">
        <v>21</v>
      </c>
      <c r="L434" s="47"/>
      <c r="M434" s="228" t="s">
        <v>21</v>
      </c>
      <c r="N434" s="229" t="s">
        <v>44</v>
      </c>
      <c r="O434" s="87"/>
      <c r="P434" s="230">
        <f>O434*H434</f>
        <v>0</v>
      </c>
      <c r="Q434" s="230">
        <v>0.019</v>
      </c>
      <c r="R434" s="230">
        <f>Q434*H434</f>
        <v>0.019</v>
      </c>
      <c r="S434" s="230">
        <v>0</v>
      </c>
      <c r="T434" s="231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32" t="s">
        <v>271</v>
      </c>
      <c r="AT434" s="232" t="s">
        <v>154</v>
      </c>
      <c r="AU434" s="232" t="s">
        <v>83</v>
      </c>
      <c r="AY434" s="19" t="s">
        <v>151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9" t="s">
        <v>81</v>
      </c>
      <c r="BK434" s="233">
        <f>ROUND(I434*H434,2)</f>
        <v>0</v>
      </c>
      <c r="BL434" s="19" t="s">
        <v>271</v>
      </c>
      <c r="BM434" s="232" t="s">
        <v>2662</v>
      </c>
    </row>
    <row r="435" s="2" customFormat="1">
      <c r="A435" s="41"/>
      <c r="B435" s="42"/>
      <c r="C435" s="43"/>
      <c r="D435" s="234" t="s">
        <v>161</v>
      </c>
      <c r="E435" s="43"/>
      <c r="F435" s="235" t="s">
        <v>2661</v>
      </c>
      <c r="G435" s="43"/>
      <c r="H435" s="43"/>
      <c r="I435" s="139"/>
      <c r="J435" s="43"/>
      <c r="K435" s="43"/>
      <c r="L435" s="47"/>
      <c r="M435" s="236"/>
      <c r="N435" s="237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161</v>
      </c>
      <c r="AU435" s="19" t="s">
        <v>83</v>
      </c>
    </row>
    <row r="436" s="2" customFormat="1" ht="44.25" customHeight="1">
      <c r="A436" s="41"/>
      <c r="B436" s="42"/>
      <c r="C436" s="221" t="s">
        <v>607</v>
      </c>
      <c r="D436" s="221" t="s">
        <v>154</v>
      </c>
      <c r="E436" s="222" t="s">
        <v>1552</v>
      </c>
      <c r="F436" s="223" t="s">
        <v>1553</v>
      </c>
      <c r="G436" s="224" t="s">
        <v>157</v>
      </c>
      <c r="H436" s="225">
        <v>1</v>
      </c>
      <c r="I436" s="226"/>
      <c r="J436" s="227">
        <f>ROUND(I436*H436,2)</f>
        <v>0</v>
      </c>
      <c r="K436" s="223" t="s">
        <v>21</v>
      </c>
      <c r="L436" s="47"/>
      <c r="M436" s="228" t="s">
        <v>21</v>
      </c>
      <c r="N436" s="229" t="s">
        <v>44</v>
      </c>
      <c r="O436" s="87"/>
      <c r="P436" s="230">
        <f>O436*H436</f>
        <v>0</v>
      </c>
      <c r="Q436" s="230">
        <v>0.012</v>
      </c>
      <c r="R436" s="230">
        <f>Q436*H436</f>
        <v>0.012</v>
      </c>
      <c r="S436" s="230">
        <v>0</v>
      </c>
      <c r="T436" s="231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32" t="s">
        <v>271</v>
      </c>
      <c r="AT436" s="232" t="s">
        <v>154</v>
      </c>
      <c r="AU436" s="232" t="s">
        <v>83</v>
      </c>
      <c r="AY436" s="19" t="s">
        <v>151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9" t="s">
        <v>81</v>
      </c>
      <c r="BK436" s="233">
        <f>ROUND(I436*H436,2)</f>
        <v>0</v>
      </c>
      <c r="BL436" s="19" t="s">
        <v>271</v>
      </c>
      <c r="BM436" s="232" t="s">
        <v>2663</v>
      </c>
    </row>
    <row r="437" s="2" customFormat="1">
      <c r="A437" s="41"/>
      <c r="B437" s="42"/>
      <c r="C437" s="43"/>
      <c r="D437" s="234" t="s">
        <v>161</v>
      </c>
      <c r="E437" s="43"/>
      <c r="F437" s="235" t="s">
        <v>1553</v>
      </c>
      <c r="G437" s="43"/>
      <c r="H437" s="43"/>
      <c r="I437" s="139"/>
      <c r="J437" s="43"/>
      <c r="K437" s="43"/>
      <c r="L437" s="47"/>
      <c r="M437" s="236"/>
      <c r="N437" s="237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161</v>
      </c>
      <c r="AU437" s="19" t="s">
        <v>83</v>
      </c>
    </row>
    <row r="438" s="2" customFormat="1" ht="44.25" customHeight="1">
      <c r="A438" s="41"/>
      <c r="B438" s="42"/>
      <c r="C438" s="221" t="s">
        <v>614</v>
      </c>
      <c r="D438" s="221" t="s">
        <v>154</v>
      </c>
      <c r="E438" s="222" t="s">
        <v>2664</v>
      </c>
      <c r="F438" s="223" t="s">
        <v>2665</v>
      </c>
      <c r="G438" s="224" t="s">
        <v>157</v>
      </c>
      <c r="H438" s="225">
        <v>1</v>
      </c>
      <c r="I438" s="226"/>
      <c r="J438" s="227">
        <f>ROUND(I438*H438,2)</f>
        <v>0</v>
      </c>
      <c r="K438" s="223" t="s">
        <v>21</v>
      </c>
      <c r="L438" s="47"/>
      <c r="M438" s="228" t="s">
        <v>21</v>
      </c>
      <c r="N438" s="229" t="s">
        <v>44</v>
      </c>
      <c r="O438" s="87"/>
      <c r="P438" s="230">
        <f>O438*H438</f>
        <v>0</v>
      </c>
      <c r="Q438" s="230">
        <v>0.010999999999999999</v>
      </c>
      <c r="R438" s="230">
        <f>Q438*H438</f>
        <v>0.010999999999999999</v>
      </c>
      <c r="S438" s="230">
        <v>0</v>
      </c>
      <c r="T438" s="231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32" t="s">
        <v>271</v>
      </c>
      <c r="AT438" s="232" t="s">
        <v>154</v>
      </c>
      <c r="AU438" s="232" t="s">
        <v>83</v>
      </c>
      <c r="AY438" s="19" t="s">
        <v>151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9" t="s">
        <v>81</v>
      </c>
      <c r="BK438" s="233">
        <f>ROUND(I438*H438,2)</f>
        <v>0</v>
      </c>
      <c r="BL438" s="19" t="s">
        <v>271</v>
      </c>
      <c r="BM438" s="232" t="s">
        <v>2666</v>
      </c>
    </row>
    <row r="439" s="2" customFormat="1">
      <c r="A439" s="41"/>
      <c r="B439" s="42"/>
      <c r="C439" s="43"/>
      <c r="D439" s="234" t="s">
        <v>161</v>
      </c>
      <c r="E439" s="43"/>
      <c r="F439" s="235" t="s">
        <v>2665</v>
      </c>
      <c r="G439" s="43"/>
      <c r="H439" s="43"/>
      <c r="I439" s="139"/>
      <c r="J439" s="43"/>
      <c r="K439" s="43"/>
      <c r="L439" s="47"/>
      <c r="M439" s="236"/>
      <c r="N439" s="237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19" t="s">
        <v>161</v>
      </c>
      <c r="AU439" s="19" t="s">
        <v>83</v>
      </c>
    </row>
    <row r="440" s="2" customFormat="1" ht="44.25" customHeight="1">
      <c r="A440" s="41"/>
      <c r="B440" s="42"/>
      <c r="C440" s="221" t="s">
        <v>618</v>
      </c>
      <c r="D440" s="221" t="s">
        <v>154</v>
      </c>
      <c r="E440" s="222" t="s">
        <v>2667</v>
      </c>
      <c r="F440" s="223" t="s">
        <v>2668</v>
      </c>
      <c r="G440" s="224" t="s">
        <v>157</v>
      </c>
      <c r="H440" s="225">
        <v>1</v>
      </c>
      <c r="I440" s="226"/>
      <c r="J440" s="227">
        <f>ROUND(I440*H440,2)</f>
        <v>0</v>
      </c>
      <c r="K440" s="223" t="s">
        <v>21</v>
      </c>
      <c r="L440" s="47"/>
      <c r="M440" s="228" t="s">
        <v>21</v>
      </c>
      <c r="N440" s="229" t="s">
        <v>44</v>
      </c>
      <c r="O440" s="87"/>
      <c r="P440" s="230">
        <f>O440*H440</f>
        <v>0</v>
      </c>
      <c r="Q440" s="230">
        <v>0.017000000000000001</v>
      </c>
      <c r="R440" s="230">
        <f>Q440*H440</f>
        <v>0.017000000000000001</v>
      </c>
      <c r="S440" s="230">
        <v>0</v>
      </c>
      <c r="T440" s="231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32" t="s">
        <v>271</v>
      </c>
      <c r="AT440" s="232" t="s">
        <v>154</v>
      </c>
      <c r="AU440" s="232" t="s">
        <v>83</v>
      </c>
      <c r="AY440" s="19" t="s">
        <v>151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9" t="s">
        <v>81</v>
      </c>
      <c r="BK440" s="233">
        <f>ROUND(I440*H440,2)</f>
        <v>0</v>
      </c>
      <c r="BL440" s="19" t="s">
        <v>271</v>
      </c>
      <c r="BM440" s="232" t="s">
        <v>2669</v>
      </c>
    </row>
    <row r="441" s="2" customFormat="1">
      <c r="A441" s="41"/>
      <c r="B441" s="42"/>
      <c r="C441" s="43"/>
      <c r="D441" s="234" t="s">
        <v>161</v>
      </c>
      <c r="E441" s="43"/>
      <c r="F441" s="235" t="s">
        <v>2668</v>
      </c>
      <c r="G441" s="43"/>
      <c r="H441" s="43"/>
      <c r="I441" s="139"/>
      <c r="J441" s="43"/>
      <c r="K441" s="43"/>
      <c r="L441" s="47"/>
      <c r="M441" s="236"/>
      <c r="N441" s="237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161</v>
      </c>
      <c r="AU441" s="19" t="s">
        <v>83</v>
      </c>
    </row>
    <row r="442" s="2" customFormat="1" ht="44.25" customHeight="1">
      <c r="A442" s="41"/>
      <c r="B442" s="42"/>
      <c r="C442" s="221" t="s">
        <v>624</v>
      </c>
      <c r="D442" s="221" t="s">
        <v>154</v>
      </c>
      <c r="E442" s="222" t="s">
        <v>1558</v>
      </c>
      <c r="F442" s="223" t="s">
        <v>1559</v>
      </c>
      <c r="G442" s="224" t="s">
        <v>157</v>
      </c>
      <c r="H442" s="225">
        <v>2</v>
      </c>
      <c r="I442" s="226"/>
      <c r="J442" s="227">
        <f>ROUND(I442*H442,2)</f>
        <v>0</v>
      </c>
      <c r="K442" s="223" t="s">
        <v>21</v>
      </c>
      <c r="L442" s="47"/>
      <c r="M442" s="228" t="s">
        <v>21</v>
      </c>
      <c r="N442" s="229" t="s">
        <v>44</v>
      </c>
      <c r="O442" s="87"/>
      <c r="P442" s="230">
        <f>O442*H442</f>
        <v>0</v>
      </c>
      <c r="Q442" s="230">
        <v>0.014999999999999999</v>
      </c>
      <c r="R442" s="230">
        <f>Q442*H442</f>
        <v>0.029999999999999999</v>
      </c>
      <c r="S442" s="230">
        <v>0</v>
      </c>
      <c r="T442" s="231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32" t="s">
        <v>271</v>
      </c>
      <c r="AT442" s="232" t="s">
        <v>154</v>
      </c>
      <c r="AU442" s="232" t="s">
        <v>83</v>
      </c>
      <c r="AY442" s="19" t="s">
        <v>151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9" t="s">
        <v>81</v>
      </c>
      <c r="BK442" s="233">
        <f>ROUND(I442*H442,2)</f>
        <v>0</v>
      </c>
      <c r="BL442" s="19" t="s">
        <v>271</v>
      </c>
      <c r="BM442" s="232" t="s">
        <v>2670</v>
      </c>
    </row>
    <row r="443" s="2" customFormat="1">
      <c r="A443" s="41"/>
      <c r="B443" s="42"/>
      <c r="C443" s="43"/>
      <c r="D443" s="234" t="s">
        <v>161</v>
      </c>
      <c r="E443" s="43"/>
      <c r="F443" s="235" t="s">
        <v>1559</v>
      </c>
      <c r="G443" s="43"/>
      <c r="H443" s="43"/>
      <c r="I443" s="139"/>
      <c r="J443" s="43"/>
      <c r="K443" s="43"/>
      <c r="L443" s="47"/>
      <c r="M443" s="236"/>
      <c r="N443" s="237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9" t="s">
        <v>161</v>
      </c>
      <c r="AU443" s="19" t="s">
        <v>83</v>
      </c>
    </row>
    <row r="444" s="2" customFormat="1" ht="44.25" customHeight="1">
      <c r="A444" s="41"/>
      <c r="B444" s="42"/>
      <c r="C444" s="221" t="s">
        <v>628</v>
      </c>
      <c r="D444" s="221" t="s">
        <v>154</v>
      </c>
      <c r="E444" s="222" t="s">
        <v>2671</v>
      </c>
      <c r="F444" s="223" t="s">
        <v>2672</v>
      </c>
      <c r="G444" s="224" t="s">
        <v>157</v>
      </c>
      <c r="H444" s="225">
        <v>2</v>
      </c>
      <c r="I444" s="226"/>
      <c r="J444" s="227">
        <f>ROUND(I444*H444,2)</f>
        <v>0</v>
      </c>
      <c r="K444" s="223" t="s">
        <v>21</v>
      </c>
      <c r="L444" s="47"/>
      <c r="M444" s="228" t="s">
        <v>21</v>
      </c>
      <c r="N444" s="229" t="s">
        <v>44</v>
      </c>
      <c r="O444" s="87"/>
      <c r="P444" s="230">
        <f>O444*H444</f>
        <v>0</v>
      </c>
      <c r="Q444" s="230">
        <v>0.012999999999999999</v>
      </c>
      <c r="R444" s="230">
        <f>Q444*H444</f>
        <v>0.025999999999999999</v>
      </c>
      <c r="S444" s="230">
        <v>0</v>
      </c>
      <c r="T444" s="231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32" t="s">
        <v>271</v>
      </c>
      <c r="AT444" s="232" t="s">
        <v>154</v>
      </c>
      <c r="AU444" s="232" t="s">
        <v>83</v>
      </c>
      <c r="AY444" s="19" t="s">
        <v>151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9" t="s">
        <v>81</v>
      </c>
      <c r="BK444" s="233">
        <f>ROUND(I444*H444,2)</f>
        <v>0</v>
      </c>
      <c r="BL444" s="19" t="s">
        <v>271</v>
      </c>
      <c r="BM444" s="232" t="s">
        <v>2673</v>
      </c>
    </row>
    <row r="445" s="2" customFormat="1">
      <c r="A445" s="41"/>
      <c r="B445" s="42"/>
      <c r="C445" s="43"/>
      <c r="D445" s="234" t="s">
        <v>161</v>
      </c>
      <c r="E445" s="43"/>
      <c r="F445" s="235" t="s">
        <v>2672</v>
      </c>
      <c r="G445" s="43"/>
      <c r="H445" s="43"/>
      <c r="I445" s="139"/>
      <c r="J445" s="43"/>
      <c r="K445" s="43"/>
      <c r="L445" s="47"/>
      <c r="M445" s="236"/>
      <c r="N445" s="237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161</v>
      </c>
      <c r="AU445" s="19" t="s">
        <v>83</v>
      </c>
    </row>
    <row r="446" s="2" customFormat="1" ht="44.25" customHeight="1">
      <c r="A446" s="41"/>
      <c r="B446" s="42"/>
      <c r="C446" s="221" t="s">
        <v>632</v>
      </c>
      <c r="D446" s="221" t="s">
        <v>154</v>
      </c>
      <c r="E446" s="222" t="s">
        <v>2674</v>
      </c>
      <c r="F446" s="223" t="s">
        <v>2675</v>
      </c>
      <c r="G446" s="224" t="s">
        <v>157</v>
      </c>
      <c r="H446" s="225">
        <v>2</v>
      </c>
      <c r="I446" s="226"/>
      <c r="J446" s="227">
        <f>ROUND(I446*H446,2)</f>
        <v>0</v>
      </c>
      <c r="K446" s="223" t="s">
        <v>21</v>
      </c>
      <c r="L446" s="47"/>
      <c r="M446" s="228" t="s">
        <v>21</v>
      </c>
      <c r="N446" s="229" t="s">
        <v>44</v>
      </c>
      <c r="O446" s="87"/>
      <c r="P446" s="230">
        <f>O446*H446</f>
        <v>0</v>
      </c>
      <c r="Q446" s="230">
        <v>0.011599999999999999</v>
      </c>
      <c r="R446" s="230">
        <f>Q446*H446</f>
        <v>0.023199999999999998</v>
      </c>
      <c r="S446" s="230">
        <v>0</v>
      </c>
      <c r="T446" s="231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32" t="s">
        <v>271</v>
      </c>
      <c r="AT446" s="232" t="s">
        <v>154</v>
      </c>
      <c r="AU446" s="232" t="s">
        <v>83</v>
      </c>
      <c r="AY446" s="19" t="s">
        <v>151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9" t="s">
        <v>81</v>
      </c>
      <c r="BK446" s="233">
        <f>ROUND(I446*H446,2)</f>
        <v>0</v>
      </c>
      <c r="BL446" s="19" t="s">
        <v>271</v>
      </c>
      <c r="BM446" s="232" t="s">
        <v>2676</v>
      </c>
    </row>
    <row r="447" s="2" customFormat="1">
      <c r="A447" s="41"/>
      <c r="B447" s="42"/>
      <c r="C447" s="43"/>
      <c r="D447" s="234" t="s">
        <v>161</v>
      </c>
      <c r="E447" s="43"/>
      <c r="F447" s="235" t="s">
        <v>2675</v>
      </c>
      <c r="G447" s="43"/>
      <c r="H447" s="43"/>
      <c r="I447" s="139"/>
      <c r="J447" s="43"/>
      <c r="K447" s="43"/>
      <c r="L447" s="47"/>
      <c r="M447" s="236"/>
      <c r="N447" s="237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19" t="s">
        <v>161</v>
      </c>
      <c r="AU447" s="19" t="s">
        <v>83</v>
      </c>
    </row>
    <row r="448" s="2" customFormat="1" ht="44.25" customHeight="1">
      <c r="A448" s="41"/>
      <c r="B448" s="42"/>
      <c r="C448" s="221" t="s">
        <v>639</v>
      </c>
      <c r="D448" s="221" t="s">
        <v>154</v>
      </c>
      <c r="E448" s="222" t="s">
        <v>2677</v>
      </c>
      <c r="F448" s="223" t="s">
        <v>2678</v>
      </c>
      <c r="G448" s="224" t="s">
        <v>157</v>
      </c>
      <c r="H448" s="225">
        <v>1</v>
      </c>
      <c r="I448" s="226"/>
      <c r="J448" s="227">
        <f>ROUND(I448*H448,2)</f>
        <v>0</v>
      </c>
      <c r="K448" s="223" t="s">
        <v>21</v>
      </c>
      <c r="L448" s="47"/>
      <c r="M448" s="228" t="s">
        <v>21</v>
      </c>
      <c r="N448" s="229" t="s">
        <v>44</v>
      </c>
      <c r="O448" s="87"/>
      <c r="P448" s="230">
        <f>O448*H448</f>
        <v>0</v>
      </c>
      <c r="Q448" s="230">
        <v>0.01</v>
      </c>
      <c r="R448" s="230">
        <f>Q448*H448</f>
        <v>0.01</v>
      </c>
      <c r="S448" s="230">
        <v>0</v>
      </c>
      <c r="T448" s="231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32" t="s">
        <v>271</v>
      </c>
      <c r="AT448" s="232" t="s">
        <v>154</v>
      </c>
      <c r="AU448" s="232" t="s">
        <v>83</v>
      </c>
      <c r="AY448" s="19" t="s">
        <v>151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19" t="s">
        <v>81</v>
      </c>
      <c r="BK448" s="233">
        <f>ROUND(I448*H448,2)</f>
        <v>0</v>
      </c>
      <c r="BL448" s="19" t="s">
        <v>271</v>
      </c>
      <c r="BM448" s="232" t="s">
        <v>2679</v>
      </c>
    </row>
    <row r="449" s="2" customFormat="1">
      <c r="A449" s="41"/>
      <c r="B449" s="42"/>
      <c r="C449" s="43"/>
      <c r="D449" s="234" t="s">
        <v>161</v>
      </c>
      <c r="E449" s="43"/>
      <c r="F449" s="235" t="s">
        <v>2678</v>
      </c>
      <c r="G449" s="43"/>
      <c r="H449" s="43"/>
      <c r="I449" s="139"/>
      <c r="J449" s="43"/>
      <c r="K449" s="43"/>
      <c r="L449" s="47"/>
      <c r="M449" s="236"/>
      <c r="N449" s="237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9" t="s">
        <v>161</v>
      </c>
      <c r="AU449" s="19" t="s">
        <v>83</v>
      </c>
    </row>
    <row r="450" s="2" customFormat="1" ht="44.25" customHeight="1">
      <c r="A450" s="41"/>
      <c r="B450" s="42"/>
      <c r="C450" s="221" t="s">
        <v>645</v>
      </c>
      <c r="D450" s="221" t="s">
        <v>154</v>
      </c>
      <c r="E450" s="222" t="s">
        <v>2680</v>
      </c>
      <c r="F450" s="223" t="s">
        <v>2681</v>
      </c>
      <c r="G450" s="224" t="s">
        <v>157</v>
      </c>
      <c r="H450" s="225">
        <v>2</v>
      </c>
      <c r="I450" s="226"/>
      <c r="J450" s="227">
        <f>ROUND(I450*H450,2)</f>
        <v>0</v>
      </c>
      <c r="K450" s="223" t="s">
        <v>21</v>
      </c>
      <c r="L450" s="47"/>
      <c r="M450" s="228" t="s">
        <v>21</v>
      </c>
      <c r="N450" s="229" t="s">
        <v>44</v>
      </c>
      <c r="O450" s="87"/>
      <c r="P450" s="230">
        <f>O450*H450</f>
        <v>0</v>
      </c>
      <c r="Q450" s="230">
        <v>0.0094999999999999998</v>
      </c>
      <c r="R450" s="230">
        <f>Q450*H450</f>
        <v>0.019</v>
      </c>
      <c r="S450" s="230">
        <v>0</v>
      </c>
      <c r="T450" s="231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32" t="s">
        <v>271</v>
      </c>
      <c r="AT450" s="232" t="s">
        <v>154</v>
      </c>
      <c r="AU450" s="232" t="s">
        <v>83</v>
      </c>
      <c r="AY450" s="19" t="s">
        <v>151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9" t="s">
        <v>81</v>
      </c>
      <c r="BK450" s="233">
        <f>ROUND(I450*H450,2)</f>
        <v>0</v>
      </c>
      <c r="BL450" s="19" t="s">
        <v>271</v>
      </c>
      <c r="BM450" s="232" t="s">
        <v>2682</v>
      </c>
    </row>
    <row r="451" s="2" customFormat="1">
      <c r="A451" s="41"/>
      <c r="B451" s="42"/>
      <c r="C451" s="43"/>
      <c r="D451" s="234" t="s">
        <v>161</v>
      </c>
      <c r="E451" s="43"/>
      <c r="F451" s="235" t="s">
        <v>2681</v>
      </c>
      <c r="G451" s="43"/>
      <c r="H451" s="43"/>
      <c r="I451" s="139"/>
      <c r="J451" s="43"/>
      <c r="K451" s="43"/>
      <c r="L451" s="47"/>
      <c r="M451" s="236"/>
      <c r="N451" s="237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19" t="s">
        <v>161</v>
      </c>
      <c r="AU451" s="19" t="s">
        <v>83</v>
      </c>
    </row>
    <row r="452" s="2" customFormat="1" ht="44.25" customHeight="1">
      <c r="A452" s="41"/>
      <c r="B452" s="42"/>
      <c r="C452" s="221" t="s">
        <v>651</v>
      </c>
      <c r="D452" s="221" t="s">
        <v>154</v>
      </c>
      <c r="E452" s="222" t="s">
        <v>2683</v>
      </c>
      <c r="F452" s="223" t="s">
        <v>2684</v>
      </c>
      <c r="G452" s="224" t="s">
        <v>157</v>
      </c>
      <c r="H452" s="225">
        <v>1</v>
      </c>
      <c r="I452" s="226"/>
      <c r="J452" s="227">
        <f>ROUND(I452*H452,2)</f>
        <v>0</v>
      </c>
      <c r="K452" s="223" t="s">
        <v>21</v>
      </c>
      <c r="L452" s="47"/>
      <c r="M452" s="228" t="s">
        <v>21</v>
      </c>
      <c r="N452" s="229" t="s">
        <v>44</v>
      </c>
      <c r="O452" s="87"/>
      <c r="P452" s="230">
        <f>O452*H452</f>
        <v>0</v>
      </c>
      <c r="Q452" s="230">
        <v>0.0070000000000000001</v>
      </c>
      <c r="R452" s="230">
        <f>Q452*H452</f>
        <v>0.0070000000000000001</v>
      </c>
      <c r="S452" s="230">
        <v>0</v>
      </c>
      <c r="T452" s="231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32" t="s">
        <v>271</v>
      </c>
      <c r="AT452" s="232" t="s">
        <v>154</v>
      </c>
      <c r="AU452" s="232" t="s">
        <v>83</v>
      </c>
      <c r="AY452" s="19" t="s">
        <v>151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9" t="s">
        <v>81</v>
      </c>
      <c r="BK452" s="233">
        <f>ROUND(I452*H452,2)</f>
        <v>0</v>
      </c>
      <c r="BL452" s="19" t="s">
        <v>271</v>
      </c>
      <c r="BM452" s="232" t="s">
        <v>2685</v>
      </c>
    </row>
    <row r="453" s="2" customFormat="1">
      <c r="A453" s="41"/>
      <c r="B453" s="42"/>
      <c r="C453" s="43"/>
      <c r="D453" s="234" t="s">
        <v>161</v>
      </c>
      <c r="E453" s="43"/>
      <c r="F453" s="235" t="s">
        <v>2684</v>
      </c>
      <c r="G453" s="43"/>
      <c r="H453" s="43"/>
      <c r="I453" s="139"/>
      <c r="J453" s="43"/>
      <c r="K453" s="43"/>
      <c r="L453" s="47"/>
      <c r="M453" s="236"/>
      <c r="N453" s="237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19" t="s">
        <v>161</v>
      </c>
      <c r="AU453" s="19" t="s">
        <v>83</v>
      </c>
    </row>
    <row r="454" s="2" customFormat="1" ht="44.25" customHeight="1">
      <c r="A454" s="41"/>
      <c r="B454" s="42"/>
      <c r="C454" s="221" t="s">
        <v>656</v>
      </c>
      <c r="D454" s="221" t="s">
        <v>154</v>
      </c>
      <c r="E454" s="222" t="s">
        <v>2686</v>
      </c>
      <c r="F454" s="223" t="s">
        <v>2687</v>
      </c>
      <c r="G454" s="224" t="s">
        <v>157</v>
      </c>
      <c r="H454" s="225">
        <v>1</v>
      </c>
      <c r="I454" s="226"/>
      <c r="J454" s="227">
        <f>ROUND(I454*H454,2)</f>
        <v>0</v>
      </c>
      <c r="K454" s="223" t="s">
        <v>21</v>
      </c>
      <c r="L454" s="47"/>
      <c r="M454" s="228" t="s">
        <v>21</v>
      </c>
      <c r="N454" s="229" t="s">
        <v>44</v>
      </c>
      <c r="O454" s="87"/>
      <c r="P454" s="230">
        <f>O454*H454</f>
        <v>0</v>
      </c>
      <c r="Q454" s="230">
        <v>0.0066</v>
      </c>
      <c r="R454" s="230">
        <f>Q454*H454</f>
        <v>0.0066</v>
      </c>
      <c r="S454" s="230">
        <v>0</v>
      </c>
      <c r="T454" s="231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32" t="s">
        <v>271</v>
      </c>
      <c r="AT454" s="232" t="s">
        <v>154</v>
      </c>
      <c r="AU454" s="232" t="s">
        <v>83</v>
      </c>
      <c r="AY454" s="19" t="s">
        <v>151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9" t="s">
        <v>81</v>
      </c>
      <c r="BK454" s="233">
        <f>ROUND(I454*H454,2)</f>
        <v>0</v>
      </c>
      <c r="BL454" s="19" t="s">
        <v>271</v>
      </c>
      <c r="BM454" s="232" t="s">
        <v>2688</v>
      </c>
    </row>
    <row r="455" s="2" customFormat="1">
      <c r="A455" s="41"/>
      <c r="B455" s="42"/>
      <c r="C455" s="43"/>
      <c r="D455" s="234" t="s">
        <v>161</v>
      </c>
      <c r="E455" s="43"/>
      <c r="F455" s="235" t="s">
        <v>2687</v>
      </c>
      <c r="G455" s="43"/>
      <c r="H455" s="43"/>
      <c r="I455" s="139"/>
      <c r="J455" s="43"/>
      <c r="K455" s="43"/>
      <c r="L455" s="47"/>
      <c r="M455" s="236"/>
      <c r="N455" s="237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9" t="s">
        <v>161</v>
      </c>
      <c r="AU455" s="19" t="s">
        <v>83</v>
      </c>
    </row>
    <row r="456" s="2" customFormat="1" ht="44.25" customHeight="1">
      <c r="A456" s="41"/>
      <c r="B456" s="42"/>
      <c r="C456" s="221" t="s">
        <v>661</v>
      </c>
      <c r="D456" s="221" t="s">
        <v>154</v>
      </c>
      <c r="E456" s="222" t="s">
        <v>2285</v>
      </c>
      <c r="F456" s="223" t="s">
        <v>2286</v>
      </c>
      <c r="G456" s="224" t="s">
        <v>157</v>
      </c>
      <c r="H456" s="225">
        <v>1</v>
      </c>
      <c r="I456" s="226"/>
      <c r="J456" s="227">
        <f>ROUND(I456*H456,2)</f>
        <v>0</v>
      </c>
      <c r="K456" s="223" t="s">
        <v>21</v>
      </c>
      <c r="L456" s="47"/>
      <c r="M456" s="228" t="s">
        <v>21</v>
      </c>
      <c r="N456" s="229" t="s">
        <v>44</v>
      </c>
      <c r="O456" s="87"/>
      <c r="P456" s="230">
        <f>O456*H456</f>
        <v>0</v>
      </c>
      <c r="Q456" s="230">
        <v>0.0054999999999999997</v>
      </c>
      <c r="R456" s="230">
        <f>Q456*H456</f>
        <v>0.0054999999999999997</v>
      </c>
      <c r="S456" s="230">
        <v>0</v>
      </c>
      <c r="T456" s="231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32" t="s">
        <v>271</v>
      </c>
      <c r="AT456" s="232" t="s">
        <v>154</v>
      </c>
      <c r="AU456" s="232" t="s">
        <v>83</v>
      </c>
      <c r="AY456" s="19" t="s">
        <v>151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9" t="s">
        <v>81</v>
      </c>
      <c r="BK456" s="233">
        <f>ROUND(I456*H456,2)</f>
        <v>0</v>
      </c>
      <c r="BL456" s="19" t="s">
        <v>271</v>
      </c>
      <c r="BM456" s="232" t="s">
        <v>2689</v>
      </c>
    </row>
    <row r="457" s="2" customFormat="1">
      <c r="A457" s="41"/>
      <c r="B457" s="42"/>
      <c r="C457" s="43"/>
      <c r="D457" s="234" t="s">
        <v>161</v>
      </c>
      <c r="E457" s="43"/>
      <c r="F457" s="235" t="s">
        <v>2286</v>
      </c>
      <c r="G457" s="43"/>
      <c r="H457" s="43"/>
      <c r="I457" s="139"/>
      <c r="J457" s="43"/>
      <c r="K457" s="43"/>
      <c r="L457" s="47"/>
      <c r="M457" s="236"/>
      <c r="N457" s="237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9" t="s">
        <v>161</v>
      </c>
      <c r="AU457" s="19" t="s">
        <v>83</v>
      </c>
    </row>
    <row r="458" s="2" customFormat="1" ht="21.75" customHeight="1">
      <c r="A458" s="41"/>
      <c r="B458" s="42"/>
      <c r="C458" s="221" t="s">
        <v>667</v>
      </c>
      <c r="D458" s="221" t="s">
        <v>154</v>
      </c>
      <c r="E458" s="222" t="s">
        <v>839</v>
      </c>
      <c r="F458" s="223" t="s">
        <v>840</v>
      </c>
      <c r="G458" s="224" t="s">
        <v>297</v>
      </c>
      <c r="H458" s="225">
        <v>2.3599999999999999</v>
      </c>
      <c r="I458" s="226"/>
      <c r="J458" s="227">
        <f>ROUND(I458*H458,2)</f>
        <v>0</v>
      </c>
      <c r="K458" s="223" t="s">
        <v>158</v>
      </c>
      <c r="L458" s="47"/>
      <c r="M458" s="228" t="s">
        <v>21</v>
      </c>
      <c r="N458" s="229" t="s">
        <v>44</v>
      </c>
      <c r="O458" s="87"/>
      <c r="P458" s="230">
        <f>O458*H458</f>
        <v>0</v>
      </c>
      <c r="Q458" s="230">
        <v>0.0051000000000000004</v>
      </c>
      <c r="R458" s="230">
        <f>Q458*H458</f>
        <v>0.012036</v>
      </c>
      <c r="S458" s="230">
        <v>0</v>
      </c>
      <c r="T458" s="231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32" t="s">
        <v>271</v>
      </c>
      <c r="AT458" s="232" t="s">
        <v>154</v>
      </c>
      <c r="AU458" s="232" t="s">
        <v>83</v>
      </c>
      <c r="AY458" s="19" t="s">
        <v>151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9" t="s">
        <v>81</v>
      </c>
      <c r="BK458" s="233">
        <f>ROUND(I458*H458,2)</f>
        <v>0</v>
      </c>
      <c r="BL458" s="19" t="s">
        <v>271</v>
      </c>
      <c r="BM458" s="232" t="s">
        <v>2690</v>
      </c>
    </row>
    <row r="459" s="2" customFormat="1">
      <c r="A459" s="41"/>
      <c r="B459" s="42"/>
      <c r="C459" s="43"/>
      <c r="D459" s="234" t="s">
        <v>161</v>
      </c>
      <c r="E459" s="43"/>
      <c r="F459" s="235" t="s">
        <v>842</v>
      </c>
      <c r="G459" s="43"/>
      <c r="H459" s="43"/>
      <c r="I459" s="139"/>
      <c r="J459" s="43"/>
      <c r="K459" s="43"/>
      <c r="L459" s="47"/>
      <c r="M459" s="236"/>
      <c r="N459" s="237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19" t="s">
        <v>161</v>
      </c>
      <c r="AU459" s="19" t="s">
        <v>83</v>
      </c>
    </row>
    <row r="460" s="13" customFormat="1">
      <c r="A460" s="13"/>
      <c r="B460" s="238"/>
      <c r="C460" s="239"/>
      <c r="D460" s="234" t="s">
        <v>163</v>
      </c>
      <c r="E460" s="240" t="s">
        <v>21</v>
      </c>
      <c r="F460" s="241" t="s">
        <v>2691</v>
      </c>
      <c r="G460" s="239"/>
      <c r="H460" s="242">
        <v>2.3599999999999999</v>
      </c>
      <c r="I460" s="243"/>
      <c r="J460" s="239"/>
      <c r="K460" s="239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163</v>
      </c>
      <c r="AU460" s="248" t="s">
        <v>83</v>
      </c>
      <c r="AV460" s="13" t="s">
        <v>83</v>
      </c>
      <c r="AW460" s="13" t="s">
        <v>35</v>
      </c>
      <c r="AX460" s="13" t="s">
        <v>81</v>
      </c>
      <c r="AY460" s="248" t="s">
        <v>151</v>
      </c>
    </row>
    <row r="461" s="2" customFormat="1" ht="21.75" customHeight="1">
      <c r="A461" s="41"/>
      <c r="B461" s="42"/>
      <c r="C461" s="281" t="s">
        <v>675</v>
      </c>
      <c r="D461" s="281" t="s">
        <v>407</v>
      </c>
      <c r="E461" s="282" t="s">
        <v>584</v>
      </c>
      <c r="F461" s="283" t="s">
        <v>585</v>
      </c>
      <c r="G461" s="284" t="s">
        <v>173</v>
      </c>
      <c r="H461" s="285">
        <v>0.021000000000000001</v>
      </c>
      <c r="I461" s="286"/>
      <c r="J461" s="287">
        <f>ROUND(I461*H461,2)</f>
        <v>0</v>
      </c>
      <c r="K461" s="283" t="s">
        <v>158</v>
      </c>
      <c r="L461" s="288"/>
      <c r="M461" s="289" t="s">
        <v>21</v>
      </c>
      <c r="N461" s="290" t="s">
        <v>44</v>
      </c>
      <c r="O461" s="87"/>
      <c r="P461" s="230">
        <f>O461*H461</f>
        <v>0</v>
      </c>
      <c r="Q461" s="230">
        <v>0.55000000000000004</v>
      </c>
      <c r="R461" s="230">
        <f>Q461*H461</f>
        <v>0.011550000000000001</v>
      </c>
      <c r="S461" s="230">
        <v>0</v>
      </c>
      <c r="T461" s="231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32" t="s">
        <v>372</v>
      </c>
      <c r="AT461" s="232" t="s">
        <v>407</v>
      </c>
      <c r="AU461" s="232" t="s">
        <v>83</v>
      </c>
      <c r="AY461" s="19" t="s">
        <v>151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9" t="s">
        <v>81</v>
      </c>
      <c r="BK461" s="233">
        <f>ROUND(I461*H461,2)</f>
        <v>0</v>
      </c>
      <c r="BL461" s="19" t="s">
        <v>271</v>
      </c>
      <c r="BM461" s="232" t="s">
        <v>2692</v>
      </c>
    </row>
    <row r="462" s="2" customFormat="1">
      <c r="A462" s="41"/>
      <c r="B462" s="42"/>
      <c r="C462" s="43"/>
      <c r="D462" s="234" t="s">
        <v>161</v>
      </c>
      <c r="E462" s="43"/>
      <c r="F462" s="235" t="s">
        <v>585</v>
      </c>
      <c r="G462" s="43"/>
      <c r="H462" s="43"/>
      <c r="I462" s="139"/>
      <c r="J462" s="43"/>
      <c r="K462" s="43"/>
      <c r="L462" s="47"/>
      <c r="M462" s="236"/>
      <c r="N462" s="237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19" t="s">
        <v>161</v>
      </c>
      <c r="AU462" s="19" t="s">
        <v>83</v>
      </c>
    </row>
    <row r="463" s="13" customFormat="1">
      <c r="A463" s="13"/>
      <c r="B463" s="238"/>
      <c r="C463" s="239"/>
      <c r="D463" s="234" t="s">
        <v>163</v>
      </c>
      <c r="E463" s="240" t="s">
        <v>21</v>
      </c>
      <c r="F463" s="241" t="s">
        <v>2693</v>
      </c>
      <c r="G463" s="239"/>
      <c r="H463" s="242">
        <v>0.019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163</v>
      </c>
      <c r="AU463" s="248" t="s">
        <v>83</v>
      </c>
      <c r="AV463" s="13" t="s">
        <v>83</v>
      </c>
      <c r="AW463" s="13" t="s">
        <v>35</v>
      </c>
      <c r="AX463" s="13" t="s">
        <v>81</v>
      </c>
      <c r="AY463" s="248" t="s">
        <v>151</v>
      </c>
    </row>
    <row r="464" s="13" customFormat="1">
      <c r="A464" s="13"/>
      <c r="B464" s="238"/>
      <c r="C464" s="239"/>
      <c r="D464" s="234" t="s">
        <v>163</v>
      </c>
      <c r="E464" s="239"/>
      <c r="F464" s="241" t="s">
        <v>2694</v>
      </c>
      <c r="G464" s="239"/>
      <c r="H464" s="242">
        <v>0.021000000000000001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163</v>
      </c>
      <c r="AU464" s="248" t="s">
        <v>83</v>
      </c>
      <c r="AV464" s="13" t="s">
        <v>83</v>
      </c>
      <c r="AW464" s="13" t="s">
        <v>4</v>
      </c>
      <c r="AX464" s="13" t="s">
        <v>81</v>
      </c>
      <c r="AY464" s="248" t="s">
        <v>151</v>
      </c>
    </row>
    <row r="465" s="2" customFormat="1" ht="21.75" customHeight="1">
      <c r="A465" s="41"/>
      <c r="B465" s="42"/>
      <c r="C465" s="281" t="s">
        <v>684</v>
      </c>
      <c r="D465" s="281" t="s">
        <v>407</v>
      </c>
      <c r="E465" s="282" t="s">
        <v>849</v>
      </c>
      <c r="F465" s="283" t="s">
        <v>850</v>
      </c>
      <c r="G465" s="284" t="s">
        <v>173</v>
      </c>
      <c r="H465" s="285">
        <v>0.050999999999999997</v>
      </c>
      <c r="I465" s="286"/>
      <c r="J465" s="287">
        <f>ROUND(I465*H465,2)</f>
        <v>0</v>
      </c>
      <c r="K465" s="283" t="s">
        <v>158</v>
      </c>
      <c r="L465" s="288"/>
      <c r="M465" s="289" t="s">
        <v>21</v>
      </c>
      <c r="N465" s="290" t="s">
        <v>44</v>
      </c>
      <c r="O465" s="87"/>
      <c r="P465" s="230">
        <f>O465*H465</f>
        <v>0</v>
      </c>
      <c r="Q465" s="230">
        <v>0.55000000000000004</v>
      </c>
      <c r="R465" s="230">
        <f>Q465*H465</f>
        <v>0.028050000000000002</v>
      </c>
      <c r="S465" s="230">
        <v>0</v>
      </c>
      <c r="T465" s="231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32" t="s">
        <v>372</v>
      </c>
      <c r="AT465" s="232" t="s">
        <v>407</v>
      </c>
      <c r="AU465" s="232" t="s">
        <v>83</v>
      </c>
      <c r="AY465" s="19" t="s">
        <v>151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9" t="s">
        <v>81</v>
      </c>
      <c r="BK465" s="233">
        <f>ROUND(I465*H465,2)</f>
        <v>0</v>
      </c>
      <c r="BL465" s="19" t="s">
        <v>271</v>
      </c>
      <c r="BM465" s="232" t="s">
        <v>2695</v>
      </c>
    </row>
    <row r="466" s="2" customFormat="1">
      <c r="A466" s="41"/>
      <c r="B466" s="42"/>
      <c r="C466" s="43"/>
      <c r="D466" s="234" t="s">
        <v>161</v>
      </c>
      <c r="E466" s="43"/>
      <c r="F466" s="235" t="s">
        <v>850</v>
      </c>
      <c r="G466" s="43"/>
      <c r="H466" s="43"/>
      <c r="I466" s="139"/>
      <c r="J466" s="43"/>
      <c r="K466" s="43"/>
      <c r="L466" s="47"/>
      <c r="M466" s="236"/>
      <c r="N466" s="237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9" t="s">
        <v>161</v>
      </c>
      <c r="AU466" s="19" t="s">
        <v>83</v>
      </c>
    </row>
    <row r="467" s="13" customFormat="1">
      <c r="A467" s="13"/>
      <c r="B467" s="238"/>
      <c r="C467" s="239"/>
      <c r="D467" s="234" t="s">
        <v>163</v>
      </c>
      <c r="E467" s="240" t="s">
        <v>21</v>
      </c>
      <c r="F467" s="241" t="s">
        <v>2696</v>
      </c>
      <c r="G467" s="239"/>
      <c r="H467" s="242">
        <v>0.045999999999999999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163</v>
      </c>
      <c r="AU467" s="248" t="s">
        <v>83</v>
      </c>
      <c r="AV467" s="13" t="s">
        <v>83</v>
      </c>
      <c r="AW467" s="13" t="s">
        <v>35</v>
      </c>
      <c r="AX467" s="13" t="s">
        <v>81</v>
      </c>
      <c r="AY467" s="248" t="s">
        <v>151</v>
      </c>
    </row>
    <row r="468" s="13" customFormat="1">
      <c r="A468" s="13"/>
      <c r="B468" s="238"/>
      <c r="C468" s="239"/>
      <c r="D468" s="234" t="s">
        <v>163</v>
      </c>
      <c r="E468" s="239"/>
      <c r="F468" s="241" t="s">
        <v>2697</v>
      </c>
      <c r="G468" s="239"/>
      <c r="H468" s="242">
        <v>0.050999999999999997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163</v>
      </c>
      <c r="AU468" s="248" t="s">
        <v>83</v>
      </c>
      <c r="AV468" s="13" t="s">
        <v>83</v>
      </c>
      <c r="AW468" s="13" t="s">
        <v>4</v>
      </c>
      <c r="AX468" s="13" t="s">
        <v>81</v>
      </c>
      <c r="AY468" s="248" t="s">
        <v>151</v>
      </c>
    </row>
    <row r="469" s="2" customFormat="1" ht="16.5" customHeight="1">
      <c r="A469" s="41"/>
      <c r="B469" s="42"/>
      <c r="C469" s="281" t="s">
        <v>689</v>
      </c>
      <c r="D469" s="281" t="s">
        <v>407</v>
      </c>
      <c r="E469" s="282" t="s">
        <v>596</v>
      </c>
      <c r="F469" s="283" t="s">
        <v>597</v>
      </c>
      <c r="G469" s="284" t="s">
        <v>173</v>
      </c>
      <c r="H469" s="285">
        <v>0.021999999999999999</v>
      </c>
      <c r="I469" s="286"/>
      <c r="J469" s="287">
        <f>ROUND(I469*H469,2)</f>
        <v>0</v>
      </c>
      <c r="K469" s="283" t="s">
        <v>158</v>
      </c>
      <c r="L469" s="288"/>
      <c r="M469" s="289" t="s">
        <v>21</v>
      </c>
      <c r="N469" s="290" t="s">
        <v>44</v>
      </c>
      <c r="O469" s="87"/>
      <c r="P469" s="230">
        <f>O469*H469</f>
        <v>0</v>
      </c>
      <c r="Q469" s="230">
        <v>0.55000000000000004</v>
      </c>
      <c r="R469" s="230">
        <f>Q469*H469</f>
        <v>0.0121</v>
      </c>
      <c r="S469" s="230">
        <v>0</v>
      </c>
      <c r="T469" s="231">
        <f>S469*H469</f>
        <v>0</v>
      </c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R469" s="232" t="s">
        <v>372</v>
      </c>
      <c r="AT469" s="232" t="s">
        <v>407</v>
      </c>
      <c r="AU469" s="232" t="s">
        <v>83</v>
      </c>
      <c r="AY469" s="19" t="s">
        <v>151</v>
      </c>
      <c r="BE469" s="233">
        <f>IF(N469="základní",J469,0)</f>
        <v>0</v>
      </c>
      <c r="BF469" s="233">
        <f>IF(N469="snížená",J469,0)</f>
        <v>0</v>
      </c>
      <c r="BG469" s="233">
        <f>IF(N469="zákl. přenesená",J469,0)</f>
        <v>0</v>
      </c>
      <c r="BH469" s="233">
        <f>IF(N469="sníž. přenesená",J469,0)</f>
        <v>0</v>
      </c>
      <c r="BI469" s="233">
        <f>IF(N469="nulová",J469,0)</f>
        <v>0</v>
      </c>
      <c r="BJ469" s="19" t="s">
        <v>81</v>
      </c>
      <c r="BK469" s="233">
        <f>ROUND(I469*H469,2)</f>
        <v>0</v>
      </c>
      <c r="BL469" s="19" t="s">
        <v>271</v>
      </c>
      <c r="BM469" s="232" t="s">
        <v>2698</v>
      </c>
    </row>
    <row r="470" s="2" customFormat="1">
      <c r="A470" s="41"/>
      <c r="B470" s="42"/>
      <c r="C470" s="43"/>
      <c r="D470" s="234" t="s">
        <v>161</v>
      </c>
      <c r="E470" s="43"/>
      <c r="F470" s="235" t="s">
        <v>597</v>
      </c>
      <c r="G470" s="43"/>
      <c r="H470" s="43"/>
      <c r="I470" s="139"/>
      <c r="J470" s="43"/>
      <c r="K470" s="43"/>
      <c r="L470" s="47"/>
      <c r="M470" s="236"/>
      <c r="N470" s="237"/>
      <c r="O470" s="87"/>
      <c r="P470" s="87"/>
      <c r="Q470" s="87"/>
      <c r="R470" s="87"/>
      <c r="S470" s="87"/>
      <c r="T470" s="88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T470" s="19" t="s">
        <v>161</v>
      </c>
      <c r="AU470" s="19" t="s">
        <v>83</v>
      </c>
    </row>
    <row r="471" s="15" customFormat="1">
      <c r="A471" s="15"/>
      <c r="B471" s="260"/>
      <c r="C471" s="261"/>
      <c r="D471" s="234" t="s">
        <v>163</v>
      </c>
      <c r="E471" s="262" t="s">
        <v>21</v>
      </c>
      <c r="F471" s="263" t="s">
        <v>2699</v>
      </c>
      <c r="G471" s="261"/>
      <c r="H471" s="262" t="s">
        <v>21</v>
      </c>
      <c r="I471" s="264"/>
      <c r="J471" s="261"/>
      <c r="K471" s="261"/>
      <c r="L471" s="265"/>
      <c r="M471" s="266"/>
      <c r="N471" s="267"/>
      <c r="O471" s="267"/>
      <c r="P471" s="267"/>
      <c r="Q471" s="267"/>
      <c r="R471" s="267"/>
      <c r="S471" s="267"/>
      <c r="T471" s="268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9" t="s">
        <v>163</v>
      </c>
      <c r="AU471" s="269" t="s">
        <v>83</v>
      </c>
      <c r="AV471" s="15" t="s">
        <v>81</v>
      </c>
      <c r="AW471" s="15" t="s">
        <v>35</v>
      </c>
      <c r="AX471" s="15" t="s">
        <v>73</v>
      </c>
      <c r="AY471" s="269" t="s">
        <v>151</v>
      </c>
    </row>
    <row r="472" s="13" customFormat="1">
      <c r="A472" s="13"/>
      <c r="B472" s="238"/>
      <c r="C472" s="239"/>
      <c r="D472" s="234" t="s">
        <v>163</v>
      </c>
      <c r="E472" s="240" t="s">
        <v>21</v>
      </c>
      <c r="F472" s="241" t="s">
        <v>2700</v>
      </c>
      <c r="G472" s="239"/>
      <c r="H472" s="242">
        <v>0.02</v>
      </c>
      <c r="I472" s="243"/>
      <c r="J472" s="239"/>
      <c r="K472" s="239"/>
      <c r="L472" s="244"/>
      <c r="M472" s="245"/>
      <c r="N472" s="246"/>
      <c r="O472" s="246"/>
      <c r="P472" s="246"/>
      <c r="Q472" s="246"/>
      <c r="R472" s="246"/>
      <c r="S472" s="246"/>
      <c r="T472" s="24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8" t="s">
        <v>163</v>
      </c>
      <c r="AU472" s="248" t="s">
        <v>83</v>
      </c>
      <c r="AV472" s="13" t="s">
        <v>83</v>
      </c>
      <c r="AW472" s="13" t="s">
        <v>35</v>
      </c>
      <c r="AX472" s="13" t="s">
        <v>73</v>
      </c>
      <c r="AY472" s="248" t="s">
        <v>151</v>
      </c>
    </row>
    <row r="473" s="14" customFormat="1">
      <c r="A473" s="14"/>
      <c r="B473" s="249"/>
      <c r="C473" s="250"/>
      <c r="D473" s="234" t="s">
        <v>163</v>
      </c>
      <c r="E473" s="251" t="s">
        <v>21</v>
      </c>
      <c r="F473" s="252" t="s">
        <v>177</v>
      </c>
      <c r="G473" s="250"/>
      <c r="H473" s="253">
        <v>0.02</v>
      </c>
      <c r="I473" s="254"/>
      <c r="J473" s="250"/>
      <c r="K473" s="250"/>
      <c r="L473" s="255"/>
      <c r="M473" s="256"/>
      <c r="N473" s="257"/>
      <c r="O473" s="257"/>
      <c r="P473" s="257"/>
      <c r="Q473" s="257"/>
      <c r="R473" s="257"/>
      <c r="S473" s="257"/>
      <c r="T473" s="25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9" t="s">
        <v>163</v>
      </c>
      <c r="AU473" s="259" t="s">
        <v>83</v>
      </c>
      <c r="AV473" s="14" t="s">
        <v>159</v>
      </c>
      <c r="AW473" s="14" t="s">
        <v>35</v>
      </c>
      <c r="AX473" s="14" t="s">
        <v>81</v>
      </c>
      <c r="AY473" s="259" t="s">
        <v>151</v>
      </c>
    </row>
    <row r="474" s="13" customFormat="1">
      <c r="A474" s="13"/>
      <c r="B474" s="238"/>
      <c r="C474" s="239"/>
      <c r="D474" s="234" t="s">
        <v>163</v>
      </c>
      <c r="E474" s="239"/>
      <c r="F474" s="241" t="s">
        <v>859</v>
      </c>
      <c r="G474" s="239"/>
      <c r="H474" s="242">
        <v>0.021999999999999999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8" t="s">
        <v>163</v>
      </c>
      <c r="AU474" s="248" t="s">
        <v>83</v>
      </c>
      <c r="AV474" s="13" t="s">
        <v>83</v>
      </c>
      <c r="AW474" s="13" t="s">
        <v>4</v>
      </c>
      <c r="AX474" s="13" t="s">
        <v>81</v>
      </c>
      <c r="AY474" s="248" t="s">
        <v>151</v>
      </c>
    </row>
    <row r="475" s="2" customFormat="1" ht="21.75" customHeight="1">
      <c r="A475" s="41"/>
      <c r="B475" s="42"/>
      <c r="C475" s="221" t="s">
        <v>694</v>
      </c>
      <c r="D475" s="221" t="s">
        <v>154</v>
      </c>
      <c r="E475" s="222" t="s">
        <v>1965</v>
      </c>
      <c r="F475" s="223" t="s">
        <v>1966</v>
      </c>
      <c r="G475" s="224" t="s">
        <v>297</v>
      </c>
      <c r="H475" s="225">
        <v>2.25</v>
      </c>
      <c r="I475" s="226"/>
      <c r="J475" s="227">
        <f>ROUND(I475*H475,2)</f>
        <v>0</v>
      </c>
      <c r="K475" s="223" t="s">
        <v>158</v>
      </c>
      <c r="L475" s="47"/>
      <c r="M475" s="228" t="s">
        <v>21</v>
      </c>
      <c r="N475" s="229" t="s">
        <v>44</v>
      </c>
      <c r="O475" s="87"/>
      <c r="P475" s="230">
        <f>O475*H475</f>
        <v>0</v>
      </c>
      <c r="Q475" s="230">
        <v>0.0051000000000000004</v>
      </c>
      <c r="R475" s="230">
        <f>Q475*H475</f>
        <v>0.011475000000000001</v>
      </c>
      <c r="S475" s="230">
        <v>0</v>
      </c>
      <c r="T475" s="231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32" t="s">
        <v>271</v>
      </c>
      <c r="AT475" s="232" t="s">
        <v>154</v>
      </c>
      <c r="AU475" s="232" t="s">
        <v>83</v>
      </c>
      <c r="AY475" s="19" t="s">
        <v>151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9" t="s">
        <v>81</v>
      </c>
      <c r="BK475" s="233">
        <f>ROUND(I475*H475,2)</f>
        <v>0</v>
      </c>
      <c r="BL475" s="19" t="s">
        <v>271</v>
      </c>
      <c r="BM475" s="232" t="s">
        <v>2701</v>
      </c>
    </row>
    <row r="476" s="2" customFormat="1">
      <c r="A476" s="41"/>
      <c r="B476" s="42"/>
      <c r="C476" s="43"/>
      <c r="D476" s="234" t="s">
        <v>161</v>
      </c>
      <c r="E476" s="43"/>
      <c r="F476" s="235" t="s">
        <v>1968</v>
      </c>
      <c r="G476" s="43"/>
      <c r="H476" s="43"/>
      <c r="I476" s="139"/>
      <c r="J476" s="43"/>
      <c r="K476" s="43"/>
      <c r="L476" s="47"/>
      <c r="M476" s="236"/>
      <c r="N476" s="237"/>
      <c r="O476" s="87"/>
      <c r="P476" s="87"/>
      <c r="Q476" s="87"/>
      <c r="R476" s="87"/>
      <c r="S476" s="87"/>
      <c r="T476" s="88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T476" s="19" t="s">
        <v>161</v>
      </c>
      <c r="AU476" s="19" t="s">
        <v>83</v>
      </c>
    </row>
    <row r="477" s="13" customFormat="1">
      <c r="A477" s="13"/>
      <c r="B477" s="238"/>
      <c r="C477" s="239"/>
      <c r="D477" s="234" t="s">
        <v>163</v>
      </c>
      <c r="E477" s="240" t="s">
        <v>21</v>
      </c>
      <c r="F477" s="241" t="s">
        <v>2702</v>
      </c>
      <c r="G477" s="239"/>
      <c r="H477" s="242">
        <v>2.25</v>
      </c>
      <c r="I477" s="243"/>
      <c r="J477" s="239"/>
      <c r="K477" s="239"/>
      <c r="L477" s="244"/>
      <c r="M477" s="245"/>
      <c r="N477" s="246"/>
      <c r="O477" s="246"/>
      <c r="P477" s="246"/>
      <c r="Q477" s="246"/>
      <c r="R477" s="246"/>
      <c r="S477" s="246"/>
      <c r="T477" s="24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8" t="s">
        <v>163</v>
      </c>
      <c r="AU477" s="248" t="s">
        <v>83</v>
      </c>
      <c r="AV477" s="13" t="s">
        <v>83</v>
      </c>
      <c r="AW477" s="13" t="s">
        <v>35</v>
      </c>
      <c r="AX477" s="13" t="s">
        <v>81</v>
      </c>
      <c r="AY477" s="248" t="s">
        <v>151</v>
      </c>
    </row>
    <row r="478" s="2" customFormat="1" ht="21.75" customHeight="1">
      <c r="A478" s="41"/>
      <c r="B478" s="42"/>
      <c r="C478" s="281" t="s">
        <v>700</v>
      </c>
      <c r="D478" s="281" t="s">
        <v>407</v>
      </c>
      <c r="E478" s="282" t="s">
        <v>584</v>
      </c>
      <c r="F478" s="283" t="s">
        <v>585</v>
      </c>
      <c r="G478" s="284" t="s">
        <v>173</v>
      </c>
      <c r="H478" s="285">
        <v>0.067000000000000004</v>
      </c>
      <c r="I478" s="286"/>
      <c r="J478" s="287">
        <f>ROUND(I478*H478,2)</f>
        <v>0</v>
      </c>
      <c r="K478" s="283" t="s">
        <v>158</v>
      </c>
      <c r="L478" s="288"/>
      <c r="M478" s="289" t="s">
        <v>21</v>
      </c>
      <c r="N478" s="290" t="s">
        <v>44</v>
      </c>
      <c r="O478" s="87"/>
      <c r="P478" s="230">
        <f>O478*H478</f>
        <v>0</v>
      </c>
      <c r="Q478" s="230">
        <v>0.55000000000000004</v>
      </c>
      <c r="R478" s="230">
        <f>Q478*H478</f>
        <v>0.036850000000000008</v>
      </c>
      <c r="S478" s="230">
        <v>0</v>
      </c>
      <c r="T478" s="231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32" t="s">
        <v>372</v>
      </c>
      <c r="AT478" s="232" t="s">
        <v>407</v>
      </c>
      <c r="AU478" s="232" t="s">
        <v>83</v>
      </c>
      <c r="AY478" s="19" t="s">
        <v>151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9" t="s">
        <v>81</v>
      </c>
      <c r="BK478" s="233">
        <f>ROUND(I478*H478,2)</f>
        <v>0</v>
      </c>
      <c r="BL478" s="19" t="s">
        <v>271</v>
      </c>
      <c r="BM478" s="232" t="s">
        <v>2703</v>
      </c>
    </row>
    <row r="479" s="2" customFormat="1">
      <c r="A479" s="41"/>
      <c r="B479" s="42"/>
      <c r="C479" s="43"/>
      <c r="D479" s="234" t="s">
        <v>161</v>
      </c>
      <c r="E479" s="43"/>
      <c r="F479" s="235" t="s">
        <v>585</v>
      </c>
      <c r="G479" s="43"/>
      <c r="H479" s="43"/>
      <c r="I479" s="139"/>
      <c r="J479" s="43"/>
      <c r="K479" s="43"/>
      <c r="L479" s="47"/>
      <c r="M479" s="236"/>
      <c r="N479" s="237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T479" s="19" t="s">
        <v>161</v>
      </c>
      <c r="AU479" s="19" t="s">
        <v>83</v>
      </c>
    </row>
    <row r="480" s="13" customFormat="1">
      <c r="A480" s="13"/>
      <c r="B480" s="238"/>
      <c r="C480" s="239"/>
      <c r="D480" s="234" t="s">
        <v>163</v>
      </c>
      <c r="E480" s="240" t="s">
        <v>21</v>
      </c>
      <c r="F480" s="241" t="s">
        <v>2704</v>
      </c>
      <c r="G480" s="239"/>
      <c r="H480" s="242">
        <v>0.060999999999999999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163</v>
      </c>
      <c r="AU480" s="248" t="s">
        <v>83</v>
      </c>
      <c r="AV480" s="13" t="s">
        <v>83</v>
      </c>
      <c r="AW480" s="13" t="s">
        <v>35</v>
      </c>
      <c r="AX480" s="13" t="s">
        <v>81</v>
      </c>
      <c r="AY480" s="248" t="s">
        <v>151</v>
      </c>
    </row>
    <row r="481" s="13" customFormat="1">
      <c r="A481" s="13"/>
      <c r="B481" s="238"/>
      <c r="C481" s="239"/>
      <c r="D481" s="234" t="s">
        <v>163</v>
      </c>
      <c r="E481" s="239"/>
      <c r="F481" s="241" t="s">
        <v>2705</v>
      </c>
      <c r="G481" s="239"/>
      <c r="H481" s="242">
        <v>0.067000000000000004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8" t="s">
        <v>163</v>
      </c>
      <c r="AU481" s="248" t="s">
        <v>83</v>
      </c>
      <c r="AV481" s="13" t="s">
        <v>83</v>
      </c>
      <c r="AW481" s="13" t="s">
        <v>4</v>
      </c>
      <c r="AX481" s="13" t="s">
        <v>81</v>
      </c>
      <c r="AY481" s="248" t="s">
        <v>151</v>
      </c>
    </row>
    <row r="482" s="2" customFormat="1" ht="33" customHeight="1">
      <c r="A482" s="41"/>
      <c r="B482" s="42"/>
      <c r="C482" s="221" t="s">
        <v>707</v>
      </c>
      <c r="D482" s="221" t="s">
        <v>154</v>
      </c>
      <c r="E482" s="222" t="s">
        <v>551</v>
      </c>
      <c r="F482" s="223" t="s">
        <v>552</v>
      </c>
      <c r="G482" s="224" t="s">
        <v>157</v>
      </c>
      <c r="H482" s="225">
        <v>1</v>
      </c>
      <c r="I482" s="226"/>
      <c r="J482" s="227">
        <f>ROUND(I482*H482,2)</f>
        <v>0</v>
      </c>
      <c r="K482" s="223" t="s">
        <v>21</v>
      </c>
      <c r="L482" s="47"/>
      <c r="M482" s="228" t="s">
        <v>21</v>
      </c>
      <c r="N482" s="229" t="s">
        <v>44</v>
      </c>
      <c r="O482" s="87"/>
      <c r="P482" s="230">
        <f>O482*H482</f>
        <v>0</v>
      </c>
      <c r="Q482" s="230">
        <v>0.0051000000000000004</v>
      </c>
      <c r="R482" s="230">
        <f>Q482*H482</f>
        <v>0.0051000000000000004</v>
      </c>
      <c r="S482" s="230">
        <v>0</v>
      </c>
      <c r="T482" s="231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32" t="s">
        <v>159</v>
      </c>
      <c r="AT482" s="232" t="s">
        <v>154</v>
      </c>
      <c r="AU482" s="232" t="s">
        <v>83</v>
      </c>
      <c r="AY482" s="19" t="s">
        <v>151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9" t="s">
        <v>81</v>
      </c>
      <c r="BK482" s="233">
        <f>ROUND(I482*H482,2)</f>
        <v>0</v>
      </c>
      <c r="BL482" s="19" t="s">
        <v>159</v>
      </c>
      <c r="BM482" s="232" t="s">
        <v>2706</v>
      </c>
    </row>
    <row r="483" s="2" customFormat="1">
      <c r="A483" s="41"/>
      <c r="B483" s="42"/>
      <c r="C483" s="43"/>
      <c r="D483" s="234" t="s">
        <v>161</v>
      </c>
      <c r="E483" s="43"/>
      <c r="F483" s="235" t="s">
        <v>552</v>
      </c>
      <c r="G483" s="43"/>
      <c r="H483" s="43"/>
      <c r="I483" s="139"/>
      <c r="J483" s="43"/>
      <c r="K483" s="43"/>
      <c r="L483" s="47"/>
      <c r="M483" s="236"/>
      <c r="N483" s="237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19" t="s">
        <v>161</v>
      </c>
      <c r="AU483" s="19" t="s">
        <v>83</v>
      </c>
    </row>
    <row r="484" s="2" customFormat="1" ht="21.75" customHeight="1">
      <c r="A484" s="41"/>
      <c r="B484" s="42"/>
      <c r="C484" s="221" t="s">
        <v>712</v>
      </c>
      <c r="D484" s="221" t="s">
        <v>154</v>
      </c>
      <c r="E484" s="222" t="s">
        <v>862</v>
      </c>
      <c r="F484" s="223" t="s">
        <v>863</v>
      </c>
      <c r="G484" s="224" t="s">
        <v>297</v>
      </c>
      <c r="H484" s="225">
        <v>14.225</v>
      </c>
      <c r="I484" s="226"/>
      <c r="J484" s="227">
        <f>ROUND(I484*H484,2)</f>
        <v>0</v>
      </c>
      <c r="K484" s="223" t="s">
        <v>158</v>
      </c>
      <c r="L484" s="47"/>
      <c r="M484" s="228" t="s">
        <v>21</v>
      </c>
      <c r="N484" s="229" t="s">
        <v>44</v>
      </c>
      <c r="O484" s="87"/>
      <c r="P484" s="230">
        <f>O484*H484</f>
        <v>0</v>
      </c>
      <c r="Q484" s="230">
        <v>0.0033899999999999998</v>
      </c>
      <c r="R484" s="230">
        <f>Q484*H484</f>
        <v>0.048222749999999995</v>
      </c>
      <c r="S484" s="230">
        <v>0</v>
      </c>
      <c r="T484" s="231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32" t="s">
        <v>271</v>
      </c>
      <c r="AT484" s="232" t="s">
        <v>154</v>
      </c>
      <c r="AU484" s="232" t="s">
        <v>83</v>
      </c>
      <c r="AY484" s="19" t="s">
        <v>151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9" t="s">
        <v>81</v>
      </c>
      <c r="BK484" s="233">
        <f>ROUND(I484*H484,2)</f>
        <v>0</v>
      </c>
      <c r="BL484" s="19" t="s">
        <v>271</v>
      </c>
      <c r="BM484" s="232" t="s">
        <v>2707</v>
      </c>
    </row>
    <row r="485" s="2" customFormat="1">
      <c r="A485" s="41"/>
      <c r="B485" s="42"/>
      <c r="C485" s="43"/>
      <c r="D485" s="234" t="s">
        <v>161</v>
      </c>
      <c r="E485" s="43"/>
      <c r="F485" s="235" t="s">
        <v>865</v>
      </c>
      <c r="G485" s="43"/>
      <c r="H485" s="43"/>
      <c r="I485" s="139"/>
      <c r="J485" s="43"/>
      <c r="K485" s="43"/>
      <c r="L485" s="47"/>
      <c r="M485" s="236"/>
      <c r="N485" s="237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19" t="s">
        <v>161</v>
      </c>
      <c r="AU485" s="19" t="s">
        <v>83</v>
      </c>
    </row>
    <row r="486" s="13" customFormat="1">
      <c r="A486" s="13"/>
      <c r="B486" s="238"/>
      <c r="C486" s="239"/>
      <c r="D486" s="234" t="s">
        <v>163</v>
      </c>
      <c r="E486" s="240" t="s">
        <v>21</v>
      </c>
      <c r="F486" s="241" t="s">
        <v>2708</v>
      </c>
      <c r="G486" s="239"/>
      <c r="H486" s="242">
        <v>4.0350000000000001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163</v>
      </c>
      <c r="AU486" s="248" t="s">
        <v>83</v>
      </c>
      <c r="AV486" s="13" t="s">
        <v>83</v>
      </c>
      <c r="AW486" s="13" t="s">
        <v>35</v>
      </c>
      <c r="AX486" s="13" t="s">
        <v>73</v>
      </c>
      <c r="AY486" s="248" t="s">
        <v>151</v>
      </c>
    </row>
    <row r="487" s="13" customFormat="1">
      <c r="A487" s="13"/>
      <c r="B487" s="238"/>
      <c r="C487" s="239"/>
      <c r="D487" s="234" t="s">
        <v>163</v>
      </c>
      <c r="E487" s="240" t="s">
        <v>21</v>
      </c>
      <c r="F487" s="241" t="s">
        <v>2709</v>
      </c>
      <c r="G487" s="239"/>
      <c r="H487" s="242">
        <v>6.2199999999999998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163</v>
      </c>
      <c r="AU487" s="248" t="s">
        <v>83</v>
      </c>
      <c r="AV487" s="13" t="s">
        <v>83</v>
      </c>
      <c r="AW487" s="13" t="s">
        <v>35</v>
      </c>
      <c r="AX487" s="13" t="s">
        <v>73</v>
      </c>
      <c r="AY487" s="248" t="s">
        <v>151</v>
      </c>
    </row>
    <row r="488" s="13" customFormat="1">
      <c r="A488" s="13"/>
      <c r="B488" s="238"/>
      <c r="C488" s="239"/>
      <c r="D488" s="234" t="s">
        <v>163</v>
      </c>
      <c r="E488" s="240" t="s">
        <v>21</v>
      </c>
      <c r="F488" s="241" t="s">
        <v>2710</v>
      </c>
      <c r="G488" s="239"/>
      <c r="H488" s="242">
        <v>2.0499999999999998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8" t="s">
        <v>163</v>
      </c>
      <c r="AU488" s="248" t="s">
        <v>83</v>
      </c>
      <c r="AV488" s="13" t="s">
        <v>83</v>
      </c>
      <c r="AW488" s="13" t="s">
        <v>35</v>
      </c>
      <c r="AX488" s="13" t="s">
        <v>73</v>
      </c>
      <c r="AY488" s="248" t="s">
        <v>151</v>
      </c>
    </row>
    <row r="489" s="13" customFormat="1">
      <c r="A489" s="13"/>
      <c r="B489" s="238"/>
      <c r="C489" s="239"/>
      <c r="D489" s="234" t="s">
        <v>163</v>
      </c>
      <c r="E489" s="240" t="s">
        <v>21</v>
      </c>
      <c r="F489" s="241" t="s">
        <v>2711</v>
      </c>
      <c r="G489" s="239"/>
      <c r="H489" s="242">
        <v>1.9199999999999999</v>
      </c>
      <c r="I489" s="243"/>
      <c r="J489" s="239"/>
      <c r="K489" s="239"/>
      <c r="L489" s="244"/>
      <c r="M489" s="245"/>
      <c r="N489" s="246"/>
      <c r="O489" s="246"/>
      <c r="P489" s="246"/>
      <c r="Q489" s="246"/>
      <c r="R489" s="246"/>
      <c r="S489" s="246"/>
      <c r="T489" s="24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8" t="s">
        <v>163</v>
      </c>
      <c r="AU489" s="248" t="s">
        <v>83</v>
      </c>
      <c r="AV489" s="13" t="s">
        <v>83</v>
      </c>
      <c r="AW489" s="13" t="s">
        <v>35</v>
      </c>
      <c r="AX489" s="13" t="s">
        <v>73</v>
      </c>
      <c r="AY489" s="248" t="s">
        <v>151</v>
      </c>
    </row>
    <row r="490" s="14" customFormat="1">
      <c r="A490" s="14"/>
      <c r="B490" s="249"/>
      <c r="C490" s="250"/>
      <c r="D490" s="234" t="s">
        <v>163</v>
      </c>
      <c r="E490" s="251" t="s">
        <v>21</v>
      </c>
      <c r="F490" s="252" t="s">
        <v>177</v>
      </c>
      <c r="G490" s="250"/>
      <c r="H490" s="253">
        <v>14.225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9" t="s">
        <v>163</v>
      </c>
      <c r="AU490" s="259" t="s">
        <v>83</v>
      </c>
      <c r="AV490" s="14" t="s">
        <v>159</v>
      </c>
      <c r="AW490" s="14" t="s">
        <v>35</v>
      </c>
      <c r="AX490" s="14" t="s">
        <v>81</v>
      </c>
      <c r="AY490" s="259" t="s">
        <v>151</v>
      </c>
    </row>
    <row r="491" s="2" customFormat="1" ht="16.5" customHeight="1">
      <c r="A491" s="41"/>
      <c r="B491" s="42"/>
      <c r="C491" s="281" t="s">
        <v>717</v>
      </c>
      <c r="D491" s="281" t="s">
        <v>407</v>
      </c>
      <c r="E491" s="282" t="s">
        <v>596</v>
      </c>
      <c r="F491" s="283" t="s">
        <v>597</v>
      </c>
      <c r="G491" s="284" t="s">
        <v>173</v>
      </c>
      <c r="H491" s="285">
        <v>0.19600000000000001</v>
      </c>
      <c r="I491" s="286"/>
      <c r="J491" s="287">
        <f>ROUND(I491*H491,2)</f>
        <v>0</v>
      </c>
      <c r="K491" s="283" t="s">
        <v>158</v>
      </c>
      <c r="L491" s="288"/>
      <c r="M491" s="289" t="s">
        <v>21</v>
      </c>
      <c r="N491" s="290" t="s">
        <v>44</v>
      </c>
      <c r="O491" s="87"/>
      <c r="P491" s="230">
        <f>O491*H491</f>
        <v>0</v>
      </c>
      <c r="Q491" s="230">
        <v>0.55000000000000004</v>
      </c>
      <c r="R491" s="230">
        <f>Q491*H491</f>
        <v>0.10780000000000001</v>
      </c>
      <c r="S491" s="230">
        <v>0</v>
      </c>
      <c r="T491" s="231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32" t="s">
        <v>372</v>
      </c>
      <c r="AT491" s="232" t="s">
        <v>407</v>
      </c>
      <c r="AU491" s="232" t="s">
        <v>83</v>
      </c>
      <c r="AY491" s="19" t="s">
        <v>151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9" t="s">
        <v>81</v>
      </c>
      <c r="BK491" s="233">
        <f>ROUND(I491*H491,2)</f>
        <v>0</v>
      </c>
      <c r="BL491" s="19" t="s">
        <v>271</v>
      </c>
      <c r="BM491" s="232" t="s">
        <v>2712</v>
      </c>
    </row>
    <row r="492" s="2" customFormat="1">
      <c r="A492" s="41"/>
      <c r="B492" s="42"/>
      <c r="C492" s="43"/>
      <c r="D492" s="234" t="s">
        <v>161</v>
      </c>
      <c r="E492" s="43"/>
      <c r="F492" s="235" t="s">
        <v>597</v>
      </c>
      <c r="G492" s="43"/>
      <c r="H492" s="43"/>
      <c r="I492" s="139"/>
      <c r="J492" s="43"/>
      <c r="K492" s="43"/>
      <c r="L492" s="47"/>
      <c r="M492" s="236"/>
      <c r="N492" s="237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19" t="s">
        <v>161</v>
      </c>
      <c r="AU492" s="19" t="s">
        <v>83</v>
      </c>
    </row>
    <row r="493" s="15" customFormat="1">
      <c r="A493" s="15"/>
      <c r="B493" s="260"/>
      <c r="C493" s="261"/>
      <c r="D493" s="234" t="s">
        <v>163</v>
      </c>
      <c r="E493" s="262" t="s">
        <v>21</v>
      </c>
      <c r="F493" s="263" t="s">
        <v>868</v>
      </c>
      <c r="G493" s="261"/>
      <c r="H493" s="262" t="s">
        <v>21</v>
      </c>
      <c r="I493" s="264"/>
      <c r="J493" s="261"/>
      <c r="K493" s="261"/>
      <c r="L493" s="265"/>
      <c r="M493" s="266"/>
      <c r="N493" s="267"/>
      <c r="O493" s="267"/>
      <c r="P493" s="267"/>
      <c r="Q493" s="267"/>
      <c r="R493" s="267"/>
      <c r="S493" s="267"/>
      <c r="T493" s="268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9" t="s">
        <v>163</v>
      </c>
      <c r="AU493" s="269" t="s">
        <v>83</v>
      </c>
      <c r="AV493" s="15" t="s">
        <v>81</v>
      </c>
      <c r="AW493" s="15" t="s">
        <v>35</v>
      </c>
      <c r="AX493" s="15" t="s">
        <v>73</v>
      </c>
      <c r="AY493" s="269" t="s">
        <v>151</v>
      </c>
    </row>
    <row r="494" s="13" customFormat="1">
      <c r="A494" s="13"/>
      <c r="B494" s="238"/>
      <c r="C494" s="239"/>
      <c r="D494" s="234" t="s">
        <v>163</v>
      </c>
      <c r="E494" s="240" t="s">
        <v>21</v>
      </c>
      <c r="F494" s="241" t="s">
        <v>2713</v>
      </c>
      <c r="G494" s="239"/>
      <c r="H494" s="242">
        <v>0.055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8" t="s">
        <v>163</v>
      </c>
      <c r="AU494" s="248" t="s">
        <v>83</v>
      </c>
      <c r="AV494" s="13" t="s">
        <v>83</v>
      </c>
      <c r="AW494" s="13" t="s">
        <v>35</v>
      </c>
      <c r="AX494" s="13" t="s">
        <v>73</v>
      </c>
      <c r="AY494" s="248" t="s">
        <v>151</v>
      </c>
    </row>
    <row r="495" s="13" customFormat="1">
      <c r="A495" s="13"/>
      <c r="B495" s="238"/>
      <c r="C495" s="239"/>
      <c r="D495" s="234" t="s">
        <v>163</v>
      </c>
      <c r="E495" s="240" t="s">
        <v>21</v>
      </c>
      <c r="F495" s="241" t="s">
        <v>2714</v>
      </c>
      <c r="G495" s="239"/>
      <c r="H495" s="242">
        <v>0.047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8" t="s">
        <v>163</v>
      </c>
      <c r="AU495" s="248" t="s">
        <v>83</v>
      </c>
      <c r="AV495" s="13" t="s">
        <v>83</v>
      </c>
      <c r="AW495" s="13" t="s">
        <v>35</v>
      </c>
      <c r="AX495" s="13" t="s">
        <v>73</v>
      </c>
      <c r="AY495" s="248" t="s">
        <v>151</v>
      </c>
    </row>
    <row r="496" s="13" customFormat="1">
      <c r="A496" s="13"/>
      <c r="B496" s="238"/>
      <c r="C496" s="239"/>
      <c r="D496" s="234" t="s">
        <v>163</v>
      </c>
      <c r="E496" s="240" t="s">
        <v>21</v>
      </c>
      <c r="F496" s="241" t="s">
        <v>2715</v>
      </c>
      <c r="G496" s="239"/>
      <c r="H496" s="242">
        <v>0.023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163</v>
      </c>
      <c r="AU496" s="248" t="s">
        <v>83</v>
      </c>
      <c r="AV496" s="13" t="s">
        <v>83</v>
      </c>
      <c r="AW496" s="13" t="s">
        <v>35</v>
      </c>
      <c r="AX496" s="13" t="s">
        <v>73</v>
      </c>
      <c r="AY496" s="248" t="s">
        <v>151</v>
      </c>
    </row>
    <row r="497" s="13" customFormat="1">
      <c r="A497" s="13"/>
      <c r="B497" s="238"/>
      <c r="C497" s="239"/>
      <c r="D497" s="234" t="s">
        <v>163</v>
      </c>
      <c r="E497" s="240" t="s">
        <v>21</v>
      </c>
      <c r="F497" s="241" t="s">
        <v>2716</v>
      </c>
      <c r="G497" s="239"/>
      <c r="H497" s="242">
        <v>0.052999999999999998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163</v>
      </c>
      <c r="AU497" s="248" t="s">
        <v>83</v>
      </c>
      <c r="AV497" s="13" t="s">
        <v>83</v>
      </c>
      <c r="AW497" s="13" t="s">
        <v>35</v>
      </c>
      <c r="AX497" s="13" t="s">
        <v>73</v>
      </c>
      <c r="AY497" s="248" t="s">
        <v>151</v>
      </c>
    </row>
    <row r="498" s="14" customFormat="1">
      <c r="A498" s="14"/>
      <c r="B498" s="249"/>
      <c r="C498" s="250"/>
      <c r="D498" s="234" t="s">
        <v>163</v>
      </c>
      <c r="E498" s="251" t="s">
        <v>21</v>
      </c>
      <c r="F498" s="252" t="s">
        <v>177</v>
      </c>
      <c r="G498" s="250"/>
      <c r="H498" s="253">
        <v>0.17799999999999999</v>
      </c>
      <c r="I498" s="254"/>
      <c r="J498" s="250"/>
      <c r="K498" s="250"/>
      <c r="L498" s="255"/>
      <c r="M498" s="256"/>
      <c r="N498" s="257"/>
      <c r="O498" s="257"/>
      <c r="P498" s="257"/>
      <c r="Q498" s="257"/>
      <c r="R498" s="257"/>
      <c r="S498" s="257"/>
      <c r="T498" s="25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9" t="s">
        <v>163</v>
      </c>
      <c r="AU498" s="259" t="s">
        <v>83</v>
      </c>
      <c r="AV498" s="14" t="s">
        <v>159</v>
      </c>
      <c r="AW498" s="14" t="s">
        <v>35</v>
      </c>
      <c r="AX498" s="14" t="s">
        <v>81</v>
      </c>
      <c r="AY498" s="259" t="s">
        <v>151</v>
      </c>
    </row>
    <row r="499" s="13" customFormat="1">
      <c r="A499" s="13"/>
      <c r="B499" s="238"/>
      <c r="C499" s="239"/>
      <c r="D499" s="234" t="s">
        <v>163</v>
      </c>
      <c r="E499" s="239"/>
      <c r="F499" s="241" t="s">
        <v>2717</v>
      </c>
      <c r="G499" s="239"/>
      <c r="H499" s="242">
        <v>0.19600000000000001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163</v>
      </c>
      <c r="AU499" s="248" t="s">
        <v>83</v>
      </c>
      <c r="AV499" s="13" t="s">
        <v>83</v>
      </c>
      <c r="AW499" s="13" t="s">
        <v>4</v>
      </c>
      <c r="AX499" s="13" t="s">
        <v>81</v>
      </c>
      <c r="AY499" s="248" t="s">
        <v>151</v>
      </c>
    </row>
    <row r="500" s="2" customFormat="1" ht="21.75" customHeight="1">
      <c r="A500" s="41"/>
      <c r="B500" s="42"/>
      <c r="C500" s="281" t="s">
        <v>723</v>
      </c>
      <c r="D500" s="281" t="s">
        <v>407</v>
      </c>
      <c r="E500" s="282" t="s">
        <v>584</v>
      </c>
      <c r="F500" s="283" t="s">
        <v>585</v>
      </c>
      <c r="G500" s="284" t="s">
        <v>173</v>
      </c>
      <c r="H500" s="285">
        <v>0.040000000000000001</v>
      </c>
      <c r="I500" s="286"/>
      <c r="J500" s="287">
        <f>ROUND(I500*H500,2)</f>
        <v>0</v>
      </c>
      <c r="K500" s="283" t="s">
        <v>158</v>
      </c>
      <c r="L500" s="288"/>
      <c r="M500" s="289" t="s">
        <v>21</v>
      </c>
      <c r="N500" s="290" t="s">
        <v>44</v>
      </c>
      <c r="O500" s="87"/>
      <c r="P500" s="230">
        <f>O500*H500</f>
        <v>0</v>
      </c>
      <c r="Q500" s="230">
        <v>0.55000000000000004</v>
      </c>
      <c r="R500" s="230">
        <f>Q500*H500</f>
        <v>0.022000000000000002</v>
      </c>
      <c r="S500" s="230">
        <v>0</v>
      </c>
      <c r="T500" s="231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32" t="s">
        <v>372</v>
      </c>
      <c r="AT500" s="232" t="s">
        <v>407</v>
      </c>
      <c r="AU500" s="232" t="s">
        <v>83</v>
      </c>
      <c r="AY500" s="19" t="s">
        <v>151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9" t="s">
        <v>81</v>
      </c>
      <c r="BK500" s="233">
        <f>ROUND(I500*H500,2)</f>
        <v>0</v>
      </c>
      <c r="BL500" s="19" t="s">
        <v>271</v>
      </c>
      <c r="BM500" s="232" t="s">
        <v>2718</v>
      </c>
    </row>
    <row r="501" s="2" customFormat="1">
      <c r="A501" s="41"/>
      <c r="B501" s="42"/>
      <c r="C501" s="43"/>
      <c r="D501" s="234" t="s">
        <v>161</v>
      </c>
      <c r="E501" s="43"/>
      <c r="F501" s="235" t="s">
        <v>585</v>
      </c>
      <c r="G501" s="43"/>
      <c r="H501" s="43"/>
      <c r="I501" s="139"/>
      <c r="J501" s="43"/>
      <c r="K501" s="43"/>
      <c r="L501" s="47"/>
      <c r="M501" s="236"/>
      <c r="N501" s="237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19" t="s">
        <v>161</v>
      </c>
      <c r="AU501" s="19" t="s">
        <v>83</v>
      </c>
    </row>
    <row r="502" s="13" customFormat="1">
      <c r="A502" s="13"/>
      <c r="B502" s="238"/>
      <c r="C502" s="239"/>
      <c r="D502" s="234" t="s">
        <v>163</v>
      </c>
      <c r="E502" s="240" t="s">
        <v>21</v>
      </c>
      <c r="F502" s="241" t="s">
        <v>2719</v>
      </c>
      <c r="G502" s="239"/>
      <c r="H502" s="242">
        <v>0.01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8" t="s">
        <v>163</v>
      </c>
      <c r="AU502" s="248" t="s">
        <v>83</v>
      </c>
      <c r="AV502" s="13" t="s">
        <v>83</v>
      </c>
      <c r="AW502" s="13" t="s">
        <v>35</v>
      </c>
      <c r="AX502" s="13" t="s">
        <v>73</v>
      </c>
      <c r="AY502" s="248" t="s">
        <v>151</v>
      </c>
    </row>
    <row r="503" s="13" customFormat="1">
      <c r="A503" s="13"/>
      <c r="B503" s="238"/>
      <c r="C503" s="239"/>
      <c r="D503" s="234" t="s">
        <v>163</v>
      </c>
      <c r="E503" s="240" t="s">
        <v>21</v>
      </c>
      <c r="F503" s="241" t="s">
        <v>2720</v>
      </c>
      <c r="G503" s="239"/>
      <c r="H503" s="242">
        <v>0.016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163</v>
      </c>
      <c r="AU503" s="248" t="s">
        <v>83</v>
      </c>
      <c r="AV503" s="13" t="s">
        <v>83</v>
      </c>
      <c r="AW503" s="13" t="s">
        <v>35</v>
      </c>
      <c r="AX503" s="13" t="s">
        <v>73</v>
      </c>
      <c r="AY503" s="248" t="s">
        <v>151</v>
      </c>
    </row>
    <row r="504" s="13" customFormat="1">
      <c r="A504" s="13"/>
      <c r="B504" s="238"/>
      <c r="C504" s="239"/>
      <c r="D504" s="234" t="s">
        <v>163</v>
      </c>
      <c r="E504" s="240" t="s">
        <v>21</v>
      </c>
      <c r="F504" s="241" t="s">
        <v>2721</v>
      </c>
      <c r="G504" s="239"/>
      <c r="H504" s="242">
        <v>0.0050000000000000001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163</v>
      </c>
      <c r="AU504" s="248" t="s">
        <v>83</v>
      </c>
      <c r="AV504" s="13" t="s">
        <v>83</v>
      </c>
      <c r="AW504" s="13" t="s">
        <v>35</v>
      </c>
      <c r="AX504" s="13" t="s">
        <v>73</v>
      </c>
      <c r="AY504" s="248" t="s">
        <v>151</v>
      </c>
    </row>
    <row r="505" s="13" customFormat="1">
      <c r="A505" s="13"/>
      <c r="B505" s="238"/>
      <c r="C505" s="239"/>
      <c r="D505" s="234" t="s">
        <v>163</v>
      </c>
      <c r="E505" s="240" t="s">
        <v>21</v>
      </c>
      <c r="F505" s="241" t="s">
        <v>2722</v>
      </c>
      <c r="G505" s="239"/>
      <c r="H505" s="242">
        <v>0.0050000000000000001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163</v>
      </c>
      <c r="AU505" s="248" t="s">
        <v>83</v>
      </c>
      <c r="AV505" s="13" t="s">
        <v>83</v>
      </c>
      <c r="AW505" s="13" t="s">
        <v>35</v>
      </c>
      <c r="AX505" s="13" t="s">
        <v>73</v>
      </c>
      <c r="AY505" s="248" t="s">
        <v>151</v>
      </c>
    </row>
    <row r="506" s="14" customFormat="1">
      <c r="A506" s="14"/>
      <c r="B506" s="249"/>
      <c r="C506" s="250"/>
      <c r="D506" s="234" t="s">
        <v>163</v>
      </c>
      <c r="E506" s="251" t="s">
        <v>21</v>
      </c>
      <c r="F506" s="252" t="s">
        <v>177</v>
      </c>
      <c r="G506" s="250"/>
      <c r="H506" s="253">
        <v>0.036000000000000004</v>
      </c>
      <c r="I506" s="254"/>
      <c r="J506" s="250"/>
      <c r="K506" s="250"/>
      <c r="L506" s="255"/>
      <c r="M506" s="256"/>
      <c r="N506" s="257"/>
      <c r="O506" s="257"/>
      <c r="P506" s="257"/>
      <c r="Q506" s="257"/>
      <c r="R506" s="257"/>
      <c r="S506" s="257"/>
      <c r="T506" s="25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9" t="s">
        <v>163</v>
      </c>
      <c r="AU506" s="259" t="s">
        <v>83</v>
      </c>
      <c r="AV506" s="14" t="s">
        <v>159</v>
      </c>
      <c r="AW506" s="14" t="s">
        <v>35</v>
      </c>
      <c r="AX506" s="14" t="s">
        <v>81</v>
      </c>
      <c r="AY506" s="259" t="s">
        <v>151</v>
      </c>
    </row>
    <row r="507" s="13" customFormat="1">
      <c r="A507" s="13"/>
      <c r="B507" s="238"/>
      <c r="C507" s="239"/>
      <c r="D507" s="234" t="s">
        <v>163</v>
      </c>
      <c r="E507" s="239"/>
      <c r="F507" s="241" t="s">
        <v>2651</v>
      </c>
      <c r="G507" s="239"/>
      <c r="H507" s="242">
        <v>0.040000000000000001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163</v>
      </c>
      <c r="AU507" s="248" t="s">
        <v>83</v>
      </c>
      <c r="AV507" s="13" t="s">
        <v>83</v>
      </c>
      <c r="AW507" s="13" t="s">
        <v>4</v>
      </c>
      <c r="AX507" s="13" t="s">
        <v>81</v>
      </c>
      <c r="AY507" s="248" t="s">
        <v>151</v>
      </c>
    </row>
    <row r="508" s="2" customFormat="1" ht="16.5" customHeight="1">
      <c r="A508" s="41"/>
      <c r="B508" s="42"/>
      <c r="C508" s="281" t="s">
        <v>1272</v>
      </c>
      <c r="D508" s="281" t="s">
        <v>407</v>
      </c>
      <c r="E508" s="282" t="s">
        <v>874</v>
      </c>
      <c r="F508" s="283" t="s">
        <v>875</v>
      </c>
      <c r="G508" s="284" t="s">
        <v>173</v>
      </c>
      <c r="H508" s="285">
        <v>0.074999999999999997</v>
      </c>
      <c r="I508" s="286"/>
      <c r="J508" s="287">
        <f>ROUND(I508*H508,2)</f>
        <v>0</v>
      </c>
      <c r="K508" s="283" t="s">
        <v>21</v>
      </c>
      <c r="L508" s="288"/>
      <c r="M508" s="289" t="s">
        <v>21</v>
      </c>
      <c r="N508" s="290" t="s">
        <v>44</v>
      </c>
      <c r="O508" s="87"/>
      <c r="P508" s="230">
        <f>O508*H508</f>
        <v>0</v>
      </c>
      <c r="Q508" s="230">
        <v>0.55000000000000004</v>
      </c>
      <c r="R508" s="230">
        <f>Q508*H508</f>
        <v>0.041250000000000002</v>
      </c>
      <c r="S508" s="230">
        <v>0</v>
      </c>
      <c r="T508" s="231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32" t="s">
        <v>372</v>
      </c>
      <c r="AT508" s="232" t="s">
        <v>407</v>
      </c>
      <c r="AU508" s="232" t="s">
        <v>83</v>
      </c>
      <c r="AY508" s="19" t="s">
        <v>151</v>
      </c>
      <c r="BE508" s="233">
        <f>IF(N508="základní",J508,0)</f>
        <v>0</v>
      </c>
      <c r="BF508" s="233">
        <f>IF(N508="snížená",J508,0)</f>
        <v>0</v>
      </c>
      <c r="BG508" s="233">
        <f>IF(N508="zákl. přenesená",J508,0)</f>
        <v>0</v>
      </c>
      <c r="BH508" s="233">
        <f>IF(N508="sníž. přenesená",J508,0)</f>
        <v>0</v>
      </c>
      <c r="BI508" s="233">
        <f>IF(N508="nulová",J508,0)</f>
        <v>0</v>
      </c>
      <c r="BJ508" s="19" t="s">
        <v>81</v>
      </c>
      <c r="BK508" s="233">
        <f>ROUND(I508*H508,2)</f>
        <v>0</v>
      </c>
      <c r="BL508" s="19" t="s">
        <v>271</v>
      </c>
      <c r="BM508" s="232" t="s">
        <v>2723</v>
      </c>
    </row>
    <row r="509" s="2" customFormat="1">
      <c r="A509" s="41"/>
      <c r="B509" s="42"/>
      <c r="C509" s="43"/>
      <c r="D509" s="234" t="s">
        <v>161</v>
      </c>
      <c r="E509" s="43"/>
      <c r="F509" s="235" t="s">
        <v>875</v>
      </c>
      <c r="G509" s="43"/>
      <c r="H509" s="43"/>
      <c r="I509" s="139"/>
      <c r="J509" s="43"/>
      <c r="K509" s="43"/>
      <c r="L509" s="47"/>
      <c r="M509" s="236"/>
      <c r="N509" s="237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19" t="s">
        <v>161</v>
      </c>
      <c r="AU509" s="19" t="s">
        <v>83</v>
      </c>
    </row>
    <row r="510" s="13" customFormat="1">
      <c r="A510" s="13"/>
      <c r="B510" s="238"/>
      <c r="C510" s="239"/>
      <c r="D510" s="234" t="s">
        <v>163</v>
      </c>
      <c r="E510" s="240" t="s">
        <v>21</v>
      </c>
      <c r="F510" s="241" t="s">
        <v>2724</v>
      </c>
      <c r="G510" s="239"/>
      <c r="H510" s="242">
        <v>0.019</v>
      </c>
      <c r="I510" s="243"/>
      <c r="J510" s="239"/>
      <c r="K510" s="239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163</v>
      </c>
      <c r="AU510" s="248" t="s">
        <v>83</v>
      </c>
      <c r="AV510" s="13" t="s">
        <v>83</v>
      </c>
      <c r="AW510" s="13" t="s">
        <v>35</v>
      </c>
      <c r="AX510" s="13" t="s">
        <v>73</v>
      </c>
      <c r="AY510" s="248" t="s">
        <v>151</v>
      </c>
    </row>
    <row r="511" s="13" customFormat="1">
      <c r="A511" s="13"/>
      <c r="B511" s="238"/>
      <c r="C511" s="239"/>
      <c r="D511" s="234" t="s">
        <v>163</v>
      </c>
      <c r="E511" s="240" t="s">
        <v>21</v>
      </c>
      <c r="F511" s="241" t="s">
        <v>2725</v>
      </c>
      <c r="G511" s="239"/>
      <c r="H511" s="242">
        <v>0.029999999999999999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163</v>
      </c>
      <c r="AU511" s="248" t="s">
        <v>83</v>
      </c>
      <c r="AV511" s="13" t="s">
        <v>83</v>
      </c>
      <c r="AW511" s="13" t="s">
        <v>35</v>
      </c>
      <c r="AX511" s="13" t="s">
        <v>73</v>
      </c>
      <c r="AY511" s="248" t="s">
        <v>151</v>
      </c>
    </row>
    <row r="512" s="13" customFormat="1">
      <c r="A512" s="13"/>
      <c r="B512" s="238"/>
      <c r="C512" s="239"/>
      <c r="D512" s="234" t="s">
        <v>163</v>
      </c>
      <c r="E512" s="240" t="s">
        <v>21</v>
      </c>
      <c r="F512" s="241" t="s">
        <v>2726</v>
      </c>
      <c r="G512" s="239"/>
      <c r="H512" s="242">
        <v>0.01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163</v>
      </c>
      <c r="AU512" s="248" t="s">
        <v>83</v>
      </c>
      <c r="AV512" s="13" t="s">
        <v>83</v>
      </c>
      <c r="AW512" s="13" t="s">
        <v>35</v>
      </c>
      <c r="AX512" s="13" t="s">
        <v>73</v>
      </c>
      <c r="AY512" s="248" t="s">
        <v>151</v>
      </c>
    </row>
    <row r="513" s="13" customFormat="1">
      <c r="A513" s="13"/>
      <c r="B513" s="238"/>
      <c r="C513" s="239"/>
      <c r="D513" s="234" t="s">
        <v>163</v>
      </c>
      <c r="E513" s="240" t="s">
        <v>21</v>
      </c>
      <c r="F513" s="241" t="s">
        <v>2727</v>
      </c>
      <c r="G513" s="239"/>
      <c r="H513" s="242">
        <v>0.0089999999999999993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8" t="s">
        <v>163</v>
      </c>
      <c r="AU513" s="248" t="s">
        <v>83</v>
      </c>
      <c r="AV513" s="13" t="s">
        <v>83</v>
      </c>
      <c r="AW513" s="13" t="s">
        <v>35</v>
      </c>
      <c r="AX513" s="13" t="s">
        <v>73</v>
      </c>
      <c r="AY513" s="248" t="s">
        <v>151</v>
      </c>
    </row>
    <row r="514" s="14" customFormat="1">
      <c r="A514" s="14"/>
      <c r="B514" s="249"/>
      <c r="C514" s="250"/>
      <c r="D514" s="234" t="s">
        <v>163</v>
      </c>
      <c r="E514" s="251" t="s">
        <v>21</v>
      </c>
      <c r="F514" s="252" t="s">
        <v>177</v>
      </c>
      <c r="G514" s="250"/>
      <c r="H514" s="253">
        <v>0.068000000000000005</v>
      </c>
      <c r="I514" s="254"/>
      <c r="J514" s="250"/>
      <c r="K514" s="250"/>
      <c r="L514" s="255"/>
      <c r="M514" s="256"/>
      <c r="N514" s="257"/>
      <c r="O514" s="257"/>
      <c r="P514" s="257"/>
      <c r="Q514" s="257"/>
      <c r="R514" s="257"/>
      <c r="S514" s="257"/>
      <c r="T514" s="25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9" t="s">
        <v>163</v>
      </c>
      <c r="AU514" s="259" t="s">
        <v>83</v>
      </c>
      <c r="AV514" s="14" t="s">
        <v>159</v>
      </c>
      <c r="AW514" s="14" t="s">
        <v>35</v>
      </c>
      <c r="AX514" s="14" t="s">
        <v>81</v>
      </c>
      <c r="AY514" s="259" t="s">
        <v>151</v>
      </c>
    </row>
    <row r="515" s="13" customFormat="1">
      <c r="A515" s="13"/>
      <c r="B515" s="238"/>
      <c r="C515" s="239"/>
      <c r="D515" s="234" t="s">
        <v>163</v>
      </c>
      <c r="E515" s="239"/>
      <c r="F515" s="241" t="s">
        <v>2728</v>
      </c>
      <c r="G515" s="239"/>
      <c r="H515" s="242">
        <v>0.074999999999999997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8" t="s">
        <v>163</v>
      </c>
      <c r="AU515" s="248" t="s">
        <v>83</v>
      </c>
      <c r="AV515" s="13" t="s">
        <v>83</v>
      </c>
      <c r="AW515" s="13" t="s">
        <v>4</v>
      </c>
      <c r="AX515" s="13" t="s">
        <v>81</v>
      </c>
      <c r="AY515" s="248" t="s">
        <v>151</v>
      </c>
    </row>
    <row r="516" s="2" customFormat="1" ht="16.5" customHeight="1">
      <c r="A516" s="41"/>
      <c r="B516" s="42"/>
      <c r="C516" s="221" t="s">
        <v>1278</v>
      </c>
      <c r="D516" s="221" t="s">
        <v>154</v>
      </c>
      <c r="E516" s="222" t="s">
        <v>879</v>
      </c>
      <c r="F516" s="223" t="s">
        <v>880</v>
      </c>
      <c r="G516" s="224" t="s">
        <v>173</v>
      </c>
      <c r="H516" s="225">
        <v>0.42999999999999999</v>
      </c>
      <c r="I516" s="226"/>
      <c r="J516" s="227">
        <f>ROUND(I516*H516,2)</f>
        <v>0</v>
      </c>
      <c r="K516" s="223" t="s">
        <v>158</v>
      </c>
      <c r="L516" s="47"/>
      <c r="M516" s="228" t="s">
        <v>21</v>
      </c>
      <c r="N516" s="229" t="s">
        <v>44</v>
      </c>
      <c r="O516" s="87"/>
      <c r="P516" s="230">
        <f>O516*H516</f>
        <v>0</v>
      </c>
      <c r="Q516" s="230">
        <v>0.01328</v>
      </c>
      <c r="R516" s="230">
        <f>Q516*H516</f>
        <v>0.0057104</v>
      </c>
      <c r="S516" s="230">
        <v>0</v>
      </c>
      <c r="T516" s="231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32" t="s">
        <v>271</v>
      </c>
      <c r="AT516" s="232" t="s">
        <v>154</v>
      </c>
      <c r="AU516" s="232" t="s">
        <v>83</v>
      </c>
      <c r="AY516" s="19" t="s">
        <v>151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9" t="s">
        <v>81</v>
      </c>
      <c r="BK516" s="233">
        <f>ROUND(I516*H516,2)</f>
        <v>0</v>
      </c>
      <c r="BL516" s="19" t="s">
        <v>271</v>
      </c>
      <c r="BM516" s="232" t="s">
        <v>2729</v>
      </c>
    </row>
    <row r="517" s="2" customFormat="1">
      <c r="A517" s="41"/>
      <c r="B517" s="42"/>
      <c r="C517" s="43"/>
      <c r="D517" s="234" t="s">
        <v>161</v>
      </c>
      <c r="E517" s="43"/>
      <c r="F517" s="235" t="s">
        <v>882</v>
      </c>
      <c r="G517" s="43"/>
      <c r="H517" s="43"/>
      <c r="I517" s="139"/>
      <c r="J517" s="43"/>
      <c r="K517" s="43"/>
      <c r="L517" s="47"/>
      <c r="M517" s="236"/>
      <c r="N517" s="237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161</v>
      </c>
      <c r="AU517" s="19" t="s">
        <v>83</v>
      </c>
    </row>
    <row r="518" s="2" customFormat="1" ht="21.75" customHeight="1">
      <c r="A518" s="41"/>
      <c r="B518" s="42"/>
      <c r="C518" s="221" t="s">
        <v>1285</v>
      </c>
      <c r="D518" s="221" t="s">
        <v>154</v>
      </c>
      <c r="E518" s="222" t="s">
        <v>2730</v>
      </c>
      <c r="F518" s="223" t="s">
        <v>556</v>
      </c>
      <c r="G518" s="224" t="s">
        <v>297</v>
      </c>
      <c r="H518" s="225">
        <v>2.2200000000000002</v>
      </c>
      <c r="I518" s="226"/>
      <c r="J518" s="227">
        <f>ROUND(I518*H518,2)</f>
        <v>0</v>
      </c>
      <c r="K518" s="223" t="s">
        <v>158</v>
      </c>
      <c r="L518" s="47"/>
      <c r="M518" s="228" t="s">
        <v>21</v>
      </c>
      <c r="N518" s="229" t="s">
        <v>44</v>
      </c>
      <c r="O518" s="87"/>
      <c r="P518" s="230">
        <f>O518*H518</f>
        <v>0</v>
      </c>
      <c r="Q518" s="230">
        <v>0</v>
      </c>
      <c r="R518" s="230">
        <f>Q518*H518</f>
        <v>0</v>
      </c>
      <c r="S518" s="230">
        <v>0.10000000000000001</v>
      </c>
      <c r="T518" s="231">
        <f>S518*H518</f>
        <v>0.22200000000000003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32" t="s">
        <v>271</v>
      </c>
      <c r="AT518" s="232" t="s">
        <v>154</v>
      </c>
      <c r="AU518" s="232" t="s">
        <v>83</v>
      </c>
      <c r="AY518" s="19" t="s">
        <v>151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19" t="s">
        <v>81</v>
      </c>
      <c r="BK518" s="233">
        <f>ROUND(I518*H518,2)</f>
        <v>0</v>
      </c>
      <c r="BL518" s="19" t="s">
        <v>271</v>
      </c>
      <c r="BM518" s="232" t="s">
        <v>2731</v>
      </c>
    </row>
    <row r="519" s="2" customFormat="1">
      <c r="A519" s="41"/>
      <c r="B519" s="42"/>
      <c r="C519" s="43"/>
      <c r="D519" s="234" t="s">
        <v>161</v>
      </c>
      <c r="E519" s="43"/>
      <c r="F519" s="235" t="s">
        <v>2732</v>
      </c>
      <c r="G519" s="43"/>
      <c r="H519" s="43"/>
      <c r="I519" s="139"/>
      <c r="J519" s="43"/>
      <c r="K519" s="43"/>
      <c r="L519" s="47"/>
      <c r="M519" s="236"/>
      <c r="N519" s="237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161</v>
      </c>
      <c r="AU519" s="19" t="s">
        <v>83</v>
      </c>
    </row>
    <row r="520" s="13" customFormat="1">
      <c r="A520" s="13"/>
      <c r="B520" s="238"/>
      <c r="C520" s="239"/>
      <c r="D520" s="234" t="s">
        <v>163</v>
      </c>
      <c r="E520" s="240" t="s">
        <v>21</v>
      </c>
      <c r="F520" s="241" t="s">
        <v>2733</v>
      </c>
      <c r="G520" s="239"/>
      <c r="H520" s="242">
        <v>2.2200000000000002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8" t="s">
        <v>163</v>
      </c>
      <c r="AU520" s="248" t="s">
        <v>83</v>
      </c>
      <c r="AV520" s="13" t="s">
        <v>83</v>
      </c>
      <c r="AW520" s="13" t="s">
        <v>35</v>
      </c>
      <c r="AX520" s="13" t="s">
        <v>81</v>
      </c>
      <c r="AY520" s="248" t="s">
        <v>151</v>
      </c>
    </row>
    <row r="521" s="2" customFormat="1" ht="21.75" customHeight="1">
      <c r="A521" s="41"/>
      <c r="B521" s="42"/>
      <c r="C521" s="221" t="s">
        <v>1289</v>
      </c>
      <c r="D521" s="221" t="s">
        <v>154</v>
      </c>
      <c r="E521" s="222" t="s">
        <v>555</v>
      </c>
      <c r="F521" s="223" t="s">
        <v>556</v>
      </c>
      <c r="G521" s="224" t="s">
        <v>297</v>
      </c>
      <c r="H521" s="225">
        <v>12.75</v>
      </c>
      <c r="I521" s="226"/>
      <c r="J521" s="227">
        <f>ROUND(I521*H521,2)</f>
        <v>0</v>
      </c>
      <c r="K521" s="223" t="s">
        <v>21</v>
      </c>
      <c r="L521" s="47"/>
      <c r="M521" s="228" t="s">
        <v>21</v>
      </c>
      <c r="N521" s="229" t="s">
        <v>44</v>
      </c>
      <c r="O521" s="87"/>
      <c r="P521" s="230">
        <f>O521*H521</f>
        <v>0</v>
      </c>
      <c r="Q521" s="230">
        <v>0</v>
      </c>
      <c r="R521" s="230">
        <f>Q521*H521</f>
        <v>0</v>
      </c>
      <c r="S521" s="230">
        <v>0.089999999999999997</v>
      </c>
      <c r="T521" s="231">
        <f>S521*H521</f>
        <v>1.1475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32" t="s">
        <v>271</v>
      </c>
      <c r="AT521" s="232" t="s">
        <v>154</v>
      </c>
      <c r="AU521" s="232" t="s">
        <v>83</v>
      </c>
      <c r="AY521" s="19" t="s">
        <v>151</v>
      </c>
      <c r="BE521" s="233">
        <f>IF(N521="základní",J521,0)</f>
        <v>0</v>
      </c>
      <c r="BF521" s="233">
        <f>IF(N521="snížená",J521,0)</f>
        <v>0</v>
      </c>
      <c r="BG521" s="233">
        <f>IF(N521="zákl. přenesená",J521,0)</f>
        <v>0</v>
      </c>
      <c r="BH521" s="233">
        <f>IF(N521="sníž. přenesená",J521,0)</f>
        <v>0</v>
      </c>
      <c r="BI521" s="233">
        <f>IF(N521="nulová",J521,0)</f>
        <v>0</v>
      </c>
      <c r="BJ521" s="19" t="s">
        <v>81</v>
      </c>
      <c r="BK521" s="233">
        <f>ROUND(I521*H521,2)</f>
        <v>0</v>
      </c>
      <c r="BL521" s="19" t="s">
        <v>271</v>
      </c>
      <c r="BM521" s="232" t="s">
        <v>2734</v>
      </c>
    </row>
    <row r="522" s="2" customFormat="1">
      <c r="A522" s="41"/>
      <c r="B522" s="42"/>
      <c r="C522" s="43"/>
      <c r="D522" s="234" t="s">
        <v>161</v>
      </c>
      <c r="E522" s="43"/>
      <c r="F522" s="235" t="s">
        <v>558</v>
      </c>
      <c r="G522" s="43"/>
      <c r="H522" s="43"/>
      <c r="I522" s="139"/>
      <c r="J522" s="43"/>
      <c r="K522" s="43"/>
      <c r="L522" s="47"/>
      <c r="M522" s="236"/>
      <c r="N522" s="237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19" t="s">
        <v>161</v>
      </c>
      <c r="AU522" s="19" t="s">
        <v>83</v>
      </c>
    </row>
    <row r="523" s="15" customFormat="1">
      <c r="A523" s="15"/>
      <c r="B523" s="260"/>
      <c r="C523" s="261"/>
      <c r="D523" s="234" t="s">
        <v>163</v>
      </c>
      <c r="E523" s="262" t="s">
        <v>21</v>
      </c>
      <c r="F523" s="263" t="s">
        <v>1974</v>
      </c>
      <c r="G523" s="261"/>
      <c r="H523" s="262" t="s">
        <v>21</v>
      </c>
      <c r="I523" s="264"/>
      <c r="J523" s="261"/>
      <c r="K523" s="261"/>
      <c r="L523" s="265"/>
      <c r="M523" s="266"/>
      <c r="N523" s="267"/>
      <c r="O523" s="267"/>
      <c r="P523" s="267"/>
      <c r="Q523" s="267"/>
      <c r="R523" s="267"/>
      <c r="S523" s="267"/>
      <c r="T523" s="268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9" t="s">
        <v>163</v>
      </c>
      <c r="AU523" s="269" t="s">
        <v>83</v>
      </c>
      <c r="AV523" s="15" t="s">
        <v>81</v>
      </c>
      <c r="AW523" s="15" t="s">
        <v>35</v>
      </c>
      <c r="AX523" s="15" t="s">
        <v>73</v>
      </c>
      <c r="AY523" s="269" t="s">
        <v>151</v>
      </c>
    </row>
    <row r="524" s="13" customFormat="1">
      <c r="A524" s="13"/>
      <c r="B524" s="238"/>
      <c r="C524" s="239"/>
      <c r="D524" s="234" t="s">
        <v>163</v>
      </c>
      <c r="E524" s="240" t="s">
        <v>21</v>
      </c>
      <c r="F524" s="241" t="s">
        <v>2735</v>
      </c>
      <c r="G524" s="239"/>
      <c r="H524" s="242">
        <v>1.5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8" t="s">
        <v>163</v>
      </c>
      <c r="AU524" s="248" t="s">
        <v>83</v>
      </c>
      <c r="AV524" s="13" t="s">
        <v>83</v>
      </c>
      <c r="AW524" s="13" t="s">
        <v>35</v>
      </c>
      <c r="AX524" s="13" t="s">
        <v>73</v>
      </c>
      <c r="AY524" s="248" t="s">
        <v>151</v>
      </c>
    </row>
    <row r="525" s="13" customFormat="1">
      <c r="A525" s="13"/>
      <c r="B525" s="238"/>
      <c r="C525" s="239"/>
      <c r="D525" s="234" t="s">
        <v>163</v>
      </c>
      <c r="E525" s="240" t="s">
        <v>21</v>
      </c>
      <c r="F525" s="241" t="s">
        <v>2736</v>
      </c>
      <c r="G525" s="239"/>
      <c r="H525" s="242">
        <v>9.75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8" t="s">
        <v>163</v>
      </c>
      <c r="AU525" s="248" t="s">
        <v>83</v>
      </c>
      <c r="AV525" s="13" t="s">
        <v>83</v>
      </c>
      <c r="AW525" s="13" t="s">
        <v>35</v>
      </c>
      <c r="AX525" s="13" t="s">
        <v>73</v>
      </c>
      <c r="AY525" s="248" t="s">
        <v>151</v>
      </c>
    </row>
    <row r="526" s="13" customFormat="1">
      <c r="A526" s="13"/>
      <c r="B526" s="238"/>
      <c r="C526" s="239"/>
      <c r="D526" s="234" t="s">
        <v>163</v>
      </c>
      <c r="E526" s="240" t="s">
        <v>21</v>
      </c>
      <c r="F526" s="241" t="s">
        <v>2737</v>
      </c>
      <c r="G526" s="239"/>
      <c r="H526" s="242">
        <v>1.5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163</v>
      </c>
      <c r="AU526" s="248" t="s">
        <v>83</v>
      </c>
      <c r="AV526" s="13" t="s">
        <v>83</v>
      </c>
      <c r="AW526" s="13" t="s">
        <v>35</v>
      </c>
      <c r="AX526" s="13" t="s">
        <v>73</v>
      </c>
      <c r="AY526" s="248" t="s">
        <v>151</v>
      </c>
    </row>
    <row r="527" s="14" customFormat="1">
      <c r="A527" s="14"/>
      <c r="B527" s="249"/>
      <c r="C527" s="250"/>
      <c r="D527" s="234" t="s">
        <v>163</v>
      </c>
      <c r="E527" s="251" t="s">
        <v>21</v>
      </c>
      <c r="F527" s="252" t="s">
        <v>177</v>
      </c>
      <c r="G527" s="250"/>
      <c r="H527" s="253">
        <v>12.75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9" t="s">
        <v>163</v>
      </c>
      <c r="AU527" s="259" t="s">
        <v>83</v>
      </c>
      <c r="AV527" s="14" t="s">
        <v>159</v>
      </c>
      <c r="AW527" s="14" t="s">
        <v>35</v>
      </c>
      <c r="AX527" s="14" t="s">
        <v>81</v>
      </c>
      <c r="AY527" s="259" t="s">
        <v>151</v>
      </c>
    </row>
    <row r="528" s="2" customFormat="1" ht="21.75" customHeight="1">
      <c r="A528" s="41"/>
      <c r="B528" s="42"/>
      <c r="C528" s="221" t="s">
        <v>1295</v>
      </c>
      <c r="D528" s="221" t="s">
        <v>154</v>
      </c>
      <c r="E528" s="222" t="s">
        <v>2007</v>
      </c>
      <c r="F528" s="223" t="s">
        <v>2008</v>
      </c>
      <c r="G528" s="224" t="s">
        <v>297</v>
      </c>
      <c r="H528" s="225">
        <v>0.5</v>
      </c>
      <c r="I528" s="226"/>
      <c r="J528" s="227">
        <f>ROUND(I528*H528,2)</f>
        <v>0</v>
      </c>
      <c r="K528" s="223" t="s">
        <v>21</v>
      </c>
      <c r="L528" s="47"/>
      <c r="M528" s="228" t="s">
        <v>21</v>
      </c>
      <c r="N528" s="229" t="s">
        <v>44</v>
      </c>
      <c r="O528" s="87"/>
      <c r="P528" s="230">
        <f>O528*H528</f>
        <v>0</v>
      </c>
      <c r="Q528" s="230">
        <v>0.0048399999999999997</v>
      </c>
      <c r="R528" s="230">
        <f>Q528*H528</f>
        <v>0.0024199999999999998</v>
      </c>
      <c r="S528" s="230">
        <v>0</v>
      </c>
      <c r="T528" s="231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32" t="s">
        <v>271</v>
      </c>
      <c r="AT528" s="232" t="s">
        <v>154</v>
      </c>
      <c r="AU528" s="232" t="s">
        <v>83</v>
      </c>
      <c r="AY528" s="19" t="s">
        <v>151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9" t="s">
        <v>81</v>
      </c>
      <c r="BK528" s="233">
        <f>ROUND(I528*H528,2)</f>
        <v>0</v>
      </c>
      <c r="BL528" s="19" t="s">
        <v>271</v>
      </c>
      <c r="BM528" s="232" t="s">
        <v>2738</v>
      </c>
    </row>
    <row r="529" s="2" customFormat="1">
      <c r="A529" s="41"/>
      <c r="B529" s="42"/>
      <c r="C529" s="43"/>
      <c r="D529" s="234" t="s">
        <v>161</v>
      </c>
      <c r="E529" s="43"/>
      <c r="F529" s="235" t="s">
        <v>2008</v>
      </c>
      <c r="G529" s="43"/>
      <c r="H529" s="43"/>
      <c r="I529" s="139"/>
      <c r="J529" s="43"/>
      <c r="K529" s="43"/>
      <c r="L529" s="47"/>
      <c r="M529" s="236"/>
      <c r="N529" s="237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19" t="s">
        <v>161</v>
      </c>
      <c r="AU529" s="19" t="s">
        <v>83</v>
      </c>
    </row>
    <row r="530" s="13" customFormat="1">
      <c r="A530" s="13"/>
      <c r="B530" s="238"/>
      <c r="C530" s="239"/>
      <c r="D530" s="234" t="s">
        <v>163</v>
      </c>
      <c r="E530" s="240" t="s">
        <v>21</v>
      </c>
      <c r="F530" s="241" t="s">
        <v>2739</v>
      </c>
      <c r="G530" s="239"/>
      <c r="H530" s="242">
        <v>0.5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8" t="s">
        <v>163</v>
      </c>
      <c r="AU530" s="248" t="s">
        <v>83</v>
      </c>
      <c r="AV530" s="13" t="s">
        <v>83</v>
      </c>
      <c r="AW530" s="13" t="s">
        <v>35</v>
      </c>
      <c r="AX530" s="13" t="s">
        <v>81</v>
      </c>
      <c r="AY530" s="248" t="s">
        <v>151</v>
      </c>
    </row>
    <row r="531" s="2" customFormat="1" ht="16.5" customHeight="1">
      <c r="A531" s="41"/>
      <c r="B531" s="42"/>
      <c r="C531" s="221" t="s">
        <v>1301</v>
      </c>
      <c r="D531" s="221" t="s">
        <v>154</v>
      </c>
      <c r="E531" s="222" t="s">
        <v>2326</v>
      </c>
      <c r="F531" s="223" t="s">
        <v>2327</v>
      </c>
      <c r="G531" s="224" t="s">
        <v>180</v>
      </c>
      <c r="H531" s="225">
        <v>1.23</v>
      </c>
      <c r="I531" s="226"/>
      <c r="J531" s="227">
        <f>ROUND(I531*H531,2)</f>
        <v>0</v>
      </c>
      <c r="K531" s="223" t="s">
        <v>158</v>
      </c>
      <c r="L531" s="47"/>
      <c r="M531" s="228" t="s">
        <v>21</v>
      </c>
      <c r="N531" s="229" t="s">
        <v>44</v>
      </c>
      <c r="O531" s="87"/>
      <c r="P531" s="230">
        <f>O531*H531</f>
        <v>0</v>
      </c>
      <c r="Q531" s="230">
        <v>0</v>
      </c>
      <c r="R531" s="230">
        <f>Q531*H531</f>
        <v>0</v>
      </c>
      <c r="S531" s="230">
        <v>0</v>
      </c>
      <c r="T531" s="231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32" t="s">
        <v>271</v>
      </c>
      <c r="AT531" s="232" t="s">
        <v>154</v>
      </c>
      <c r="AU531" s="232" t="s">
        <v>83</v>
      </c>
      <c r="AY531" s="19" t="s">
        <v>151</v>
      </c>
      <c r="BE531" s="233">
        <f>IF(N531="základní",J531,0)</f>
        <v>0</v>
      </c>
      <c r="BF531" s="233">
        <f>IF(N531="snížená",J531,0)</f>
        <v>0</v>
      </c>
      <c r="BG531" s="233">
        <f>IF(N531="zákl. přenesená",J531,0)</f>
        <v>0</v>
      </c>
      <c r="BH531" s="233">
        <f>IF(N531="sníž. přenesená",J531,0)</f>
        <v>0</v>
      </c>
      <c r="BI531" s="233">
        <f>IF(N531="nulová",J531,0)</f>
        <v>0</v>
      </c>
      <c r="BJ531" s="19" t="s">
        <v>81</v>
      </c>
      <c r="BK531" s="233">
        <f>ROUND(I531*H531,2)</f>
        <v>0</v>
      </c>
      <c r="BL531" s="19" t="s">
        <v>271</v>
      </c>
      <c r="BM531" s="232" t="s">
        <v>2740</v>
      </c>
    </row>
    <row r="532" s="2" customFormat="1">
      <c r="A532" s="41"/>
      <c r="B532" s="42"/>
      <c r="C532" s="43"/>
      <c r="D532" s="234" t="s">
        <v>161</v>
      </c>
      <c r="E532" s="43"/>
      <c r="F532" s="235" t="s">
        <v>2329</v>
      </c>
      <c r="G532" s="43"/>
      <c r="H532" s="43"/>
      <c r="I532" s="139"/>
      <c r="J532" s="43"/>
      <c r="K532" s="43"/>
      <c r="L532" s="47"/>
      <c r="M532" s="236"/>
      <c r="N532" s="237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19" t="s">
        <v>161</v>
      </c>
      <c r="AU532" s="19" t="s">
        <v>83</v>
      </c>
    </row>
    <row r="533" s="13" customFormat="1">
      <c r="A533" s="13"/>
      <c r="B533" s="238"/>
      <c r="C533" s="239"/>
      <c r="D533" s="234" t="s">
        <v>163</v>
      </c>
      <c r="E533" s="240" t="s">
        <v>21</v>
      </c>
      <c r="F533" s="241" t="s">
        <v>2741</v>
      </c>
      <c r="G533" s="239"/>
      <c r="H533" s="242">
        <v>1.23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8" t="s">
        <v>163</v>
      </c>
      <c r="AU533" s="248" t="s">
        <v>83</v>
      </c>
      <c r="AV533" s="13" t="s">
        <v>83</v>
      </c>
      <c r="AW533" s="13" t="s">
        <v>35</v>
      </c>
      <c r="AX533" s="13" t="s">
        <v>81</v>
      </c>
      <c r="AY533" s="248" t="s">
        <v>151</v>
      </c>
    </row>
    <row r="534" s="2" customFormat="1" ht="16.5" customHeight="1">
      <c r="A534" s="41"/>
      <c r="B534" s="42"/>
      <c r="C534" s="281" t="s">
        <v>1659</v>
      </c>
      <c r="D534" s="281" t="s">
        <v>407</v>
      </c>
      <c r="E534" s="282" t="s">
        <v>2332</v>
      </c>
      <c r="F534" s="283" t="s">
        <v>2333</v>
      </c>
      <c r="G534" s="284" t="s">
        <v>173</v>
      </c>
      <c r="H534" s="285">
        <v>0.055</v>
      </c>
      <c r="I534" s="286"/>
      <c r="J534" s="287">
        <f>ROUND(I534*H534,2)</f>
        <v>0</v>
      </c>
      <c r="K534" s="283" t="s">
        <v>21</v>
      </c>
      <c r="L534" s="288"/>
      <c r="M534" s="289" t="s">
        <v>21</v>
      </c>
      <c r="N534" s="290" t="s">
        <v>44</v>
      </c>
      <c r="O534" s="87"/>
      <c r="P534" s="230">
        <f>O534*H534</f>
        <v>0</v>
      </c>
      <c r="Q534" s="230">
        <v>0.55000000000000004</v>
      </c>
      <c r="R534" s="230">
        <f>Q534*H534</f>
        <v>0.030250000000000003</v>
      </c>
      <c r="S534" s="230">
        <v>0</v>
      </c>
      <c r="T534" s="231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32" t="s">
        <v>372</v>
      </c>
      <c r="AT534" s="232" t="s">
        <v>407</v>
      </c>
      <c r="AU534" s="232" t="s">
        <v>83</v>
      </c>
      <c r="AY534" s="19" t="s">
        <v>151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9" t="s">
        <v>81</v>
      </c>
      <c r="BK534" s="233">
        <f>ROUND(I534*H534,2)</f>
        <v>0</v>
      </c>
      <c r="BL534" s="19" t="s">
        <v>271</v>
      </c>
      <c r="BM534" s="232" t="s">
        <v>2742</v>
      </c>
    </row>
    <row r="535" s="2" customFormat="1">
      <c r="A535" s="41"/>
      <c r="B535" s="42"/>
      <c r="C535" s="43"/>
      <c r="D535" s="234" t="s">
        <v>161</v>
      </c>
      <c r="E535" s="43"/>
      <c r="F535" s="235" t="s">
        <v>2333</v>
      </c>
      <c r="G535" s="43"/>
      <c r="H535" s="43"/>
      <c r="I535" s="139"/>
      <c r="J535" s="43"/>
      <c r="K535" s="43"/>
      <c r="L535" s="47"/>
      <c r="M535" s="236"/>
      <c r="N535" s="237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19" t="s">
        <v>161</v>
      </c>
      <c r="AU535" s="19" t="s">
        <v>83</v>
      </c>
    </row>
    <row r="536" s="13" customFormat="1">
      <c r="A536" s="13"/>
      <c r="B536" s="238"/>
      <c r="C536" s="239"/>
      <c r="D536" s="234" t="s">
        <v>163</v>
      </c>
      <c r="E536" s="240" t="s">
        <v>21</v>
      </c>
      <c r="F536" s="241" t="s">
        <v>2743</v>
      </c>
      <c r="G536" s="239"/>
      <c r="H536" s="242">
        <v>0.050000000000000003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8" t="s">
        <v>163</v>
      </c>
      <c r="AU536" s="248" t="s">
        <v>83</v>
      </c>
      <c r="AV536" s="13" t="s">
        <v>83</v>
      </c>
      <c r="AW536" s="13" t="s">
        <v>35</v>
      </c>
      <c r="AX536" s="13" t="s">
        <v>81</v>
      </c>
      <c r="AY536" s="248" t="s">
        <v>151</v>
      </c>
    </row>
    <row r="537" s="13" customFormat="1">
      <c r="A537" s="13"/>
      <c r="B537" s="238"/>
      <c r="C537" s="239"/>
      <c r="D537" s="234" t="s">
        <v>163</v>
      </c>
      <c r="E537" s="239"/>
      <c r="F537" s="241" t="s">
        <v>2744</v>
      </c>
      <c r="G537" s="239"/>
      <c r="H537" s="242">
        <v>0.055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163</v>
      </c>
      <c r="AU537" s="248" t="s">
        <v>83</v>
      </c>
      <c r="AV537" s="13" t="s">
        <v>83</v>
      </c>
      <c r="AW537" s="13" t="s">
        <v>4</v>
      </c>
      <c r="AX537" s="13" t="s">
        <v>81</v>
      </c>
      <c r="AY537" s="248" t="s">
        <v>151</v>
      </c>
    </row>
    <row r="538" s="2" customFormat="1" ht="21.75" customHeight="1">
      <c r="A538" s="41"/>
      <c r="B538" s="42"/>
      <c r="C538" s="221" t="s">
        <v>1662</v>
      </c>
      <c r="D538" s="221" t="s">
        <v>154</v>
      </c>
      <c r="E538" s="222" t="s">
        <v>2338</v>
      </c>
      <c r="F538" s="223" t="s">
        <v>2339</v>
      </c>
      <c r="G538" s="224" t="s">
        <v>173</v>
      </c>
      <c r="H538" s="225">
        <v>0.050000000000000003</v>
      </c>
      <c r="I538" s="226"/>
      <c r="J538" s="227">
        <f>ROUND(I538*H538,2)</f>
        <v>0</v>
      </c>
      <c r="K538" s="223" t="s">
        <v>158</v>
      </c>
      <c r="L538" s="47"/>
      <c r="M538" s="228" t="s">
        <v>21</v>
      </c>
      <c r="N538" s="229" t="s">
        <v>44</v>
      </c>
      <c r="O538" s="87"/>
      <c r="P538" s="230">
        <f>O538*H538</f>
        <v>0</v>
      </c>
      <c r="Q538" s="230">
        <v>0.023369999999999998</v>
      </c>
      <c r="R538" s="230">
        <f>Q538*H538</f>
        <v>0.0011685000000000001</v>
      </c>
      <c r="S538" s="230">
        <v>0</v>
      </c>
      <c r="T538" s="231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32" t="s">
        <v>271</v>
      </c>
      <c r="AT538" s="232" t="s">
        <v>154</v>
      </c>
      <c r="AU538" s="232" t="s">
        <v>83</v>
      </c>
      <c r="AY538" s="19" t="s">
        <v>151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9" t="s">
        <v>81</v>
      </c>
      <c r="BK538" s="233">
        <f>ROUND(I538*H538,2)</f>
        <v>0</v>
      </c>
      <c r="BL538" s="19" t="s">
        <v>271</v>
      </c>
      <c r="BM538" s="232" t="s">
        <v>2745</v>
      </c>
    </row>
    <row r="539" s="2" customFormat="1">
      <c r="A539" s="41"/>
      <c r="B539" s="42"/>
      <c r="C539" s="43"/>
      <c r="D539" s="234" t="s">
        <v>161</v>
      </c>
      <c r="E539" s="43"/>
      <c r="F539" s="235" t="s">
        <v>2341</v>
      </c>
      <c r="G539" s="43"/>
      <c r="H539" s="43"/>
      <c r="I539" s="139"/>
      <c r="J539" s="43"/>
      <c r="K539" s="43"/>
      <c r="L539" s="47"/>
      <c r="M539" s="236"/>
      <c r="N539" s="237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19" t="s">
        <v>161</v>
      </c>
      <c r="AU539" s="19" t="s">
        <v>83</v>
      </c>
    </row>
    <row r="540" s="13" customFormat="1">
      <c r="A540" s="13"/>
      <c r="B540" s="238"/>
      <c r="C540" s="239"/>
      <c r="D540" s="234" t="s">
        <v>163</v>
      </c>
      <c r="E540" s="240" t="s">
        <v>21</v>
      </c>
      <c r="F540" s="241" t="s">
        <v>2746</v>
      </c>
      <c r="G540" s="239"/>
      <c r="H540" s="242">
        <v>0.050000000000000003</v>
      </c>
      <c r="I540" s="243"/>
      <c r="J540" s="239"/>
      <c r="K540" s="239"/>
      <c r="L540" s="244"/>
      <c r="M540" s="245"/>
      <c r="N540" s="246"/>
      <c r="O540" s="246"/>
      <c r="P540" s="246"/>
      <c r="Q540" s="246"/>
      <c r="R540" s="246"/>
      <c r="S540" s="246"/>
      <c r="T540" s="24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8" t="s">
        <v>163</v>
      </c>
      <c r="AU540" s="248" t="s">
        <v>83</v>
      </c>
      <c r="AV540" s="13" t="s">
        <v>83</v>
      </c>
      <c r="AW540" s="13" t="s">
        <v>35</v>
      </c>
      <c r="AX540" s="13" t="s">
        <v>81</v>
      </c>
      <c r="AY540" s="248" t="s">
        <v>151</v>
      </c>
    </row>
    <row r="541" s="2" customFormat="1" ht="21.75" customHeight="1">
      <c r="A541" s="41"/>
      <c r="B541" s="42"/>
      <c r="C541" s="221" t="s">
        <v>1666</v>
      </c>
      <c r="D541" s="221" t="s">
        <v>154</v>
      </c>
      <c r="E541" s="222" t="s">
        <v>2747</v>
      </c>
      <c r="F541" s="223" t="s">
        <v>2748</v>
      </c>
      <c r="G541" s="224" t="s">
        <v>297</v>
      </c>
      <c r="H541" s="225">
        <v>1</v>
      </c>
      <c r="I541" s="226"/>
      <c r="J541" s="227">
        <f>ROUND(I541*H541,2)</f>
        <v>0</v>
      </c>
      <c r="K541" s="223" t="s">
        <v>158</v>
      </c>
      <c r="L541" s="47"/>
      <c r="M541" s="228" t="s">
        <v>21</v>
      </c>
      <c r="N541" s="229" t="s">
        <v>44</v>
      </c>
      <c r="O541" s="87"/>
      <c r="P541" s="230">
        <f>O541*H541</f>
        <v>0</v>
      </c>
      <c r="Q541" s="230">
        <v>0</v>
      </c>
      <c r="R541" s="230">
        <f>Q541*H541</f>
        <v>0</v>
      </c>
      <c r="S541" s="230">
        <v>0.0044000000000000003</v>
      </c>
      <c r="T541" s="231">
        <f>S541*H541</f>
        <v>0.0044000000000000003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32" t="s">
        <v>271</v>
      </c>
      <c r="AT541" s="232" t="s">
        <v>154</v>
      </c>
      <c r="AU541" s="232" t="s">
        <v>83</v>
      </c>
      <c r="AY541" s="19" t="s">
        <v>151</v>
      </c>
      <c r="BE541" s="233">
        <f>IF(N541="základní",J541,0)</f>
        <v>0</v>
      </c>
      <c r="BF541" s="233">
        <f>IF(N541="snížená",J541,0)</f>
        <v>0</v>
      </c>
      <c r="BG541" s="233">
        <f>IF(N541="zákl. přenesená",J541,0)</f>
        <v>0</v>
      </c>
      <c r="BH541" s="233">
        <f>IF(N541="sníž. přenesená",J541,0)</f>
        <v>0</v>
      </c>
      <c r="BI541" s="233">
        <f>IF(N541="nulová",J541,0)</f>
        <v>0</v>
      </c>
      <c r="BJ541" s="19" t="s">
        <v>81</v>
      </c>
      <c r="BK541" s="233">
        <f>ROUND(I541*H541,2)</f>
        <v>0</v>
      </c>
      <c r="BL541" s="19" t="s">
        <v>271</v>
      </c>
      <c r="BM541" s="232" t="s">
        <v>2749</v>
      </c>
    </row>
    <row r="542" s="2" customFormat="1">
      <c r="A542" s="41"/>
      <c r="B542" s="42"/>
      <c r="C542" s="43"/>
      <c r="D542" s="234" t="s">
        <v>161</v>
      </c>
      <c r="E542" s="43"/>
      <c r="F542" s="235" t="s">
        <v>2750</v>
      </c>
      <c r="G542" s="43"/>
      <c r="H542" s="43"/>
      <c r="I542" s="139"/>
      <c r="J542" s="43"/>
      <c r="K542" s="43"/>
      <c r="L542" s="47"/>
      <c r="M542" s="236"/>
      <c r="N542" s="237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19" t="s">
        <v>161</v>
      </c>
      <c r="AU542" s="19" t="s">
        <v>83</v>
      </c>
    </row>
    <row r="543" s="15" customFormat="1">
      <c r="A543" s="15"/>
      <c r="B543" s="260"/>
      <c r="C543" s="261"/>
      <c r="D543" s="234" t="s">
        <v>163</v>
      </c>
      <c r="E543" s="262" t="s">
        <v>21</v>
      </c>
      <c r="F543" s="263" t="s">
        <v>2751</v>
      </c>
      <c r="G543" s="261"/>
      <c r="H543" s="262" t="s">
        <v>21</v>
      </c>
      <c r="I543" s="264"/>
      <c r="J543" s="261"/>
      <c r="K543" s="261"/>
      <c r="L543" s="265"/>
      <c r="M543" s="266"/>
      <c r="N543" s="267"/>
      <c r="O543" s="267"/>
      <c r="P543" s="267"/>
      <c r="Q543" s="267"/>
      <c r="R543" s="267"/>
      <c r="S543" s="267"/>
      <c r="T543" s="268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9" t="s">
        <v>163</v>
      </c>
      <c r="AU543" s="269" t="s">
        <v>83</v>
      </c>
      <c r="AV543" s="15" t="s">
        <v>81</v>
      </c>
      <c r="AW543" s="15" t="s">
        <v>35</v>
      </c>
      <c r="AX543" s="15" t="s">
        <v>73</v>
      </c>
      <c r="AY543" s="269" t="s">
        <v>151</v>
      </c>
    </row>
    <row r="544" s="13" customFormat="1">
      <c r="A544" s="13"/>
      <c r="B544" s="238"/>
      <c r="C544" s="239"/>
      <c r="D544" s="234" t="s">
        <v>163</v>
      </c>
      <c r="E544" s="240" t="s">
        <v>21</v>
      </c>
      <c r="F544" s="241" t="s">
        <v>2752</v>
      </c>
      <c r="G544" s="239"/>
      <c r="H544" s="242">
        <v>1</v>
      </c>
      <c r="I544" s="243"/>
      <c r="J544" s="239"/>
      <c r="K544" s="239"/>
      <c r="L544" s="244"/>
      <c r="M544" s="245"/>
      <c r="N544" s="246"/>
      <c r="O544" s="246"/>
      <c r="P544" s="246"/>
      <c r="Q544" s="246"/>
      <c r="R544" s="246"/>
      <c r="S544" s="246"/>
      <c r="T544" s="24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8" t="s">
        <v>163</v>
      </c>
      <c r="AU544" s="248" t="s">
        <v>83</v>
      </c>
      <c r="AV544" s="13" t="s">
        <v>83</v>
      </c>
      <c r="AW544" s="13" t="s">
        <v>35</v>
      </c>
      <c r="AX544" s="13" t="s">
        <v>73</v>
      </c>
      <c r="AY544" s="248" t="s">
        <v>151</v>
      </c>
    </row>
    <row r="545" s="14" customFormat="1">
      <c r="A545" s="14"/>
      <c r="B545" s="249"/>
      <c r="C545" s="250"/>
      <c r="D545" s="234" t="s">
        <v>163</v>
      </c>
      <c r="E545" s="251" t="s">
        <v>21</v>
      </c>
      <c r="F545" s="252" t="s">
        <v>177</v>
      </c>
      <c r="G545" s="250"/>
      <c r="H545" s="253">
        <v>1</v>
      </c>
      <c r="I545" s="254"/>
      <c r="J545" s="250"/>
      <c r="K545" s="250"/>
      <c r="L545" s="255"/>
      <c r="M545" s="256"/>
      <c r="N545" s="257"/>
      <c r="O545" s="257"/>
      <c r="P545" s="257"/>
      <c r="Q545" s="257"/>
      <c r="R545" s="257"/>
      <c r="S545" s="257"/>
      <c r="T545" s="25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9" t="s">
        <v>163</v>
      </c>
      <c r="AU545" s="259" t="s">
        <v>83</v>
      </c>
      <c r="AV545" s="14" t="s">
        <v>159</v>
      </c>
      <c r="AW545" s="14" t="s">
        <v>35</v>
      </c>
      <c r="AX545" s="14" t="s">
        <v>81</v>
      </c>
      <c r="AY545" s="259" t="s">
        <v>151</v>
      </c>
    </row>
    <row r="546" s="2" customFormat="1" ht="21.75" customHeight="1">
      <c r="A546" s="41"/>
      <c r="B546" s="42"/>
      <c r="C546" s="221" t="s">
        <v>1670</v>
      </c>
      <c r="D546" s="221" t="s">
        <v>154</v>
      </c>
      <c r="E546" s="222" t="s">
        <v>1580</v>
      </c>
      <c r="F546" s="223" t="s">
        <v>1581</v>
      </c>
      <c r="G546" s="224" t="s">
        <v>157</v>
      </c>
      <c r="H546" s="225">
        <v>16</v>
      </c>
      <c r="I546" s="226"/>
      <c r="J546" s="227">
        <f>ROUND(I546*H546,2)</f>
        <v>0</v>
      </c>
      <c r="K546" s="223" t="s">
        <v>21</v>
      </c>
      <c r="L546" s="47"/>
      <c r="M546" s="228" t="s">
        <v>21</v>
      </c>
      <c r="N546" s="229" t="s">
        <v>44</v>
      </c>
      <c r="O546" s="87"/>
      <c r="P546" s="230">
        <f>O546*H546</f>
        <v>0</v>
      </c>
      <c r="Q546" s="230">
        <v>0</v>
      </c>
      <c r="R546" s="230">
        <f>Q546*H546</f>
        <v>0</v>
      </c>
      <c r="S546" s="230">
        <v>0.00054000000000000001</v>
      </c>
      <c r="T546" s="231">
        <f>S546*H546</f>
        <v>0.0086400000000000001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32" t="s">
        <v>271</v>
      </c>
      <c r="AT546" s="232" t="s">
        <v>154</v>
      </c>
      <c r="AU546" s="232" t="s">
        <v>83</v>
      </c>
      <c r="AY546" s="19" t="s">
        <v>151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19" t="s">
        <v>81</v>
      </c>
      <c r="BK546" s="233">
        <f>ROUND(I546*H546,2)</f>
        <v>0</v>
      </c>
      <c r="BL546" s="19" t="s">
        <v>271</v>
      </c>
      <c r="BM546" s="232" t="s">
        <v>2753</v>
      </c>
    </row>
    <row r="547" s="2" customFormat="1">
      <c r="A547" s="41"/>
      <c r="B547" s="42"/>
      <c r="C547" s="43"/>
      <c r="D547" s="234" t="s">
        <v>161</v>
      </c>
      <c r="E547" s="43"/>
      <c r="F547" s="235" t="s">
        <v>1581</v>
      </c>
      <c r="G547" s="43"/>
      <c r="H547" s="43"/>
      <c r="I547" s="139"/>
      <c r="J547" s="43"/>
      <c r="K547" s="43"/>
      <c r="L547" s="47"/>
      <c r="M547" s="236"/>
      <c r="N547" s="237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19" t="s">
        <v>161</v>
      </c>
      <c r="AU547" s="19" t="s">
        <v>83</v>
      </c>
    </row>
    <row r="548" s="15" customFormat="1">
      <c r="A548" s="15"/>
      <c r="B548" s="260"/>
      <c r="C548" s="261"/>
      <c r="D548" s="234" t="s">
        <v>163</v>
      </c>
      <c r="E548" s="262" t="s">
        <v>21</v>
      </c>
      <c r="F548" s="263" t="s">
        <v>1583</v>
      </c>
      <c r="G548" s="261"/>
      <c r="H548" s="262" t="s">
        <v>21</v>
      </c>
      <c r="I548" s="264"/>
      <c r="J548" s="261"/>
      <c r="K548" s="261"/>
      <c r="L548" s="265"/>
      <c r="M548" s="266"/>
      <c r="N548" s="267"/>
      <c r="O548" s="267"/>
      <c r="P548" s="267"/>
      <c r="Q548" s="267"/>
      <c r="R548" s="267"/>
      <c r="S548" s="267"/>
      <c r="T548" s="26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9" t="s">
        <v>163</v>
      </c>
      <c r="AU548" s="269" t="s">
        <v>83</v>
      </c>
      <c r="AV548" s="15" t="s">
        <v>81</v>
      </c>
      <c r="AW548" s="15" t="s">
        <v>35</v>
      </c>
      <c r="AX548" s="15" t="s">
        <v>73</v>
      </c>
      <c r="AY548" s="269" t="s">
        <v>151</v>
      </c>
    </row>
    <row r="549" s="13" customFormat="1">
      <c r="A549" s="13"/>
      <c r="B549" s="238"/>
      <c r="C549" s="239"/>
      <c r="D549" s="234" t="s">
        <v>163</v>
      </c>
      <c r="E549" s="240" t="s">
        <v>21</v>
      </c>
      <c r="F549" s="241" t="s">
        <v>2754</v>
      </c>
      <c r="G549" s="239"/>
      <c r="H549" s="242">
        <v>4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8" t="s">
        <v>163</v>
      </c>
      <c r="AU549" s="248" t="s">
        <v>83</v>
      </c>
      <c r="AV549" s="13" t="s">
        <v>83</v>
      </c>
      <c r="AW549" s="13" t="s">
        <v>35</v>
      </c>
      <c r="AX549" s="13" t="s">
        <v>73</v>
      </c>
      <c r="AY549" s="248" t="s">
        <v>151</v>
      </c>
    </row>
    <row r="550" s="13" customFormat="1">
      <c r="A550" s="13"/>
      <c r="B550" s="238"/>
      <c r="C550" s="239"/>
      <c r="D550" s="234" t="s">
        <v>163</v>
      </c>
      <c r="E550" s="240" t="s">
        <v>21</v>
      </c>
      <c r="F550" s="241" t="s">
        <v>2755</v>
      </c>
      <c r="G550" s="239"/>
      <c r="H550" s="242">
        <v>4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8" t="s">
        <v>163</v>
      </c>
      <c r="AU550" s="248" t="s">
        <v>83</v>
      </c>
      <c r="AV550" s="13" t="s">
        <v>83</v>
      </c>
      <c r="AW550" s="13" t="s">
        <v>35</v>
      </c>
      <c r="AX550" s="13" t="s">
        <v>73</v>
      </c>
      <c r="AY550" s="248" t="s">
        <v>151</v>
      </c>
    </row>
    <row r="551" s="13" customFormat="1">
      <c r="A551" s="13"/>
      <c r="B551" s="238"/>
      <c r="C551" s="239"/>
      <c r="D551" s="234" t="s">
        <v>163</v>
      </c>
      <c r="E551" s="240" t="s">
        <v>21</v>
      </c>
      <c r="F551" s="241" t="s">
        <v>2640</v>
      </c>
      <c r="G551" s="239"/>
      <c r="H551" s="242">
        <v>8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8" t="s">
        <v>163</v>
      </c>
      <c r="AU551" s="248" t="s">
        <v>83</v>
      </c>
      <c r="AV551" s="13" t="s">
        <v>83</v>
      </c>
      <c r="AW551" s="13" t="s">
        <v>35</v>
      </c>
      <c r="AX551" s="13" t="s">
        <v>73</v>
      </c>
      <c r="AY551" s="248" t="s">
        <v>151</v>
      </c>
    </row>
    <row r="552" s="14" customFormat="1">
      <c r="A552" s="14"/>
      <c r="B552" s="249"/>
      <c r="C552" s="250"/>
      <c r="D552" s="234" t="s">
        <v>163</v>
      </c>
      <c r="E552" s="251" t="s">
        <v>21</v>
      </c>
      <c r="F552" s="252" t="s">
        <v>177</v>
      </c>
      <c r="G552" s="250"/>
      <c r="H552" s="253">
        <v>16</v>
      </c>
      <c r="I552" s="254"/>
      <c r="J552" s="250"/>
      <c r="K552" s="250"/>
      <c r="L552" s="255"/>
      <c r="M552" s="256"/>
      <c r="N552" s="257"/>
      <c r="O552" s="257"/>
      <c r="P552" s="257"/>
      <c r="Q552" s="257"/>
      <c r="R552" s="257"/>
      <c r="S552" s="257"/>
      <c r="T552" s="25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9" t="s">
        <v>163</v>
      </c>
      <c r="AU552" s="259" t="s">
        <v>83</v>
      </c>
      <c r="AV552" s="14" t="s">
        <v>159</v>
      </c>
      <c r="AW552" s="14" t="s">
        <v>35</v>
      </c>
      <c r="AX552" s="14" t="s">
        <v>81</v>
      </c>
      <c r="AY552" s="259" t="s">
        <v>151</v>
      </c>
    </row>
    <row r="553" s="2" customFormat="1" ht="21.75" customHeight="1">
      <c r="A553" s="41"/>
      <c r="B553" s="42"/>
      <c r="C553" s="221" t="s">
        <v>1683</v>
      </c>
      <c r="D553" s="221" t="s">
        <v>154</v>
      </c>
      <c r="E553" s="222" t="s">
        <v>2756</v>
      </c>
      <c r="F553" s="223" t="s">
        <v>2757</v>
      </c>
      <c r="G553" s="224" t="s">
        <v>180</v>
      </c>
      <c r="H553" s="225">
        <v>3.7200000000000002</v>
      </c>
      <c r="I553" s="226"/>
      <c r="J553" s="227">
        <f>ROUND(I553*H553,2)</f>
        <v>0</v>
      </c>
      <c r="K553" s="223" t="s">
        <v>21</v>
      </c>
      <c r="L553" s="47"/>
      <c r="M553" s="228" t="s">
        <v>21</v>
      </c>
      <c r="N553" s="229" t="s">
        <v>44</v>
      </c>
      <c r="O553" s="87"/>
      <c r="P553" s="230">
        <f>O553*H553</f>
        <v>0</v>
      </c>
      <c r="Q553" s="230">
        <v>0</v>
      </c>
      <c r="R553" s="230">
        <f>Q553*H553</f>
        <v>0</v>
      </c>
      <c r="S553" s="230">
        <v>0.017999999999999999</v>
      </c>
      <c r="T553" s="231">
        <f>S553*H553</f>
        <v>0.066959999999999992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32" t="s">
        <v>271</v>
      </c>
      <c r="AT553" s="232" t="s">
        <v>154</v>
      </c>
      <c r="AU553" s="232" t="s">
        <v>83</v>
      </c>
      <c r="AY553" s="19" t="s">
        <v>151</v>
      </c>
      <c r="BE553" s="233">
        <f>IF(N553="základní",J553,0)</f>
        <v>0</v>
      </c>
      <c r="BF553" s="233">
        <f>IF(N553="snížená",J553,0)</f>
        <v>0</v>
      </c>
      <c r="BG553" s="233">
        <f>IF(N553="zákl. přenesená",J553,0)</f>
        <v>0</v>
      </c>
      <c r="BH553" s="233">
        <f>IF(N553="sníž. přenesená",J553,0)</f>
        <v>0</v>
      </c>
      <c r="BI553" s="233">
        <f>IF(N553="nulová",J553,0)</f>
        <v>0</v>
      </c>
      <c r="BJ553" s="19" t="s">
        <v>81</v>
      </c>
      <c r="BK553" s="233">
        <f>ROUND(I553*H553,2)</f>
        <v>0</v>
      </c>
      <c r="BL553" s="19" t="s">
        <v>271</v>
      </c>
      <c r="BM553" s="232" t="s">
        <v>2758</v>
      </c>
    </row>
    <row r="554" s="2" customFormat="1">
      <c r="A554" s="41"/>
      <c r="B554" s="42"/>
      <c r="C554" s="43"/>
      <c r="D554" s="234" t="s">
        <v>161</v>
      </c>
      <c r="E554" s="43"/>
      <c r="F554" s="235" t="s">
        <v>2757</v>
      </c>
      <c r="G554" s="43"/>
      <c r="H554" s="43"/>
      <c r="I554" s="139"/>
      <c r="J554" s="43"/>
      <c r="K554" s="43"/>
      <c r="L554" s="47"/>
      <c r="M554" s="236"/>
      <c r="N554" s="237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19" t="s">
        <v>161</v>
      </c>
      <c r="AU554" s="19" t="s">
        <v>83</v>
      </c>
    </row>
    <row r="555" s="13" customFormat="1">
      <c r="A555" s="13"/>
      <c r="B555" s="238"/>
      <c r="C555" s="239"/>
      <c r="D555" s="234" t="s">
        <v>163</v>
      </c>
      <c r="E555" s="240" t="s">
        <v>21</v>
      </c>
      <c r="F555" s="241" t="s">
        <v>2759</v>
      </c>
      <c r="G555" s="239"/>
      <c r="H555" s="242">
        <v>3.7200000000000002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8" t="s">
        <v>163</v>
      </c>
      <c r="AU555" s="248" t="s">
        <v>83</v>
      </c>
      <c r="AV555" s="13" t="s">
        <v>83</v>
      </c>
      <c r="AW555" s="13" t="s">
        <v>35</v>
      </c>
      <c r="AX555" s="13" t="s">
        <v>81</v>
      </c>
      <c r="AY555" s="248" t="s">
        <v>151</v>
      </c>
    </row>
    <row r="556" s="2" customFormat="1" ht="21.75" customHeight="1">
      <c r="A556" s="41"/>
      <c r="B556" s="42"/>
      <c r="C556" s="221" t="s">
        <v>1687</v>
      </c>
      <c r="D556" s="221" t="s">
        <v>154</v>
      </c>
      <c r="E556" s="222" t="s">
        <v>1586</v>
      </c>
      <c r="F556" s="223" t="s">
        <v>1587</v>
      </c>
      <c r="G556" s="224" t="s">
        <v>180</v>
      </c>
      <c r="H556" s="225">
        <v>0.23300000000000001</v>
      </c>
      <c r="I556" s="226"/>
      <c r="J556" s="227">
        <f>ROUND(I556*H556,2)</f>
        <v>0</v>
      </c>
      <c r="K556" s="223" t="s">
        <v>21</v>
      </c>
      <c r="L556" s="47"/>
      <c r="M556" s="228" t="s">
        <v>21</v>
      </c>
      <c r="N556" s="229" t="s">
        <v>44</v>
      </c>
      <c r="O556" s="87"/>
      <c r="P556" s="230">
        <f>O556*H556</f>
        <v>0</v>
      </c>
      <c r="Q556" s="230">
        <v>0</v>
      </c>
      <c r="R556" s="230">
        <f>Q556*H556</f>
        <v>0</v>
      </c>
      <c r="S556" s="230">
        <v>0.019400000000000001</v>
      </c>
      <c r="T556" s="231">
        <f>S556*H556</f>
        <v>0.0045202000000000003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32" t="s">
        <v>271</v>
      </c>
      <c r="AT556" s="232" t="s">
        <v>154</v>
      </c>
      <c r="AU556" s="232" t="s">
        <v>83</v>
      </c>
      <c r="AY556" s="19" t="s">
        <v>151</v>
      </c>
      <c r="BE556" s="233">
        <f>IF(N556="základní",J556,0)</f>
        <v>0</v>
      </c>
      <c r="BF556" s="233">
        <f>IF(N556="snížená",J556,0)</f>
        <v>0</v>
      </c>
      <c r="BG556" s="233">
        <f>IF(N556="zákl. přenesená",J556,0)</f>
        <v>0</v>
      </c>
      <c r="BH556" s="233">
        <f>IF(N556="sníž. přenesená",J556,0)</f>
        <v>0</v>
      </c>
      <c r="BI556" s="233">
        <f>IF(N556="nulová",J556,0)</f>
        <v>0</v>
      </c>
      <c r="BJ556" s="19" t="s">
        <v>81</v>
      </c>
      <c r="BK556" s="233">
        <f>ROUND(I556*H556,2)</f>
        <v>0</v>
      </c>
      <c r="BL556" s="19" t="s">
        <v>271</v>
      </c>
      <c r="BM556" s="232" t="s">
        <v>2760</v>
      </c>
    </row>
    <row r="557" s="2" customFormat="1">
      <c r="A557" s="41"/>
      <c r="B557" s="42"/>
      <c r="C557" s="43"/>
      <c r="D557" s="234" t="s">
        <v>161</v>
      </c>
      <c r="E557" s="43"/>
      <c r="F557" s="235" t="s">
        <v>1589</v>
      </c>
      <c r="G557" s="43"/>
      <c r="H557" s="43"/>
      <c r="I557" s="139"/>
      <c r="J557" s="43"/>
      <c r="K557" s="43"/>
      <c r="L557" s="47"/>
      <c r="M557" s="236"/>
      <c r="N557" s="237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19" t="s">
        <v>161</v>
      </c>
      <c r="AU557" s="19" t="s">
        <v>83</v>
      </c>
    </row>
    <row r="558" s="13" customFormat="1">
      <c r="A558" s="13"/>
      <c r="B558" s="238"/>
      <c r="C558" s="239"/>
      <c r="D558" s="234" t="s">
        <v>163</v>
      </c>
      <c r="E558" s="240" t="s">
        <v>21</v>
      </c>
      <c r="F558" s="241" t="s">
        <v>2761</v>
      </c>
      <c r="G558" s="239"/>
      <c r="H558" s="242">
        <v>0.23300000000000001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8" t="s">
        <v>163</v>
      </c>
      <c r="AU558" s="248" t="s">
        <v>83</v>
      </c>
      <c r="AV558" s="13" t="s">
        <v>83</v>
      </c>
      <c r="AW558" s="13" t="s">
        <v>35</v>
      </c>
      <c r="AX558" s="13" t="s">
        <v>73</v>
      </c>
      <c r="AY558" s="248" t="s">
        <v>151</v>
      </c>
    </row>
    <row r="559" s="14" customFormat="1">
      <c r="A559" s="14"/>
      <c r="B559" s="249"/>
      <c r="C559" s="250"/>
      <c r="D559" s="234" t="s">
        <v>163</v>
      </c>
      <c r="E559" s="251" t="s">
        <v>21</v>
      </c>
      <c r="F559" s="252" t="s">
        <v>177</v>
      </c>
      <c r="G559" s="250"/>
      <c r="H559" s="253">
        <v>0.23300000000000001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9" t="s">
        <v>163</v>
      </c>
      <c r="AU559" s="259" t="s">
        <v>83</v>
      </c>
      <c r="AV559" s="14" t="s">
        <v>159</v>
      </c>
      <c r="AW559" s="14" t="s">
        <v>35</v>
      </c>
      <c r="AX559" s="14" t="s">
        <v>81</v>
      </c>
      <c r="AY559" s="259" t="s">
        <v>151</v>
      </c>
    </row>
    <row r="560" s="2" customFormat="1" ht="21.75" customHeight="1">
      <c r="A560" s="41"/>
      <c r="B560" s="42"/>
      <c r="C560" s="221" t="s">
        <v>1691</v>
      </c>
      <c r="D560" s="221" t="s">
        <v>154</v>
      </c>
      <c r="E560" s="222" t="s">
        <v>885</v>
      </c>
      <c r="F560" s="223" t="s">
        <v>886</v>
      </c>
      <c r="G560" s="224" t="s">
        <v>180</v>
      </c>
      <c r="H560" s="225">
        <v>26.302</v>
      </c>
      <c r="I560" s="226"/>
      <c r="J560" s="227">
        <f>ROUND(I560*H560,2)</f>
        <v>0</v>
      </c>
      <c r="K560" s="223" t="s">
        <v>158</v>
      </c>
      <c r="L560" s="47"/>
      <c r="M560" s="228" t="s">
        <v>21</v>
      </c>
      <c r="N560" s="229" t="s">
        <v>44</v>
      </c>
      <c r="O560" s="87"/>
      <c r="P560" s="230">
        <f>O560*H560</f>
        <v>0</v>
      </c>
      <c r="Q560" s="230">
        <v>0</v>
      </c>
      <c r="R560" s="230">
        <f>Q560*H560</f>
        <v>0</v>
      </c>
      <c r="S560" s="230">
        <v>0.017999999999999999</v>
      </c>
      <c r="T560" s="231">
        <f>S560*H560</f>
        <v>0.47343599999999997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32" t="s">
        <v>271</v>
      </c>
      <c r="AT560" s="232" t="s">
        <v>154</v>
      </c>
      <c r="AU560" s="232" t="s">
        <v>83</v>
      </c>
      <c r="AY560" s="19" t="s">
        <v>151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19" t="s">
        <v>81</v>
      </c>
      <c r="BK560" s="233">
        <f>ROUND(I560*H560,2)</f>
        <v>0</v>
      </c>
      <c r="BL560" s="19" t="s">
        <v>271</v>
      </c>
      <c r="BM560" s="232" t="s">
        <v>2762</v>
      </c>
    </row>
    <row r="561" s="2" customFormat="1">
      <c r="A561" s="41"/>
      <c r="B561" s="42"/>
      <c r="C561" s="43"/>
      <c r="D561" s="234" t="s">
        <v>161</v>
      </c>
      <c r="E561" s="43"/>
      <c r="F561" s="235" t="s">
        <v>888</v>
      </c>
      <c r="G561" s="43"/>
      <c r="H561" s="43"/>
      <c r="I561" s="139"/>
      <c r="J561" s="43"/>
      <c r="K561" s="43"/>
      <c r="L561" s="47"/>
      <c r="M561" s="236"/>
      <c r="N561" s="237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19" t="s">
        <v>161</v>
      </c>
      <c r="AU561" s="19" t="s">
        <v>83</v>
      </c>
    </row>
    <row r="562" s="15" customFormat="1">
      <c r="A562" s="15"/>
      <c r="B562" s="260"/>
      <c r="C562" s="261"/>
      <c r="D562" s="234" t="s">
        <v>163</v>
      </c>
      <c r="E562" s="262" t="s">
        <v>21</v>
      </c>
      <c r="F562" s="263" t="s">
        <v>889</v>
      </c>
      <c r="G562" s="261"/>
      <c r="H562" s="262" t="s">
        <v>21</v>
      </c>
      <c r="I562" s="264"/>
      <c r="J562" s="261"/>
      <c r="K562" s="261"/>
      <c r="L562" s="265"/>
      <c r="M562" s="266"/>
      <c r="N562" s="267"/>
      <c r="O562" s="267"/>
      <c r="P562" s="267"/>
      <c r="Q562" s="267"/>
      <c r="R562" s="267"/>
      <c r="S562" s="267"/>
      <c r="T562" s="268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9" t="s">
        <v>163</v>
      </c>
      <c r="AU562" s="269" t="s">
        <v>83</v>
      </c>
      <c r="AV562" s="15" t="s">
        <v>81</v>
      </c>
      <c r="AW562" s="15" t="s">
        <v>35</v>
      </c>
      <c r="AX562" s="15" t="s">
        <v>73</v>
      </c>
      <c r="AY562" s="269" t="s">
        <v>151</v>
      </c>
    </row>
    <row r="563" s="13" customFormat="1">
      <c r="A563" s="13"/>
      <c r="B563" s="238"/>
      <c r="C563" s="239"/>
      <c r="D563" s="234" t="s">
        <v>163</v>
      </c>
      <c r="E563" s="240" t="s">
        <v>21</v>
      </c>
      <c r="F563" s="241" t="s">
        <v>2763</v>
      </c>
      <c r="G563" s="239"/>
      <c r="H563" s="242">
        <v>7.8600000000000003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8" t="s">
        <v>163</v>
      </c>
      <c r="AU563" s="248" t="s">
        <v>83</v>
      </c>
      <c r="AV563" s="13" t="s">
        <v>83</v>
      </c>
      <c r="AW563" s="13" t="s">
        <v>35</v>
      </c>
      <c r="AX563" s="13" t="s">
        <v>73</v>
      </c>
      <c r="AY563" s="248" t="s">
        <v>151</v>
      </c>
    </row>
    <row r="564" s="13" customFormat="1">
      <c r="A564" s="13"/>
      <c r="B564" s="238"/>
      <c r="C564" s="239"/>
      <c r="D564" s="234" t="s">
        <v>163</v>
      </c>
      <c r="E564" s="240" t="s">
        <v>21</v>
      </c>
      <c r="F564" s="241" t="s">
        <v>2764</v>
      </c>
      <c r="G564" s="239"/>
      <c r="H564" s="242">
        <v>2.8500000000000001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8" t="s">
        <v>163</v>
      </c>
      <c r="AU564" s="248" t="s">
        <v>83</v>
      </c>
      <c r="AV564" s="13" t="s">
        <v>83</v>
      </c>
      <c r="AW564" s="13" t="s">
        <v>35</v>
      </c>
      <c r="AX564" s="13" t="s">
        <v>73</v>
      </c>
      <c r="AY564" s="248" t="s">
        <v>151</v>
      </c>
    </row>
    <row r="565" s="13" customFormat="1">
      <c r="A565" s="13"/>
      <c r="B565" s="238"/>
      <c r="C565" s="239"/>
      <c r="D565" s="234" t="s">
        <v>163</v>
      </c>
      <c r="E565" s="240" t="s">
        <v>21</v>
      </c>
      <c r="F565" s="241" t="s">
        <v>2765</v>
      </c>
      <c r="G565" s="239"/>
      <c r="H565" s="242">
        <v>15.592000000000001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163</v>
      </c>
      <c r="AU565" s="248" t="s">
        <v>83</v>
      </c>
      <c r="AV565" s="13" t="s">
        <v>83</v>
      </c>
      <c r="AW565" s="13" t="s">
        <v>35</v>
      </c>
      <c r="AX565" s="13" t="s">
        <v>73</v>
      </c>
      <c r="AY565" s="248" t="s">
        <v>151</v>
      </c>
    </row>
    <row r="566" s="14" customFormat="1">
      <c r="A566" s="14"/>
      <c r="B566" s="249"/>
      <c r="C566" s="250"/>
      <c r="D566" s="234" t="s">
        <v>163</v>
      </c>
      <c r="E566" s="251" t="s">
        <v>21</v>
      </c>
      <c r="F566" s="252" t="s">
        <v>177</v>
      </c>
      <c r="G566" s="250"/>
      <c r="H566" s="253">
        <v>26.302</v>
      </c>
      <c r="I566" s="254"/>
      <c r="J566" s="250"/>
      <c r="K566" s="250"/>
      <c r="L566" s="255"/>
      <c r="M566" s="256"/>
      <c r="N566" s="257"/>
      <c r="O566" s="257"/>
      <c r="P566" s="257"/>
      <c r="Q566" s="257"/>
      <c r="R566" s="257"/>
      <c r="S566" s="257"/>
      <c r="T566" s="25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9" t="s">
        <v>163</v>
      </c>
      <c r="AU566" s="259" t="s">
        <v>83</v>
      </c>
      <c r="AV566" s="14" t="s">
        <v>159</v>
      </c>
      <c r="AW566" s="14" t="s">
        <v>35</v>
      </c>
      <c r="AX566" s="14" t="s">
        <v>81</v>
      </c>
      <c r="AY566" s="259" t="s">
        <v>151</v>
      </c>
    </row>
    <row r="567" s="2" customFormat="1" ht="33" customHeight="1">
      <c r="A567" s="41"/>
      <c r="B567" s="42"/>
      <c r="C567" s="221" t="s">
        <v>1694</v>
      </c>
      <c r="D567" s="221" t="s">
        <v>154</v>
      </c>
      <c r="E567" s="222" t="s">
        <v>2766</v>
      </c>
      <c r="F567" s="223" t="s">
        <v>2767</v>
      </c>
      <c r="G567" s="224" t="s">
        <v>180</v>
      </c>
      <c r="H567" s="225">
        <v>4.7060000000000004</v>
      </c>
      <c r="I567" s="226"/>
      <c r="J567" s="227">
        <f>ROUND(I567*H567,2)</f>
        <v>0</v>
      </c>
      <c r="K567" s="223" t="s">
        <v>21</v>
      </c>
      <c r="L567" s="47"/>
      <c r="M567" s="228" t="s">
        <v>21</v>
      </c>
      <c r="N567" s="229" t="s">
        <v>44</v>
      </c>
      <c r="O567" s="87"/>
      <c r="P567" s="230">
        <f>O567*H567</f>
        <v>0</v>
      </c>
      <c r="Q567" s="230">
        <v>0</v>
      </c>
      <c r="R567" s="230">
        <f>Q567*H567</f>
        <v>0</v>
      </c>
      <c r="S567" s="230">
        <v>0</v>
      </c>
      <c r="T567" s="231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32" t="s">
        <v>271</v>
      </c>
      <c r="AT567" s="232" t="s">
        <v>154</v>
      </c>
      <c r="AU567" s="232" t="s">
        <v>83</v>
      </c>
      <c r="AY567" s="19" t="s">
        <v>151</v>
      </c>
      <c r="BE567" s="233">
        <f>IF(N567="základní",J567,0)</f>
        <v>0</v>
      </c>
      <c r="BF567" s="233">
        <f>IF(N567="snížená",J567,0)</f>
        <v>0</v>
      </c>
      <c r="BG567" s="233">
        <f>IF(N567="zákl. přenesená",J567,0)</f>
        <v>0</v>
      </c>
      <c r="BH567" s="233">
        <f>IF(N567="sníž. přenesená",J567,0)</f>
        <v>0</v>
      </c>
      <c r="BI567" s="233">
        <f>IF(N567="nulová",J567,0)</f>
        <v>0</v>
      </c>
      <c r="BJ567" s="19" t="s">
        <v>81</v>
      </c>
      <c r="BK567" s="233">
        <f>ROUND(I567*H567,2)</f>
        <v>0</v>
      </c>
      <c r="BL567" s="19" t="s">
        <v>271</v>
      </c>
      <c r="BM567" s="232" t="s">
        <v>2768</v>
      </c>
    </row>
    <row r="568" s="2" customFormat="1">
      <c r="A568" s="41"/>
      <c r="B568" s="42"/>
      <c r="C568" s="43"/>
      <c r="D568" s="234" t="s">
        <v>161</v>
      </c>
      <c r="E568" s="43"/>
      <c r="F568" s="235" t="s">
        <v>2767</v>
      </c>
      <c r="G568" s="43"/>
      <c r="H568" s="43"/>
      <c r="I568" s="139"/>
      <c r="J568" s="43"/>
      <c r="K568" s="43"/>
      <c r="L568" s="47"/>
      <c r="M568" s="236"/>
      <c r="N568" s="237"/>
      <c r="O568" s="87"/>
      <c r="P568" s="87"/>
      <c r="Q568" s="87"/>
      <c r="R568" s="87"/>
      <c r="S568" s="87"/>
      <c r="T568" s="88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T568" s="19" t="s">
        <v>161</v>
      </c>
      <c r="AU568" s="19" t="s">
        <v>83</v>
      </c>
    </row>
    <row r="569" s="13" customFormat="1">
      <c r="A569" s="13"/>
      <c r="B569" s="238"/>
      <c r="C569" s="239"/>
      <c r="D569" s="234" t="s">
        <v>163</v>
      </c>
      <c r="E569" s="240" t="s">
        <v>21</v>
      </c>
      <c r="F569" s="241" t="s">
        <v>2769</v>
      </c>
      <c r="G569" s="239"/>
      <c r="H569" s="242">
        <v>4.7060000000000004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8" t="s">
        <v>163</v>
      </c>
      <c r="AU569" s="248" t="s">
        <v>83</v>
      </c>
      <c r="AV569" s="13" t="s">
        <v>83</v>
      </c>
      <c r="AW569" s="13" t="s">
        <v>35</v>
      </c>
      <c r="AX569" s="13" t="s">
        <v>81</v>
      </c>
      <c r="AY569" s="248" t="s">
        <v>151</v>
      </c>
    </row>
    <row r="570" s="2" customFormat="1" ht="16.5" customHeight="1">
      <c r="A570" s="41"/>
      <c r="B570" s="42"/>
      <c r="C570" s="221" t="s">
        <v>1698</v>
      </c>
      <c r="D570" s="221" t="s">
        <v>154</v>
      </c>
      <c r="E570" s="222" t="s">
        <v>578</v>
      </c>
      <c r="F570" s="223" t="s">
        <v>579</v>
      </c>
      <c r="G570" s="224" t="s">
        <v>180</v>
      </c>
      <c r="H570" s="225">
        <v>60.337000000000003</v>
      </c>
      <c r="I570" s="226"/>
      <c r="J570" s="227">
        <f>ROUND(I570*H570,2)</f>
        <v>0</v>
      </c>
      <c r="K570" s="223" t="s">
        <v>158</v>
      </c>
      <c r="L570" s="47"/>
      <c r="M570" s="228" t="s">
        <v>21</v>
      </c>
      <c r="N570" s="229" t="s">
        <v>44</v>
      </c>
      <c r="O570" s="87"/>
      <c r="P570" s="230">
        <f>O570*H570</f>
        <v>0</v>
      </c>
      <c r="Q570" s="230">
        <v>0</v>
      </c>
      <c r="R570" s="230">
        <f>Q570*H570</f>
        <v>0</v>
      </c>
      <c r="S570" s="230">
        <v>0</v>
      </c>
      <c r="T570" s="231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32" t="s">
        <v>271</v>
      </c>
      <c r="AT570" s="232" t="s">
        <v>154</v>
      </c>
      <c r="AU570" s="232" t="s">
        <v>83</v>
      </c>
      <c r="AY570" s="19" t="s">
        <v>151</v>
      </c>
      <c r="BE570" s="233">
        <f>IF(N570="základní",J570,0)</f>
        <v>0</v>
      </c>
      <c r="BF570" s="233">
        <f>IF(N570="snížená",J570,0)</f>
        <v>0</v>
      </c>
      <c r="BG570" s="233">
        <f>IF(N570="zákl. přenesená",J570,0)</f>
        <v>0</v>
      </c>
      <c r="BH570" s="233">
        <f>IF(N570="sníž. přenesená",J570,0)</f>
        <v>0</v>
      </c>
      <c r="BI570" s="233">
        <f>IF(N570="nulová",J570,0)</f>
        <v>0</v>
      </c>
      <c r="BJ570" s="19" t="s">
        <v>81</v>
      </c>
      <c r="BK570" s="233">
        <f>ROUND(I570*H570,2)</f>
        <v>0</v>
      </c>
      <c r="BL570" s="19" t="s">
        <v>271</v>
      </c>
      <c r="BM570" s="232" t="s">
        <v>2770</v>
      </c>
    </row>
    <row r="571" s="2" customFormat="1">
      <c r="A571" s="41"/>
      <c r="B571" s="42"/>
      <c r="C571" s="43"/>
      <c r="D571" s="234" t="s">
        <v>161</v>
      </c>
      <c r="E571" s="43"/>
      <c r="F571" s="235" t="s">
        <v>581</v>
      </c>
      <c r="G571" s="43"/>
      <c r="H571" s="43"/>
      <c r="I571" s="139"/>
      <c r="J571" s="43"/>
      <c r="K571" s="43"/>
      <c r="L571" s="47"/>
      <c r="M571" s="236"/>
      <c r="N571" s="237"/>
      <c r="O571" s="87"/>
      <c r="P571" s="87"/>
      <c r="Q571" s="87"/>
      <c r="R571" s="87"/>
      <c r="S571" s="87"/>
      <c r="T571" s="88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T571" s="19" t="s">
        <v>161</v>
      </c>
      <c r="AU571" s="19" t="s">
        <v>83</v>
      </c>
    </row>
    <row r="572" s="13" customFormat="1">
      <c r="A572" s="13"/>
      <c r="B572" s="238"/>
      <c r="C572" s="239"/>
      <c r="D572" s="234" t="s">
        <v>163</v>
      </c>
      <c r="E572" s="240" t="s">
        <v>21</v>
      </c>
      <c r="F572" s="241" t="s">
        <v>2771</v>
      </c>
      <c r="G572" s="239"/>
      <c r="H572" s="242">
        <v>1.125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8" t="s">
        <v>163</v>
      </c>
      <c r="AU572" s="248" t="s">
        <v>83</v>
      </c>
      <c r="AV572" s="13" t="s">
        <v>83</v>
      </c>
      <c r="AW572" s="13" t="s">
        <v>35</v>
      </c>
      <c r="AX572" s="13" t="s">
        <v>73</v>
      </c>
      <c r="AY572" s="248" t="s">
        <v>151</v>
      </c>
    </row>
    <row r="573" s="13" customFormat="1">
      <c r="A573" s="13"/>
      <c r="B573" s="238"/>
      <c r="C573" s="239"/>
      <c r="D573" s="234" t="s">
        <v>163</v>
      </c>
      <c r="E573" s="240" t="s">
        <v>21</v>
      </c>
      <c r="F573" s="241" t="s">
        <v>2772</v>
      </c>
      <c r="G573" s="239"/>
      <c r="H573" s="242">
        <v>2.2389999999999999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8" t="s">
        <v>163</v>
      </c>
      <c r="AU573" s="248" t="s">
        <v>83</v>
      </c>
      <c r="AV573" s="13" t="s">
        <v>83</v>
      </c>
      <c r="AW573" s="13" t="s">
        <v>35</v>
      </c>
      <c r="AX573" s="13" t="s">
        <v>73</v>
      </c>
      <c r="AY573" s="248" t="s">
        <v>151</v>
      </c>
    </row>
    <row r="574" s="13" customFormat="1">
      <c r="A574" s="13"/>
      <c r="B574" s="238"/>
      <c r="C574" s="239"/>
      <c r="D574" s="234" t="s">
        <v>163</v>
      </c>
      <c r="E574" s="240" t="s">
        <v>21</v>
      </c>
      <c r="F574" s="241" t="s">
        <v>2773</v>
      </c>
      <c r="G574" s="239"/>
      <c r="H574" s="242">
        <v>4.2919999999999998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8" t="s">
        <v>163</v>
      </c>
      <c r="AU574" s="248" t="s">
        <v>83</v>
      </c>
      <c r="AV574" s="13" t="s">
        <v>83</v>
      </c>
      <c r="AW574" s="13" t="s">
        <v>35</v>
      </c>
      <c r="AX574" s="13" t="s">
        <v>73</v>
      </c>
      <c r="AY574" s="248" t="s">
        <v>151</v>
      </c>
    </row>
    <row r="575" s="13" customFormat="1">
      <c r="A575" s="13"/>
      <c r="B575" s="238"/>
      <c r="C575" s="239"/>
      <c r="D575" s="234" t="s">
        <v>163</v>
      </c>
      <c r="E575" s="240" t="s">
        <v>21</v>
      </c>
      <c r="F575" s="241" t="s">
        <v>2774</v>
      </c>
      <c r="G575" s="239"/>
      <c r="H575" s="242">
        <v>3.3050000000000002</v>
      </c>
      <c r="I575" s="243"/>
      <c r="J575" s="239"/>
      <c r="K575" s="239"/>
      <c r="L575" s="244"/>
      <c r="M575" s="245"/>
      <c r="N575" s="246"/>
      <c r="O575" s="246"/>
      <c r="P575" s="246"/>
      <c r="Q575" s="246"/>
      <c r="R575" s="246"/>
      <c r="S575" s="246"/>
      <c r="T575" s="247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8" t="s">
        <v>163</v>
      </c>
      <c r="AU575" s="248" t="s">
        <v>83</v>
      </c>
      <c r="AV575" s="13" t="s">
        <v>83</v>
      </c>
      <c r="AW575" s="13" t="s">
        <v>35</v>
      </c>
      <c r="AX575" s="13" t="s">
        <v>73</v>
      </c>
      <c r="AY575" s="248" t="s">
        <v>151</v>
      </c>
    </row>
    <row r="576" s="13" customFormat="1">
      <c r="A576" s="13"/>
      <c r="B576" s="238"/>
      <c r="C576" s="239"/>
      <c r="D576" s="234" t="s">
        <v>163</v>
      </c>
      <c r="E576" s="240" t="s">
        <v>21</v>
      </c>
      <c r="F576" s="241" t="s">
        <v>2775</v>
      </c>
      <c r="G576" s="239"/>
      <c r="H576" s="242">
        <v>3.1160000000000001</v>
      </c>
      <c r="I576" s="243"/>
      <c r="J576" s="239"/>
      <c r="K576" s="239"/>
      <c r="L576" s="244"/>
      <c r="M576" s="245"/>
      <c r="N576" s="246"/>
      <c r="O576" s="246"/>
      <c r="P576" s="246"/>
      <c r="Q576" s="246"/>
      <c r="R576" s="246"/>
      <c r="S576" s="246"/>
      <c r="T576" s="247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8" t="s">
        <v>163</v>
      </c>
      <c r="AU576" s="248" t="s">
        <v>83</v>
      </c>
      <c r="AV576" s="13" t="s">
        <v>83</v>
      </c>
      <c r="AW576" s="13" t="s">
        <v>35</v>
      </c>
      <c r="AX576" s="13" t="s">
        <v>73</v>
      </c>
      <c r="AY576" s="248" t="s">
        <v>151</v>
      </c>
    </row>
    <row r="577" s="13" customFormat="1">
      <c r="A577" s="13"/>
      <c r="B577" s="238"/>
      <c r="C577" s="239"/>
      <c r="D577" s="234" t="s">
        <v>163</v>
      </c>
      <c r="E577" s="240" t="s">
        <v>21</v>
      </c>
      <c r="F577" s="241" t="s">
        <v>2776</v>
      </c>
      <c r="G577" s="239"/>
      <c r="H577" s="242">
        <v>1.845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163</v>
      </c>
      <c r="AU577" s="248" t="s">
        <v>83</v>
      </c>
      <c r="AV577" s="13" t="s">
        <v>83</v>
      </c>
      <c r="AW577" s="13" t="s">
        <v>35</v>
      </c>
      <c r="AX577" s="13" t="s">
        <v>73</v>
      </c>
      <c r="AY577" s="248" t="s">
        <v>151</v>
      </c>
    </row>
    <row r="578" s="13" customFormat="1">
      <c r="A578" s="13"/>
      <c r="B578" s="238"/>
      <c r="C578" s="239"/>
      <c r="D578" s="234" t="s">
        <v>163</v>
      </c>
      <c r="E578" s="240" t="s">
        <v>21</v>
      </c>
      <c r="F578" s="241" t="s">
        <v>2777</v>
      </c>
      <c r="G578" s="239"/>
      <c r="H578" s="242">
        <v>2.9630000000000001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8" t="s">
        <v>163</v>
      </c>
      <c r="AU578" s="248" t="s">
        <v>83</v>
      </c>
      <c r="AV578" s="13" t="s">
        <v>83</v>
      </c>
      <c r="AW578" s="13" t="s">
        <v>35</v>
      </c>
      <c r="AX578" s="13" t="s">
        <v>73</v>
      </c>
      <c r="AY578" s="248" t="s">
        <v>151</v>
      </c>
    </row>
    <row r="579" s="13" customFormat="1">
      <c r="A579" s="13"/>
      <c r="B579" s="238"/>
      <c r="C579" s="239"/>
      <c r="D579" s="234" t="s">
        <v>163</v>
      </c>
      <c r="E579" s="240" t="s">
        <v>21</v>
      </c>
      <c r="F579" s="241" t="s">
        <v>2778</v>
      </c>
      <c r="G579" s="239"/>
      <c r="H579" s="242">
        <v>1.3620000000000001</v>
      </c>
      <c r="I579" s="243"/>
      <c r="J579" s="239"/>
      <c r="K579" s="239"/>
      <c r="L579" s="244"/>
      <c r="M579" s="245"/>
      <c r="N579" s="246"/>
      <c r="O579" s="246"/>
      <c r="P579" s="246"/>
      <c r="Q579" s="246"/>
      <c r="R579" s="246"/>
      <c r="S579" s="246"/>
      <c r="T579" s="24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8" t="s">
        <v>163</v>
      </c>
      <c r="AU579" s="248" t="s">
        <v>83</v>
      </c>
      <c r="AV579" s="13" t="s">
        <v>83</v>
      </c>
      <c r="AW579" s="13" t="s">
        <v>35</v>
      </c>
      <c r="AX579" s="13" t="s">
        <v>73</v>
      </c>
      <c r="AY579" s="248" t="s">
        <v>151</v>
      </c>
    </row>
    <row r="580" s="13" customFormat="1">
      <c r="A580" s="13"/>
      <c r="B580" s="238"/>
      <c r="C580" s="239"/>
      <c r="D580" s="234" t="s">
        <v>163</v>
      </c>
      <c r="E580" s="240" t="s">
        <v>21</v>
      </c>
      <c r="F580" s="241" t="s">
        <v>2779</v>
      </c>
      <c r="G580" s="239"/>
      <c r="H580" s="242">
        <v>2.8500000000000001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163</v>
      </c>
      <c r="AU580" s="248" t="s">
        <v>83</v>
      </c>
      <c r="AV580" s="13" t="s">
        <v>83</v>
      </c>
      <c r="AW580" s="13" t="s">
        <v>35</v>
      </c>
      <c r="AX580" s="13" t="s">
        <v>73</v>
      </c>
      <c r="AY580" s="248" t="s">
        <v>151</v>
      </c>
    </row>
    <row r="581" s="13" customFormat="1">
      <c r="A581" s="13"/>
      <c r="B581" s="238"/>
      <c r="C581" s="239"/>
      <c r="D581" s="234" t="s">
        <v>163</v>
      </c>
      <c r="E581" s="240" t="s">
        <v>21</v>
      </c>
      <c r="F581" s="241" t="s">
        <v>2780</v>
      </c>
      <c r="G581" s="239"/>
      <c r="H581" s="242">
        <v>2.145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8" t="s">
        <v>163</v>
      </c>
      <c r="AU581" s="248" t="s">
        <v>83</v>
      </c>
      <c r="AV581" s="13" t="s">
        <v>83</v>
      </c>
      <c r="AW581" s="13" t="s">
        <v>35</v>
      </c>
      <c r="AX581" s="13" t="s">
        <v>73</v>
      </c>
      <c r="AY581" s="248" t="s">
        <v>151</v>
      </c>
    </row>
    <row r="582" s="13" customFormat="1">
      <c r="A582" s="13"/>
      <c r="B582" s="238"/>
      <c r="C582" s="239"/>
      <c r="D582" s="234" t="s">
        <v>163</v>
      </c>
      <c r="E582" s="240" t="s">
        <v>21</v>
      </c>
      <c r="F582" s="241" t="s">
        <v>2781</v>
      </c>
      <c r="G582" s="239"/>
      <c r="H582" s="242">
        <v>3.9529999999999998</v>
      </c>
      <c r="I582" s="243"/>
      <c r="J582" s="239"/>
      <c r="K582" s="239"/>
      <c r="L582" s="244"/>
      <c r="M582" s="245"/>
      <c r="N582" s="246"/>
      <c r="O582" s="246"/>
      <c r="P582" s="246"/>
      <c r="Q582" s="246"/>
      <c r="R582" s="246"/>
      <c r="S582" s="246"/>
      <c r="T582" s="24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8" t="s">
        <v>163</v>
      </c>
      <c r="AU582" s="248" t="s">
        <v>83</v>
      </c>
      <c r="AV582" s="13" t="s">
        <v>83</v>
      </c>
      <c r="AW582" s="13" t="s">
        <v>35</v>
      </c>
      <c r="AX582" s="13" t="s">
        <v>73</v>
      </c>
      <c r="AY582" s="248" t="s">
        <v>151</v>
      </c>
    </row>
    <row r="583" s="13" customFormat="1">
      <c r="A583" s="13"/>
      <c r="B583" s="238"/>
      <c r="C583" s="239"/>
      <c r="D583" s="234" t="s">
        <v>163</v>
      </c>
      <c r="E583" s="240" t="s">
        <v>21</v>
      </c>
      <c r="F583" s="241" t="s">
        <v>2782</v>
      </c>
      <c r="G583" s="239"/>
      <c r="H583" s="242">
        <v>3.456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8" t="s">
        <v>163</v>
      </c>
      <c r="AU583" s="248" t="s">
        <v>83</v>
      </c>
      <c r="AV583" s="13" t="s">
        <v>83</v>
      </c>
      <c r="AW583" s="13" t="s">
        <v>35</v>
      </c>
      <c r="AX583" s="13" t="s">
        <v>73</v>
      </c>
      <c r="AY583" s="248" t="s">
        <v>151</v>
      </c>
    </row>
    <row r="584" s="13" customFormat="1">
      <c r="A584" s="13"/>
      <c r="B584" s="238"/>
      <c r="C584" s="239"/>
      <c r="D584" s="234" t="s">
        <v>163</v>
      </c>
      <c r="E584" s="240" t="s">
        <v>21</v>
      </c>
      <c r="F584" s="241" t="s">
        <v>2783</v>
      </c>
      <c r="G584" s="239"/>
      <c r="H584" s="242">
        <v>1.913</v>
      </c>
      <c r="I584" s="243"/>
      <c r="J584" s="239"/>
      <c r="K584" s="239"/>
      <c r="L584" s="244"/>
      <c r="M584" s="245"/>
      <c r="N584" s="246"/>
      <c r="O584" s="246"/>
      <c r="P584" s="246"/>
      <c r="Q584" s="246"/>
      <c r="R584" s="246"/>
      <c r="S584" s="246"/>
      <c r="T584" s="24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8" t="s">
        <v>163</v>
      </c>
      <c r="AU584" s="248" t="s">
        <v>83</v>
      </c>
      <c r="AV584" s="13" t="s">
        <v>83</v>
      </c>
      <c r="AW584" s="13" t="s">
        <v>35</v>
      </c>
      <c r="AX584" s="13" t="s">
        <v>73</v>
      </c>
      <c r="AY584" s="248" t="s">
        <v>151</v>
      </c>
    </row>
    <row r="585" s="13" customFormat="1">
      <c r="A585" s="13"/>
      <c r="B585" s="238"/>
      <c r="C585" s="239"/>
      <c r="D585" s="234" t="s">
        <v>163</v>
      </c>
      <c r="E585" s="240" t="s">
        <v>21</v>
      </c>
      <c r="F585" s="241" t="s">
        <v>2784</v>
      </c>
      <c r="G585" s="239"/>
      <c r="H585" s="242">
        <v>2.6400000000000001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8" t="s">
        <v>163</v>
      </c>
      <c r="AU585" s="248" t="s">
        <v>83</v>
      </c>
      <c r="AV585" s="13" t="s">
        <v>83</v>
      </c>
      <c r="AW585" s="13" t="s">
        <v>35</v>
      </c>
      <c r="AX585" s="13" t="s">
        <v>73</v>
      </c>
      <c r="AY585" s="248" t="s">
        <v>151</v>
      </c>
    </row>
    <row r="586" s="13" customFormat="1">
      <c r="A586" s="13"/>
      <c r="B586" s="238"/>
      <c r="C586" s="239"/>
      <c r="D586" s="234" t="s">
        <v>163</v>
      </c>
      <c r="E586" s="240" t="s">
        <v>21</v>
      </c>
      <c r="F586" s="241" t="s">
        <v>2785</v>
      </c>
      <c r="G586" s="239"/>
      <c r="H586" s="242">
        <v>1.8220000000000001</v>
      </c>
      <c r="I586" s="243"/>
      <c r="J586" s="239"/>
      <c r="K586" s="239"/>
      <c r="L586" s="244"/>
      <c r="M586" s="245"/>
      <c r="N586" s="246"/>
      <c r="O586" s="246"/>
      <c r="P586" s="246"/>
      <c r="Q586" s="246"/>
      <c r="R586" s="246"/>
      <c r="S586" s="246"/>
      <c r="T586" s="247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8" t="s">
        <v>163</v>
      </c>
      <c r="AU586" s="248" t="s">
        <v>83</v>
      </c>
      <c r="AV586" s="13" t="s">
        <v>83</v>
      </c>
      <c r="AW586" s="13" t="s">
        <v>35</v>
      </c>
      <c r="AX586" s="13" t="s">
        <v>73</v>
      </c>
      <c r="AY586" s="248" t="s">
        <v>151</v>
      </c>
    </row>
    <row r="587" s="13" customFormat="1">
      <c r="A587" s="13"/>
      <c r="B587" s="238"/>
      <c r="C587" s="239"/>
      <c r="D587" s="234" t="s">
        <v>163</v>
      </c>
      <c r="E587" s="240" t="s">
        <v>21</v>
      </c>
      <c r="F587" s="241" t="s">
        <v>2786</v>
      </c>
      <c r="G587" s="239"/>
      <c r="H587" s="242">
        <v>2.7290000000000001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8" t="s">
        <v>163</v>
      </c>
      <c r="AU587" s="248" t="s">
        <v>83</v>
      </c>
      <c r="AV587" s="13" t="s">
        <v>83</v>
      </c>
      <c r="AW587" s="13" t="s">
        <v>35</v>
      </c>
      <c r="AX587" s="13" t="s">
        <v>73</v>
      </c>
      <c r="AY587" s="248" t="s">
        <v>151</v>
      </c>
    </row>
    <row r="588" s="13" customFormat="1">
      <c r="A588" s="13"/>
      <c r="B588" s="238"/>
      <c r="C588" s="239"/>
      <c r="D588" s="234" t="s">
        <v>163</v>
      </c>
      <c r="E588" s="240" t="s">
        <v>21</v>
      </c>
      <c r="F588" s="241" t="s">
        <v>2787</v>
      </c>
      <c r="G588" s="239"/>
      <c r="H588" s="242">
        <v>2.609</v>
      </c>
      <c r="I588" s="243"/>
      <c r="J588" s="239"/>
      <c r="K588" s="239"/>
      <c r="L588" s="244"/>
      <c r="M588" s="245"/>
      <c r="N588" s="246"/>
      <c r="O588" s="246"/>
      <c r="P588" s="246"/>
      <c r="Q588" s="246"/>
      <c r="R588" s="246"/>
      <c r="S588" s="246"/>
      <c r="T588" s="24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8" t="s">
        <v>163</v>
      </c>
      <c r="AU588" s="248" t="s">
        <v>83</v>
      </c>
      <c r="AV588" s="13" t="s">
        <v>83</v>
      </c>
      <c r="AW588" s="13" t="s">
        <v>35</v>
      </c>
      <c r="AX588" s="13" t="s">
        <v>73</v>
      </c>
      <c r="AY588" s="248" t="s">
        <v>151</v>
      </c>
    </row>
    <row r="589" s="13" customFormat="1">
      <c r="A589" s="13"/>
      <c r="B589" s="238"/>
      <c r="C589" s="239"/>
      <c r="D589" s="234" t="s">
        <v>163</v>
      </c>
      <c r="E589" s="240" t="s">
        <v>21</v>
      </c>
      <c r="F589" s="241" t="s">
        <v>2788</v>
      </c>
      <c r="G589" s="239"/>
      <c r="H589" s="242">
        <v>3.7149999999999999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8" t="s">
        <v>163</v>
      </c>
      <c r="AU589" s="248" t="s">
        <v>83</v>
      </c>
      <c r="AV589" s="13" t="s">
        <v>83</v>
      </c>
      <c r="AW589" s="13" t="s">
        <v>35</v>
      </c>
      <c r="AX589" s="13" t="s">
        <v>73</v>
      </c>
      <c r="AY589" s="248" t="s">
        <v>151</v>
      </c>
    </row>
    <row r="590" s="13" customFormat="1">
      <c r="A590" s="13"/>
      <c r="B590" s="238"/>
      <c r="C590" s="239"/>
      <c r="D590" s="234" t="s">
        <v>163</v>
      </c>
      <c r="E590" s="240" t="s">
        <v>21</v>
      </c>
      <c r="F590" s="241" t="s">
        <v>2789</v>
      </c>
      <c r="G590" s="239"/>
      <c r="H590" s="242">
        <v>2.6640000000000001</v>
      </c>
      <c r="I590" s="243"/>
      <c r="J590" s="239"/>
      <c r="K590" s="239"/>
      <c r="L590" s="244"/>
      <c r="M590" s="245"/>
      <c r="N590" s="246"/>
      <c r="O590" s="246"/>
      <c r="P590" s="246"/>
      <c r="Q590" s="246"/>
      <c r="R590" s="246"/>
      <c r="S590" s="246"/>
      <c r="T590" s="24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8" t="s">
        <v>163</v>
      </c>
      <c r="AU590" s="248" t="s">
        <v>83</v>
      </c>
      <c r="AV590" s="13" t="s">
        <v>83</v>
      </c>
      <c r="AW590" s="13" t="s">
        <v>35</v>
      </c>
      <c r="AX590" s="13" t="s">
        <v>73</v>
      </c>
      <c r="AY590" s="248" t="s">
        <v>151</v>
      </c>
    </row>
    <row r="591" s="13" customFormat="1">
      <c r="A591" s="13"/>
      <c r="B591" s="238"/>
      <c r="C591" s="239"/>
      <c r="D591" s="234" t="s">
        <v>163</v>
      </c>
      <c r="E591" s="240" t="s">
        <v>21</v>
      </c>
      <c r="F591" s="241" t="s">
        <v>2790</v>
      </c>
      <c r="G591" s="239"/>
      <c r="H591" s="242">
        <v>2.6640000000000001</v>
      </c>
      <c r="I591" s="243"/>
      <c r="J591" s="239"/>
      <c r="K591" s="239"/>
      <c r="L591" s="244"/>
      <c r="M591" s="245"/>
      <c r="N591" s="246"/>
      <c r="O591" s="246"/>
      <c r="P591" s="246"/>
      <c r="Q591" s="246"/>
      <c r="R591" s="246"/>
      <c r="S591" s="246"/>
      <c r="T591" s="247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8" t="s">
        <v>163</v>
      </c>
      <c r="AU591" s="248" t="s">
        <v>83</v>
      </c>
      <c r="AV591" s="13" t="s">
        <v>83</v>
      </c>
      <c r="AW591" s="13" t="s">
        <v>35</v>
      </c>
      <c r="AX591" s="13" t="s">
        <v>73</v>
      </c>
      <c r="AY591" s="248" t="s">
        <v>151</v>
      </c>
    </row>
    <row r="592" s="13" customFormat="1">
      <c r="A592" s="13"/>
      <c r="B592" s="238"/>
      <c r="C592" s="239"/>
      <c r="D592" s="234" t="s">
        <v>163</v>
      </c>
      <c r="E592" s="240" t="s">
        <v>21</v>
      </c>
      <c r="F592" s="241" t="s">
        <v>2791</v>
      </c>
      <c r="G592" s="239"/>
      <c r="H592" s="242">
        <v>2.3100000000000001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8" t="s">
        <v>163</v>
      </c>
      <c r="AU592" s="248" t="s">
        <v>83</v>
      </c>
      <c r="AV592" s="13" t="s">
        <v>83</v>
      </c>
      <c r="AW592" s="13" t="s">
        <v>35</v>
      </c>
      <c r="AX592" s="13" t="s">
        <v>73</v>
      </c>
      <c r="AY592" s="248" t="s">
        <v>151</v>
      </c>
    </row>
    <row r="593" s="13" customFormat="1">
      <c r="A593" s="13"/>
      <c r="B593" s="238"/>
      <c r="C593" s="239"/>
      <c r="D593" s="234" t="s">
        <v>163</v>
      </c>
      <c r="E593" s="240" t="s">
        <v>21</v>
      </c>
      <c r="F593" s="241" t="s">
        <v>2792</v>
      </c>
      <c r="G593" s="239"/>
      <c r="H593" s="242">
        <v>4.6200000000000001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163</v>
      </c>
      <c r="AU593" s="248" t="s">
        <v>83</v>
      </c>
      <c r="AV593" s="13" t="s">
        <v>83</v>
      </c>
      <c r="AW593" s="13" t="s">
        <v>35</v>
      </c>
      <c r="AX593" s="13" t="s">
        <v>73</v>
      </c>
      <c r="AY593" s="248" t="s">
        <v>151</v>
      </c>
    </row>
    <row r="594" s="14" customFormat="1">
      <c r="A594" s="14"/>
      <c r="B594" s="249"/>
      <c r="C594" s="250"/>
      <c r="D594" s="234" t="s">
        <v>163</v>
      </c>
      <c r="E594" s="251" t="s">
        <v>21</v>
      </c>
      <c r="F594" s="252" t="s">
        <v>177</v>
      </c>
      <c r="G594" s="250"/>
      <c r="H594" s="253">
        <v>60.33700000000001</v>
      </c>
      <c r="I594" s="254"/>
      <c r="J594" s="250"/>
      <c r="K594" s="250"/>
      <c r="L594" s="255"/>
      <c r="M594" s="256"/>
      <c r="N594" s="257"/>
      <c r="O594" s="257"/>
      <c r="P594" s="257"/>
      <c r="Q594" s="257"/>
      <c r="R594" s="257"/>
      <c r="S594" s="257"/>
      <c r="T594" s="25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9" t="s">
        <v>163</v>
      </c>
      <c r="AU594" s="259" t="s">
        <v>83</v>
      </c>
      <c r="AV594" s="14" t="s">
        <v>159</v>
      </c>
      <c r="AW594" s="14" t="s">
        <v>35</v>
      </c>
      <c r="AX594" s="14" t="s">
        <v>81</v>
      </c>
      <c r="AY594" s="259" t="s">
        <v>151</v>
      </c>
    </row>
    <row r="595" s="2" customFormat="1" ht="21.75" customHeight="1">
      <c r="A595" s="41"/>
      <c r="B595" s="42"/>
      <c r="C595" s="281" t="s">
        <v>1701</v>
      </c>
      <c r="D595" s="281" t="s">
        <v>407</v>
      </c>
      <c r="E595" s="282" t="s">
        <v>584</v>
      </c>
      <c r="F595" s="283" t="s">
        <v>585</v>
      </c>
      <c r="G595" s="284" t="s">
        <v>173</v>
      </c>
      <c r="H595" s="285">
        <v>2.085</v>
      </c>
      <c r="I595" s="286"/>
      <c r="J595" s="287">
        <f>ROUND(I595*H595,2)</f>
        <v>0</v>
      </c>
      <c r="K595" s="283" t="s">
        <v>158</v>
      </c>
      <c r="L595" s="288"/>
      <c r="M595" s="289" t="s">
        <v>21</v>
      </c>
      <c r="N595" s="290" t="s">
        <v>44</v>
      </c>
      <c r="O595" s="87"/>
      <c r="P595" s="230">
        <f>O595*H595</f>
        <v>0</v>
      </c>
      <c r="Q595" s="230">
        <v>0.55000000000000004</v>
      </c>
      <c r="R595" s="230">
        <f>Q595*H595</f>
        <v>1.1467500000000002</v>
      </c>
      <c r="S595" s="230">
        <v>0</v>
      </c>
      <c r="T595" s="231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32" t="s">
        <v>372</v>
      </c>
      <c r="AT595" s="232" t="s">
        <v>407</v>
      </c>
      <c r="AU595" s="232" t="s">
        <v>83</v>
      </c>
      <c r="AY595" s="19" t="s">
        <v>151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19" t="s">
        <v>81</v>
      </c>
      <c r="BK595" s="233">
        <f>ROUND(I595*H595,2)</f>
        <v>0</v>
      </c>
      <c r="BL595" s="19" t="s">
        <v>271</v>
      </c>
      <c r="BM595" s="232" t="s">
        <v>2793</v>
      </c>
    </row>
    <row r="596" s="2" customFormat="1">
      <c r="A596" s="41"/>
      <c r="B596" s="42"/>
      <c r="C596" s="43"/>
      <c r="D596" s="234" t="s">
        <v>161</v>
      </c>
      <c r="E596" s="43"/>
      <c r="F596" s="235" t="s">
        <v>585</v>
      </c>
      <c r="G596" s="43"/>
      <c r="H596" s="43"/>
      <c r="I596" s="139"/>
      <c r="J596" s="43"/>
      <c r="K596" s="43"/>
      <c r="L596" s="47"/>
      <c r="M596" s="236"/>
      <c r="N596" s="237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19" t="s">
        <v>161</v>
      </c>
      <c r="AU596" s="19" t="s">
        <v>83</v>
      </c>
    </row>
    <row r="597" s="13" customFormat="1">
      <c r="A597" s="13"/>
      <c r="B597" s="238"/>
      <c r="C597" s="239"/>
      <c r="D597" s="234" t="s">
        <v>163</v>
      </c>
      <c r="E597" s="240" t="s">
        <v>21</v>
      </c>
      <c r="F597" s="241" t="s">
        <v>2794</v>
      </c>
      <c r="G597" s="239"/>
      <c r="H597" s="242">
        <v>1.9310000000000001</v>
      </c>
      <c r="I597" s="243"/>
      <c r="J597" s="239"/>
      <c r="K597" s="239"/>
      <c r="L597" s="244"/>
      <c r="M597" s="245"/>
      <c r="N597" s="246"/>
      <c r="O597" s="246"/>
      <c r="P597" s="246"/>
      <c r="Q597" s="246"/>
      <c r="R597" s="246"/>
      <c r="S597" s="246"/>
      <c r="T597" s="247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8" t="s">
        <v>163</v>
      </c>
      <c r="AU597" s="248" t="s">
        <v>83</v>
      </c>
      <c r="AV597" s="13" t="s">
        <v>83</v>
      </c>
      <c r="AW597" s="13" t="s">
        <v>35</v>
      </c>
      <c r="AX597" s="13" t="s">
        <v>81</v>
      </c>
      <c r="AY597" s="248" t="s">
        <v>151</v>
      </c>
    </row>
    <row r="598" s="13" customFormat="1">
      <c r="A598" s="13"/>
      <c r="B598" s="238"/>
      <c r="C598" s="239"/>
      <c r="D598" s="234" t="s">
        <v>163</v>
      </c>
      <c r="E598" s="239"/>
      <c r="F598" s="241" t="s">
        <v>2795</v>
      </c>
      <c r="G598" s="239"/>
      <c r="H598" s="242">
        <v>2.085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8" t="s">
        <v>163</v>
      </c>
      <c r="AU598" s="248" t="s">
        <v>83</v>
      </c>
      <c r="AV598" s="13" t="s">
        <v>83</v>
      </c>
      <c r="AW598" s="13" t="s">
        <v>4</v>
      </c>
      <c r="AX598" s="13" t="s">
        <v>81</v>
      </c>
      <c r="AY598" s="248" t="s">
        <v>151</v>
      </c>
    </row>
    <row r="599" s="2" customFormat="1" ht="21.75" customHeight="1">
      <c r="A599" s="41"/>
      <c r="B599" s="42"/>
      <c r="C599" s="221" t="s">
        <v>1706</v>
      </c>
      <c r="D599" s="221" t="s">
        <v>154</v>
      </c>
      <c r="E599" s="222" t="s">
        <v>590</v>
      </c>
      <c r="F599" s="223" t="s">
        <v>591</v>
      </c>
      <c r="G599" s="224" t="s">
        <v>297</v>
      </c>
      <c r="H599" s="225">
        <v>163.61000000000001</v>
      </c>
      <c r="I599" s="226"/>
      <c r="J599" s="227">
        <f>ROUND(I599*H599,2)</f>
        <v>0</v>
      </c>
      <c r="K599" s="223" t="s">
        <v>21</v>
      </c>
      <c r="L599" s="47"/>
      <c r="M599" s="228" t="s">
        <v>21</v>
      </c>
      <c r="N599" s="229" t="s">
        <v>44</v>
      </c>
      <c r="O599" s="87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32" t="s">
        <v>271</v>
      </c>
      <c r="AT599" s="232" t="s">
        <v>154</v>
      </c>
      <c r="AU599" s="232" t="s">
        <v>83</v>
      </c>
      <c r="AY599" s="19" t="s">
        <v>151</v>
      </c>
      <c r="BE599" s="233">
        <f>IF(N599="základní",J599,0)</f>
        <v>0</v>
      </c>
      <c r="BF599" s="233">
        <f>IF(N599="snížená",J599,0)</f>
        <v>0</v>
      </c>
      <c r="BG599" s="233">
        <f>IF(N599="zákl. přenesená",J599,0)</f>
        <v>0</v>
      </c>
      <c r="BH599" s="233">
        <f>IF(N599="sníž. přenesená",J599,0)</f>
        <v>0</v>
      </c>
      <c r="BI599" s="233">
        <f>IF(N599="nulová",J599,0)</f>
        <v>0</v>
      </c>
      <c r="BJ599" s="19" t="s">
        <v>81</v>
      </c>
      <c r="BK599" s="233">
        <f>ROUND(I599*H599,2)</f>
        <v>0</v>
      </c>
      <c r="BL599" s="19" t="s">
        <v>271</v>
      </c>
      <c r="BM599" s="232" t="s">
        <v>2796</v>
      </c>
    </row>
    <row r="600" s="2" customFormat="1">
      <c r="A600" s="41"/>
      <c r="B600" s="42"/>
      <c r="C600" s="43"/>
      <c r="D600" s="234" t="s">
        <v>161</v>
      </c>
      <c r="E600" s="43"/>
      <c r="F600" s="235" t="s">
        <v>591</v>
      </c>
      <c r="G600" s="43"/>
      <c r="H600" s="43"/>
      <c r="I600" s="139"/>
      <c r="J600" s="43"/>
      <c r="K600" s="43"/>
      <c r="L600" s="47"/>
      <c r="M600" s="236"/>
      <c r="N600" s="237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19" t="s">
        <v>161</v>
      </c>
      <c r="AU600" s="19" t="s">
        <v>83</v>
      </c>
    </row>
    <row r="601" s="15" customFormat="1">
      <c r="A601" s="15"/>
      <c r="B601" s="260"/>
      <c r="C601" s="261"/>
      <c r="D601" s="234" t="s">
        <v>163</v>
      </c>
      <c r="E601" s="262" t="s">
        <v>21</v>
      </c>
      <c r="F601" s="263" t="s">
        <v>897</v>
      </c>
      <c r="G601" s="261"/>
      <c r="H601" s="262" t="s">
        <v>21</v>
      </c>
      <c r="I601" s="264"/>
      <c r="J601" s="261"/>
      <c r="K601" s="261"/>
      <c r="L601" s="265"/>
      <c r="M601" s="266"/>
      <c r="N601" s="267"/>
      <c r="O601" s="267"/>
      <c r="P601" s="267"/>
      <c r="Q601" s="267"/>
      <c r="R601" s="267"/>
      <c r="S601" s="267"/>
      <c r="T601" s="268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69" t="s">
        <v>163</v>
      </c>
      <c r="AU601" s="269" t="s">
        <v>83</v>
      </c>
      <c r="AV601" s="15" t="s">
        <v>81</v>
      </c>
      <c r="AW601" s="15" t="s">
        <v>35</v>
      </c>
      <c r="AX601" s="15" t="s">
        <v>73</v>
      </c>
      <c r="AY601" s="269" t="s">
        <v>151</v>
      </c>
    </row>
    <row r="602" s="13" customFormat="1">
      <c r="A602" s="13"/>
      <c r="B602" s="238"/>
      <c r="C602" s="239"/>
      <c r="D602" s="234" t="s">
        <v>163</v>
      </c>
      <c r="E602" s="240" t="s">
        <v>21</v>
      </c>
      <c r="F602" s="241" t="s">
        <v>2797</v>
      </c>
      <c r="G602" s="239"/>
      <c r="H602" s="242">
        <v>3.46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8" t="s">
        <v>163</v>
      </c>
      <c r="AU602" s="248" t="s">
        <v>83</v>
      </c>
      <c r="AV602" s="13" t="s">
        <v>83</v>
      </c>
      <c r="AW602" s="13" t="s">
        <v>35</v>
      </c>
      <c r="AX602" s="13" t="s">
        <v>73</v>
      </c>
      <c r="AY602" s="248" t="s">
        <v>151</v>
      </c>
    </row>
    <row r="603" s="13" customFormat="1">
      <c r="A603" s="13"/>
      <c r="B603" s="238"/>
      <c r="C603" s="239"/>
      <c r="D603" s="234" t="s">
        <v>163</v>
      </c>
      <c r="E603" s="240" t="s">
        <v>21</v>
      </c>
      <c r="F603" s="241" t="s">
        <v>2709</v>
      </c>
      <c r="G603" s="239"/>
      <c r="H603" s="242">
        <v>6.2199999999999998</v>
      </c>
      <c r="I603" s="243"/>
      <c r="J603" s="239"/>
      <c r="K603" s="239"/>
      <c r="L603" s="244"/>
      <c r="M603" s="245"/>
      <c r="N603" s="246"/>
      <c r="O603" s="246"/>
      <c r="P603" s="246"/>
      <c r="Q603" s="246"/>
      <c r="R603" s="246"/>
      <c r="S603" s="246"/>
      <c r="T603" s="247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8" t="s">
        <v>163</v>
      </c>
      <c r="AU603" s="248" t="s">
        <v>83</v>
      </c>
      <c r="AV603" s="13" t="s">
        <v>83</v>
      </c>
      <c r="AW603" s="13" t="s">
        <v>35</v>
      </c>
      <c r="AX603" s="13" t="s">
        <v>73</v>
      </c>
      <c r="AY603" s="248" t="s">
        <v>151</v>
      </c>
    </row>
    <row r="604" s="13" customFormat="1">
      <c r="A604" s="13"/>
      <c r="B604" s="238"/>
      <c r="C604" s="239"/>
      <c r="D604" s="234" t="s">
        <v>163</v>
      </c>
      <c r="E604" s="240" t="s">
        <v>21</v>
      </c>
      <c r="F604" s="241" t="s">
        <v>2798</v>
      </c>
      <c r="G604" s="239"/>
      <c r="H604" s="242">
        <v>3.0699999999999998</v>
      </c>
      <c r="I604" s="243"/>
      <c r="J604" s="239"/>
      <c r="K604" s="239"/>
      <c r="L604" s="244"/>
      <c r="M604" s="245"/>
      <c r="N604" s="246"/>
      <c r="O604" s="246"/>
      <c r="P604" s="246"/>
      <c r="Q604" s="246"/>
      <c r="R604" s="246"/>
      <c r="S604" s="246"/>
      <c r="T604" s="247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8" t="s">
        <v>163</v>
      </c>
      <c r="AU604" s="248" t="s">
        <v>83</v>
      </c>
      <c r="AV604" s="13" t="s">
        <v>83</v>
      </c>
      <c r="AW604" s="13" t="s">
        <v>35</v>
      </c>
      <c r="AX604" s="13" t="s">
        <v>73</v>
      </c>
      <c r="AY604" s="248" t="s">
        <v>151</v>
      </c>
    </row>
    <row r="605" s="13" customFormat="1">
      <c r="A605" s="13"/>
      <c r="B605" s="238"/>
      <c r="C605" s="239"/>
      <c r="D605" s="234" t="s">
        <v>163</v>
      </c>
      <c r="E605" s="240" t="s">
        <v>21</v>
      </c>
      <c r="F605" s="241" t="s">
        <v>2799</v>
      </c>
      <c r="G605" s="239"/>
      <c r="H605" s="242">
        <v>9.1750000000000007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163</v>
      </c>
      <c r="AU605" s="248" t="s">
        <v>83</v>
      </c>
      <c r="AV605" s="13" t="s">
        <v>83</v>
      </c>
      <c r="AW605" s="13" t="s">
        <v>35</v>
      </c>
      <c r="AX605" s="13" t="s">
        <v>73</v>
      </c>
      <c r="AY605" s="248" t="s">
        <v>151</v>
      </c>
    </row>
    <row r="606" s="13" customFormat="1">
      <c r="A606" s="13"/>
      <c r="B606" s="238"/>
      <c r="C606" s="239"/>
      <c r="D606" s="234" t="s">
        <v>163</v>
      </c>
      <c r="E606" s="240" t="s">
        <v>21</v>
      </c>
      <c r="F606" s="241" t="s">
        <v>2800</v>
      </c>
      <c r="G606" s="239"/>
      <c r="H606" s="242">
        <v>5.04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8" t="s">
        <v>163</v>
      </c>
      <c r="AU606" s="248" t="s">
        <v>83</v>
      </c>
      <c r="AV606" s="13" t="s">
        <v>83</v>
      </c>
      <c r="AW606" s="13" t="s">
        <v>35</v>
      </c>
      <c r="AX606" s="13" t="s">
        <v>73</v>
      </c>
      <c r="AY606" s="248" t="s">
        <v>151</v>
      </c>
    </row>
    <row r="607" s="13" customFormat="1">
      <c r="A607" s="13"/>
      <c r="B607" s="238"/>
      <c r="C607" s="239"/>
      <c r="D607" s="234" t="s">
        <v>163</v>
      </c>
      <c r="E607" s="240" t="s">
        <v>21</v>
      </c>
      <c r="F607" s="241" t="s">
        <v>2801</v>
      </c>
      <c r="G607" s="239"/>
      <c r="H607" s="242">
        <v>3.6299999999999999</v>
      </c>
      <c r="I607" s="243"/>
      <c r="J607" s="239"/>
      <c r="K607" s="239"/>
      <c r="L607" s="244"/>
      <c r="M607" s="245"/>
      <c r="N607" s="246"/>
      <c r="O607" s="246"/>
      <c r="P607" s="246"/>
      <c r="Q607" s="246"/>
      <c r="R607" s="246"/>
      <c r="S607" s="246"/>
      <c r="T607" s="24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8" t="s">
        <v>163</v>
      </c>
      <c r="AU607" s="248" t="s">
        <v>83</v>
      </c>
      <c r="AV607" s="13" t="s">
        <v>83</v>
      </c>
      <c r="AW607" s="13" t="s">
        <v>35</v>
      </c>
      <c r="AX607" s="13" t="s">
        <v>73</v>
      </c>
      <c r="AY607" s="248" t="s">
        <v>151</v>
      </c>
    </row>
    <row r="608" s="13" customFormat="1">
      <c r="A608" s="13"/>
      <c r="B608" s="238"/>
      <c r="C608" s="239"/>
      <c r="D608" s="234" t="s">
        <v>163</v>
      </c>
      <c r="E608" s="240" t="s">
        <v>21</v>
      </c>
      <c r="F608" s="241" t="s">
        <v>2802</v>
      </c>
      <c r="G608" s="239"/>
      <c r="H608" s="242">
        <v>5.7199999999999998</v>
      </c>
      <c r="I608" s="243"/>
      <c r="J608" s="239"/>
      <c r="K608" s="239"/>
      <c r="L608" s="244"/>
      <c r="M608" s="245"/>
      <c r="N608" s="246"/>
      <c r="O608" s="246"/>
      <c r="P608" s="246"/>
      <c r="Q608" s="246"/>
      <c r="R608" s="246"/>
      <c r="S608" s="246"/>
      <c r="T608" s="24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8" t="s">
        <v>163</v>
      </c>
      <c r="AU608" s="248" t="s">
        <v>83</v>
      </c>
      <c r="AV608" s="13" t="s">
        <v>83</v>
      </c>
      <c r="AW608" s="13" t="s">
        <v>35</v>
      </c>
      <c r="AX608" s="13" t="s">
        <v>73</v>
      </c>
      <c r="AY608" s="248" t="s">
        <v>151</v>
      </c>
    </row>
    <row r="609" s="13" customFormat="1">
      <c r="A609" s="13"/>
      <c r="B609" s="238"/>
      <c r="C609" s="239"/>
      <c r="D609" s="234" t="s">
        <v>163</v>
      </c>
      <c r="E609" s="240" t="s">
        <v>21</v>
      </c>
      <c r="F609" s="241" t="s">
        <v>2803</v>
      </c>
      <c r="G609" s="239"/>
      <c r="H609" s="242">
        <v>10.390000000000001</v>
      </c>
      <c r="I609" s="243"/>
      <c r="J609" s="239"/>
      <c r="K609" s="239"/>
      <c r="L609" s="244"/>
      <c r="M609" s="245"/>
      <c r="N609" s="246"/>
      <c r="O609" s="246"/>
      <c r="P609" s="246"/>
      <c r="Q609" s="246"/>
      <c r="R609" s="246"/>
      <c r="S609" s="246"/>
      <c r="T609" s="24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8" t="s">
        <v>163</v>
      </c>
      <c r="AU609" s="248" t="s">
        <v>83</v>
      </c>
      <c r="AV609" s="13" t="s">
        <v>83</v>
      </c>
      <c r="AW609" s="13" t="s">
        <v>35</v>
      </c>
      <c r="AX609" s="13" t="s">
        <v>73</v>
      </c>
      <c r="AY609" s="248" t="s">
        <v>151</v>
      </c>
    </row>
    <row r="610" s="13" customFormat="1">
      <c r="A610" s="13"/>
      <c r="B610" s="238"/>
      <c r="C610" s="239"/>
      <c r="D610" s="234" t="s">
        <v>163</v>
      </c>
      <c r="E610" s="240" t="s">
        <v>21</v>
      </c>
      <c r="F610" s="241" t="s">
        <v>2804</v>
      </c>
      <c r="G610" s="239"/>
      <c r="H610" s="242">
        <v>4.79</v>
      </c>
      <c r="I610" s="243"/>
      <c r="J610" s="239"/>
      <c r="K610" s="239"/>
      <c r="L610" s="244"/>
      <c r="M610" s="245"/>
      <c r="N610" s="246"/>
      <c r="O610" s="246"/>
      <c r="P610" s="246"/>
      <c r="Q610" s="246"/>
      <c r="R610" s="246"/>
      <c r="S610" s="246"/>
      <c r="T610" s="24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8" t="s">
        <v>163</v>
      </c>
      <c r="AU610" s="248" t="s">
        <v>83</v>
      </c>
      <c r="AV610" s="13" t="s">
        <v>83</v>
      </c>
      <c r="AW610" s="13" t="s">
        <v>35</v>
      </c>
      <c r="AX610" s="13" t="s">
        <v>73</v>
      </c>
      <c r="AY610" s="248" t="s">
        <v>151</v>
      </c>
    </row>
    <row r="611" s="13" customFormat="1">
      <c r="A611" s="13"/>
      <c r="B611" s="238"/>
      <c r="C611" s="239"/>
      <c r="D611" s="234" t="s">
        <v>163</v>
      </c>
      <c r="E611" s="240" t="s">
        <v>21</v>
      </c>
      <c r="F611" s="241" t="s">
        <v>2805</v>
      </c>
      <c r="G611" s="239"/>
      <c r="H611" s="242">
        <v>7.04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163</v>
      </c>
      <c r="AU611" s="248" t="s">
        <v>83</v>
      </c>
      <c r="AV611" s="13" t="s">
        <v>83</v>
      </c>
      <c r="AW611" s="13" t="s">
        <v>35</v>
      </c>
      <c r="AX611" s="13" t="s">
        <v>73</v>
      </c>
      <c r="AY611" s="248" t="s">
        <v>151</v>
      </c>
    </row>
    <row r="612" s="13" customFormat="1">
      <c r="A612" s="13"/>
      <c r="B612" s="238"/>
      <c r="C612" s="239"/>
      <c r="D612" s="234" t="s">
        <v>163</v>
      </c>
      <c r="E612" s="240" t="s">
        <v>21</v>
      </c>
      <c r="F612" s="241" t="s">
        <v>2806</v>
      </c>
      <c r="G612" s="239"/>
      <c r="H612" s="242">
        <v>5.0999999999999996</v>
      </c>
      <c r="I612" s="243"/>
      <c r="J612" s="239"/>
      <c r="K612" s="239"/>
      <c r="L612" s="244"/>
      <c r="M612" s="245"/>
      <c r="N612" s="246"/>
      <c r="O612" s="246"/>
      <c r="P612" s="246"/>
      <c r="Q612" s="246"/>
      <c r="R612" s="246"/>
      <c r="S612" s="246"/>
      <c r="T612" s="247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8" t="s">
        <v>163</v>
      </c>
      <c r="AU612" s="248" t="s">
        <v>83</v>
      </c>
      <c r="AV612" s="13" t="s">
        <v>83</v>
      </c>
      <c r="AW612" s="13" t="s">
        <v>35</v>
      </c>
      <c r="AX612" s="13" t="s">
        <v>73</v>
      </c>
      <c r="AY612" s="248" t="s">
        <v>151</v>
      </c>
    </row>
    <row r="613" s="13" customFormat="1">
      <c r="A613" s="13"/>
      <c r="B613" s="238"/>
      <c r="C613" s="239"/>
      <c r="D613" s="234" t="s">
        <v>163</v>
      </c>
      <c r="E613" s="240" t="s">
        <v>21</v>
      </c>
      <c r="F613" s="241" t="s">
        <v>2807</v>
      </c>
      <c r="G613" s="239"/>
      <c r="H613" s="242">
        <v>7.4199999999999999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8" t="s">
        <v>163</v>
      </c>
      <c r="AU613" s="248" t="s">
        <v>83</v>
      </c>
      <c r="AV613" s="13" t="s">
        <v>83</v>
      </c>
      <c r="AW613" s="13" t="s">
        <v>35</v>
      </c>
      <c r="AX613" s="13" t="s">
        <v>73</v>
      </c>
      <c r="AY613" s="248" t="s">
        <v>151</v>
      </c>
    </row>
    <row r="614" s="13" customFormat="1">
      <c r="A614" s="13"/>
      <c r="B614" s="238"/>
      <c r="C614" s="239"/>
      <c r="D614" s="234" t="s">
        <v>163</v>
      </c>
      <c r="E614" s="240" t="s">
        <v>21</v>
      </c>
      <c r="F614" s="241" t="s">
        <v>2808</v>
      </c>
      <c r="G614" s="239"/>
      <c r="H614" s="242">
        <v>7.0499999999999998</v>
      </c>
      <c r="I614" s="243"/>
      <c r="J614" s="239"/>
      <c r="K614" s="239"/>
      <c r="L614" s="244"/>
      <c r="M614" s="245"/>
      <c r="N614" s="246"/>
      <c r="O614" s="246"/>
      <c r="P614" s="246"/>
      <c r="Q614" s="246"/>
      <c r="R614" s="246"/>
      <c r="S614" s="246"/>
      <c r="T614" s="24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8" t="s">
        <v>163</v>
      </c>
      <c r="AU614" s="248" t="s">
        <v>83</v>
      </c>
      <c r="AV614" s="13" t="s">
        <v>83</v>
      </c>
      <c r="AW614" s="13" t="s">
        <v>35</v>
      </c>
      <c r="AX614" s="13" t="s">
        <v>73</v>
      </c>
      <c r="AY614" s="248" t="s">
        <v>151</v>
      </c>
    </row>
    <row r="615" s="13" customFormat="1">
      <c r="A615" s="13"/>
      <c r="B615" s="238"/>
      <c r="C615" s="239"/>
      <c r="D615" s="234" t="s">
        <v>163</v>
      </c>
      <c r="E615" s="240" t="s">
        <v>21</v>
      </c>
      <c r="F615" s="241" t="s">
        <v>2809</v>
      </c>
      <c r="G615" s="239"/>
      <c r="H615" s="242">
        <v>7.415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8" t="s">
        <v>163</v>
      </c>
      <c r="AU615" s="248" t="s">
        <v>83</v>
      </c>
      <c r="AV615" s="13" t="s">
        <v>83</v>
      </c>
      <c r="AW615" s="13" t="s">
        <v>35</v>
      </c>
      <c r="AX615" s="13" t="s">
        <v>73</v>
      </c>
      <c r="AY615" s="248" t="s">
        <v>151</v>
      </c>
    </row>
    <row r="616" s="13" customFormat="1">
      <c r="A616" s="13"/>
      <c r="B616" s="238"/>
      <c r="C616" s="239"/>
      <c r="D616" s="234" t="s">
        <v>163</v>
      </c>
      <c r="E616" s="240" t="s">
        <v>21</v>
      </c>
      <c r="F616" s="241" t="s">
        <v>2810</v>
      </c>
      <c r="G616" s="239"/>
      <c r="H616" s="242">
        <v>7.1500000000000004</v>
      </c>
      <c r="I616" s="243"/>
      <c r="J616" s="239"/>
      <c r="K616" s="239"/>
      <c r="L616" s="244"/>
      <c r="M616" s="245"/>
      <c r="N616" s="246"/>
      <c r="O616" s="246"/>
      <c r="P616" s="246"/>
      <c r="Q616" s="246"/>
      <c r="R616" s="246"/>
      <c r="S616" s="246"/>
      <c r="T616" s="247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8" t="s">
        <v>163</v>
      </c>
      <c r="AU616" s="248" t="s">
        <v>83</v>
      </c>
      <c r="AV616" s="13" t="s">
        <v>83</v>
      </c>
      <c r="AW616" s="13" t="s">
        <v>35</v>
      </c>
      <c r="AX616" s="13" t="s">
        <v>73</v>
      </c>
      <c r="AY616" s="248" t="s">
        <v>151</v>
      </c>
    </row>
    <row r="617" s="13" customFormat="1">
      <c r="A617" s="13"/>
      <c r="B617" s="238"/>
      <c r="C617" s="239"/>
      <c r="D617" s="234" t="s">
        <v>163</v>
      </c>
      <c r="E617" s="240" t="s">
        <v>21</v>
      </c>
      <c r="F617" s="241" t="s">
        <v>2811</v>
      </c>
      <c r="G617" s="239"/>
      <c r="H617" s="242">
        <v>6.1600000000000001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8" t="s">
        <v>163</v>
      </c>
      <c r="AU617" s="248" t="s">
        <v>83</v>
      </c>
      <c r="AV617" s="13" t="s">
        <v>83</v>
      </c>
      <c r="AW617" s="13" t="s">
        <v>35</v>
      </c>
      <c r="AX617" s="13" t="s">
        <v>73</v>
      </c>
      <c r="AY617" s="248" t="s">
        <v>151</v>
      </c>
    </row>
    <row r="618" s="16" customFormat="1">
      <c r="A618" s="16"/>
      <c r="B618" s="270"/>
      <c r="C618" s="271"/>
      <c r="D618" s="234" t="s">
        <v>163</v>
      </c>
      <c r="E618" s="272" t="s">
        <v>21</v>
      </c>
      <c r="F618" s="273" t="s">
        <v>250</v>
      </c>
      <c r="G618" s="271"/>
      <c r="H618" s="274">
        <v>98.829999999999998</v>
      </c>
      <c r="I618" s="275"/>
      <c r="J618" s="271"/>
      <c r="K618" s="271"/>
      <c r="L618" s="276"/>
      <c r="M618" s="277"/>
      <c r="N618" s="278"/>
      <c r="O618" s="278"/>
      <c r="P618" s="278"/>
      <c r="Q618" s="278"/>
      <c r="R618" s="278"/>
      <c r="S618" s="278"/>
      <c r="T618" s="279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T618" s="280" t="s">
        <v>163</v>
      </c>
      <c r="AU618" s="280" t="s">
        <v>83</v>
      </c>
      <c r="AV618" s="16" t="s">
        <v>152</v>
      </c>
      <c r="AW618" s="16" t="s">
        <v>35</v>
      </c>
      <c r="AX618" s="16" t="s">
        <v>73</v>
      </c>
      <c r="AY618" s="280" t="s">
        <v>151</v>
      </c>
    </row>
    <row r="619" s="15" customFormat="1">
      <c r="A619" s="15"/>
      <c r="B619" s="260"/>
      <c r="C619" s="261"/>
      <c r="D619" s="234" t="s">
        <v>163</v>
      </c>
      <c r="E619" s="262" t="s">
        <v>21</v>
      </c>
      <c r="F619" s="263" t="s">
        <v>599</v>
      </c>
      <c r="G619" s="261"/>
      <c r="H619" s="262" t="s">
        <v>21</v>
      </c>
      <c r="I619" s="264"/>
      <c r="J619" s="261"/>
      <c r="K619" s="261"/>
      <c r="L619" s="265"/>
      <c r="M619" s="266"/>
      <c r="N619" s="267"/>
      <c r="O619" s="267"/>
      <c r="P619" s="267"/>
      <c r="Q619" s="267"/>
      <c r="R619" s="267"/>
      <c r="S619" s="267"/>
      <c r="T619" s="268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9" t="s">
        <v>163</v>
      </c>
      <c r="AU619" s="269" t="s">
        <v>83</v>
      </c>
      <c r="AV619" s="15" t="s">
        <v>81</v>
      </c>
      <c r="AW619" s="15" t="s">
        <v>35</v>
      </c>
      <c r="AX619" s="15" t="s">
        <v>73</v>
      </c>
      <c r="AY619" s="269" t="s">
        <v>151</v>
      </c>
    </row>
    <row r="620" s="13" customFormat="1">
      <c r="A620" s="13"/>
      <c r="B620" s="238"/>
      <c r="C620" s="239"/>
      <c r="D620" s="234" t="s">
        <v>163</v>
      </c>
      <c r="E620" s="240" t="s">
        <v>21</v>
      </c>
      <c r="F620" s="241" t="s">
        <v>2812</v>
      </c>
      <c r="G620" s="239"/>
      <c r="H620" s="242">
        <v>12.119999999999999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8" t="s">
        <v>163</v>
      </c>
      <c r="AU620" s="248" t="s">
        <v>83</v>
      </c>
      <c r="AV620" s="13" t="s">
        <v>83</v>
      </c>
      <c r="AW620" s="13" t="s">
        <v>35</v>
      </c>
      <c r="AX620" s="13" t="s">
        <v>73</v>
      </c>
      <c r="AY620" s="248" t="s">
        <v>151</v>
      </c>
    </row>
    <row r="621" s="13" customFormat="1">
      <c r="A621" s="13"/>
      <c r="B621" s="238"/>
      <c r="C621" s="239"/>
      <c r="D621" s="234" t="s">
        <v>163</v>
      </c>
      <c r="E621" s="240" t="s">
        <v>21</v>
      </c>
      <c r="F621" s="241" t="s">
        <v>2799</v>
      </c>
      <c r="G621" s="239"/>
      <c r="H621" s="242">
        <v>9.1750000000000007</v>
      </c>
      <c r="I621" s="243"/>
      <c r="J621" s="239"/>
      <c r="K621" s="239"/>
      <c r="L621" s="244"/>
      <c r="M621" s="245"/>
      <c r="N621" s="246"/>
      <c r="O621" s="246"/>
      <c r="P621" s="246"/>
      <c r="Q621" s="246"/>
      <c r="R621" s="246"/>
      <c r="S621" s="246"/>
      <c r="T621" s="247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8" t="s">
        <v>163</v>
      </c>
      <c r="AU621" s="248" t="s">
        <v>83</v>
      </c>
      <c r="AV621" s="13" t="s">
        <v>83</v>
      </c>
      <c r="AW621" s="13" t="s">
        <v>35</v>
      </c>
      <c r="AX621" s="13" t="s">
        <v>73</v>
      </c>
      <c r="AY621" s="248" t="s">
        <v>151</v>
      </c>
    </row>
    <row r="622" s="13" customFormat="1">
      <c r="A622" s="13"/>
      <c r="B622" s="238"/>
      <c r="C622" s="239"/>
      <c r="D622" s="234" t="s">
        <v>163</v>
      </c>
      <c r="E622" s="240" t="s">
        <v>21</v>
      </c>
      <c r="F622" s="241" t="s">
        <v>2813</v>
      </c>
      <c r="G622" s="239"/>
      <c r="H622" s="242">
        <v>8.1549999999999994</v>
      </c>
      <c r="I622" s="243"/>
      <c r="J622" s="239"/>
      <c r="K622" s="239"/>
      <c r="L622" s="244"/>
      <c r="M622" s="245"/>
      <c r="N622" s="246"/>
      <c r="O622" s="246"/>
      <c r="P622" s="246"/>
      <c r="Q622" s="246"/>
      <c r="R622" s="246"/>
      <c r="S622" s="246"/>
      <c r="T622" s="24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8" t="s">
        <v>163</v>
      </c>
      <c r="AU622" s="248" t="s">
        <v>83</v>
      </c>
      <c r="AV622" s="13" t="s">
        <v>83</v>
      </c>
      <c r="AW622" s="13" t="s">
        <v>35</v>
      </c>
      <c r="AX622" s="13" t="s">
        <v>73</v>
      </c>
      <c r="AY622" s="248" t="s">
        <v>151</v>
      </c>
    </row>
    <row r="623" s="13" customFormat="1">
      <c r="A623" s="13"/>
      <c r="B623" s="238"/>
      <c r="C623" s="239"/>
      <c r="D623" s="234" t="s">
        <v>163</v>
      </c>
      <c r="E623" s="240" t="s">
        <v>21</v>
      </c>
      <c r="F623" s="241" t="s">
        <v>2814</v>
      </c>
      <c r="G623" s="239"/>
      <c r="H623" s="242">
        <v>7.9500000000000002</v>
      </c>
      <c r="I623" s="243"/>
      <c r="J623" s="239"/>
      <c r="K623" s="239"/>
      <c r="L623" s="244"/>
      <c r="M623" s="245"/>
      <c r="N623" s="246"/>
      <c r="O623" s="246"/>
      <c r="P623" s="246"/>
      <c r="Q623" s="246"/>
      <c r="R623" s="246"/>
      <c r="S623" s="246"/>
      <c r="T623" s="247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8" t="s">
        <v>163</v>
      </c>
      <c r="AU623" s="248" t="s">
        <v>83</v>
      </c>
      <c r="AV623" s="13" t="s">
        <v>83</v>
      </c>
      <c r="AW623" s="13" t="s">
        <v>35</v>
      </c>
      <c r="AX623" s="13" t="s">
        <v>73</v>
      </c>
      <c r="AY623" s="248" t="s">
        <v>151</v>
      </c>
    </row>
    <row r="624" s="13" customFormat="1">
      <c r="A624" s="13"/>
      <c r="B624" s="238"/>
      <c r="C624" s="239"/>
      <c r="D624" s="234" t="s">
        <v>163</v>
      </c>
      <c r="E624" s="240" t="s">
        <v>21</v>
      </c>
      <c r="F624" s="241" t="s">
        <v>2815</v>
      </c>
      <c r="G624" s="239"/>
      <c r="H624" s="242">
        <v>7.5999999999999996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8" t="s">
        <v>163</v>
      </c>
      <c r="AU624" s="248" t="s">
        <v>83</v>
      </c>
      <c r="AV624" s="13" t="s">
        <v>83</v>
      </c>
      <c r="AW624" s="13" t="s">
        <v>35</v>
      </c>
      <c r="AX624" s="13" t="s">
        <v>73</v>
      </c>
      <c r="AY624" s="248" t="s">
        <v>151</v>
      </c>
    </row>
    <row r="625" s="13" customFormat="1">
      <c r="A625" s="13"/>
      <c r="B625" s="238"/>
      <c r="C625" s="239"/>
      <c r="D625" s="234" t="s">
        <v>163</v>
      </c>
      <c r="E625" s="240" t="s">
        <v>21</v>
      </c>
      <c r="F625" s="241" t="s">
        <v>2816</v>
      </c>
      <c r="G625" s="239"/>
      <c r="H625" s="242">
        <v>9.7400000000000002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8" t="s">
        <v>163</v>
      </c>
      <c r="AU625" s="248" t="s">
        <v>83</v>
      </c>
      <c r="AV625" s="13" t="s">
        <v>83</v>
      </c>
      <c r="AW625" s="13" t="s">
        <v>35</v>
      </c>
      <c r="AX625" s="13" t="s">
        <v>73</v>
      </c>
      <c r="AY625" s="248" t="s">
        <v>151</v>
      </c>
    </row>
    <row r="626" s="13" customFormat="1">
      <c r="A626" s="13"/>
      <c r="B626" s="238"/>
      <c r="C626" s="239"/>
      <c r="D626" s="234" t="s">
        <v>163</v>
      </c>
      <c r="E626" s="240" t="s">
        <v>21</v>
      </c>
      <c r="F626" s="241" t="s">
        <v>2817</v>
      </c>
      <c r="G626" s="239"/>
      <c r="H626" s="242">
        <v>10.039999999999999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8" t="s">
        <v>163</v>
      </c>
      <c r="AU626" s="248" t="s">
        <v>83</v>
      </c>
      <c r="AV626" s="13" t="s">
        <v>83</v>
      </c>
      <c r="AW626" s="13" t="s">
        <v>35</v>
      </c>
      <c r="AX626" s="13" t="s">
        <v>73</v>
      </c>
      <c r="AY626" s="248" t="s">
        <v>151</v>
      </c>
    </row>
    <row r="627" s="16" customFormat="1">
      <c r="A627" s="16"/>
      <c r="B627" s="270"/>
      <c r="C627" s="271"/>
      <c r="D627" s="234" t="s">
        <v>163</v>
      </c>
      <c r="E627" s="272" t="s">
        <v>21</v>
      </c>
      <c r="F627" s="273" t="s">
        <v>250</v>
      </c>
      <c r="G627" s="271"/>
      <c r="H627" s="274">
        <v>64.780000000000001</v>
      </c>
      <c r="I627" s="275"/>
      <c r="J627" s="271"/>
      <c r="K627" s="271"/>
      <c r="L627" s="276"/>
      <c r="M627" s="277"/>
      <c r="N627" s="278"/>
      <c r="O627" s="278"/>
      <c r="P627" s="278"/>
      <c r="Q627" s="278"/>
      <c r="R627" s="278"/>
      <c r="S627" s="278"/>
      <c r="T627" s="279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80" t="s">
        <v>163</v>
      </c>
      <c r="AU627" s="280" t="s">
        <v>83</v>
      </c>
      <c r="AV627" s="16" t="s">
        <v>152</v>
      </c>
      <c r="AW627" s="16" t="s">
        <v>35</v>
      </c>
      <c r="AX627" s="16" t="s">
        <v>73</v>
      </c>
      <c r="AY627" s="280" t="s">
        <v>151</v>
      </c>
    </row>
    <row r="628" s="14" customFormat="1">
      <c r="A628" s="14"/>
      <c r="B628" s="249"/>
      <c r="C628" s="250"/>
      <c r="D628" s="234" t="s">
        <v>163</v>
      </c>
      <c r="E628" s="251" t="s">
        <v>21</v>
      </c>
      <c r="F628" s="252" t="s">
        <v>177</v>
      </c>
      <c r="G628" s="250"/>
      <c r="H628" s="253">
        <v>163.60999999999999</v>
      </c>
      <c r="I628" s="254"/>
      <c r="J628" s="250"/>
      <c r="K628" s="250"/>
      <c r="L628" s="255"/>
      <c r="M628" s="256"/>
      <c r="N628" s="257"/>
      <c r="O628" s="257"/>
      <c r="P628" s="257"/>
      <c r="Q628" s="257"/>
      <c r="R628" s="257"/>
      <c r="S628" s="257"/>
      <c r="T628" s="25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9" t="s">
        <v>163</v>
      </c>
      <c r="AU628" s="259" t="s">
        <v>83</v>
      </c>
      <c r="AV628" s="14" t="s">
        <v>159</v>
      </c>
      <c r="AW628" s="14" t="s">
        <v>35</v>
      </c>
      <c r="AX628" s="14" t="s">
        <v>81</v>
      </c>
      <c r="AY628" s="259" t="s">
        <v>151</v>
      </c>
    </row>
    <row r="629" s="2" customFormat="1" ht="16.5" customHeight="1">
      <c r="A629" s="41"/>
      <c r="B629" s="42"/>
      <c r="C629" s="281" t="s">
        <v>1713</v>
      </c>
      <c r="D629" s="281" t="s">
        <v>407</v>
      </c>
      <c r="E629" s="282" t="s">
        <v>596</v>
      </c>
      <c r="F629" s="283" t="s">
        <v>597</v>
      </c>
      <c r="G629" s="284" t="s">
        <v>173</v>
      </c>
      <c r="H629" s="285">
        <v>1.6930000000000001</v>
      </c>
      <c r="I629" s="286"/>
      <c r="J629" s="287">
        <f>ROUND(I629*H629,2)</f>
        <v>0</v>
      </c>
      <c r="K629" s="283" t="s">
        <v>158</v>
      </c>
      <c r="L629" s="288"/>
      <c r="M629" s="289" t="s">
        <v>21</v>
      </c>
      <c r="N629" s="290" t="s">
        <v>44</v>
      </c>
      <c r="O629" s="87"/>
      <c r="P629" s="230">
        <f>O629*H629</f>
        <v>0</v>
      </c>
      <c r="Q629" s="230">
        <v>0.55000000000000004</v>
      </c>
      <c r="R629" s="230">
        <f>Q629*H629</f>
        <v>0.93115000000000014</v>
      </c>
      <c r="S629" s="230">
        <v>0</v>
      </c>
      <c r="T629" s="231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32" t="s">
        <v>372</v>
      </c>
      <c r="AT629" s="232" t="s">
        <v>407</v>
      </c>
      <c r="AU629" s="232" t="s">
        <v>83</v>
      </c>
      <c r="AY629" s="19" t="s">
        <v>151</v>
      </c>
      <c r="BE629" s="233">
        <f>IF(N629="základní",J629,0)</f>
        <v>0</v>
      </c>
      <c r="BF629" s="233">
        <f>IF(N629="snížená",J629,0)</f>
        <v>0</v>
      </c>
      <c r="BG629" s="233">
        <f>IF(N629="zákl. přenesená",J629,0)</f>
        <v>0</v>
      </c>
      <c r="BH629" s="233">
        <f>IF(N629="sníž. přenesená",J629,0)</f>
        <v>0</v>
      </c>
      <c r="BI629" s="233">
        <f>IF(N629="nulová",J629,0)</f>
        <v>0</v>
      </c>
      <c r="BJ629" s="19" t="s">
        <v>81</v>
      </c>
      <c r="BK629" s="233">
        <f>ROUND(I629*H629,2)</f>
        <v>0</v>
      </c>
      <c r="BL629" s="19" t="s">
        <v>271</v>
      </c>
      <c r="BM629" s="232" t="s">
        <v>2818</v>
      </c>
    </row>
    <row r="630" s="2" customFormat="1">
      <c r="A630" s="41"/>
      <c r="B630" s="42"/>
      <c r="C630" s="43"/>
      <c r="D630" s="234" t="s">
        <v>161</v>
      </c>
      <c r="E630" s="43"/>
      <c r="F630" s="235" t="s">
        <v>597</v>
      </c>
      <c r="G630" s="43"/>
      <c r="H630" s="43"/>
      <c r="I630" s="139"/>
      <c r="J630" s="43"/>
      <c r="K630" s="43"/>
      <c r="L630" s="47"/>
      <c r="M630" s="236"/>
      <c r="N630" s="237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19" t="s">
        <v>161</v>
      </c>
      <c r="AU630" s="19" t="s">
        <v>83</v>
      </c>
    </row>
    <row r="631" s="15" customFormat="1">
      <c r="A631" s="15"/>
      <c r="B631" s="260"/>
      <c r="C631" s="261"/>
      <c r="D631" s="234" t="s">
        <v>163</v>
      </c>
      <c r="E631" s="262" t="s">
        <v>21</v>
      </c>
      <c r="F631" s="263" t="s">
        <v>900</v>
      </c>
      <c r="G631" s="261"/>
      <c r="H631" s="262" t="s">
        <v>21</v>
      </c>
      <c r="I631" s="264"/>
      <c r="J631" s="261"/>
      <c r="K631" s="261"/>
      <c r="L631" s="265"/>
      <c r="M631" s="266"/>
      <c r="N631" s="267"/>
      <c r="O631" s="267"/>
      <c r="P631" s="267"/>
      <c r="Q631" s="267"/>
      <c r="R631" s="267"/>
      <c r="S631" s="267"/>
      <c r="T631" s="268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9" t="s">
        <v>163</v>
      </c>
      <c r="AU631" s="269" t="s">
        <v>83</v>
      </c>
      <c r="AV631" s="15" t="s">
        <v>81</v>
      </c>
      <c r="AW631" s="15" t="s">
        <v>35</v>
      </c>
      <c r="AX631" s="15" t="s">
        <v>73</v>
      </c>
      <c r="AY631" s="269" t="s">
        <v>151</v>
      </c>
    </row>
    <row r="632" s="13" customFormat="1">
      <c r="A632" s="13"/>
      <c r="B632" s="238"/>
      <c r="C632" s="239"/>
      <c r="D632" s="234" t="s">
        <v>163</v>
      </c>
      <c r="E632" s="240" t="s">
        <v>21</v>
      </c>
      <c r="F632" s="241" t="s">
        <v>2819</v>
      </c>
      <c r="G632" s="239"/>
      <c r="H632" s="242">
        <v>0.79100000000000004</v>
      </c>
      <c r="I632" s="243"/>
      <c r="J632" s="239"/>
      <c r="K632" s="239"/>
      <c r="L632" s="244"/>
      <c r="M632" s="245"/>
      <c r="N632" s="246"/>
      <c r="O632" s="246"/>
      <c r="P632" s="246"/>
      <c r="Q632" s="246"/>
      <c r="R632" s="246"/>
      <c r="S632" s="246"/>
      <c r="T632" s="247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8" t="s">
        <v>163</v>
      </c>
      <c r="AU632" s="248" t="s">
        <v>83</v>
      </c>
      <c r="AV632" s="13" t="s">
        <v>83</v>
      </c>
      <c r="AW632" s="13" t="s">
        <v>35</v>
      </c>
      <c r="AX632" s="13" t="s">
        <v>73</v>
      </c>
      <c r="AY632" s="248" t="s">
        <v>151</v>
      </c>
    </row>
    <row r="633" s="15" customFormat="1">
      <c r="A633" s="15"/>
      <c r="B633" s="260"/>
      <c r="C633" s="261"/>
      <c r="D633" s="234" t="s">
        <v>163</v>
      </c>
      <c r="E633" s="262" t="s">
        <v>21</v>
      </c>
      <c r="F633" s="263" t="s">
        <v>599</v>
      </c>
      <c r="G633" s="261"/>
      <c r="H633" s="262" t="s">
        <v>21</v>
      </c>
      <c r="I633" s="264"/>
      <c r="J633" s="261"/>
      <c r="K633" s="261"/>
      <c r="L633" s="265"/>
      <c r="M633" s="266"/>
      <c r="N633" s="267"/>
      <c r="O633" s="267"/>
      <c r="P633" s="267"/>
      <c r="Q633" s="267"/>
      <c r="R633" s="267"/>
      <c r="S633" s="267"/>
      <c r="T633" s="268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9" t="s">
        <v>163</v>
      </c>
      <c r="AU633" s="269" t="s">
        <v>83</v>
      </c>
      <c r="AV633" s="15" t="s">
        <v>81</v>
      </c>
      <c r="AW633" s="15" t="s">
        <v>35</v>
      </c>
      <c r="AX633" s="15" t="s">
        <v>73</v>
      </c>
      <c r="AY633" s="269" t="s">
        <v>151</v>
      </c>
    </row>
    <row r="634" s="13" customFormat="1">
      <c r="A634" s="13"/>
      <c r="B634" s="238"/>
      <c r="C634" s="239"/>
      <c r="D634" s="234" t="s">
        <v>163</v>
      </c>
      <c r="E634" s="240" t="s">
        <v>21</v>
      </c>
      <c r="F634" s="241" t="s">
        <v>2820</v>
      </c>
      <c r="G634" s="239"/>
      <c r="H634" s="242">
        <v>0.77700000000000002</v>
      </c>
      <c r="I634" s="243"/>
      <c r="J634" s="239"/>
      <c r="K634" s="239"/>
      <c r="L634" s="244"/>
      <c r="M634" s="245"/>
      <c r="N634" s="246"/>
      <c r="O634" s="246"/>
      <c r="P634" s="246"/>
      <c r="Q634" s="246"/>
      <c r="R634" s="246"/>
      <c r="S634" s="246"/>
      <c r="T634" s="24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8" t="s">
        <v>163</v>
      </c>
      <c r="AU634" s="248" t="s">
        <v>83</v>
      </c>
      <c r="AV634" s="13" t="s">
        <v>83</v>
      </c>
      <c r="AW634" s="13" t="s">
        <v>35</v>
      </c>
      <c r="AX634" s="13" t="s">
        <v>73</v>
      </c>
      <c r="AY634" s="248" t="s">
        <v>151</v>
      </c>
    </row>
    <row r="635" s="14" customFormat="1">
      <c r="A635" s="14"/>
      <c r="B635" s="249"/>
      <c r="C635" s="250"/>
      <c r="D635" s="234" t="s">
        <v>163</v>
      </c>
      <c r="E635" s="251" t="s">
        <v>21</v>
      </c>
      <c r="F635" s="252" t="s">
        <v>177</v>
      </c>
      <c r="G635" s="250"/>
      <c r="H635" s="253">
        <v>1.5680000000000001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9" t="s">
        <v>163</v>
      </c>
      <c r="AU635" s="259" t="s">
        <v>83</v>
      </c>
      <c r="AV635" s="14" t="s">
        <v>159</v>
      </c>
      <c r="AW635" s="14" t="s">
        <v>35</v>
      </c>
      <c r="AX635" s="14" t="s">
        <v>81</v>
      </c>
      <c r="AY635" s="259" t="s">
        <v>151</v>
      </c>
    </row>
    <row r="636" s="13" customFormat="1">
      <c r="A636" s="13"/>
      <c r="B636" s="238"/>
      <c r="C636" s="239"/>
      <c r="D636" s="234" t="s">
        <v>163</v>
      </c>
      <c r="E636" s="239"/>
      <c r="F636" s="241" t="s">
        <v>2821</v>
      </c>
      <c r="G636" s="239"/>
      <c r="H636" s="242">
        <v>1.6930000000000001</v>
      </c>
      <c r="I636" s="243"/>
      <c r="J636" s="239"/>
      <c r="K636" s="239"/>
      <c r="L636" s="244"/>
      <c r="M636" s="245"/>
      <c r="N636" s="246"/>
      <c r="O636" s="246"/>
      <c r="P636" s="246"/>
      <c r="Q636" s="246"/>
      <c r="R636" s="246"/>
      <c r="S636" s="246"/>
      <c r="T636" s="247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8" t="s">
        <v>163</v>
      </c>
      <c r="AU636" s="248" t="s">
        <v>83</v>
      </c>
      <c r="AV636" s="13" t="s">
        <v>83</v>
      </c>
      <c r="AW636" s="13" t="s">
        <v>4</v>
      </c>
      <c r="AX636" s="13" t="s">
        <v>81</v>
      </c>
      <c r="AY636" s="248" t="s">
        <v>151</v>
      </c>
    </row>
    <row r="637" s="2" customFormat="1" ht="21.75" customHeight="1">
      <c r="A637" s="41"/>
      <c r="B637" s="42"/>
      <c r="C637" s="281" t="s">
        <v>1715</v>
      </c>
      <c r="D637" s="281" t="s">
        <v>407</v>
      </c>
      <c r="E637" s="282" t="s">
        <v>2050</v>
      </c>
      <c r="F637" s="283" t="s">
        <v>2051</v>
      </c>
      <c r="G637" s="284" t="s">
        <v>157</v>
      </c>
      <c r="H637" s="285">
        <v>2</v>
      </c>
      <c r="I637" s="286"/>
      <c r="J637" s="287">
        <f>ROUND(I637*H637,2)</f>
        <v>0</v>
      </c>
      <c r="K637" s="283" t="s">
        <v>21</v>
      </c>
      <c r="L637" s="288"/>
      <c r="M637" s="289" t="s">
        <v>21</v>
      </c>
      <c r="N637" s="290" t="s">
        <v>44</v>
      </c>
      <c r="O637" s="87"/>
      <c r="P637" s="230">
        <f>O637*H637</f>
        <v>0</v>
      </c>
      <c r="Q637" s="230">
        <v>0.00019000000000000001</v>
      </c>
      <c r="R637" s="230">
        <f>Q637*H637</f>
        <v>0.00038000000000000002</v>
      </c>
      <c r="S637" s="230">
        <v>0</v>
      </c>
      <c r="T637" s="231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32" t="s">
        <v>372</v>
      </c>
      <c r="AT637" s="232" t="s">
        <v>407</v>
      </c>
      <c r="AU637" s="232" t="s">
        <v>83</v>
      </c>
      <c r="AY637" s="19" t="s">
        <v>151</v>
      </c>
      <c r="BE637" s="233">
        <f>IF(N637="základní",J637,0)</f>
        <v>0</v>
      </c>
      <c r="BF637" s="233">
        <f>IF(N637="snížená",J637,0)</f>
        <v>0</v>
      </c>
      <c r="BG637" s="233">
        <f>IF(N637="zákl. přenesená",J637,0)</f>
        <v>0</v>
      </c>
      <c r="BH637" s="233">
        <f>IF(N637="sníž. přenesená",J637,0)</f>
        <v>0</v>
      </c>
      <c r="BI637" s="233">
        <f>IF(N637="nulová",J637,0)</f>
        <v>0</v>
      </c>
      <c r="BJ637" s="19" t="s">
        <v>81</v>
      </c>
      <c r="BK637" s="233">
        <f>ROUND(I637*H637,2)</f>
        <v>0</v>
      </c>
      <c r="BL637" s="19" t="s">
        <v>271</v>
      </c>
      <c r="BM637" s="232" t="s">
        <v>2822</v>
      </c>
    </row>
    <row r="638" s="2" customFormat="1">
      <c r="A638" s="41"/>
      <c r="B638" s="42"/>
      <c r="C638" s="43"/>
      <c r="D638" s="234" t="s">
        <v>161</v>
      </c>
      <c r="E638" s="43"/>
      <c r="F638" s="235" t="s">
        <v>2051</v>
      </c>
      <c r="G638" s="43"/>
      <c r="H638" s="43"/>
      <c r="I638" s="139"/>
      <c r="J638" s="43"/>
      <c r="K638" s="43"/>
      <c r="L638" s="47"/>
      <c r="M638" s="236"/>
      <c r="N638" s="237"/>
      <c r="O638" s="87"/>
      <c r="P638" s="87"/>
      <c r="Q638" s="87"/>
      <c r="R638" s="87"/>
      <c r="S638" s="87"/>
      <c r="T638" s="88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T638" s="19" t="s">
        <v>161</v>
      </c>
      <c r="AU638" s="19" t="s">
        <v>83</v>
      </c>
    </row>
    <row r="639" s="2" customFormat="1" ht="21.75" customHeight="1">
      <c r="A639" s="41"/>
      <c r="B639" s="42"/>
      <c r="C639" s="221" t="s">
        <v>1719</v>
      </c>
      <c r="D639" s="221" t="s">
        <v>154</v>
      </c>
      <c r="E639" s="222" t="s">
        <v>2823</v>
      </c>
      <c r="F639" s="223" t="s">
        <v>2824</v>
      </c>
      <c r="G639" s="224" t="s">
        <v>297</v>
      </c>
      <c r="H639" s="225">
        <v>10.619999999999999</v>
      </c>
      <c r="I639" s="226"/>
      <c r="J639" s="227">
        <f>ROUND(I639*H639,2)</f>
        <v>0</v>
      </c>
      <c r="K639" s="223" t="s">
        <v>21</v>
      </c>
      <c r="L639" s="47"/>
      <c r="M639" s="228" t="s">
        <v>21</v>
      </c>
      <c r="N639" s="229" t="s">
        <v>44</v>
      </c>
      <c r="O639" s="87"/>
      <c r="P639" s="230">
        <f>O639*H639</f>
        <v>0</v>
      </c>
      <c r="Q639" s="230">
        <v>0</v>
      </c>
      <c r="R639" s="230">
        <f>Q639*H639</f>
        <v>0</v>
      </c>
      <c r="S639" s="230">
        <v>0</v>
      </c>
      <c r="T639" s="231">
        <f>S639*H639</f>
        <v>0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32" t="s">
        <v>271</v>
      </c>
      <c r="AT639" s="232" t="s">
        <v>154</v>
      </c>
      <c r="AU639" s="232" t="s">
        <v>83</v>
      </c>
      <c r="AY639" s="19" t="s">
        <v>151</v>
      </c>
      <c r="BE639" s="233">
        <f>IF(N639="základní",J639,0)</f>
        <v>0</v>
      </c>
      <c r="BF639" s="233">
        <f>IF(N639="snížená",J639,0)</f>
        <v>0</v>
      </c>
      <c r="BG639" s="233">
        <f>IF(N639="zákl. přenesená",J639,0)</f>
        <v>0</v>
      </c>
      <c r="BH639" s="233">
        <f>IF(N639="sníž. přenesená",J639,0)</f>
        <v>0</v>
      </c>
      <c r="BI639" s="233">
        <f>IF(N639="nulová",J639,0)</f>
        <v>0</v>
      </c>
      <c r="BJ639" s="19" t="s">
        <v>81</v>
      </c>
      <c r="BK639" s="233">
        <f>ROUND(I639*H639,2)</f>
        <v>0</v>
      </c>
      <c r="BL639" s="19" t="s">
        <v>271</v>
      </c>
      <c r="BM639" s="232" t="s">
        <v>2825</v>
      </c>
    </row>
    <row r="640" s="2" customFormat="1">
      <c r="A640" s="41"/>
      <c r="B640" s="42"/>
      <c r="C640" s="43"/>
      <c r="D640" s="234" t="s">
        <v>161</v>
      </c>
      <c r="E640" s="43"/>
      <c r="F640" s="235" t="s">
        <v>2824</v>
      </c>
      <c r="G640" s="43"/>
      <c r="H640" s="43"/>
      <c r="I640" s="139"/>
      <c r="J640" s="43"/>
      <c r="K640" s="43"/>
      <c r="L640" s="47"/>
      <c r="M640" s="236"/>
      <c r="N640" s="237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19" t="s">
        <v>161</v>
      </c>
      <c r="AU640" s="19" t="s">
        <v>83</v>
      </c>
    </row>
    <row r="641" s="15" customFormat="1">
      <c r="A641" s="15"/>
      <c r="B641" s="260"/>
      <c r="C641" s="261"/>
      <c r="D641" s="234" t="s">
        <v>163</v>
      </c>
      <c r="E641" s="262" t="s">
        <v>21</v>
      </c>
      <c r="F641" s="263" t="s">
        <v>2826</v>
      </c>
      <c r="G641" s="261"/>
      <c r="H641" s="262" t="s">
        <v>21</v>
      </c>
      <c r="I641" s="264"/>
      <c r="J641" s="261"/>
      <c r="K641" s="261"/>
      <c r="L641" s="265"/>
      <c r="M641" s="266"/>
      <c r="N641" s="267"/>
      <c r="O641" s="267"/>
      <c r="P641" s="267"/>
      <c r="Q641" s="267"/>
      <c r="R641" s="267"/>
      <c r="S641" s="267"/>
      <c r="T641" s="268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9" t="s">
        <v>163</v>
      </c>
      <c r="AU641" s="269" t="s">
        <v>83</v>
      </c>
      <c r="AV641" s="15" t="s">
        <v>81</v>
      </c>
      <c r="AW641" s="15" t="s">
        <v>35</v>
      </c>
      <c r="AX641" s="15" t="s">
        <v>73</v>
      </c>
      <c r="AY641" s="269" t="s">
        <v>151</v>
      </c>
    </row>
    <row r="642" s="13" customFormat="1">
      <c r="A642" s="13"/>
      <c r="B642" s="238"/>
      <c r="C642" s="239"/>
      <c r="D642" s="234" t="s">
        <v>163</v>
      </c>
      <c r="E642" s="240" t="s">
        <v>21</v>
      </c>
      <c r="F642" s="241" t="s">
        <v>2827</v>
      </c>
      <c r="G642" s="239"/>
      <c r="H642" s="242">
        <v>10.619999999999999</v>
      </c>
      <c r="I642" s="243"/>
      <c r="J642" s="239"/>
      <c r="K642" s="239"/>
      <c r="L642" s="244"/>
      <c r="M642" s="245"/>
      <c r="N642" s="246"/>
      <c r="O642" s="246"/>
      <c r="P642" s="246"/>
      <c r="Q642" s="246"/>
      <c r="R642" s="246"/>
      <c r="S642" s="246"/>
      <c r="T642" s="247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8" t="s">
        <v>163</v>
      </c>
      <c r="AU642" s="248" t="s">
        <v>83</v>
      </c>
      <c r="AV642" s="13" t="s">
        <v>83</v>
      </c>
      <c r="AW642" s="13" t="s">
        <v>35</v>
      </c>
      <c r="AX642" s="13" t="s">
        <v>81</v>
      </c>
      <c r="AY642" s="248" t="s">
        <v>151</v>
      </c>
    </row>
    <row r="643" s="2" customFormat="1" ht="16.5" customHeight="1">
      <c r="A643" s="41"/>
      <c r="B643" s="42"/>
      <c r="C643" s="281" t="s">
        <v>1726</v>
      </c>
      <c r="D643" s="281" t="s">
        <v>407</v>
      </c>
      <c r="E643" s="282" t="s">
        <v>2828</v>
      </c>
      <c r="F643" s="283" t="s">
        <v>2829</v>
      </c>
      <c r="G643" s="284" t="s">
        <v>173</v>
      </c>
      <c r="H643" s="285">
        <v>0.161</v>
      </c>
      <c r="I643" s="286"/>
      <c r="J643" s="287">
        <f>ROUND(I643*H643,2)</f>
        <v>0</v>
      </c>
      <c r="K643" s="283" t="s">
        <v>158</v>
      </c>
      <c r="L643" s="288"/>
      <c r="M643" s="289" t="s">
        <v>21</v>
      </c>
      <c r="N643" s="290" t="s">
        <v>44</v>
      </c>
      <c r="O643" s="87"/>
      <c r="P643" s="230">
        <f>O643*H643</f>
        <v>0</v>
      </c>
      <c r="Q643" s="230">
        <v>0.55000000000000004</v>
      </c>
      <c r="R643" s="230">
        <f>Q643*H643</f>
        <v>0.088550000000000004</v>
      </c>
      <c r="S643" s="230">
        <v>0</v>
      </c>
      <c r="T643" s="231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32" t="s">
        <v>372</v>
      </c>
      <c r="AT643" s="232" t="s">
        <v>407</v>
      </c>
      <c r="AU643" s="232" t="s">
        <v>83</v>
      </c>
      <c r="AY643" s="19" t="s">
        <v>151</v>
      </c>
      <c r="BE643" s="233">
        <f>IF(N643="základní",J643,0)</f>
        <v>0</v>
      </c>
      <c r="BF643" s="233">
        <f>IF(N643="snížená",J643,0)</f>
        <v>0</v>
      </c>
      <c r="BG643" s="233">
        <f>IF(N643="zákl. přenesená",J643,0)</f>
        <v>0</v>
      </c>
      <c r="BH643" s="233">
        <f>IF(N643="sníž. přenesená",J643,0)</f>
        <v>0</v>
      </c>
      <c r="BI643" s="233">
        <f>IF(N643="nulová",J643,0)</f>
        <v>0</v>
      </c>
      <c r="BJ643" s="19" t="s">
        <v>81</v>
      </c>
      <c r="BK643" s="233">
        <f>ROUND(I643*H643,2)</f>
        <v>0</v>
      </c>
      <c r="BL643" s="19" t="s">
        <v>271</v>
      </c>
      <c r="BM643" s="232" t="s">
        <v>2830</v>
      </c>
    </row>
    <row r="644" s="2" customFormat="1">
      <c r="A644" s="41"/>
      <c r="B644" s="42"/>
      <c r="C644" s="43"/>
      <c r="D644" s="234" t="s">
        <v>161</v>
      </c>
      <c r="E644" s="43"/>
      <c r="F644" s="235" t="s">
        <v>2829</v>
      </c>
      <c r="G644" s="43"/>
      <c r="H644" s="43"/>
      <c r="I644" s="139"/>
      <c r="J644" s="43"/>
      <c r="K644" s="43"/>
      <c r="L644" s="47"/>
      <c r="M644" s="236"/>
      <c r="N644" s="237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19" t="s">
        <v>161</v>
      </c>
      <c r="AU644" s="19" t="s">
        <v>83</v>
      </c>
    </row>
    <row r="645" s="15" customFormat="1">
      <c r="A645" s="15"/>
      <c r="B645" s="260"/>
      <c r="C645" s="261"/>
      <c r="D645" s="234" t="s">
        <v>163</v>
      </c>
      <c r="E645" s="262" t="s">
        <v>21</v>
      </c>
      <c r="F645" s="263" t="s">
        <v>2831</v>
      </c>
      <c r="G645" s="261"/>
      <c r="H645" s="262" t="s">
        <v>21</v>
      </c>
      <c r="I645" s="264"/>
      <c r="J645" s="261"/>
      <c r="K645" s="261"/>
      <c r="L645" s="265"/>
      <c r="M645" s="266"/>
      <c r="N645" s="267"/>
      <c r="O645" s="267"/>
      <c r="P645" s="267"/>
      <c r="Q645" s="267"/>
      <c r="R645" s="267"/>
      <c r="S645" s="267"/>
      <c r="T645" s="268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69" t="s">
        <v>163</v>
      </c>
      <c r="AU645" s="269" t="s">
        <v>83</v>
      </c>
      <c r="AV645" s="15" t="s">
        <v>81</v>
      </c>
      <c r="AW645" s="15" t="s">
        <v>35</v>
      </c>
      <c r="AX645" s="15" t="s">
        <v>73</v>
      </c>
      <c r="AY645" s="269" t="s">
        <v>151</v>
      </c>
    </row>
    <row r="646" s="13" customFormat="1">
      <c r="A646" s="13"/>
      <c r="B646" s="238"/>
      <c r="C646" s="239"/>
      <c r="D646" s="234" t="s">
        <v>163</v>
      </c>
      <c r="E646" s="240" t="s">
        <v>21</v>
      </c>
      <c r="F646" s="241" t="s">
        <v>2832</v>
      </c>
      <c r="G646" s="239"/>
      <c r="H646" s="242">
        <v>0.14899999999999999</v>
      </c>
      <c r="I646" s="243"/>
      <c r="J646" s="239"/>
      <c r="K646" s="239"/>
      <c r="L646" s="244"/>
      <c r="M646" s="245"/>
      <c r="N646" s="246"/>
      <c r="O646" s="246"/>
      <c r="P646" s="246"/>
      <c r="Q646" s="246"/>
      <c r="R646" s="246"/>
      <c r="S646" s="246"/>
      <c r="T646" s="247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8" t="s">
        <v>163</v>
      </c>
      <c r="AU646" s="248" t="s">
        <v>83</v>
      </c>
      <c r="AV646" s="13" t="s">
        <v>83</v>
      </c>
      <c r="AW646" s="13" t="s">
        <v>35</v>
      </c>
      <c r="AX646" s="13" t="s">
        <v>81</v>
      </c>
      <c r="AY646" s="248" t="s">
        <v>151</v>
      </c>
    </row>
    <row r="647" s="13" customFormat="1">
      <c r="A647" s="13"/>
      <c r="B647" s="238"/>
      <c r="C647" s="239"/>
      <c r="D647" s="234" t="s">
        <v>163</v>
      </c>
      <c r="E647" s="239"/>
      <c r="F647" s="241" t="s">
        <v>2833</v>
      </c>
      <c r="G647" s="239"/>
      <c r="H647" s="242">
        <v>0.161</v>
      </c>
      <c r="I647" s="243"/>
      <c r="J647" s="239"/>
      <c r="K647" s="239"/>
      <c r="L647" s="244"/>
      <c r="M647" s="245"/>
      <c r="N647" s="246"/>
      <c r="O647" s="246"/>
      <c r="P647" s="246"/>
      <c r="Q647" s="246"/>
      <c r="R647" s="246"/>
      <c r="S647" s="246"/>
      <c r="T647" s="24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8" t="s">
        <v>163</v>
      </c>
      <c r="AU647" s="248" t="s">
        <v>83</v>
      </c>
      <c r="AV647" s="13" t="s">
        <v>83</v>
      </c>
      <c r="AW647" s="13" t="s">
        <v>4</v>
      </c>
      <c r="AX647" s="13" t="s">
        <v>81</v>
      </c>
      <c r="AY647" s="248" t="s">
        <v>151</v>
      </c>
    </row>
    <row r="648" s="2" customFormat="1" ht="21.75" customHeight="1">
      <c r="A648" s="41"/>
      <c r="B648" s="42"/>
      <c r="C648" s="221" t="s">
        <v>1730</v>
      </c>
      <c r="D648" s="221" t="s">
        <v>154</v>
      </c>
      <c r="E648" s="222" t="s">
        <v>603</v>
      </c>
      <c r="F648" s="223" t="s">
        <v>604</v>
      </c>
      <c r="G648" s="224" t="s">
        <v>180</v>
      </c>
      <c r="H648" s="225">
        <v>60.337000000000003</v>
      </c>
      <c r="I648" s="226"/>
      <c r="J648" s="227">
        <f>ROUND(I648*H648,2)</f>
        <v>0</v>
      </c>
      <c r="K648" s="223" t="s">
        <v>158</v>
      </c>
      <c r="L648" s="47"/>
      <c r="M648" s="228" t="s">
        <v>21</v>
      </c>
      <c r="N648" s="229" t="s">
        <v>44</v>
      </c>
      <c r="O648" s="87"/>
      <c r="P648" s="230">
        <f>O648*H648</f>
        <v>0</v>
      </c>
      <c r="Q648" s="230">
        <v>0.00020000000000000001</v>
      </c>
      <c r="R648" s="230">
        <f>Q648*H648</f>
        <v>0.012067400000000001</v>
      </c>
      <c r="S648" s="230">
        <v>0</v>
      </c>
      <c r="T648" s="231">
        <f>S648*H648</f>
        <v>0</v>
      </c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R648" s="232" t="s">
        <v>271</v>
      </c>
      <c r="AT648" s="232" t="s">
        <v>154</v>
      </c>
      <c r="AU648" s="232" t="s">
        <v>83</v>
      </c>
      <c r="AY648" s="19" t="s">
        <v>151</v>
      </c>
      <c r="BE648" s="233">
        <f>IF(N648="základní",J648,0)</f>
        <v>0</v>
      </c>
      <c r="BF648" s="233">
        <f>IF(N648="snížená",J648,0)</f>
        <v>0</v>
      </c>
      <c r="BG648" s="233">
        <f>IF(N648="zákl. přenesená",J648,0)</f>
        <v>0</v>
      </c>
      <c r="BH648" s="233">
        <f>IF(N648="sníž. přenesená",J648,0)</f>
        <v>0</v>
      </c>
      <c r="BI648" s="233">
        <f>IF(N648="nulová",J648,0)</f>
        <v>0</v>
      </c>
      <c r="BJ648" s="19" t="s">
        <v>81</v>
      </c>
      <c r="BK648" s="233">
        <f>ROUND(I648*H648,2)</f>
        <v>0</v>
      </c>
      <c r="BL648" s="19" t="s">
        <v>271</v>
      </c>
      <c r="BM648" s="232" t="s">
        <v>2834</v>
      </c>
    </row>
    <row r="649" s="2" customFormat="1">
      <c r="A649" s="41"/>
      <c r="B649" s="42"/>
      <c r="C649" s="43"/>
      <c r="D649" s="234" t="s">
        <v>161</v>
      </c>
      <c r="E649" s="43"/>
      <c r="F649" s="235" t="s">
        <v>606</v>
      </c>
      <c r="G649" s="43"/>
      <c r="H649" s="43"/>
      <c r="I649" s="139"/>
      <c r="J649" s="43"/>
      <c r="K649" s="43"/>
      <c r="L649" s="47"/>
      <c r="M649" s="236"/>
      <c r="N649" s="237"/>
      <c r="O649" s="87"/>
      <c r="P649" s="87"/>
      <c r="Q649" s="87"/>
      <c r="R649" s="87"/>
      <c r="S649" s="87"/>
      <c r="T649" s="88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T649" s="19" t="s">
        <v>161</v>
      </c>
      <c r="AU649" s="19" t="s">
        <v>83</v>
      </c>
    </row>
    <row r="650" s="13" customFormat="1">
      <c r="A650" s="13"/>
      <c r="B650" s="238"/>
      <c r="C650" s="239"/>
      <c r="D650" s="234" t="s">
        <v>163</v>
      </c>
      <c r="E650" s="240" t="s">
        <v>21</v>
      </c>
      <c r="F650" s="241" t="s">
        <v>2771</v>
      </c>
      <c r="G650" s="239"/>
      <c r="H650" s="242">
        <v>1.125</v>
      </c>
      <c r="I650" s="243"/>
      <c r="J650" s="239"/>
      <c r="K650" s="239"/>
      <c r="L650" s="244"/>
      <c r="M650" s="245"/>
      <c r="N650" s="246"/>
      <c r="O650" s="246"/>
      <c r="P650" s="246"/>
      <c r="Q650" s="246"/>
      <c r="R650" s="246"/>
      <c r="S650" s="246"/>
      <c r="T650" s="247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8" t="s">
        <v>163</v>
      </c>
      <c r="AU650" s="248" t="s">
        <v>83</v>
      </c>
      <c r="AV650" s="13" t="s">
        <v>83</v>
      </c>
      <c r="AW650" s="13" t="s">
        <v>35</v>
      </c>
      <c r="AX650" s="13" t="s">
        <v>73</v>
      </c>
      <c r="AY650" s="248" t="s">
        <v>151</v>
      </c>
    </row>
    <row r="651" s="13" customFormat="1">
      <c r="A651" s="13"/>
      <c r="B651" s="238"/>
      <c r="C651" s="239"/>
      <c r="D651" s="234" t="s">
        <v>163</v>
      </c>
      <c r="E651" s="240" t="s">
        <v>21</v>
      </c>
      <c r="F651" s="241" t="s">
        <v>2772</v>
      </c>
      <c r="G651" s="239"/>
      <c r="H651" s="242">
        <v>2.2389999999999999</v>
      </c>
      <c r="I651" s="243"/>
      <c r="J651" s="239"/>
      <c r="K651" s="239"/>
      <c r="L651" s="244"/>
      <c r="M651" s="245"/>
      <c r="N651" s="246"/>
      <c r="O651" s="246"/>
      <c r="P651" s="246"/>
      <c r="Q651" s="246"/>
      <c r="R651" s="246"/>
      <c r="S651" s="246"/>
      <c r="T651" s="247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8" t="s">
        <v>163</v>
      </c>
      <c r="AU651" s="248" t="s">
        <v>83</v>
      </c>
      <c r="AV651" s="13" t="s">
        <v>83</v>
      </c>
      <c r="AW651" s="13" t="s">
        <v>35</v>
      </c>
      <c r="AX651" s="13" t="s">
        <v>73</v>
      </c>
      <c r="AY651" s="248" t="s">
        <v>151</v>
      </c>
    </row>
    <row r="652" s="13" customFormat="1">
      <c r="A652" s="13"/>
      <c r="B652" s="238"/>
      <c r="C652" s="239"/>
      <c r="D652" s="234" t="s">
        <v>163</v>
      </c>
      <c r="E652" s="240" t="s">
        <v>21</v>
      </c>
      <c r="F652" s="241" t="s">
        <v>2773</v>
      </c>
      <c r="G652" s="239"/>
      <c r="H652" s="242">
        <v>4.2919999999999998</v>
      </c>
      <c r="I652" s="243"/>
      <c r="J652" s="239"/>
      <c r="K652" s="239"/>
      <c r="L652" s="244"/>
      <c r="M652" s="245"/>
      <c r="N652" s="246"/>
      <c r="O652" s="246"/>
      <c r="P652" s="246"/>
      <c r="Q652" s="246"/>
      <c r="R652" s="246"/>
      <c r="S652" s="246"/>
      <c r="T652" s="247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8" t="s">
        <v>163</v>
      </c>
      <c r="AU652" s="248" t="s">
        <v>83</v>
      </c>
      <c r="AV652" s="13" t="s">
        <v>83</v>
      </c>
      <c r="AW652" s="13" t="s">
        <v>35</v>
      </c>
      <c r="AX652" s="13" t="s">
        <v>73</v>
      </c>
      <c r="AY652" s="248" t="s">
        <v>151</v>
      </c>
    </row>
    <row r="653" s="13" customFormat="1">
      <c r="A653" s="13"/>
      <c r="B653" s="238"/>
      <c r="C653" s="239"/>
      <c r="D653" s="234" t="s">
        <v>163</v>
      </c>
      <c r="E653" s="240" t="s">
        <v>21</v>
      </c>
      <c r="F653" s="241" t="s">
        <v>2774</v>
      </c>
      <c r="G653" s="239"/>
      <c r="H653" s="242">
        <v>3.3050000000000002</v>
      </c>
      <c r="I653" s="243"/>
      <c r="J653" s="239"/>
      <c r="K653" s="239"/>
      <c r="L653" s="244"/>
      <c r="M653" s="245"/>
      <c r="N653" s="246"/>
      <c r="O653" s="246"/>
      <c r="P653" s="246"/>
      <c r="Q653" s="246"/>
      <c r="R653" s="246"/>
      <c r="S653" s="246"/>
      <c r="T653" s="24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8" t="s">
        <v>163</v>
      </c>
      <c r="AU653" s="248" t="s">
        <v>83</v>
      </c>
      <c r="AV653" s="13" t="s">
        <v>83</v>
      </c>
      <c r="AW653" s="13" t="s">
        <v>35</v>
      </c>
      <c r="AX653" s="13" t="s">
        <v>73</v>
      </c>
      <c r="AY653" s="248" t="s">
        <v>151</v>
      </c>
    </row>
    <row r="654" s="13" customFormat="1">
      <c r="A654" s="13"/>
      <c r="B654" s="238"/>
      <c r="C654" s="239"/>
      <c r="D654" s="234" t="s">
        <v>163</v>
      </c>
      <c r="E654" s="240" t="s">
        <v>21</v>
      </c>
      <c r="F654" s="241" t="s">
        <v>2775</v>
      </c>
      <c r="G654" s="239"/>
      <c r="H654" s="242">
        <v>3.1160000000000001</v>
      </c>
      <c r="I654" s="243"/>
      <c r="J654" s="239"/>
      <c r="K654" s="239"/>
      <c r="L654" s="244"/>
      <c r="M654" s="245"/>
      <c r="N654" s="246"/>
      <c r="O654" s="246"/>
      <c r="P654" s="246"/>
      <c r="Q654" s="246"/>
      <c r="R654" s="246"/>
      <c r="S654" s="246"/>
      <c r="T654" s="24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8" t="s">
        <v>163</v>
      </c>
      <c r="AU654" s="248" t="s">
        <v>83</v>
      </c>
      <c r="AV654" s="13" t="s">
        <v>83</v>
      </c>
      <c r="AW654" s="13" t="s">
        <v>35</v>
      </c>
      <c r="AX654" s="13" t="s">
        <v>73</v>
      </c>
      <c r="AY654" s="248" t="s">
        <v>151</v>
      </c>
    </row>
    <row r="655" s="13" customFormat="1">
      <c r="A655" s="13"/>
      <c r="B655" s="238"/>
      <c r="C655" s="239"/>
      <c r="D655" s="234" t="s">
        <v>163</v>
      </c>
      <c r="E655" s="240" t="s">
        <v>21</v>
      </c>
      <c r="F655" s="241" t="s">
        <v>2776</v>
      </c>
      <c r="G655" s="239"/>
      <c r="H655" s="242">
        <v>1.845</v>
      </c>
      <c r="I655" s="243"/>
      <c r="J655" s="239"/>
      <c r="K655" s="239"/>
      <c r="L655" s="244"/>
      <c r="M655" s="245"/>
      <c r="N655" s="246"/>
      <c r="O655" s="246"/>
      <c r="P655" s="246"/>
      <c r="Q655" s="246"/>
      <c r="R655" s="246"/>
      <c r="S655" s="246"/>
      <c r="T655" s="24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8" t="s">
        <v>163</v>
      </c>
      <c r="AU655" s="248" t="s">
        <v>83</v>
      </c>
      <c r="AV655" s="13" t="s">
        <v>83</v>
      </c>
      <c r="AW655" s="13" t="s">
        <v>35</v>
      </c>
      <c r="AX655" s="13" t="s">
        <v>73</v>
      </c>
      <c r="AY655" s="248" t="s">
        <v>151</v>
      </c>
    </row>
    <row r="656" s="13" customFormat="1">
      <c r="A656" s="13"/>
      <c r="B656" s="238"/>
      <c r="C656" s="239"/>
      <c r="D656" s="234" t="s">
        <v>163</v>
      </c>
      <c r="E656" s="240" t="s">
        <v>21</v>
      </c>
      <c r="F656" s="241" t="s">
        <v>2777</v>
      </c>
      <c r="G656" s="239"/>
      <c r="H656" s="242">
        <v>2.9630000000000001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8" t="s">
        <v>163</v>
      </c>
      <c r="AU656" s="248" t="s">
        <v>83</v>
      </c>
      <c r="AV656" s="13" t="s">
        <v>83</v>
      </c>
      <c r="AW656" s="13" t="s">
        <v>35</v>
      </c>
      <c r="AX656" s="13" t="s">
        <v>73</v>
      </c>
      <c r="AY656" s="248" t="s">
        <v>151</v>
      </c>
    </row>
    <row r="657" s="13" customFormat="1">
      <c r="A657" s="13"/>
      <c r="B657" s="238"/>
      <c r="C657" s="239"/>
      <c r="D657" s="234" t="s">
        <v>163</v>
      </c>
      <c r="E657" s="240" t="s">
        <v>21</v>
      </c>
      <c r="F657" s="241" t="s">
        <v>2778</v>
      </c>
      <c r="G657" s="239"/>
      <c r="H657" s="242">
        <v>1.3620000000000001</v>
      </c>
      <c r="I657" s="243"/>
      <c r="J657" s="239"/>
      <c r="K657" s="239"/>
      <c r="L657" s="244"/>
      <c r="M657" s="245"/>
      <c r="N657" s="246"/>
      <c r="O657" s="246"/>
      <c r="P657" s="246"/>
      <c r="Q657" s="246"/>
      <c r="R657" s="246"/>
      <c r="S657" s="246"/>
      <c r="T657" s="247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8" t="s">
        <v>163</v>
      </c>
      <c r="AU657" s="248" t="s">
        <v>83</v>
      </c>
      <c r="AV657" s="13" t="s">
        <v>83</v>
      </c>
      <c r="AW657" s="13" t="s">
        <v>35</v>
      </c>
      <c r="AX657" s="13" t="s">
        <v>73</v>
      </c>
      <c r="AY657" s="248" t="s">
        <v>151</v>
      </c>
    </row>
    <row r="658" s="13" customFormat="1">
      <c r="A658" s="13"/>
      <c r="B658" s="238"/>
      <c r="C658" s="239"/>
      <c r="D658" s="234" t="s">
        <v>163</v>
      </c>
      <c r="E658" s="240" t="s">
        <v>21</v>
      </c>
      <c r="F658" s="241" t="s">
        <v>2779</v>
      </c>
      <c r="G658" s="239"/>
      <c r="H658" s="242">
        <v>2.8500000000000001</v>
      </c>
      <c r="I658" s="243"/>
      <c r="J658" s="239"/>
      <c r="K658" s="239"/>
      <c r="L658" s="244"/>
      <c r="M658" s="245"/>
      <c r="N658" s="246"/>
      <c r="O658" s="246"/>
      <c r="P658" s="246"/>
      <c r="Q658" s="246"/>
      <c r="R658" s="246"/>
      <c r="S658" s="246"/>
      <c r="T658" s="247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8" t="s">
        <v>163</v>
      </c>
      <c r="AU658" s="248" t="s">
        <v>83</v>
      </c>
      <c r="AV658" s="13" t="s">
        <v>83</v>
      </c>
      <c r="AW658" s="13" t="s">
        <v>35</v>
      </c>
      <c r="AX658" s="13" t="s">
        <v>73</v>
      </c>
      <c r="AY658" s="248" t="s">
        <v>151</v>
      </c>
    </row>
    <row r="659" s="13" customFormat="1">
      <c r="A659" s="13"/>
      <c r="B659" s="238"/>
      <c r="C659" s="239"/>
      <c r="D659" s="234" t="s">
        <v>163</v>
      </c>
      <c r="E659" s="240" t="s">
        <v>21</v>
      </c>
      <c r="F659" s="241" t="s">
        <v>2780</v>
      </c>
      <c r="G659" s="239"/>
      <c r="H659" s="242">
        <v>2.145</v>
      </c>
      <c r="I659" s="243"/>
      <c r="J659" s="239"/>
      <c r="K659" s="239"/>
      <c r="L659" s="244"/>
      <c r="M659" s="245"/>
      <c r="N659" s="246"/>
      <c r="O659" s="246"/>
      <c r="P659" s="246"/>
      <c r="Q659" s="246"/>
      <c r="R659" s="246"/>
      <c r="S659" s="246"/>
      <c r="T659" s="247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8" t="s">
        <v>163</v>
      </c>
      <c r="AU659" s="248" t="s">
        <v>83</v>
      </c>
      <c r="AV659" s="13" t="s">
        <v>83</v>
      </c>
      <c r="AW659" s="13" t="s">
        <v>35</v>
      </c>
      <c r="AX659" s="13" t="s">
        <v>73</v>
      </c>
      <c r="AY659" s="248" t="s">
        <v>151</v>
      </c>
    </row>
    <row r="660" s="13" customFormat="1">
      <c r="A660" s="13"/>
      <c r="B660" s="238"/>
      <c r="C660" s="239"/>
      <c r="D660" s="234" t="s">
        <v>163</v>
      </c>
      <c r="E660" s="240" t="s">
        <v>21</v>
      </c>
      <c r="F660" s="241" t="s">
        <v>2781</v>
      </c>
      <c r="G660" s="239"/>
      <c r="H660" s="242">
        <v>3.9529999999999998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8" t="s">
        <v>163</v>
      </c>
      <c r="AU660" s="248" t="s">
        <v>83</v>
      </c>
      <c r="AV660" s="13" t="s">
        <v>83</v>
      </c>
      <c r="AW660" s="13" t="s">
        <v>35</v>
      </c>
      <c r="AX660" s="13" t="s">
        <v>73</v>
      </c>
      <c r="AY660" s="248" t="s">
        <v>151</v>
      </c>
    </row>
    <row r="661" s="13" customFormat="1">
      <c r="A661" s="13"/>
      <c r="B661" s="238"/>
      <c r="C661" s="239"/>
      <c r="D661" s="234" t="s">
        <v>163</v>
      </c>
      <c r="E661" s="240" t="s">
        <v>21</v>
      </c>
      <c r="F661" s="241" t="s">
        <v>2782</v>
      </c>
      <c r="G661" s="239"/>
      <c r="H661" s="242">
        <v>3.456</v>
      </c>
      <c r="I661" s="243"/>
      <c r="J661" s="239"/>
      <c r="K661" s="239"/>
      <c r="L661" s="244"/>
      <c r="M661" s="245"/>
      <c r="N661" s="246"/>
      <c r="O661" s="246"/>
      <c r="P661" s="246"/>
      <c r="Q661" s="246"/>
      <c r="R661" s="246"/>
      <c r="S661" s="246"/>
      <c r="T661" s="24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8" t="s">
        <v>163</v>
      </c>
      <c r="AU661" s="248" t="s">
        <v>83</v>
      </c>
      <c r="AV661" s="13" t="s">
        <v>83</v>
      </c>
      <c r="AW661" s="13" t="s">
        <v>35</v>
      </c>
      <c r="AX661" s="13" t="s">
        <v>73</v>
      </c>
      <c r="AY661" s="248" t="s">
        <v>151</v>
      </c>
    </row>
    <row r="662" s="13" customFormat="1">
      <c r="A662" s="13"/>
      <c r="B662" s="238"/>
      <c r="C662" s="239"/>
      <c r="D662" s="234" t="s">
        <v>163</v>
      </c>
      <c r="E662" s="240" t="s">
        <v>21</v>
      </c>
      <c r="F662" s="241" t="s">
        <v>2783</v>
      </c>
      <c r="G662" s="239"/>
      <c r="H662" s="242">
        <v>1.913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8" t="s">
        <v>163</v>
      </c>
      <c r="AU662" s="248" t="s">
        <v>83</v>
      </c>
      <c r="AV662" s="13" t="s">
        <v>83</v>
      </c>
      <c r="AW662" s="13" t="s">
        <v>35</v>
      </c>
      <c r="AX662" s="13" t="s">
        <v>73</v>
      </c>
      <c r="AY662" s="248" t="s">
        <v>151</v>
      </c>
    </row>
    <row r="663" s="13" customFormat="1">
      <c r="A663" s="13"/>
      <c r="B663" s="238"/>
      <c r="C663" s="239"/>
      <c r="D663" s="234" t="s">
        <v>163</v>
      </c>
      <c r="E663" s="240" t="s">
        <v>21</v>
      </c>
      <c r="F663" s="241" t="s">
        <v>2784</v>
      </c>
      <c r="G663" s="239"/>
      <c r="H663" s="242">
        <v>2.6400000000000001</v>
      </c>
      <c r="I663" s="243"/>
      <c r="J663" s="239"/>
      <c r="K663" s="239"/>
      <c r="L663" s="244"/>
      <c r="M663" s="245"/>
      <c r="N663" s="246"/>
      <c r="O663" s="246"/>
      <c r="P663" s="246"/>
      <c r="Q663" s="246"/>
      <c r="R663" s="246"/>
      <c r="S663" s="246"/>
      <c r="T663" s="24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8" t="s">
        <v>163</v>
      </c>
      <c r="AU663" s="248" t="s">
        <v>83</v>
      </c>
      <c r="AV663" s="13" t="s">
        <v>83</v>
      </c>
      <c r="AW663" s="13" t="s">
        <v>35</v>
      </c>
      <c r="AX663" s="13" t="s">
        <v>73</v>
      </c>
      <c r="AY663" s="248" t="s">
        <v>151</v>
      </c>
    </row>
    <row r="664" s="13" customFormat="1">
      <c r="A664" s="13"/>
      <c r="B664" s="238"/>
      <c r="C664" s="239"/>
      <c r="D664" s="234" t="s">
        <v>163</v>
      </c>
      <c r="E664" s="240" t="s">
        <v>21</v>
      </c>
      <c r="F664" s="241" t="s">
        <v>2785</v>
      </c>
      <c r="G664" s="239"/>
      <c r="H664" s="242">
        <v>1.8220000000000001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8" t="s">
        <v>163</v>
      </c>
      <c r="AU664" s="248" t="s">
        <v>83</v>
      </c>
      <c r="AV664" s="13" t="s">
        <v>83</v>
      </c>
      <c r="AW664" s="13" t="s">
        <v>35</v>
      </c>
      <c r="AX664" s="13" t="s">
        <v>73</v>
      </c>
      <c r="AY664" s="248" t="s">
        <v>151</v>
      </c>
    </row>
    <row r="665" s="13" customFormat="1">
      <c r="A665" s="13"/>
      <c r="B665" s="238"/>
      <c r="C665" s="239"/>
      <c r="D665" s="234" t="s">
        <v>163</v>
      </c>
      <c r="E665" s="240" t="s">
        <v>21</v>
      </c>
      <c r="F665" s="241" t="s">
        <v>2786</v>
      </c>
      <c r="G665" s="239"/>
      <c r="H665" s="242">
        <v>2.7290000000000001</v>
      </c>
      <c r="I665" s="243"/>
      <c r="J665" s="239"/>
      <c r="K665" s="239"/>
      <c r="L665" s="244"/>
      <c r="M665" s="245"/>
      <c r="N665" s="246"/>
      <c r="O665" s="246"/>
      <c r="P665" s="246"/>
      <c r="Q665" s="246"/>
      <c r="R665" s="246"/>
      <c r="S665" s="246"/>
      <c r="T665" s="247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8" t="s">
        <v>163</v>
      </c>
      <c r="AU665" s="248" t="s">
        <v>83</v>
      </c>
      <c r="AV665" s="13" t="s">
        <v>83</v>
      </c>
      <c r="AW665" s="13" t="s">
        <v>35</v>
      </c>
      <c r="AX665" s="13" t="s">
        <v>73</v>
      </c>
      <c r="AY665" s="248" t="s">
        <v>151</v>
      </c>
    </row>
    <row r="666" s="13" customFormat="1">
      <c r="A666" s="13"/>
      <c r="B666" s="238"/>
      <c r="C666" s="239"/>
      <c r="D666" s="234" t="s">
        <v>163</v>
      </c>
      <c r="E666" s="240" t="s">
        <v>21</v>
      </c>
      <c r="F666" s="241" t="s">
        <v>2787</v>
      </c>
      <c r="G666" s="239"/>
      <c r="H666" s="242">
        <v>2.609</v>
      </c>
      <c r="I666" s="243"/>
      <c r="J666" s="239"/>
      <c r="K666" s="239"/>
      <c r="L666" s="244"/>
      <c r="M666" s="245"/>
      <c r="N666" s="246"/>
      <c r="O666" s="246"/>
      <c r="P666" s="246"/>
      <c r="Q666" s="246"/>
      <c r="R666" s="246"/>
      <c r="S666" s="246"/>
      <c r="T666" s="24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8" t="s">
        <v>163</v>
      </c>
      <c r="AU666" s="248" t="s">
        <v>83</v>
      </c>
      <c r="AV666" s="13" t="s">
        <v>83</v>
      </c>
      <c r="AW666" s="13" t="s">
        <v>35</v>
      </c>
      <c r="AX666" s="13" t="s">
        <v>73</v>
      </c>
      <c r="AY666" s="248" t="s">
        <v>151</v>
      </c>
    </row>
    <row r="667" s="13" customFormat="1">
      <c r="A667" s="13"/>
      <c r="B667" s="238"/>
      <c r="C667" s="239"/>
      <c r="D667" s="234" t="s">
        <v>163</v>
      </c>
      <c r="E667" s="240" t="s">
        <v>21</v>
      </c>
      <c r="F667" s="241" t="s">
        <v>2788</v>
      </c>
      <c r="G667" s="239"/>
      <c r="H667" s="242">
        <v>3.7149999999999999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8" t="s">
        <v>163</v>
      </c>
      <c r="AU667" s="248" t="s">
        <v>83</v>
      </c>
      <c r="AV667" s="13" t="s">
        <v>83</v>
      </c>
      <c r="AW667" s="13" t="s">
        <v>35</v>
      </c>
      <c r="AX667" s="13" t="s">
        <v>73</v>
      </c>
      <c r="AY667" s="248" t="s">
        <v>151</v>
      </c>
    </row>
    <row r="668" s="13" customFormat="1">
      <c r="A668" s="13"/>
      <c r="B668" s="238"/>
      <c r="C668" s="239"/>
      <c r="D668" s="234" t="s">
        <v>163</v>
      </c>
      <c r="E668" s="240" t="s">
        <v>21</v>
      </c>
      <c r="F668" s="241" t="s">
        <v>2789</v>
      </c>
      <c r="G668" s="239"/>
      <c r="H668" s="242">
        <v>2.6640000000000001</v>
      </c>
      <c r="I668" s="243"/>
      <c r="J668" s="239"/>
      <c r="K668" s="239"/>
      <c r="L668" s="244"/>
      <c r="M668" s="245"/>
      <c r="N668" s="246"/>
      <c r="O668" s="246"/>
      <c r="P668" s="246"/>
      <c r="Q668" s="246"/>
      <c r="R668" s="246"/>
      <c r="S668" s="246"/>
      <c r="T668" s="247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8" t="s">
        <v>163</v>
      </c>
      <c r="AU668" s="248" t="s">
        <v>83</v>
      </c>
      <c r="AV668" s="13" t="s">
        <v>83</v>
      </c>
      <c r="AW668" s="13" t="s">
        <v>35</v>
      </c>
      <c r="AX668" s="13" t="s">
        <v>73</v>
      </c>
      <c r="AY668" s="248" t="s">
        <v>151</v>
      </c>
    </row>
    <row r="669" s="13" customFormat="1">
      <c r="A669" s="13"/>
      <c r="B669" s="238"/>
      <c r="C669" s="239"/>
      <c r="D669" s="234" t="s">
        <v>163</v>
      </c>
      <c r="E669" s="240" t="s">
        <v>21</v>
      </c>
      <c r="F669" s="241" t="s">
        <v>2790</v>
      </c>
      <c r="G669" s="239"/>
      <c r="H669" s="242">
        <v>2.6640000000000001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8" t="s">
        <v>163</v>
      </c>
      <c r="AU669" s="248" t="s">
        <v>83</v>
      </c>
      <c r="AV669" s="13" t="s">
        <v>83</v>
      </c>
      <c r="AW669" s="13" t="s">
        <v>35</v>
      </c>
      <c r="AX669" s="13" t="s">
        <v>73</v>
      </c>
      <c r="AY669" s="248" t="s">
        <v>151</v>
      </c>
    </row>
    <row r="670" s="13" customFormat="1">
      <c r="A670" s="13"/>
      <c r="B670" s="238"/>
      <c r="C670" s="239"/>
      <c r="D670" s="234" t="s">
        <v>163</v>
      </c>
      <c r="E670" s="240" t="s">
        <v>21</v>
      </c>
      <c r="F670" s="241" t="s">
        <v>2791</v>
      </c>
      <c r="G670" s="239"/>
      <c r="H670" s="242">
        <v>2.3100000000000001</v>
      </c>
      <c r="I670" s="243"/>
      <c r="J670" s="239"/>
      <c r="K670" s="239"/>
      <c r="L670" s="244"/>
      <c r="M670" s="245"/>
      <c r="N670" s="246"/>
      <c r="O670" s="246"/>
      <c r="P670" s="246"/>
      <c r="Q670" s="246"/>
      <c r="R670" s="246"/>
      <c r="S670" s="246"/>
      <c r="T670" s="247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8" t="s">
        <v>163</v>
      </c>
      <c r="AU670" s="248" t="s">
        <v>83</v>
      </c>
      <c r="AV670" s="13" t="s">
        <v>83</v>
      </c>
      <c r="AW670" s="13" t="s">
        <v>35</v>
      </c>
      <c r="AX670" s="13" t="s">
        <v>73</v>
      </c>
      <c r="AY670" s="248" t="s">
        <v>151</v>
      </c>
    </row>
    <row r="671" s="13" customFormat="1">
      <c r="A671" s="13"/>
      <c r="B671" s="238"/>
      <c r="C671" s="239"/>
      <c r="D671" s="234" t="s">
        <v>163</v>
      </c>
      <c r="E671" s="240" t="s">
        <v>21</v>
      </c>
      <c r="F671" s="241" t="s">
        <v>2792</v>
      </c>
      <c r="G671" s="239"/>
      <c r="H671" s="242">
        <v>4.6200000000000001</v>
      </c>
      <c r="I671" s="243"/>
      <c r="J671" s="239"/>
      <c r="K671" s="239"/>
      <c r="L671" s="244"/>
      <c r="M671" s="245"/>
      <c r="N671" s="246"/>
      <c r="O671" s="246"/>
      <c r="P671" s="246"/>
      <c r="Q671" s="246"/>
      <c r="R671" s="246"/>
      <c r="S671" s="246"/>
      <c r="T671" s="247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8" t="s">
        <v>163</v>
      </c>
      <c r="AU671" s="248" t="s">
        <v>83</v>
      </c>
      <c r="AV671" s="13" t="s">
        <v>83</v>
      </c>
      <c r="AW671" s="13" t="s">
        <v>35</v>
      </c>
      <c r="AX671" s="13" t="s">
        <v>73</v>
      </c>
      <c r="AY671" s="248" t="s">
        <v>151</v>
      </c>
    </row>
    <row r="672" s="14" customFormat="1">
      <c r="A672" s="14"/>
      <c r="B672" s="249"/>
      <c r="C672" s="250"/>
      <c r="D672" s="234" t="s">
        <v>163</v>
      </c>
      <c r="E672" s="251" t="s">
        <v>21</v>
      </c>
      <c r="F672" s="252" t="s">
        <v>177</v>
      </c>
      <c r="G672" s="250"/>
      <c r="H672" s="253">
        <v>60.33700000000001</v>
      </c>
      <c r="I672" s="254"/>
      <c r="J672" s="250"/>
      <c r="K672" s="250"/>
      <c r="L672" s="255"/>
      <c r="M672" s="256"/>
      <c r="N672" s="257"/>
      <c r="O672" s="257"/>
      <c r="P672" s="257"/>
      <c r="Q672" s="257"/>
      <c r="R672" s="257"/>
      <c r="S672" s="257"/>
      <c r="T672" s="25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9" t="s">
        <v>163</v>
      </c>
      <c r="AU672" s="259" t="s">
        <v>83</v>
      </c>
      <c r="AV672" s="14" t="s">
        <v>159</v>
      </c>
      <c r="AW672" s="14" t="s">
        <v>35</v>
      </c>
      <c r="AX672" s="14" t="s">
        <v>81</v>
      </c>
      <c r="AY672" s="259" t="s">
        <v>151</v>
      </c>
    </row>
    <row r="673" s="2" customFormat="1" ht="21.75" customHeight="1">
      <c r="A673" s="41"/>
      <c r="B673" s="42"/>
      <c r="C673" s="221" t="s">
        <v>1739</v>
      </c>
      <c r="D673" s="221" t="s">
        <v>154</v>
      </c>
      <c r="E673" s="222" t="s">
        <v>904</v>
      </c>
      <c r="F673" s="223" t="s">
        <v>905</v>
      </c>
      <c r="G673" s="224" t="s">
        <v>297</v>
      </c>
      <c r="H673" s="225">
        <v>3.5249999999999999</v>
      </c>
      <c r="I673" s="226"/>
      <c r="J673" s="227">
        <f>ROUND(I673*H673,2)</f>
        <v>0</v>
      </c>
      <c r="K673" s="223" t="s">
        <v>158</v>
      </c>
      <c r="L673" s="47"/>
      <c r="M673" s="228" t="s">
        <v>21</v>
      </c>
      <c r="N673" s="229" t="s">
        <v>44</v>
      </c>
      <c r="O673" s="87"/>
      <c r="P673" s="230">
        <f>O673*H673</f>
        <v>0</v>
      </c>
      <c r="Q673" s="230">
        <v>0</v>
      </c>
      <c r="R673" s="230">
        <f>Q673*H673</f>
        <v>0</v>
      </c>
      <c r="S673" s="230">
        <v>0</v>
      </c>
      <c r="T673" s="231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32" t="s">
        <v>271</v>
      </c>
      <c r="AT673" s="232" t="s">
        <v>154</v>
      </c>
      <c r="AU673" s="232" t="s">
        <v>83</v>
      </c>
      <c r="AY673" s="19" t="s">
        <v>151</v>
      </c>
      <c r="BE673" s="233">
        <f>IF(N673="základní",J673,0)</f>
        <v>0</v>
      </c>
      <c r="BF673" s="233">
        <f>IF(N673="snížená",J673,0)</f>
        <v>0</v>
      </c>
      <c r="BG673" s="233">
        <f>IF(N673="zákl. přenesená",J673,0)</f>
        <v>0</v>
      </c>
      <c r="BH673" s="233">
        <f>IF(N673="sníž. přenesená",J673,0)</f>
        <v>0</v>
      </c>
      <c r="BI673" s="233">
        <f>IF(N673="nulová",J673,0)</f>
        <v>0</v>
      </c>
      <c r="BJ673" s="19" t="s">
        <v>81</v>
      </c>
      <c r="BK673" s="233">
        <f>ROUND(I673*H673,2)</f>
        <v>0</v>
      </c>
      <c r="BL673" s="19" t="s">
        <v>271</v>
      </c>
      <c r="BM673" s="232" t="s">
        <v>2835</v>
      </c>
    </row>
    <row r="674" s="2" customFormat="1">
      <c r="A674" s="41"/>
      <c r="B674" s="42"/>
      <c r="C674" s="43"/>
      <c r="D674" s="234" t="s">
        <v>161</v>
      </c>
      <c r="E674" s="43"/>
      <c r="F674" s="235" t="s">
        <v>907</v>
      </c>
      <c r="G674" s="43"/>
      <c r="H674" s="43"/>
      <c r="I674" s="139"/>
      <c r="J674" s="43"/>
      <c r="K674" s="43"/>
      <c r="L674" s="47"/>
      <c r="M674" s="236"/>
      <c r="N674" s="237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19" t="s">
        <v>161</v>
      </c>
      <c r="AU674" s="19" t="s">
        <v>83</v>
      </c>
    </row>
    <row r="675" s="15" customFormat="1">
      <c r="A675" s="15"/>
      <c r="B675" s="260"/>
      <c r="C675" s="261"/>
      <c r="D675" s="234" t="s">
        <v>163</v>
      </c>
      <c r="E675" s="262" t="s">
        <v>21</v>
      </c>
      <c r="F675" s="263" t="s">
        <v>912</v>
      </c>
      <c r="G675" s="261"/>
      <c r="H675" s="262" t="s">
        <v>21</v>
      </c>
      <c r="I675" s="264"/>
      <c r="J675" s="261"/>
      <c r="K675" s="261"/>
      <c r="L675" s="265"/>
      <c r="M675" s="266"/>
      <c r="N675" s="267"/>
      <c r="O675" s="267"/>
      <c r="P675" s="267"/>
      <c r="Q675" s="267"/>
      <c r="R675" s="267"/>
      <c r="S675" s="267"/>
      <c r="T675" s="268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9" t="s">
        <v>163</v>
      </c>
      <c r="AU675" s="269" t="s">
        <v>83</v>
      </c>
      <c r="AV675" s="15" t="s">
        <v>81</v>
      </c>
      <c r="AW675" s="15" t="s">
        <v>35</v>
      </c>
      <c r="AX675" s="15" t="s">
        <v>73</v>
      </c>
      <c r="AY675" s="269" t="s">
        <v>151</v>
      </c>
    </row>
    <row r="676" s="13" customFormat="1">
      <c r="A676" s="13"/>
      <c r="B676" s="238"/>
      <c r="C676" s="239"/>
      <c r="D676" s="234" t="s">
        <v>163</v>
      </c>
      <c r="E676" s="240" t="s">
        <v>21</v>
      </c>
      <c r="F676" s="241" t="s">
        <v>2836</v>
      </c>
      <c r="G676" s="239"/>
      <c r="H676" s="242">
        <v>3.5249999999999999</v>
      </c>
      <c r="I676" s="243"/>
      <c r="J676" s="239"/>
      <c r="K676" s="239"/>
      <c r="L676" s="244"/>
      <c r="M676" s="245"/>
      <c r="N676" s="246"/>
      <c r="O676" s="246"/>
      <c r="P676" s="246"/>
      <c r="Q676" s="246"/>
      <c r="R676" s="246"/>
      <c r="S676" s="246"/>
      <c r="T676" s="247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8" t="s">
        <v>163</v>
      </c>
      <c r="AU676" s="248" t="s">
        <v>83</v>
      </c>
      <c r="AV676" s="13" t="s">
        <v>83</v>
      </c>
      <c r="AW676" s="13" t="s">
        <v>35</v>
      </c>
      <c r="AX676" s="13" t="s">
        <v>73</v>
      </c>
      <c r="AY676" s="248" t="s">
        <v>151</v>
      </c>
    </row>
    <row r="677" s="14" customFormat="1">
      <c r="A677" s="14"/>
      <c r="B677" s="249"/>
      <c r="C677" s="250"/>
      <c r="D677" s="234" t="s">
        <v>163</v>
      </c>
      <c r="E677" s="251" t="s">
        <v>21</v>
      </c>
      <c r="F677" s="252" t="s">
        <v>177</v>
      </c>
      <c r="G677" s="250"/>
      <c r="H677" s="253">
        <v>3.5249999999999999</v>
      </c>
      <c r="I677" s="254"/>
      <c r="J677" s="250"/>
      <c r="K677" s="250"/>
      <c r="L677" s="255"/>
      <c r="M677" s="256"/>
      <c r="N677" s="257"/>
      <c r="O677" s="257"/>
      <c r="P677" s="257"/>
      <c r="Q677" s="257"/>
      <c r="R677" s="257"/>
      <c r="S677" s="257"/>
      <c r="T677" s="25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9" t="s">
        <v>163</v>
      </c>
      <c r="AU677" s="259" t="s">
        <v>83</v>
      </c>
      <c r="AV677" s="14" t="s">
        <v>159</v>
      </c>
      <c r="AW677" s="14" t="s">
        <v>35</v>
      </c>
      <c r="AX677" s="14" t="s">
        <v>81</v>
      </c>
      <c r="AY677" s="259" t="s">
        <v>151</v>
      </c>
    </row>
    <row r="678" s="2" customFormat="1" ht="21.75" customHeight="1">
      <c r="A678" s="41"/>
      <c r="B678" s="42"/>
      <c r="C678" s="281" t="s">
        <v>1746</v>
      </c>
      <c r="D678" s="281" t="s">
        <v>407</v>
      </c>
      <c r="E678" s="282" t="s">
        <v>909</v>
      </c>
      <c r="F678" s="283" t="s">
        <v>910</v>
      </c>
      <c r="G678" s="284" t="s">
        <v>173</v>
      </c>
      <c r="H678" s="285">
        <v>0.029999999999999999</v>
      </c>
      <c r="I678" s="286"/>
      <c r="J678" s="287">
        <f>ROUND(I678*H678,2)</f>
        <v>0</v>
      </c>
      <c r="K678" s="283" t="s">
        <v>158</v>
      </c>
      <c r="L678" s="288"/>
      <c r="M678" s="289" t="s">
        <v>21</v>
      </c>
      <c r="N678" s="290" t="s">
        <v>44</v>
      </c>
      <c r="O678" s="87"/>
      <c r="P678" s="230">
        <f>O678*H678</f>
        <v>0</v>
      </c>
      <c r="Q678" s="230">
        <v>0.55000000000000004</v>
      </c>
      <c r="R678" s="230">
        <f>Q678*H678</f>
        <v>0.016500000000000001</v>
      </c>
      <c r="S678" s="230">
        <v>0</v>
      </c>
      <c r="T678" s="231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32" t="s">
        <v>372</v>
      </c>
      <c r="AT678" s="232" t="s">
        <v>407</v>
      </c>
      <c r="AU678" s="232" t="s">
        <v>83</v>
      </c>
      <c r="AY678" s="19" t="s">
        <v>151</v>
      </c>
      <c r="BE678" s="233">
        <f>IF(N678="základní",J678,0)</f>
        <v>0</v>
      </c>
      <c r="BF678" s="233">
        <f>IF(N678="snížená",J678,0)</f>
        <v>0</v>
      </c>
      <c r="BG678" s="233">
        <f>IF(N678="zákl. přenesená",J678,0)</f>
        <v>0</v>
      </c>
      <c r="BH678" s="233">
        <f>IF(N678="sníž. přenesená",J678,0)</f>
        <v>0</v>
      </c>
      <c r="BI678" s="233">
        <f>IF(N678="nulová",J678,0)</f>
        <v>0</v>
      </c>
      <c r="BJ678" s="19" t="s">
        <v>81</v>
      </c>
      <c r="BK678" s="233">
        <f>ROUND(I678*H678,2)</f>
        <v>0</v>
      </c>
      <c r="BL678" s="19" t="s">
        <v>271</v>
      </c>
      <c r="BM678" s="232" t="s">
        <v>2837</v>
      </c>
    </row>
    <row r="679" s="2" customFormat="1">
      <c r="A679" s="41"/>
      <c r="B679" s="42"/>
      <c r="C679" s="43"/>
      <c r="D679" s="234" t="s">
        <v>161</v>
      </c>
      <c r="E679" s="43"/>
      <c r="F679" s="235" t="s">
        <v>910</v>
      </c>
      <c r="G679" s="43"/>
      <c r="H679" s="43"/>
      <c r="I679" s="139"/>
      <c r="J679" s="43"/>
      <c r="K679" s="43"/>
      <c r="L679" s="47"/>
      <c r="M679" s="236"/>
      <c r="N679" s="237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19" t="s">
        <v>161</v>
      </c>
      <c r="AU679" s="19" t="s">
        <v>83</v>
      </c>
    </row>
    <row r="680" s="13" customFormat="1">
      <c r="A680" s="13"/>
      <c r="B680" s="238"/>
      <c r="C680" s="239"/>
      <c r="D680" s="234" t="s">
        <v>163</v>
      </c>
      <c r="E680" s="240" t="s">
        <v>21</v>
      </c>
      <c r="F680" s="241" t="s">
        <v>2838</v>
      </c>
      <c r="G680" s="239"/>
      <c r="H680" s="242">
        <v>0.028000000000000001</v>
      </c>
      <c r="I680" s="243"/>
      <c r="J680" s="239"/>
      <c r="K680" s="239"/>
      <c r="L680" s="244"/>
      <c r="M680" s="245"/>
      <c r="N680" s="246"/>
      <c r="O680" s="246"/>
      <c r="P680" s="246"/>
      <c r="Q680" s="246"/>
      <c r="R680" s="246"/>
      <c r="S680" s="246"/>
      <c r="T680" s="24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8" t="s">
        <v>163</v>
      </c>
      <c r="AU680" s="248" t="s">
        <v>83</v>
      </c>
      <c r="AV680" s="13" t="s">
        <v>83</v>
      </c>
      <c r="AW680" s="13" t="s">
        <v>35</v>
      </c>
      <c r="AX680" s="13" t="s">
        <v>73</v>
      </c>
      <c r="AY680" s="248" t="s">
        <v>151</v>
      </c>
    </row>
    <row r="681" s="14" customFormat="1">
      <c r="A681" s="14"/>
      <c r="B681" s="249"/>
      <c r="C681" s="250"/>
      <c r="D681" s="234" t="s">
        <v>163</v>
      </c>
      <c r="E681" s="251" t="s">
        <v>21</v>
      </c>
      <c r="F681" s="252" t="s">
        <v>177</v>
      </c>
      <c r="G681" s="250"/>
      <c r="H681" s="253">
        <v>0.028000000000000001</v>
      </c>
      <c r="I681" s="254"/>
      <c r="J681" s="250"/>
      <c r="K681" s="250"/>
      <c r="L681" s="255"/>
      <c r="M681" s="256"/>
      <c r="N681" s="257"/>
      <c r="O681" s="257"/>
      <c r="P681" s="257"/>
      <c r="Q681" s="257"/>
      <c r="R681" s="257"/>
      <c r="S681" s="257"/>
      <c r="T681" s="25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9" t="s">
        <v>163</v>
      </c>
      <c r="AU681" s="259" t="s">
        <v>83</v>
      </c>
      <c r="AV681" s="14" t="s">
        <v>159</v>
      </c>
      <c r="AW681" s="14" t="s">
        <v>35</v>
      </c>
      <c r="AX681" s="14" t="s">
        <v>81</v>
      </c>
      <c r="AY681" s="259" t="s">
        <v>151</v>
      </c>
    </row>
    <row r="682" s="13" customFormat="1">
      <c r="A682" s="13"/>
      <c r="B682" s="238"/>
      <c r="C682" s="239"/>
      <c r="D682" s="234" t="s">
        <v>163</v>
      </c>
      <c r="E682" s="239"/>
      <c r="F682" s="241" t="s">
        <v>2839</v>
      </c>
      <c r="G682" s="239"/>
      <c r="H682" s="242">
        <v>0.029999999999999999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8" t="s">
        <v>163</v>
      </c>
      <c r="AU682" s="248" t="s">
        <v>83</v>
      </c>
      <c r="AV682" s="13" t="s">
        <v>83</v>
      </c>
      <c r="AW682" s="13" t="s">
        <v>4</v>
      </c>
      <c r="AX682" s="13" t="s">
        <v>81</v>
      </c>
      <c r="AY682" s="248" t="s">
        <v>151</v>
      </c>
    </row>
    <row r="683" s="2" customFormat="1" ht="16.5" customHeight="1">
      <c r="A683" s="41"/>
      <c r="B683" s="42"/>
      <c r="C683" s="281" t="s">
        <v>1748</v>
      </c>
      <c r="D683" s="281" t="s">
        <v>407</v>
      </c>
      <c r="E683" s="282" t="s">
        <v>629</v>
      </c>
      <c r="F683" s="283" t="s">
        <v>630</v>
      </c>
      <c r="G683" s="284" t="s">
        <v>157</v>
      </c>
      <c r="H683" s="285">
        <v>2</v>
      </c>
      <c r="I683" s="286"/>
      <c r="J683" s="287">
        <f>ROUND(I683*H683,2)</f>
        <v>0</v>
      </c>
      <c r="K683" s="283" t="s">
        <v>21</v>
      </c>
      <c r="L683" s="288"/>
      <c r="M683" s="289" t="s">
        <v>21</v>
      </c>
      <c r="N683" s="290" t="s">
        <v>44</v>
      </c>
      <c r="O683" s="87"/>
      <c r="P683" s="230">
        <f>O683*H683</f>
        <v>0</v>
      </c>
      <c r="Q683" s="230">
        <v>0.00024000000000000001</v>
      </c>
      <c r="R683" s="230">
        <f>Q683*H683</f>
        <v>0.00048000000000000001</v>
      </c>
      <c r="S683" s="230">
        <v>0</v>
      </c>
      <c r="T683" s="231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32" t="s">
        <v>372</v>
      </c>
      <c r="AT683" s="232" t="s">
        <v>407</v>
      </c>
      <c r="AU683" s="232" t="s">
        <v>83</v>
      </c>
      <c r="AY683" s="19" t="s">
        <v>151</v>
      </c>
      <c r="BE683" s="233">
        <f>IF(N683="základní",J683,0)</f>
        <v>0</v>
      </c>
      <c r="BF683" s="233">
        <f>IF(N683="snížená",J683,0)</f>
        <v>0</v>
      </c>
      <c r="BG683" s="233">
        <f>IF(N683="zákl. přenesená",J683,0)</f>
        <v>0</v>
      </c>
      <c r="BH683" s="233">
        <f>IF(N683="sníž. přenesená",J683,0)</f>
        <v>0</v>
      </c>
      <c r="BI683" s="233">
        <f>IF(N683="nulová",J683,0)</f>
        <v>0</v>
      </c>
      <c r="BJ683" s="19" t="s">
        <v>81</v>
      </c>
      <c r="BK683" s="233">
        <f>ROUND(I683*H683,2)</f>
        <v>0</v>
      </c>
      <c r="BL683" s="19" t="s">
        <v>271</v>
      </c>
      <c r="BM683" s="232" t="s">
        <v>2840</v>
      </c>
    </row>
    <row r="684" s="2" customFormat="1">
      <c r="A684" s="41"/>
      <c r="B684" s="42"/>
      <c r="C684" s="43"/>
      <c r="D684" s="234" t="s">
        <v>161</v>
      </c>
      <c r="E684" s="43"/>
      <c r="F684" s="235" t="s">
        <v>630</v>
      </c>
      <c r="G684" s="43"/>
      <c r="H684" s="43"/>
      <c r="I684" s="139"/>
      <c r="J684" s="43"/>
      <c r="K684" s="43"/>
      <c r="L684" s="47"/>
      <c r="M684" s="236"/>
      <c r="N684" s="237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19" t="s">
        <v>161</v>
      </c>
      <c r="AU684" s="19" t="s">
        <v>83</v>
      </c>
    </row>
    <row r="685" s="13" customFormat="1">
      <c r="A685" s="13"/>
      <c r="B685" s="238"/>
      <c r="C685" s="239"/>
      <c r="D685" s="234" t="s">
        <v>163</v>
      </c>
      <c r="E685" s="240" t="s">
        <v>21</v>
      </c>
      <c r="F685" s="241" t="s">
        <v>2841</v>
      </c>
      <c r="G685" s="239"/>
      <c r="H685" s="242">
        <v>2</v>
      </c>
      <c r="I685" s="243"/>
      <c r="J685" s="239"/>
      <c r="K685" s="239"/>
      <c r="L685" s="244"/>
      <c r="M685" s="245"/>
      <c r="N685" s="246"/>
      <c r="O685" s="246"/>
      <c r="P685" s="246"/>
      <c r="Q685" s="246"/>
      <c r="R685" s="246"/>
      <c r="S685" s="246"/>
      <c r="T685" s="247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8" t="s">
        <v>163</v>
      </c>
      <c r="AU685" s="248" t="s">
        <v>83</v>
      </c>
      <c r="AV685" s="13" t="s">
        <v>83</v>
      </c>
      <c r="AW685" s="13" t="s">
        <v>35</v>
      </c>
      <c r="AX685" s="13" t="s">
        <v>73</v>
      </c>
      <c r="AY685" s="248" t="s">
        <v>151</v>
      </c>
    </row>
    <row r="686" s="14" customFormat="1">
      <c r="A686" s="14"/>
      <c r="B686" s="249"/>
      <c r="C686" s="250"/>
      <c r="D686" s="234" t="s">
        <v>163</v>
      </c>
      <c r="E686" s="251" t="s">
        <v>21</v>
      </c>
      <c r="F686" s="252" t="s">
        <v>177</v>
      </c>
      <c r="G686" s="250"/>
      <c r="H686" s="253">
        <v>2</v>
      </c>
      <c r="I686" s="254"/>
      <c r="J686" s="250"/>
      <c r="K686" s="250"/>
      <c r="L686" s="255"/>
      <c r="M686" s="256"/>
      <c r="N686" s="257"/>
      <c r="O686" s="257"/>
      <c r="P686" s="257"/>
      <c r="Q686" s="257"/>
      <c r="R686" s="257"/>
      <c r="S686" s="257"/>
      <c r="T686" s="25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9" t="s">
        <v>163</v>
      </c>
      <c r="AU686" s="259" t="s">
        <v>83</v>
      </c>
      <c r="AV686" s="14" t="s">
        <v>159</v>
      </c>
      <c r="AW686" s="14" t="s">
        <v>35</v>
      </c>
      <c r="AX686" s="14" t="s">
        <v>81</v>
      </c>
      <c r="AY686" s="259" t="s">
        <v>151</v>
      </c>
    </row>
    <row r="687" s="2" customFormat="1" ht="21.75" customHeight="1">
      <c r="A687" s="41"/>
      <c r="B687" s="42"/>
      <c r="C687" s="221" t="s">
        <v>1751</v>
      </c>
      <c r="D687" s="221" t="s">
        <v>154</v>
      </c>
      <c r="E687" s="222" t="s">
        <v>608</v>
      </c>
      <c r="F687" s="223" t="s">
        <v>609</v>
      </c>
      <c r="G687" s="224" t="s">
        <v>297</v>
      </c>
      <c r="H687" s="225">
        <v>24.73</v>
      </c>
      <c r="I687" s="226"/>
      <c r="J687" s="227">
        <f>ROUND(I687*H687,2)</f>
        <v>0</v>
      </c>
      <c r="K687" s="223" t="s">
        <v>158</v>
      </c>
      <c r="L687" s="47"/>
      <c r="M687" s="228" t="s">
        <v>21</v>
      </c>
      <c r="N687" s="229" t="s">
        <v>44</v>
      </c>
      <c r="O687" s="87"/>
      <c r="P687" s="230">
        <f>O687*H687</f>
        <v>0</v>
      </c>
      <c r="Q687" s="230">
        <v>0</v>
      </c>
      <c r="R687" s="230">
        <f>Q687*H687</f>
        <v>0</v>
      </c>
      <c r="S687" s="230">
        <v>0</v>
      </c>
      <c r="T687" s="231">
        <f>S687*H687</f>
        <v>0</v>
      </c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R687" s="232" t="s">
        <v>271</v>
      </c>
      <c r="AT687" s="232" t="s">
        <v>154</v>
      </c>
      <c r="AU687" s="232" t="s">
        <v>83</v>
      </c>
      <c r="AY687" s="19" t="s">
        <v>151</v>
      </c>
      <c r="BE687" s="233">
        <f>IF(N687="základní",J687,0)</f>
        <v>0</v>
      </c>
      <c r="BF687" s="233">
        <f>IF(N687="snížená",J687,0)</f>
        <v>0</v>
      </c>
      <c r="BG687" s="233">
        <f>IF(N687="zákl. přenesená",J687,0)</f>
        <v>0</v>
      </c>
      <c r="BH687" s="233">
        <f>IF(N687="sníž. přenesená",J687,0)</f>
        <v>0</v>
      </c>
      <c r="BI687" s="233">
        <f>IF(N687="nulová",J687,0)</f>
        <v>0</v>
      </c>
      <c r="BJ687" s="19" t="s">
        <v>81</v>
      </c>
      <c r="BK687" s="233">
        <f>ROUND(I687*H687,2)</f>
        <v>0</v>
      </c>
      <c r="BL687" s="19" t="s">
        <v>271</v>
      </c>
      <c r="BM687" s="232" t="s">
        <v>2842</v>
      </c>
    </row>
    <row r="688" s="2" customFormat="1">
      <c r="A688" s="41"/>
      <c r="B688" s="42"/>
      <c r="C688" s="43"/>
      <c r="D688" s="234" t="s">
        <v>161</v>
      </c>
      <c r="E688" s="43"/>
      <c r="F688" s="235" t="s">
        <v>611</v>
      </c>
      <c r="G688" s="43"/>
      <c r="H688" s="43"/>
      <c r="I688" s="139"/>
      <c r="J688" s="43"/>
      <c r="K688" s="43"/>
      <c r="L688" s="47"/>
      <c r="M688" s="236"/>
      <c r="N688" s="237"/>
      <c r="O688" s="87"/>
      <c r="P688" s="87"/>
      <c r="Q688" s="87"/>
      <c r="R688" s="87"/>
      <c r="S688" s="87"/>
      <c r="T688" s="88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T688" s="19" t="s">
        <v>161</v>
      </c>
      <c r="AU688" s="19" t="s">
        <v>83</v>
      </c>
    </row>
    <row r="689" s="15" customFormat="1">
      <c r="A689" s="15"/>
      <c r="B689" s="260"/>
      <c r="C689" s="261"/>
      <c r="D689" s="234" t="s">
        <v>163</v>
      </c>
      <c r="E689" s="262" t="s">
        <v>21</v>
      </c>
      <c r="F689" s="263" t="s">
        <v>612</v>
      </c>
      <c r="G689" s="261"/>
      <c r="H689" s="262" t="s">
        <v>21</v>
      </c>
      <c r="I689" s="264"/>
      <c r="J689" s="261"/>
      <c r="K689" s="261"/>
      <c r="L689" s="265"/>
      <c r="M689" s="266"/>
      <c r="N689" s="267"/>
      <c r="O689" s="267"/>
      <c r="P689" s="267"/>
      <c r="Q689" s="267"/>
      <c r="R689" s="267"/>
      <c r="S689" s="267"/>
      <c r="T689" s="268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69" t="s">
        <v>163</v>
      </c>
      <c r="AU689" s="269" t="s">
        <v>83</v>
      </c>
      <c r="AV689" s="15" t="s">
        <v>81</v>
      </c>
      <c r="AW689" s="15" t="s">
        <v>35</v>
      </c>
      <c r="AX689" s="15" t="s">
        <v>73</v>
      </c>
      <c r="AY689" s="269" t="s">
        <v>151</v>
      </c>
    </row>
    <row r="690" s="13" customFormat="1">
      <c r="A690" s="13"/>
      <c r="B690" s="238"/>
      <c r="C690" s="239"/>
      <c r="D690" s="234" t="s">
        <v>163</v>
      </c>
      <c r="E690" s="240" t="s">
        <v>21</v>
      </c>
      <c r="F690" s="241" t="s">
        <v>2843</v>
      </c>
      <c r="G690" s="239"/>
      <c r="H690" s="242">
        <v>1.6000000000000001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8" t="s">
        <v>163</v>
      </c>
      <c r="AU690" s="248" t="s">
        <v>83</v>
      </c>
      <c r="AV690" s="13" t="s">
        <v>83</v>
      </c>
      <c r="AW690" s="13" t="s">
        <v>35</v>
      </c>
      <c r="AX690" s="13" t="s">
        <v>73</v>
      </c>
      <c r="AY690" s="248" t="s">
        <v>151</v>
      </c>
    </row>
    <row r="691" s="13" customFormat="1">
      <c r="A691" s="13"/>
      <c r="B691" s="238"/>
      <c r="C691" s="239"/>
      <c r="D691" s="234" t="s">
        <v>163</v>
      </c>
      <c r="E691" s="240" t="s">
        <v>21</v>
      </c>
      <c r="F691" s="241" t="s">
        <v>2844</v>
      </c>
      <c r="G691" s="239"/>
      <c r="H691" s="242">
        <v>0.71999999999999997</v>
      </c>
      <c r="I691" s="243"/>
      <c r="J691" s="239"/>
      <c r="K691" s="239"/>
      <c r="L691" s="244"/>
      <c r="M691" s="245"/>
      <c r="N691" s="246"/>
      <c r="O691" s="246"/>
      <c r="P691" s="246"/>
      <c r="Q691" s="246"/>
      <c r="R691" s="246"/>
      <c r="S691" s="246"/>
      <c r="T691" s="247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8" t="s">
        <v>163</v>
      </c>
      <c r="AU691" s="248" t="s">
        <v>83</v>
      </c>
      <c r="AV691" s="13" t="s">
        <v>83</v>
      </c>
      <c r="AW691" s="13" t="s">
        <v>35</v>
      </c>
      <c r="AX691" s="13" t="s">
        <v>73</v>
      </c>
      <c r="AY691" s="248" t="s">
        <v>151</v>
      </c>
    </row>
    <row r="692" s="13" customFormat="1">
      <c r="A692" s="13"/>
      <c r="B692" s="238"/>
      <c r="C692" s="239"/>
      <c r="D692" s="234" t="s">
        <v>163</v>
      </c>
      <c r="E692" s="240" t="s">
        <v>21</v>
      </c>
      <c r="F692" s="241" t="s">
        <v>2845</v>
      </c>
      <c r="G692" s="239"/>
      <c r="H692" s="242">
        <v>0.80000000000000004</v>
      </c>
      <c r="I692" s="243"/>
      <c r="J692" s="239"/>
      <c r="K692" s="239"/>
      <c r="L692" s="244"/>
      <c r="M692" s="245"/>
      <c r="N692" s="246"/>
      <c r="O692" s="246"/>
      <c r="P692" s="246"/>
      <c r="Q692" s="246"/>
      <c r="R692" s="246"/>
      <c r="S692" s="246"/>
      <c r="T692" s="247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8" t="s">
        <v>163</v>
      </c>
      <c r="AU692" s="248" t="s">
        <v>83</v>
      </c>
      <c r="AV692" s="13" t="s">
        <v>83</v>
      </c>
      <c r="AW692" s="13" t="s">
        <v>35</v>
      </c>
      <c r="AX692" s="13" t="s">
        <v>73</v>
      </c>
      <c r="AY692" s="248" t="s">
        <v>151</v>
      </c>
    </row>
    <row r="693" s="13" customFormat="1">
      <c r="A693" s="13"/>
      <c r="B693" s="238"/>
      <c r="C693" s="239"/>
      <c r="D693" s="234" t="s">
        <v>163</v>
      </c>
      <c r="E693" s="240" t="s">
        <v>21</v>
      </c>
      <c r="F693" s="241" t="s">
        <v>2846</v>
      </c>
      <c r="G693" s="239"/>
      <c r="H693" s="242">
        <v>0.69999999999999996</v>
      </c>
      <c r="I693" s="243"/>
      <c r="J693" s="239"/>
      <c r="K693" s="239"/>
      <c r="L693" s="244"/>
      <c r="M693" s="245"/>
      <c r="N693" s="246"/>
      <c r="O693" s="246"/>
      <c r="P693" s="246"/>
      <c r="Q693" s="246"/>
      <c r="R693" s="246"/>
      <c r="S693" s="246"/>
      <c r="T693" s="24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8" t="s">
        <v>163</v>
      </c>
      <c r="AU693" s="248" t="s">
        <v>83</v>
      </c>
      <c r="AV693" s="13" t="s">
        <v>83</v>
      </c>
      <c r="AW693" s="13" t="s">
        <v>35</v>
      </c>
      <c r="AX693" s="13" t="s">
        <v>73</v>
      </c>
      <c r="AY693" s="248" t="s">
        <v>151</v>
      </c>
    </row>
    <row r="694" s="13" customFormat="1">
      <c r="A694" s="13"/>
      <c r="B694" s="238"/>
      <c r="C694" s="239"/>
      <c r="D694" s="234" t="s">
        <v>163</v>
      </c>
      <c r="E694" s="240" t="s">
        <v>21</v>
      </c>
      <c r="F694" s="241" t="s">
        <v>2847</v>
      </c>
      <c r="G694" s="239"/>
      <c r="H694" s="242">
        <v>4.5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8" t="s">
        <v>163</v>
      </c>
      <c r="AU694" s="248" t="s">
        <v>83</v>
      </c>
      <c r="AV694" s="13" t="s">
        <v>83</v>
      </c>
      <c r="AW694" s="13" t="s">
        <v>35</v>
      </c>
      <c r="AX694" s="13" t="s">
        <v>73</v>
      </c>
      <c r="AY694" s="248" t="s">
        <v>151</v>
      </c>
    </row>
    <row r="695" s="13" customFormat="1">
      <c r="A695" s="13"/>
      <c r="B695" s="238"/>
      <c r="C695" s="239"/>
      <c r="D695" s="234" t="s">
        <v>163</v>
      </c>
      <c r="E695" s="240" t="s">
        <v>21</v>
      </c>
      <c r="F695" s="241" t="s">
        <v>2848</v>
      </c>
      <c r="G695" s="239"/>
      <c r="H695" s="242">
        <v>5.3799999999999999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8" t="s">
        <v>163</v>
      </c>
      <c r="AU695" s="248" t="s">
        <v>83</v>
      </c>
      <c r="AV695" s="13" t="s">
        <v>83</v>
      </c>
      <c r="AW695" s="13" t="s">
        <v>35</v>
      </c>
      <c r="AX695" s="13" t="s">
        <v>73</v>
      </c>
      <c r="AY695" s="248" t="s">
        <v>151</v>
      </c>
    </row>
    <row r="696" s="13" customFormat="1">
      <c r="A696" s="13"/>
      <c r="B696" s="238"/>
      <c r="C696" s="239"/>
      <c r="D696" s="234" t="s">
        <v>163</v>
      </c>
      <c r="E696" s="240" t="s">
        <v>21</v>
      </c>
      <c r="F696" s="241" t="s">
        <v>2849</v>
      </c>
      <c r="G696" s="239"/>
      <c r="H696" s="242">
        <v>0.93999999999999995</v>
      </c>
      <c r="I696" s="243"/>
      <c r="J696" s="239"/>
      <c r="K696" s="239"/>
      <c r="L696" s="244"/>
      <c r="M696" s="245"/>
      <c r="N696" s="246"/>
      <c r="O696" s="246"/>
      <c r="P696" s="246"/>
      <c r="Q696" s="246"/>
      <c r="R696" s="246"/>
      <c r="S696" s="246"/>
      <c r="T696" s="247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8" t="s">
        <v>163</v>
      </c>
      <c r="AU696" s="248" t="s">
        <v>83</v>
      </c>
      <c r="AV696" s="13" t="s">
        <v>83</v>
      </c>
      <c r="AW696" s="13" t="s">
        <v>35</v>
      </c>
      <c r="AX696" s="13" t="s">
        <v>73</v>
      </c>
      <c r="AY696" s="248" t="s">
        <v>151</v>
      </c>
    </row>
    <row r="697" s="13" customFormat="1">
      <c r="A697" s="13"/>
      <c r="B697" s="238"/>
      <c r="C697" s="239"/>
      <c r="D697" s="234" t="s">
        <v>163</v>
      </c>
      <c r="E697" s="240" t="s">
        <v>21</v>
      </c>
      <c r="F697" s="241" t="s">
        <v>2850</v>
      </c>
      <c r="G697" s="239"/>
      <c r="H697" s="242">
        <v>0.97999999999999998</v>
      </c>
      <c r="I697" s="243"/>
      <c r="J697" s="239"/>
      <c r="K697" s="239"/>
      <c r="L697" s="244"/>
      <c r="M697" s="245"/>
      <c r="N697" s="246"/>
      <c r="O697" s="246"/>
      <c r="P697" s="246"/>
      <c r="Q697" s="246"/>
      <c r="R697" s="246"/>
      <c r="S697" s="246"/>
      <c r="T697" s="24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8" t="s">
        <v>163</v>
      </c>
      <c r="AU697" s="248" t="s">
        <v>83</v>
      </c>
      <c r="AV697" s="13" t="s">
        <v>83</v>
      </c>
      <c r="AW697" s="13" t="s">
        <v>35</v>
      </c>
      <c r="AX697" s="13" t="s">
        <v>73</v>
      </c>
      <c r="AY697" s="248" t="s">
        <v>151</v>
      </c>
    </row>
    <row r="698" s="13" customFormat="1">
      <c r="A698" s="13"/>
      <c r="B698" s="238"/>
      <c r="C698" s="239"/>
      <c r="D698" s="234" t="s">
        <v>163</v>
      </c>
      <c r="E698" s="240" t="s">
        <v>21</v>
      </c>
      <c r="F698" s="241" t="s">
        <v>2851</v>
      </c>
      <c r="G698" s="239"/>
      <c r="H698" s="242">
        <v>3.915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8" t="s">
        <v>163</v>
      </c>
      <c r="AU698" s="248" t="s">
        <v>83</v>
      </c>
      <c r="AV698" s="13" t="s">
        <v>83</v>
      </c>
      <c r="AW698" s="13" t="s">
        <v>35</v>
      </c>
      <c r="AX698" s="13" t="s">
        <v>73</v>
      </c>
      <c r="AY698" s="248" t="s">
        <v>151</v>
      </c>
    </row>
    <row r="699" s="13" customFormat="1">
      <c r="A699" s="13"/>
      <c r="B699" s="238"/>
      <c r="C699" s="239"/>
      <c r="D699" s="234" t="s">
        <v>163</v>
      </c>
      <c r="E699" s="240" t="s">
        <v>21</v>
      </c>
      <c r="F699" s="241" t="s">
        <v>2852</v>
      </c>
      <c r="G699" s="239"/>
      <c r="H699" s="242">
        <v>0.32000000000000001</v>
      </c>
      <c r="I699" s="243"/>
      <c r="J699" s="239"/>
      <c r="K699" s="239"/>
      <c r="L699" s="244"/>
      <c r="M699" s="245"/>
      <c r="N699" s="246"/>
      <c r="O699" s="246"/>
      <c r="P699" s="246"/>
      <c r="Q699" s="246"/>
      <c r="R699" s="246"/>
      <c r="S699" s="246"/>
      <c r="T699" s="24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8" t="s">
        <v>163</v>
      </c>
      <c r="AU699" s="248" t="s">
        <v>83</v>
      </c>
      <c r="AV699" s="13" t="s">
        <v>83</v>
      </c>
      <c r="AW699" s="13" t="s">
        <v>35</v>
      </c>
      <c r="AX699" s="13" t="s">
        <v>73</v>
      </c>
      <c r="AY699" s="248" t="s">
        <v>151</v>
      </c>
    </row>
    <row r="700" s="13" customFormat="1">
      <c r="A700" s="13"/>
      <c r="B700" s="238"/>
      <c r="C700" s="239"/>
      <c r="D700" s="234" t="s">
        <v>163</v>
      </c>
      <c r="E700" s="240" t="s">
        <v>21</v>
      </c>
      <c r="F700" s="241" t="s">
        <v>2853</v>
      </c>
      <c r="G700" s="239"/>
      <c r="H700" s="242">
        <v>0.75</v>
      </c>
      <c r="I700" s="243"/>
      <c r="J700" s="239"/>
      <c r="K700" s="239"/>
      <c r="L700" s="244"/>
      <c r="M700" s="245"/>
      <c r="N700" s="246"/>
      <c r="O700" s="246"/>
      <c r="P700" s="246"/>
      <c r="Q700" s="246"/>
      <c r="R700" s="246"/>
      <c r="S700" s="246"/>
      <c r="T700" s="247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8" t="s">
        <v>163</v>
      </c>
      <c r="AU700" s="248" t="s">
        <v>83</v>
      </c>
      <c r="AV700" s="13" t="s">
        <v>83</v>
      </c>
      <c r="AW700" s="13" t="s">
        <v>35</v>
      </c>
      <c r="AX700" s="13" t="s">
        <v>73</v>
      </c>
      <c r="AY700" s="248" t="s">
        <v>151</v>
      </c>
    </row>
    <row r="701" s="16" customFormat="1">
      <c r="A701" s="16"/>
      <c r="B701" s="270"/>
      <c r="C701" s="271"/>
      <c r="D701" s="234" t="s">
        <v>163</v>
      </c>
      <c r="E701" s="272" t="s">
        <v>21</v>
      </c>
      <c r="F701" s="273" t="s">
        <v>250</v>
      </c>
      <c r="G701" s="271"/>
      <c r="H701" s="274">
        <v>20.605</v>
      </c>
      <c r="I701" s="275"/>
      <c r="J701" s="271"/>
      <c r="K701" s="271"/>
      <c r="L701" s="276"/>
      <c r="M701" s="277"/>
      <c r="N701" s="278"/>
      <c r="O701" s="278"/>
      <c r="P701" s="278"/>
      <c r="Q701" s="278"/>
      <c r="R701" s="278"/>
      <c r="S701" s="278"/>
      <c r="T701" s="279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80" t="s">
        <v>163</v>
      </c>
      <c r="AU701" s="280" t="s">
        <v>83</v>
      </c>
      <c r="AV701" s="16" t="s">
        <v>152</v>
      </c>
      <c r="AW701" s="16" t="s">
        <v>35</v>
      </c>
      <c r="AX701" s="16" t="s">
        <v>73</v>
      </c>
      <c r="AY701" s="280" t="s">
        <v>151</v>
      </c>
    </row>
    <row r="702" s="15" customFormat="1">
      <c r="A702" s="15"/>
      <c r="B702" s="260"/>
      <c r="C702" s="261"/>
      <c r="D702" s="234" t="s">
        <v>163</v>
      </c>
      <c r="E702" s="262" t="s">
        <v>21</v>
      </c>
      <c r="F702" s="263" t="s">
        <v>2059</v>
      </c>
      <c r="G702" s="261"/>
      <c r="H702" s="262" t="s">
        <v>21</v>
      </c>
      <c r="I702" s="264"/>
      <c r="J702" s="261"/>
      <c r="K702" s="261"/>
      <c r="L702" s="265"/>
      <c r="M702" s="266"/>
      <c r="N702" s="267"/>
      <c r="O702" s="267"/>
      <c r="P702" s="267"/>
      <c r="Q702" s="267"/>
      <c r="R702" s="267"/>
      <c r="S702" s="267"/>
      <c r="T702" s="268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9" t="s">
        <v>163</v>
      </c>
      <c r="AU702" s="269" t="s">
        <v>83</v>
      </c>
      <c r="AV702" s="15" t="s">
        <v>81</v>
      </c>
      <c r="AW702" s="15" t="s">
        <v>35</v>
      </c>
      <c r="AX702" s="15" t="s">
        <v>73</v>
      </c>
      <c r="AY702" s="269" t="s">
        <v>151</v>
      </c>
    </row>
    <row r="703" s="13" customFormat="1">
      <c r="A703" s="13"/>
      <c r="B703" s="238"/>
      <c r="C703" s="239"/>
      <c r="D703" s="234" t="s">
        <v>163</v>
      </c>
      <c r="E703" s="240" t="s">
        <v>21</v>
      </c>
      <c r="F703" s="241" t="s">
        <v>2854</v>
      </c>
      <c r="G703" s="239"/>
      <c r="H703" s="242">
        <v>4.125</v>
      </c>
      <c r="I703" s="243"/>
      <c r="J703" s="239"/>
      <c r="K703" s="239"/>
      <c r="L703" s="244"/>
      <c r="M703" s="245"/>
      <c r="N703" s="246"/>
      <c r="O703" s="246"/>
      <c r="P703" s="246"/>
      <c r="Q703" s="246"/>
      <c r="R703" s="246"/>
      <c r="S703" s="246"/>
      <c r="T703" s="247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8" t="s">
        <v>163</v>
      </c>
      <c r="AU703" s="248" t="s">
        <v>83</v>
      </c>
      <c r="AV703" s="13" t="s">
        <v>83</v>
      </c>
      <c r="AW703" s="13" t="s">
        <v>35</v>
      </c>
      <c r="AX703" s="13" t="s">
        <v>73</v>
      </c>
      <c r="AY703" s="248" t="s">
        <v>151</v>
      </c>
    </row>
    <row r="704" s="16" customFormat="1">
      <c r="A704" s="16"/>
      <c r="B704" s="270"/>
      <c r="C704" s="271"/>
      <c r="D704" s="234" t="s">
        <v>163</v>
      </c>
      <c r="E704" s="272" t="s">
        <v>21</v>
      </c>
      <c r="F704" s="273" t="s">
        <v>250</v>
      </c>
      <c r="G704" s="271"/>
      <c r="H704" s="274">
        <v>4.125</v>
      </c>
      <c r="I704" s="275"/>
      <c r="J704" s="271"/>
      <c r="K704" s="271"/>
      <c r="L704" s="276"/>
      <c r="M704" s="277"/>
      <c r="N704" s="278"/>
      <c r="O704" s="278"/>
      <c r="P704" s="278"/>
      <c r="Q704" s="278"/>
      <c r="R704" s="278"/>
      <c r="S704" s="278"/>
      <c r="T704" s="279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T704" s="280" t="s">
        <v>163</v>
      </c>
      <c r="AU704" s="280" t="s">
        <v>83</v>
      </c>
      <c r="AV704" s="16" t="s">
        <v>152</v>
      </c>
      <c r="AW704" s="16" t="s">
        <v>35</v>
      </c>
      <c r="AX704" s="16" t="s">
        <v>73</v>
      </c>
      <c r="AY704" s="280" t="s">
        <v>151</v>
      </c>
    </row>
    <row r="705" s="14" customFormat="1">
      <c r="A705" s="14"/>
      <c r="B705" s="249"/>
      <c r="C705" s="250"/>
      <c r="D705" s="234" t="s">
        <v>163</v>
      </c>
      <c r="E705" s="251" t="s">
        <v>21</v>
      </c>
      <c r="F705" s="252" t="s">
        <v>177</v>
      </c>
      <c r="G705" s="250"/>
      <c r="H705" s="253">
        <v>24.73</v>
      </c>
      <c r="I705" s="254"/>
      <c r="J705" s="250"/>
      <c r="K705" s="250"/>
      <c r="L705" s="255"/>
      <c r="M705" s="256"/>
      <c r="N705" s="257"/>
      <c r="O705" s="257"/>
      <c r="P705" s="257"/>
      <c r="Q705" s="257"/>
      <c r="R705" s="257"/>
      <c r="S705" s="257"/>
      <c r="T705" s="258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9" t="s">
        <v>163</v>
      </c>
      <c r="AU705" s="259" t="s">
        <v>83</v>
      </c>
      <c r="AV705" s="14" t="s">
        <v>159</v>
      </c>
      <c r="AW705" s="14" t="s">
        <v>35</v>
      </c>
      <c r="AX705" s="14" t="s">
        <v>81</v>
      </c>
      <c r="AY705" s="259" t="s">
        <v>151</v>
      </c>
    </row>
    <row r="706" s="2" customFormat="1" ht="16.5" customHeight="1">
      <c r="A706" s="41"/>
      <c r="B706" s="42"/>
      <c r="C706" s="281" t="s">
        <v>1753</v>
      </c>
      <c r="D706" s="281" t="s">
        <v>407</v>
      </c>
      <c r="E706" s="282" t="s">
        <v>596</v>
      </c>
      <c r="F706" s="283" t="s">
        <v>597</v>
      </c>
      <c r="G706" s="284" t="s">
        <v>173</v>
      </c>
      <c r="H706" s="285">
        <v>0.23200000000000001</v>
      </c>
      <c r="I706" s="286"/>
      <c r="J706" s="287">
        <f>ROUND(I706*H706,2)</f>
        <v>0</v>
      </c>
      <c r="K706" s="283" t="s">
        <v>158</v>
      </c>
      <c r="L706" s="288"/>
      <c r="M706" s="289" t="s">
        <v>21</v>
      </c>
      <c r="N706" s="290" t="s">
        <v>44</v>
      </c>
      <c r="O706" s="87"/>
      <c r="P706" s="230">
        <f>O706*H706</f>
        <v>0</v>
      </c>
      <c r="Q706" s="230">
        <v>0.55000000000000004</v>
      </c>
      <c r="R706" s="230">
        <f>Q706*H706</f>
        <v>0.12760000000000002</v>
      </c>
      <c r="S706" s="230">
        <v>0</v>
      </c>
      <c r="T706" s="231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32" t="s">
        <v>372</v>
      </c>
      <c r="AT706" s="232" t="s">
        <v>407</v>
      </c>
      <c r="AU706" s="232" t="s">
        <v>83</v>
      </c>
      <c r="AY706" s="19" t="s">
        <v>151</v>
      </c>
      <c r="BE706" s="233">
        <f>IF(N706="základní",J706,0)</f>
        <v>0</v>
      </c>
      <c r="BF706" s="233">
        <f>IF(N706="snížená",J706,0)</f>
        <v>0</v>
      </c>
      <c r="BG706" s="233">
        <f>IF(N706="zákl. přenesená",J706,0)</f>
        <v>0</v>
      </c>
      <c r="BH706" s="233">
        <f>IF(N706="sníž. přenesená",J706,0)</f>
        <v>0</v>
      </c>
      <c r="BI706" s="233">
        <f>IF(N706="nulová",J706,0)</f>
        <v>0</v>
      </c>
      <c r="BJ706" s="19" t="s">
        <v>81</v>
      </c>
      <c r="BK706" s="233">
        <f>ROUND(I706*H706,2)</f>
        <v>0</v>
      </c>
      <c r="BL706" s="19" t="s">
        <v>271</v>
      </c>
      <c r="BM706" s="232" t="s">
        <v>2855</v>
      </c>
    </row>
    <row r="707" s="2" customFormat="1">
      <c r="A707" s="41"/>
      <c r="B707" s="42"/>
      <c r="C707" s="43"/>
      <c r="D707" s="234" t="s">
        <v>161</v>
      </c>
      <c r="E707" s="43"/>
      <c r="F707" s="235" t="s">
        <v>597</v>
      </c>
      <c r="G707" s="43"/>
      <c r="H707" s="43"/>
      <c r="I707" s="139"/>
      <c r="J707" s="43"/>
      <c r="K707" s="43"/>
      <c r="L707" s="47"/>
      <c r="M707" s="236"/>
      <c r="N707" s="237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19" t="s">
        <v>161</v>
      </c>
      <c r="AU707" s="19" t="s">
        <v>83</v>
      </c>
    </row>
    <row r="708" s="13" customFormat="1">
      <c r="A708" s="13"/>
      <c r="B708" s="238"/>
      <c r="C708" s="239"/>
      <c r="D708" s="234" t="s">
        <v>163</v>
      </c>
      <c r="E708" s="240" t="s">
        <v>21</v>
      </c>
      <c r="F708" s="241" t="s">
        <v>2856</v>
      </c>
      <c r="G708" s="239"/>
      <c r="H708" s="242">
        <v>0.16500000000000001</v>
      </c>
      <c r="I708" s="243"/>
      <c r="J708" s="239"/>
      <c r="K708" s="239"/>
      <c r="L708" s="244"/>
      <c r="M708" s="245"/>
      <c r="N708" s="246"/>
      <c r="O708" s="246"/>
      <c r="P708" s="246"/>
      <c r="Q708" s="246"/>
      <c r="R708" s="246"/>
      <c r="S708" s="246"/>
      <c r="T708" s="247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8" t="s">
        <v>163</v>
      </c>
      <c r="AU708" s="248" t="s">
        <v>83</v>
      </c>
      <c r="AV708" s="13" t="s">
        <v>83</v>
      </c>
      <c r="AW708" s="13" t="s">
        <v>35</v>
      </c>
      <c r="AX708" s="13" t="s">
        <v>73</v>
      </c>
      <c r="AY708" s="248" t="s">
        <v>151</v>
      </c>
    </row>
    <row r="709" s="13" customFormat="1">
      <c r="A709" s="13"/>
      <c r="B709" s="238"/>
      <c r="C709" s="239"/>
      <c r="D709" s="234" t="s">
        <v>163</v>
      </c>
      <c r="E709" s="240" t="s">
        <v>21</v>
      </c>
      <c r="F709" s="241" t="s">
        <v>2857</v>
      </c>
      <c r="G709" s="239"/>
      <c r="H709" s="242">
        <v>0.050000000000000003</v>
      </c>
      <c r="I709" s="243"/>
      <c r="J709" s="239"/>
      <c r="K709" s="239"/>
      <c r="L709" s="244"/>
      <c r="M709" s="245"/>
      <c r="N709" s="246"/>
      <c r="O709" s="246"/>
      <c r="P709" s="246"/>
      <c r="Q709" s="246"/>
      <c r="R709" s="246"/>
      <c r="S709" s="246"/>
      <c r="T709" s="247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8" t="s">
        <v>163</v>
      </c>
      <c r="AU709" s="248" t="s">
        <v>83</v>
      </c>
      <c r="AV709" s="13" t="s">
        <v>83</v>
      </c>
      <c r="AW709" s="13" t="s">
        <v>35</v>
      </c>
      <c r="AX709" s="13" t="s">
        <v>73</v>
      </c>
      <c r="AY709" s="248" t="s">
        <v>151</v>
      </c>
    </row>
    <row r="710" s="14" customFormat="1">
      <c r="A710" s="14"/>
      <c r="B710" s="249"/>
      <c r="C710" s="250"/>
      <c r="D710" s="234" t="s">
        <v>163</v>
      </c>
      <c r="E710" s="251" t="s">
        <v>21</v>
      </c>
      <c r="F710" s="252" t="s">
        <v>177</v>
      </c>
      <c r="G710" s="250"/>
      <c r="H710" s="253">
        <v>0.21500000000000002</v>
      </c>
      <c r="I710" s="254"/>
      <c r="J710" s="250"/>
      <c r="K710" s="250"/>
      <c r="L710" s="255"/>
      <c r="M710" s="256"/>
      <c r="N710" s="257"/>
      <c r="O710" s="257"/>
      <c r="P710" s="257"/>
      <c r="Q710" s="257"/>
      <c r="R710" s="257"/>
      <c r="S710" s="257"/>
      <c r="T710" s="258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9" t="s">
        <v>163</v>
      </c>
      <c r="AU710" s="259" t="s">
        <v>83</v>
      </c>
      <c r="AV710" s="14" t="s">
        <v>159</v>
      </c>
      <c r="AW710" s="14" t="s">
        <v>35</v>
      </c>
      <c r="AX710" s="14" t="s">
        <v>81</v>
      </c>
      <c r="AY710" s="259" t="s">
        <v>151</v>
      </c>
    </row>
    <row r="711" s="13" customFormat="1">
      <c r="A711" s="13"/>
      <c r="B711" s="238"/>
      <c r="C711" s="239"/>
      <c r="D711" s="234" t="s">
        <v>163</v>
      </c>
      <c r="E711" s="239"/>
      <c r="F711" s="241" t="s">
        <v>2858</v>
      </c>
      <c r="G711" s="239"/>
      <c r="H711" s="242">
        <v>0.23200000000000001</v>
      </c>
      <c r="I711" s="243"/>
      <c r="J711" s="239"/>
      <c r="K711" s="239"/>
      <c r="L711" s="244"/>
      <c r="M711" s="245"/>
      <c r="N711" s="246"/>
      <c r="O711" s="246"/>
      <c r="P711" s="246"/>
      <c r="Q711" s="246"/>
      <c r="R711" s="246"/>
      <c r="S711" s="246"/>
      <c r="T711" s="247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8" t="s">
        <v>163</v>
      </c>
      <c r="AU711" s="248" t="s">
        <v>83</v>
      </c>
      <c r="AV711" s="13" t="s">
        <v>83</v>
      </c>
      <c r="AW711" s="13" t="s">
        <v>4</v>
      </c>
      <c r="AX711" s="13" t="s">
        <v>81</v>
      </c>
      <c r="AY711" s="248" t="s">
        <v>151</v>
      </c>
    </row>
    <row r="712" s="2" customFormat="1" ht="21.75" customHeight="1">
      <c r="A712" s="41"/>
      <c r="B712" s="42"/>
      <c r="C712" s="221" t="s">
        <v>1758</v>
      </c>
      <c r="D712" s="221" t="s">
        <v>154</v>
      </c>
      <c r="E712" s="222" t="s">
        <v>619</v>
      </c>
      <c r="F712" s="223" t="s">
        <v>620</v>
      </c>
      <c r="G712" s="224" t="s">
        <v>297</v>
      </c>
      <c r="H712" s="225">
        <v>14.220000000000001</v>
      </c>
      <c r="I712" s="226"/>
      <c r="J712" s="227">
        <f>ROUND(I712*H712,2)</f>
        <v>0</v>
      </c>
      <c r="K712" s="223" t="s">
        <v>158</v>
      </c>
      <c r="L712" s="47"/>
      <c r="M712" s="228" t="s">
        <v>21</v>
      </c>
      <c r="N712" s="229" t="s">
        <v>44</v>
      </c>
      <c r="O712" s="87"/>
      <c r="P712" s="230">
        <f>O712*H712</f>
        <v>0</v>
      </c>
      <c r="Q712" s="230">
        <v>0</v>
      </c>
      <c r="R712" s="230">
        <f>Q712*H712</f>
        <v>0</v>
      </c>
      <c r="S712" s="230">
        <v>0</v>
      </c>
      <c r="T712" s="231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32" t="s">
        <v>271</v>
      </c>
      <c r="AT712" s="232" t="s">
        <v>154</v>
      </c>
      <c r="AU712" s="232" t="s">
        <v>83</v>
      </c>
      <c r="AY712" s="19" t="s">
        <v>151</v>
      </c>
      <c r="BE712" s="233">
        <f>IF(N712="základní",J712,0)</f>
        <v>0</v>
      </c>
      <c r="BF712" s="233">
        <f>IF(N712="snížená",J712,0)</f>
        <v>0</v>
      </c>
      <c r="BG712" s="233">
        <f>IF(N712="zákl. přenesená",J712,0)</f>
        <v>0</v>
      </c>
      <c r="BH712" s="233">
        <f>IF(N712="sníž. přenesená",J712,0)</f>
        <v>0</v>
      </c>
      <c r="BI712" s="233">
        <f>IF(N712="nulová",J712,0)</f>
        <v>0</v>
      </c>
      <c r="BJ712" s="19" t="s">
        <v>81</v>
      </c>
      <c r="BK712" s="233">
        <f>ROUND(I712*H712,2)</f>
        <v>0</v>
      </c>
      <c r="BL712" s="19" t="s">
        <v>271</v>
      </c>
      <c r="BM712" s="232" t="s">
        <v>2859</v>
      </c>
    </row>
    <row r="713" s="2" customFormat="1">
      <c r="A713" s="41"/>
      <c r="B713" s="42"/>
      <c r="C713" s="43"/>
      <c r="D713" s="234" t="s">
        <v>161</v>
      </c>
      <c r="E713" s="43"/>
      <c r="F713" s="235" t="s">
        <v>622</v>
      </c>
      <c r="G713" s="43"/>
      <c r="H713" s="43"/>
      <c r="I713" s="139"/>
      <c r="J713" s="43"/>
      <c r="K713" s="43"/>
      <c r="L713" s="47"/>
      <c r="M713" s="236"/>
      <c r="N713" s="237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19" t="s">
        <v>161</v>
      </c>
      <c r="AU713" s="19" t="s">
        <v>83</v>
      </c>
    </row>
    <row r="714" s="13" customFormat="1">
      <c r="A714" s="13"/>
      <c r="B714" s="238"/>
      <c r="C714" s="239"/>
      <c r="D714" s="234" t="s">
        <v>163</v>
      </c>
      <c r="E714" s="240" t="s">
        <v>21</v>
      </c>
      <c r="F714" s="241" t="s">
        <v>2860</v>
      </c>
      <c r="G714" s="239"/>
      <c r="H714" s="242">
        <v>1.3200000000000001</v>
      </c>
      <c r="I714" s="243"/>
      <c r="J714" s="239"/>
      <c r="K714" s="239"/>
      <c r="L714" s="244"/>
      <c r="M714" s="245"/>
      <c r="N714" s="246"/>
      <c r="O714" s="246"/>
      <c r="P714" s="246"/>
      <c r="Q714" s="246"/>
      <c r="R714" s="246"/>
      <c r="S714" s="246"/>
      <c r="T714" s="247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8" t="s">
        <v>163</v>
      </c>
      <c r="AU714" s="248" t="s">
        <v>83</v>
      </c>
      <c r="AV714" s="13" t="s">
        <v>83</v>
      </c>
      <c r="AW714" s="13" t="s">
        <v>35</v>
      </c>
      <c r="AX714" s="13" t="s">
        <v>73</v>
      </c>
      <c r="AY714" s="248" t="s">
        <v>151</v>
      </c>
    </row>
    <row r="715" s="13" customFormat="1">
      <c r="A715" s="13"/>
      <c r="B715" s="238"/>
      <c r="C715" s="239"/>
      <c r="D715" s="234" t="s">
        <v>163</v>
      </c>
      <c r="E715" s="240" t="s">
        <v>21</v>
      </c>
      <c r="F715" s="241" t="s">
        <v>2861</v>
      </c>
      <c r="G715" s="239"/>
      <c r="H715" s="242">
        <v>3.7000000000000002</v>
      </c>
      <c r="I715" s="243"/>
      <c r="J715" s="239"/>
      <c r="K715" s="239"/>
      <c r="L715" s="244"/>
      <c r="M715" s="245"/>
      <c r="N715" s="246"/>
      <c r="O715" s="246"/>
      <c r="P715" s="246"/>
      <c r="Q715" s="246"/>
      <c r="R715" s="246"/>
      <c r="S715" s="246"/>
      <c r="T715" s="247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8" t="s">
        <v>163</v>
      </c>
      <c r="AU715" s="248" t="s">
        <v>83</v>
      </c>
      <c r="AV715" s="13" t="s">
        <v>83</v>
      </c>
      <c r="AW715" s="13" t="s">
        <v>35</v>
      </c>
      <c r="AX715" s="13" t="s">
        <v>73</v>
      </c>
      <c r="AY715" s="248" t="s">
        <v>151</v>
      </c>
    </row>
    <row r="716" s="13" customFormat="1">
      <c r="A716" s="13"/>
      <c r="B716" s="238"/>
      <c r="C716" s="239"/>
      <c r="D716" s="234" t="s">
        <v>163</v>
      </c>
      <c r="E716" s="240" t="s">
        <v>21</v>
      </c>
      <c r="F716" s="241" t="s">
        <v>2862</v>
      </c>
      <c r="G716" s="239"/>
      <c r="H716" s="242">
        <v>9.1999999999999993</v>
      </c>
      <c r="I716" s="243"/>
      <c r="J716" s="239"/>
      <c r="K716" s="239"/>
      <c r="L716" s="244"/>
      <c r="M716" s="245"/>
      <c r="N716" s="246"/>
      <c r="O716" s="246"/>
      <c r="P716" s="246"/>
      <c r="Q716" s="246"/>
      <c r="R716" s="246"/>
      <c r="S716" s="246"/>
      <c r="T716" s="247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8" t="s">
        <v>163</v>
      </c>
      <c r="AU716" s="248" t="s">
        <v>83</v>
      </c>
      <c r="AV716" s="13" t="s">
        <v>83</v>
      </c>
      <c r="AW716" s="13" t="s">
        <v>35</v>
      </c>
      <c r="AX716" s="13" t="s">
        <v>73</v>
      </c>
      <c r="AY716" s="248" t="s">
        <v>151</v>
      </c>
    </row>
    <row r="717" s="14" customFormat="1">
      <c r="A717" s="14"/>
      <c r="B717" s="249"/>
      <c r="C717" s="250"/>
      <c r="D717" s="234" t="s">
        <v>163</v>
      </c>
      <c r="E717" s="251" t="s">
        <v>21</v>
      </c>
      <c r="F717" s="252" t="s">
        <v>177</v>
      </c>
      <c r="G717" s="250"/>
      <c r="H717" s="253">
        <v>14.219999999999999</v>
      </c>
      <c r="I717" s="254"/>
      <c r="J717" s="250"/>
      <c r="K717" s="250"/>
      <c r="L717" s="255"/>
      <c r="M717" s="256"/>
      <c r="N717" s="257"/>
      <c r="O717" s="257"/>
      <c r="P717" s="257"/>
      <c r="Q717" s="257"/>
      <c r="R717" s="257"/>
      <c r="S717" s="257"/>
      <c r="T717" s="258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9" t="s">
        <v>163</v>
      </c>
      <c r="AU717" s="259" t="s">
        <v>83</v>
      </c>
      <c r="AV717" s="14" t="s">
        <v>159</v>
      </c>
      <c r="AW717" s="14" t="s">
        <v>35</v>
      </c>
      <c r="AX717" s="14" t="s">
        <v>81</v>
      </c>
      <c r="AY717" s="259" t="s">
        <v>151</v>
      </c>
    </row>
    <row r="718" s="2" customFormat="1" ht="21.75" customHeight="1">
      <c r="A718" s="41"/>
      <c r="B718" s="42"/>
      <c r="C718" s="281" t="s">
        <v>1762</v>
      </c>
      <c r="D718" s="281" t="s">
        <v>407</v>
      </c>
      <c r="E718" s="282" t="s">
        <v>909</v>
      </c>
      <c r="F718" s="283" t="s">
        <v>910</v>
      </c>
      <c r="G718" s="284" t="s">
        <v>173</v>
      </c>
      <c r="H718" s="285">
        <v>0.043999999999999997</v>
      </c>
      <c r="I718" s="286"/>
      <c r="J718" s="287">
        <f>ROUND(I718*H718,2)</f>
        <v>0</v>
      </c>
      <c r="K718" s="283" t="s">
        <v>158</v>
      </c>
      <c r="L718" s="288"/>
      <c r="M718" s="289" t="s">
        <v>21</v>
      </c>
      <c r="N718" s="290" t="s">
        <v>44</v>
      </c>
      <c r="O718" s="87"/>
      <c r="P718" s="230">
        <f>O718*H718</f>
        <v>0</v>
      </c>
      <c r="Q718" s="230">
        <v>0.55000000000000004</v>
      </c>
      <c r="R718" s="230">
        <f>Q718*H718</f>
        <v>0.024199999999999999</v>
      </c>
      <c r="S718" s="230">
        <v>0</v>
      </c>
      <c r="T718" s="231">
        <f>S718*H718</f>
        <v>0</v>
      </c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R718" s="232" t="s">
        <v>372</v>
      </c>
      <c r="AT718" s="232" t="s">
        <v>407</v>
      </c>
      <c r="AU718" s="232" t="s">
        <v>83</v>
      </c>
      <c r="AY718" s="19" t="s">
        <v>151</v>
      </c>
      <c r="BE718" s="233">
        <f>IF(N718="základní",J718,0)</f>
        <v>0</v>
      </c>
      <c r="BF718" s="233">
        <f>IF(N718="snížená",J718,0)</f>
        <v>0</v>
      </c>
      <c r="BG718" s="233">
        <f>IF(N718="zákl. přenesená",J718,0)</f>
        <v>0</v>
      </c>
      <c r="BH718" s="233">
        <f>IF(N718="sníž. přenesená",J718,0)</f>
        <v>0</v>
      </c>
      <c r="BI718" s="233">
        <f>IF(N718="nulová",J718,0)</f>
        <v>0</v>
      </c>
      <c r="BJ718" s="19" t="s">
        <v>81</v>
      </c>
      <c r="BK718" s="233">
        <f>ROUND(I718*H718,2)</f>
        <v>0</v>
      </c>
      <c r="BL718" s="19" t="s">
        <v>271</v>
      </c>
      <c r="BM718" s="232" t="s">
        <v>2863</v>
      </c>
    </row>
    <row r="719" s="2" customFormat="1">
      <c r="A719" s="41"/>
      <c r="B719" s="42"/>
      <c r="C719" s="43"/>
      <c r="D719" s="234" t="s">
        <v>161</v>
      </c>
      <c r="E719" s="43"/>
      <c r="F719" s="235" t="s">
        <v>910</v>
      </c>
      <c r="G719" s="43"/>
      <c r="H719" s="43"/>
      <c r="I719" s="139"/>
      <c r="J719" s="43"/>
      <c r="K719" s="43"/>
      <c r="L719" s="47"/>
      <c r="M719" s="236"/>
      <c r="N719" s="237"/>
      <c r="O719" s="87"/>
      <c r="P719" s="87"/>
      <c r="Q719" s="87"/>
      <c r="R719" s="87"/>
      <c r="S719" s="87"/>
      <c r="T719" s="88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T719" s="19" t="s">
        <v>161</v>
      </c>
      <c r="AU719" s="19" t="s">
        <v>83</v>
      </c>
    </row>
    <row r="720" s="13" customFormat="1">
      <c r="A720" s="13"/>
      <c r="B720" s="238"/>
      <c r="C720" s="239"/>
      <c r="D720" s="234" t="s">
        <v>163</v>
      </c>
      <c r="E720" s="240" t="s">
        <v>21</v>
      </c>
      <c r="F720" s="241" t="s">
        <v>2864</v>
      </c>
      <c r="G720" s="239"/>
      <c r="H720" s="242">
        <v>0.010999999999999999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8" t="s">
        <v>163</v>
      </c>
      <c r="AU720" s="248" t="s">
        <v>83</v>
      </c>
      <c r="AV720" s="13" t="s">
        <v>83</v>
      </c>
      <c r="AW720" s="13" t="s">
        <v>35</v>
      </c>
      <c r="AX720" s="13" t="s">
        <v>73</v>
      </c>
      <c r="AY720" s="248" t="s">
        <v>151</v>
      </c>
    </row>
    <row r="721" s="13" customFormat="1">
      <c r="A721" s="13"/>
      <c r="B721" s="238"/>
      <c r="C721" s="239"/>
      <c r="D721" s="234" t="s">
        <v>163</v>
      </c>
      <c r="E721" s="240" t="s">
        <v>21</v>
      </c>
      <c r="F721" s="241" t="s">
        <v>2865</v>
      </c>
      <c r="G721" s="239"/>
      <c r="H721" s="242">
        <v>0.029999999999999999</v>
      </c>
      <c r="I721" s="243"/>
      <c r="J721" s="239"/>
      <c r="K721" s="239"/>
      <c r="L721" s="244"/>
      <c r="M721" s="245"/>
      <c r="N721" s="246"/>
      <c r="O721" s="246"/>
      <c r="P721" s="246"/>
      <c r="Q721" s="246"/>
      <c r="R721" s="246"/>
      <c r="S721" s="246"/>
      <c r="T721" s="247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8" t="s">
        <v>163</v>
      </c>
      <c r="AU721" s="248" t="s">
        <v>83</v>
      </c>
      <c r="AV721" s="13" t="s">
        <v>83</v>
      </c>
      <c r="AW721" s="13" t="s">
        <v>35</v>
      </c>
      <c r="AX721" s="13" t="s">
        <v>73</v>
      </c>
      <c r="AY721" s="248" t="s">
        <v>151</v>
      </c>
    </row>
    <row r="722" s="14" customFormat="1">
      <c r="A722" s="14"/>
      <c r="B722" s="249"/>
      <c r="C722" s="250"/>
      <c r="D722" s="234" t="s">
        <v>163</v>
      </c>
      <c r="E722" s="251" t="s">
        <v>21</v>
      </c>
      <c r="F722" s="252" t="s">
        <v>177</v>
      </c>
      <c r="G722" s="250"/>
      <c r="H722" s="253">
        <v>0.040999999999999995</v>
      </c>
      <c r="I722" s="254"/>
      <c r="J722" s="250"/>
      <c r="K722" s="250"/>
      <c r="L722" s="255"/>
      <c r="M722" s="256"/>
      <c r="N722" s="257"/>
      <c r="O722" s="257"/>
      <c r="P722" s="257"/>
      <c r="Q722" s="257"/>
      <c r="R722" s="257"/>
      <c r="S722" s="257"/>
      <c r="T722" s="25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9" t="s">
        <v>163</v>
      </c>
      <c r="AU722" s="259" t="s">
        <v>83</v>
      </c>
      <c r="AV722" s="14" t="s">
        <v>159</v>
      </c>
      <c r="AW722" s="14" t="s">
        <v>35</v>
      </c>
      <c r="AX722" s="14" t="s">
        <v>81</v>
      </c>
      <c r="AY722" s="259" t="s">
        <v>151</v>
      </c>
    </row>
    <row r="723" s="13" customFormat="1">
      <c r="A723" s="13"/>
      <c r="B723" s="238"/>
      <c r="C723" s="239"/>
      <c r="D723" s="234" t="s">
        <v>163</v>
      </c>
      <c r="E723" s="239"/>
      <c r="F723" s="241" t="s">
        <v>2070</v>
      </c>
      <c r="G723" s="239"/>
      <c r="H723" s="242">
        <v>0.043999999999999997</v>
      </c>
      <c r="I723" s="243"/>
      <c r="J723" s="239"/>
      <c r="K723" s="239"/>
      <c r="L723" s="244"/>
      <c r="M723" s="245"/>
      <c r="N723" s="246"/>
      <c r="O723" s="246"/>
      <c r="P723" s="246"/>
      <c r="Q723" s="246"/>
      <c r="R723" s="246"/>
      <c r="S723" s="246"/>
      <c r="T723" s="247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8" t="s">
        <v>163</v>
      </c>
      <c r="AU723" s="248" t="s">
        <v>83</v>
      </c>
      <c r="AV723" s="13" t="s">
        <v>83</v>
      </c>
      <c r="AW723" s="13" t="s">
        <v>4</v>
      </c>
      <c r="AX723" s="13" t="s">
        <v>81</v>
      </c>
      <c r="AY723" s="248" t="s">
        <v>151</v>
      </c>
    </row>
    <row r="724" s="2" customFormat="1" ht="21.75" customHeight="1">
      <c r="A724" s="41"/>
      <c r="B724" s="42"/>
      <c r="C724" s="281" t="s">
        <v>1767</v>
      </c>
      <c r="D724" s="281" t="s">
        <v>407</v>
      </c>
      <c r="E724" s="282" t="s">
        <v>584</v>
      </c>
      <c r="F724" s="283" t="s">
        <v>585</v>
      </c>
      <c r="G724" s="284" t="s">
        <v>173</v>
      </c>
      <c r="H724" s="285">
        <v>0.050999999999999997</v>
      </c>
      <c r="I724" s="286"/>
      <c r="J724" s="287">
        <f>ROUND(I724*H724,2)</f>
        <v>0</v>
      </c>
      <c r="K724" s="283" t="s">
        <v>158</v>
      </c>
      <c r="L724" s="288"/>
      <c r="M724" s="289" t="s">
        <v>21</v>
      </c>
      <c r="N724" s="290" t="s">
        <v>44</v>
      </c>
      <c r="O724" s="87"/>
      <c r="P724" s="230">
        <f>O724*H724</f>
        <v>0</v>
      </c>
      <c r="Q724" s="230">
        <v>0.55000000000000004</v>
      </c>
      <c r="R724" s="230">
        <f>Q724*H724</f>
        <v>0.028050000000000002</v>
      </c>
      <c r="S724" s="230">
        <v>0</v>
      </c>
      <c r="T724" s="231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32" t="s">
        <v>372</v>
      </c>
      <c r="AT724" s="232" t="s">
        <v>407</v>
      </c>
      <c r="AU724" s="232" t="s">
        <v>83</v>
      </c>
      <c r="AY724" s="19" t="s">
        <v>151</v>
      </c>
      <c r="BE724" s="233">
        <f>IF(N724="základní",J724,0)</f>
        <v>0</v>
      </c>
      <c r="BF724" s="233">
        <f>IF(N724="snížená",J724,0)</f>
        <v>0</v>
      </c>
      <c r="BG724" s="233">
        <f>IF(N724="zákl. přenesená",J724,0)</f>
        <v>0</v>
      </c>
      <c r="BH724" s="233">
        <f>IF(N724="sníž. přenesená",J724,0)</f>
        <v>0</v>
      </c>
      <c r="BI724" s="233">
        <f>IF(N724="nulová",J724,0)</f>
        <v>0</v>
      </c>
      <c r="BJ724" s="19" t="s">
        <v>81</v>
      </c>
      <c r="BK724" s="233">
        <f>ROUND(I724*H724,2)</f>
        <v>0</v>
      </c>
      <c r="BL724" s="19" t="s">
        <v>271</v>
      </c>
      <c r="BM724" s="232" t="s">
        <v>2866</v>
      </c>
    </row>
    <row r="725" s="2" customFormat="1">
      <c r="A725" s="41"/>
      <c r="B725" s="42"/>
      <c r="C725" s="43"/>
      <c r="D725" s="234" t="s">
        <v>161</v>
      </c>
      <c r="E725" s="43"/>
      <c r="F725" s="235" t="s">
        <v>585</v>
      </c>
      <c r="G725" s="43"/>
      <c r="H725" s="43"/>
      <c r="I725" s="139"/>
      <c r="J725" s="43"/>
      <c r="K725" s="43"/>
      <c r="L725" s="47"/>
      <c r="M725" s="236"/>
      <c r="N725" s="237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19" t="s">
        <v>161</v>
      </c>
      <c r="AU725" s="19" t="s">
        <v>83</v>
      </c>
    </row>
    <row r="726" s="13" customFormat="1">
      <c r="A726" s="13"/>
      <c r="B726" s="238"/>
      <c r="C726" s="239"/>
      <c r="D726" s="234" t="s">
        <v>163</v>
      </c>
      <c r="E726" s="240" t="s">
        <v>21</v>
      </c>
      <c r="F726" s="241" t="s">
        <v>2867</v>
      </c>
      <c r="G726" s="239"/>
      <c r="H726" s="242">
        <v>0.047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8" t="s">
        <v>163</v>
      </c>
      <c r="AU726" s="248" t="s">
        <v>83</v>
      </c>
      <c r="AV726" s="13" t="s">
        <v>83</v>
      </c>
      <c r="AW726" s="13" t="s">
        <v>35</v>
      </c>
      <c r="AX726" s="13" t="s">
        <v>81</v>
      </c>
      <c r="AY726" s="248" t="s">
        <v>151</v>
      </c>
    </row>
    <row r="727" s="13" customFormat="1">
      <c r="A727" s="13"/>
      <c r="B727" s="238"/>
      <c r="C727" s="239"/>
      <c r="D727" s="234" t="s">
        <v>163</v>
      </c>
      <c r="E727" s="239"/>
      <c r="F727" s="241" t="s">
        <v>2868</v>
      </c>
      <c r="G727" s="239"/>
      <c r="H727" s="242">
        <v>0.050999999999999997</v>
      </c>
      <c r="I727" s="243"/>
      <c r="J727" s="239"/>
      <c r="K727" s="239"/>
      <c r="L727" s="244"/>
      <c r="M727" s="245"/>
      <c r="N727" s="246"/>
      <c r="O727" s="246"/>
      <c r="P727" s="246"/>
      <c r="Q727" s="246"/>
      <c r="R727" s="246"/>
      <c r="S727" s="246"/>
      <c r="T727" s="247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8" t="s">
        <v>163</v>
      </c>
      <c r="AU727" s="248" t="s">
        <v>83</v>
      </c>
      <c r="AV727" s="13" t="s">
        <v>83</v>
      </c>
      <c r="AW727" s="13" t="s">
        <v>4</v>
      </c>
      <c r="AX727" s="13" t="s">
        <v>81</v>
      </c>
      <c r="AY727" s="248" t="s">
        <v>151</v>
      </c>
    </row>
    <row r="728" s="2" customFormat="1" ht="16.5" customHeight="1">
      <c r="A728" s="41"/>
      <c r="B728" s="42"/>
      <c r="C728" s="281" t="s">
        <v>1769</v>
      </c>
      <c r="D728" s="281" t="s">
        <v>407</v>
      </c>
      <c r="E728" s="282" t="s">
        <v>629</v>
      </c>
      <c r="F728" s="283" t="s">
        <v>630</v>
      </c>
      <c r="G728" s="284" t="s">
        <v>157</v>
      </c>
      <c r="H728" s="285">
        <v>21</v>
      </c>
      <c r="I728" s="286"/>
      <c r="J728" s="287">
        <f>ROUND(I728*H728,2)</f>
        <v>0</v>
      </c>
      <c r="K728" s="283" t="s">
        <v>21</v>
      </c>
      <c r="L728" s="288"/>
      <c r="M728" s="289" t="s">
        <v>21</v>
      </c>
      <c r="N728" s="290" t="s">
        <v>44</v>
      </c>
      <c r="O728" s="87"/>
      <c r="P728" s="230">
        <f>O728*H728</f>
        <v>0</v>
      </c>
      <c r="Q728" s="230">
        <v>0.00024000000000000001</v>
      </c>
      <c r="R728" s="230">
        <f>Q728*H728</f>
        <v>0.0050400000000000002</v>
      </c>
      <c r="S728" s="230">
        <v>0</v>
      </c>
      <c r="T728" s="231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32" t="s">
        <v>372</v>
      </c>
      <c r="AT728" s="232" t="s">
        <v>407</v>
      </c>
      <c r="AU728" s="232" t="s">
        <v>83</v>
      </c>
      <c r="AY728" s="19" t="s">
        <v>151</v>
      </c>
      <c r="BE728" s="233">
        <f>IF(N728="základní",J728,0)</f>
        <v>0</v>
      </c>
      <c r="BF728" s="233">
        <f>IF(N728="snížená",J728,0)</f>
        <v>0</v>
      </c>
      <c r="BG728" s="233">
        <f>IF(N728="zákl. přenesená",J728,0)</f>
        <v>0</v>
      </c>
      <c r="BH728" s="233">
        <f>IF(N728="sníž. přenesená",J728,0)</f>
        <v>0</v>
      </c>
      <c r="BI728" s="233">
        <f>IF(N728="nulová",J728,0)</f>
        <v>0</v>
      </c>
      <c r="BJ728" s="19" t="s">
        <v>81</v>
      </c>
      <c r="BK728" s="233">
        <f>ROUND(I728*H728,2)</f>
        <v>0</v>
      </c>
      <c r="BL728" s="19" t="s">
        <v>271</v>
      </c>
      <c r="BM728" s="232" t="s">
        <v>2869</v>
      </c>
    </row>
    <row r="729" s="2" customFormat="1">
      <c r="A729" s="41"/>
      <c r="B729" s="42"/>
      <c r="C729" s="43"/>
      <c r="D729" s="234" t="s">
        <v>161</v>
      </c>
      <c r="E729" s="43"/>
      <c r="F729" s="235" t="s">
        <v>630</v>
      </c>
      <c r="G729" s="43"/>
      <c r="H729" s="43"/>
      <c r="I729" s="139"/>
      <c r="J729" s="43"/>
      <c r="K729" s="43"/>
      <c r="L729" s="47"/>
      <c r="M729" s="236"/>
      <c r="N729" s="237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19" t="s">
        <v>161</v>
      </c>
      <c r="AU729" s="19" t="s">
        <v>83</v>
      </c>
    </row>
    <row r="730" s="13" customFormat="1">
      <c r="A730" s="13"/>
      <c r="B730" s="238"/>
      <c r="C730" s="239"/>
      <c r="D730" s="234" t="s">
        <v>163</v>
      </c>
      <c r="E730" s="240" t="s">
        <v>21</v>
      </c>
      <c r="F730" s="241" t="s">
        <v>2870</v>
      </c>
      <c r="G730" s="239"/>
      <c r="H730" s="242">
        <v>2</v>
      </c>
      <c r="I730" s="243"/>
      <c r="J730" s="239"/>
      <c r="K730" s="239"/>
      <c r="L730" s="244"/>
      <c r="M730" s="245"/>
      <c r="N730" s="246"/>
      <c r="O730" s="246"/>
      <c r="P730" s="246"/>
      <c r="Q730" s="246"/>
      <c r="R730" s="246"/>
      <c r="S730" s="246"/>
      <c r="T730" s="247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8" t="s">
        <v>163</v>
      </c>
      <c r="AU730" s="248" t="s">
        <v>83</v>
      </c>
      <c r="AV730" s="13" t="s">
        <v>83</v>
      </c>
      <c r="AW730" s="13" t="s">
        <v>35</v>
      </c>
      <c r="AX730" s="13" t="s">
        <v>73</v>
      </c>
      <c r="AY730" s="248" t="s">
        <v>151</v>
      </c>
    </row>
    <row r="731" s="13" customFormat="1">
      <c r="A731" s="13"/>
      <c r="B731" s="238"/>
      <c r="C731" s="239"/>
      <c r="D731" s="234" t="s">
        <v>163</v>
      </c>
      <c r="E731" s="240" t="s">
        <v>21</v>
      </c>
      <c r="F731" s="241" t="s">
        <v>2871</v>
      </c>
      <c r="G731" s="239"/>
      <c r="H731" s="242">
        <v>2</v>
      </c>
      <c r="I731" s="243"/>
      <c r="J731" s="239"/>
      <c r="K731" s="239"/>
      <c r="L731" s="244"/>
      <c r="M731" s="245"/>
      <c r="N731" s="246"/>
      <c r="O731" s="246"/>
      <c r="P731" s="246"/>
      <c r="Q731" s="246"/>
      <c r="R731" s="246"/>
      <c r="S731" s="246"/>
      <c r="T731" s="247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8" t="s">
        <v>163</v>
      </c>
      <c r="AU731" s="248" t="s">
        <v>83</v>
      </c>
      <c r="AV731" s="13" t="s">
        <v>83</v>
      </c>
      <c r="AW731" s="13" t="s">
        <v>35</v>
      </c>
      <c r="AX731" s="13" t="s">
        <v>73</v>
      </c>
      <c r="AY731" s="248" t="s">
        <v>151</v>
      </c>
    </row>
    <row r="732" s="13" customFormat="1">
      <c r="A732" s="13"/>
      <c r="B732" s="238"/>
      <c r="C732" s="239"/>
      <c r="D732" s="234" t="s">
        <v>163</v>
      </c>
      <c r="E732" s="240" t="s">
        <v>21</v>
      </c>
      <c r="F732" s="241" t="s">
        <v>2872</v>
      </c>
      <c r="G732" s="239"/>
      <c r="H732" s="242">
        <v>17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8" t="s">
        <v>163</v>
      </c>
      <c r="AU732" s="248" t="s">
        <v>83</v>
      </c>
      <c r="AV732" s="13" t="s">
        <v>83</v>
      </c>
      <c r="AW732" s="13" t="s">
        <v>35</v>
      </c>
      <c r="AX732" s="13" t="s">
        <v>73</v>
      </c>
      <c r="AY732" s="248" t="s">
        <v>151</v>
      </c>
    </row>
    <row r="733" s="14" customFormat="1">
      <c r="A733" s="14"/>
      <c r="B733" s="249"/>
      <c r="C733" s="250"/>
      <c r="D733" s="234" t="s">
        <v>163</v>
      </c>
      <c r="E733" s="251" t="s">
        <v>21</v>
      </c>
      <c r="F733" s="252" t="s">
        <v>177</v>
      </c>
      <c r="G733" s="250"/>
      <c r="H733" s="253">
        <v>21</v>
      </c>
      <c r="I733" s="254"/>
      <c r="J733" s="250"/>
      <c r="K733" s="250"/>
      <c r="L733" s="255"/>
      <c r="M733" s="256"/>
      <c r="N733" s="257"/>
      <c r="O733" s="257"/>
      <c r="P733" s="257"/>
      <c r="Q733" s="257"/>
      <c r="R733" s="257"/>
      <c r="S733" s="257"/>
      <c r="T733" s="258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9" t="s">
        <v>163</v>
      </c>
      <c r="AU733" s="259" t="s">
        <v>83</v>
      </c>
      <c r="AV733" s="14" t="s">
        <v>159</v>
      </c>
      <c r="AW733" s="14" t="s">
        <v>35</v>
      </c>
      <c r="AX733" s="14" t="s">
        <v>81</v>
      </c>
      <c r="AY733" s="259" t="s">
        <v>151</v>
      </c>
    </row>
    <row r="734" s="2" customFormat="1" ht="21.75" customHeight="1">
      <c r="A734" s="41"/>
      <c r="B734" s="42"/>
      <c r="C734" s="221" t="s">
        <v>1773</v>
      </c>
      <c r="D734" s="221" t="s">
        <v>154</v>
      </c>
      <c r="E734" s="222" t="s">
        <v>633</v>
      </c>
      <c r="F734" s="223" t="s">
        <v>634</v>
      </c>
      <c r="G734" s="224" t="s">
        <v>173</v>
      </c>
      <c r="H734" s="225">
        <v>0.33100000000000002</v>
      </c>
      <c r="I734" s="226"/>
      <c r="J734" s="227">
        <f>ROUND(I734*H734,2)</f>
        <v>0</v>
      </c>
      <c r="K734" s="223" t="s">
        <v>158</v>
      </c>
      <c r="L734" s="47"/>
      <c r="M734" s="228" t="s">
        <v>21</v>
      </c>
      <c r="N734" s="229" t="s">
        <v>44</v>
      </c>
      <c r="O734" s="87"/>
      <c r="P734" s="230">
        <f>O734*H734</f>
        <v>0</v>
      </c>
      <c r="Q734" s="230">
        <v>0.024469999999999999</v>
      </c>
      <c r="R734" s="230">
        <f>Q734*H734</f>
        <v>0.0080995700000000004</v>
      </c>
      <c r="S734" s="230">
        <v>0</v>
      </c>
      <c r="T734" s="231">
        <f>S734*H734</f>
        <v>0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32" t="s">
        <v>271</v>
      </c>
      <c r="AT734" s="232" t="s">
        <v>154</v>
      </c>
      <c r="AU734" s="232" t="s">
        <v>83</v>
      </c>
      <c r="AY734" s="19" t="s">
        <v>151</v>
      </c>
      <c r="BE734" s="233">
        <f>IF(N734="základní",J734,0)</f>
        <v>0</v>
      </c>
      <c r="BF734" s="233">
        <f>IF(N734="snížená",J734,0)</f>
        <v>0</v>
      </c>
      <c r="BG734" s="233">
        <f>IF(N734="zákl. přenesená",J734,0)</f>
        <v>0</v>
      </c>
      <c r="BH734" s="233">
        <f>IF(N734="sníž. přenesená",J734,0)</f>
        <v>0</v>
      </c>
      <c r="BI734" s="233">
        <f>IF(N734="nulová",J734,0)</f>
        <v>0</v>
      </c>
      <c r="BJ734" s="19" t="s">
        <v>81</v>
      </c>
      <c r="BK734" s="233">
        <f>ROUND(I734*H734,2)</f>
        <v>0</v>
      </c>
      <c r="BL734" s="19" t="s">
        <v>271</v>
      </c>
      <c r="BM734" s="232" t="s">
        <v>2873</v>
      </c>
    </row>
    <row r="735" s="2" customFormat="1">
      <c r="A735" s="41"/>
      <c r="B735" s="42"/>
      <c r="C735" s="43"/>
      <c r="D735" s="234" t="s">
        <v>161</v>
      </c>
      <c r="E735" s="43"/>
      <c r="F735" s="235" t="s">
        <v>636</v>
      </c>
      <c r="G735" s="43"/>
      <c r="H735" s="43"/>
      <c r="I735" s="139"/>
      <c r="J735" s="43"/>
      <c r="K735" s="43"/>
      <c r="L735" s="47"/>
      <c r="M735" s="236"/>
      <c r="N735" s="237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19" t="s">
        <v>161</v>
      </c>
      <c r="AU735" s="19" t="s">
        <v>83</v>
      </c>
    </row>
    <row r="736" s="13" customFormat="1">
      <c r="A736" s="13"/>
      <c r="B736" s="238"/>
      <c r="C736" s="239"/>
      <c r="D736" s="234" t="s">
        <v>163</v>
      </c>
      <c r="E736" s="240" t="s">
        <v>21</v>
      </c>
      <c r="F736" s="241" t="s">
        <v>2874</v>
      </c>
      <c r="G736" s="239"/>
      <c r="H736" s="242">
        <v>0.069000000000000006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8" t="s">
        <v>163</v>
      </c>
      <c r="AU736" s="248" t="s">
        <v>83</v>
      </c>
      <c r="AV736" s="13" t="s">
        <v>83</v>
      </c>
      <c r="AW736" s="13" t="s">
        <v>35</v>
      </c>
      <c r="AX736" s="13" t="s">
        <v>73</v>
      </c>
      <c r="AY736" s="248" t="s">
        <v>151</v>
      </c>
    </row>
    <row r="737" s="13" customFormat="1">
      <c r="A737" s="13"/>
      <c r="B737" s="238"/>
      <c r="C737" s="239"/>
      <c r="D737" s="234" t="s">
        <v>163</v>
      </c>
      <c r="E737" s="240" t="s">
        <v>21</v>
      </c>
      <c r="F737" s="241" t="s">
        <v>2875</v>
      </c>
      <c r="G737" s="239"/>
      <c r="H737" s="242">
        <v>0.215</v>
      </c>
      <c r="I737" s="243"/>
      <c r="J737" s="239"/>
      <c r="K737" s="239"/>
      <c r="L737" s="244"/>
      <c r="M737" s="245"/>
      <c r="N737" s="246"/>
      <c r="O737" s="246"/>
      <c r="P737" s="246"/>
      <c r="Q737" s="246"/>
      <c r="R737" s="246"/>
      <c r="S737" s="246"/>
      <c r="T737" s="247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8" t="s">
        <v>163</v>
      </c>
      <c r="AU737" s="248" t="s">
        <v>83</v>
      </c>
      <c r="AV737" s="13" t="s">
        <v>83</v>
      </c>
      <c r="AW737" s="13" t="s">
        <v>35</v>
      </c>
      <c r="AX737" s="13" t="s">
        <v>73</v>
      </c>
      <c r="AY737" s="248" t="s">
        <v>151</v>
      </c>
    </row>
    <row r="738" s="13" customFormat="1">
      <c r="A738" s="13"/>
      <c r="B738" s="238"/>
      <c r="C738" s="239"/>
      <c r="D738" s="234" t="s">
        <v>163</v>
      </c>
      <c r="E738" s="240" t="s">
        <v>21</v>
      </c>
      <c r="F738" s="241" t="s">
        <v>2876</v>
      </c>
      <c r="G738" s="239"/>
      <c r="H738" s="242">
        <v>0.047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8" t="s">
        <v>163</v>
      </c>
      <c r="AU738" s="248" t="s">
        <v>83</v>
      </c>
      <c r="AV738" s="13" t="s">
        <v>83</v>
      </c>
      <c r="AW738" s="13" t="s">
        <v>35</v>
      </c>
      <c r="AX738" s="13" t="s">
        <v>73</v>
      </c>
      <c r="AY738" s="248" t="s">
        <v>151</v>
      </c>
    </row>
    <row r="739" s="14" customFormat="1">
      <c r="A739" s="14"/>
      <c r="B739" s="249"/>
      <c r="C739" s="250"/>
      <c r="D739" s="234" t="s">
        <v>163</v>
      </c>
      <c r="E739" s="251" t="s">
        <v>21</v>
      </c>
      <c r="F739" s="252" t="s">
        <v>177</v>
      </c>
      <c r="G739" s="250"/>
      <c r="H739" s="253">
        <v>0.33100000000000002</v>
      </c>
      <c r="I739" s="254"/>
      <c r="J739" s="250"/>
      <c r="K739" s="250"/>
      <c r="L739" s="255"/>
      <c r="M739" s="256"/>
      <c r="N739" s="257"/>
      <c r="O739" s="257"/>
      <c r="P739" s="257"/>
      <c r="Q739" s="257"/>
      <c r="R739" s="257"/>
      <c r="S739" s="257"/>
      <c r="T739" s="258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9" t="s">
        <v>163</v>
      </c>
      <c r="AU739" s="259" t="s">
        <v>83</v>
      </c>
      <c r="AV739" s="14" t="s">
        <v>159</v>
      </c>
      <c r="AW739" s="14" t="s">
        <v>35</v>
      </c>
      <c r="AX739" s="14" t="s">
        <v>81</v>
      </c>
      <c r="AY739" s="259" t="s">
        <v>151</v>
      </c>
    </row>
    <row r="740" s="2" customFormat="1" ht="44.25" customHeight="1">
      <c r="A740" s="41"/>
      <c r="B740" s="42"/>
      <c r="C740" s="221" t="s">
        <v>1778</v>
      </c>
      <c r="D740" s="221" t="s">
        <v>154</v>
      </c>
      <c r="E740" s="222" t="s">
        <v>1707</v>
      </c>
      <c r="F740" s="223" t="s">
        <v>1708</v>
      </c>
      <c r="G740" s="224" t="s">
        <v>157</v>
      </c>
      <c r="H740" s="225">
        <v>2</v>
      </c>
      <c r="I740" s="226"/>
      <c r="J740" s="227">
        <f>ROUND(I740*H740,2)</f>
        <v>0</v>
      </c>
      <c r="K740" s="223" t="s">
        <v>21</v>
      </c>
      <c r="L740" s="47"/>
      <c r="M740" s="228" t="s">
        <v>21</v>
      </c>
      <c r="N740" s="229" t="s">
        <v>44</v>
      </c>
      <c r="O740" s="87"/>
      <c r="P740" s="230">
        <f>O740*H740</f>
        <v>0</v>
      </c>
      <c r="Q740" s="230">
        <v>0.0063</v>
      </c>
      <c r="R740" s="230">
        <f>Q740*H740</f>
        <v>0.0126</v>
      </c>
      <c r="S740" s="230">
        <v>0</v>
      </c>
      <c r="T740" s="231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32" t="s">
        <v>271</v>
      </c>
      <c r="AT740" s="232" t="s">
        <v>154</v>
      </c>
      <c r="AU740" s="232" t="s">
        <v>83</v>
      </c>
      <c r="AY740" s="19" t="s">
        <v>151</v>
      </c>
      <c r="BE740" s="233">
        <f>IF(N740="základní",J740,0)</f>
        <v>0</v>
      </c>
      <c r="BF740" s="233">
        <f>IF(N740="snížená",J740,0)</f>
        <v>0</v>
      </c>
      <c r="BG740" s="233">
        <f>IF(N740="zákl. přenesená",J740,0)</f>
        <v>0</v>
      </c>
      <c r="BH740" s="233">
        <f>IF(N740="sníž. přenesená",J740,0)</f>
        <v>0</v>
      </c>
      <c r="BI740" s="233">
        <f>IF(N740="nulová",J740,0)</f>
        <v>0</v>
      </c>
      <c r="BJ740" s="19" t="s">
        <v>81</v>
      </c>
      <c r="BK740" s="233">
        <f>ROUND(I740*H740,2)</f>
        <v>0</v>
      </c>
      <c r="BL740" s="19" t="s">
        <v>271</v>
      </c>
      <c r="BM740" s="232" t="s">
        <v>2877</v>
      </c>
    </row>
    <row r="741" s="2" customFormat="1">
      <c r="A741" s="41"/>
      <c r="B741" s="42"/>
      <c r="C741" s="43"/>
      <c r="D741" s="234" t="s">
        <v>161</v>
      </c>
      <c r="E741" s="43"/>
      <c r="F741" s="235" t="s">
        <v>1710</v>
      </c>
      <c r="G741" s="43"/>
      <c r="H741" s="43"/>
      <c r="I741" s="139"/>
      <c r="J741" s="43"/>
      <c r="K741" s="43"/>
      <c r="L741" s="47"/>
      <c r="M741" s="236"/>
      <c r="N741" s="237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19" t="s">
        <v>161</v>
      </c>
      <c r="AU741" s="19" t="s">
        <v>83</v>
      </c>
    </row>
    <row r="742" s="13" customFormat="1">
      <c r="A742" s="13"/>
      <c r="B742" s="238"/>
      <c r="C742" s="239"/>
      <c r="D742" s="234" t="s">
        <v>163</v>
      </c>
      <c r="E742" s="240" t="s">
        <v>21</v>
      </c>
      <c r="F742" s="241" t="s">
        <v>2600</v>
      </c>
      <c r="G742" s="239"/>
      <c r="H742" s="242">
        <v>2</v>
      </c>
      <c r="I742" s="243"/>
      <c r="J742" s="239"/>
      <c r="K742" s="239"/>
      <c r="L742" s="244"/>
      <c r="M742" s="245"/>
      <c r="N742" s="246"/>
      <c r="O742" s="246"/>
      <c r="P742" s="246"/>
      <c r="Q742" s="246"/>
      <c r="R742" s="246"/>
      <c r="S742" s="246"/>
      <c r="T742" s="247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8" t="s">
        <v>163</v>
      </c>
      <c r="AU742" s="248" t="s">
        <v>83</v>
      </c>
      <c r="AV742" s="13" t="s">
        <v>83</v>
      </c>
      <c r="AW742" s="13" t="s">
        <v>35</v>
      </c>
      <c r="AX742" s="13" t="s">
        <v>73</v>
      </c>
      <c r="AY742" s="248" t="s">
        <v>151</v>
      </c>
    </row>
    <row r="743" s="14" customFormat="1">
      <c r="A743" s="14"/>
      <c r="B743" s="249"/>
      <c r="C743" s="250"/>
      <c r="D743" s="234" t="s">
        <v>163</v>
      </c>
      <c r="E743" s="251" t="s">
        <v>21</v>
      </c>
      <c r="F743" s="252" t="s">
        <v>177</v>
      </c>
      <c r="G743" s="250"/>
      <c r="H743" s="253">
        <v>2</v>
      </c>
      <c r="I743" s="254"/>
      <c r="J743" s="250"/>
      <c r="K743" s="250"/>
      <c r="L743" s="255"/>
      <c r="M743" s="256"/>
      <c r="N743" s="257"/>
      <c r="O743" s="257"/>
      <c r="P743" s="257"/>
      <c r="Q743" s="257"/>
      <c r="R743" s="257"/>
      <c r="S743" s="257"/>
      <c r="T743" s="258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9" t="s">
        <v>163</v>
      </c>
      <c r="AU743" s="259" t="s">
        <v>83</v>
      </c>
      <c r="AV743" s="14" t="s">
        <v>159</v>
      </c>
      <c r="AW743" s="14" t="s">
        <v>35</v>
      </c>
      <c r="AX743" s="14" t="s">
        <v>81</v>
      </c>
      <c r="AY743" s="259" t="s">
        <v>151</v>
      </c>
    </row>
    <row r="744" s="2" customFormat="1" ht="44.25" customHeight="1">
      <c r="A744" s="41"/>
      <c r="B744" s="42"/>
      <c r="C744" s="221" t="s">
        <v>1781</v>
      </c>
      <c r="D744" s="221" t="s">
        <v>154</v>
      </c>
      <c r="E744" s="222" t="s">
        <v>1235</v>
      </c>
      <c r="F744" s="223" t="s">
        <v>1236</v>
      </c>
      <c r="G744" s="224" t="s">
        <v>157</v>
      </c>
      <c r="H744" s="225">
        <v>11</v>
      </c>
      <c r="I744" s="226"/>
      <c r="J744" s="227">
        <f>ROUND(I744*H744,2)</f>
        <v>0</v>
      </c>
      <c r="K744" s="223" t="s">
        <v>21</v>
      </c>
      <c r="L744" s="47"/>
      <c r="M744" s="228" t="s">
        <v>21</v>
      </c>
      <c r="N744" s="229" t="s">
        <v>44</v>
      </c>
      <c r="O744" s="87"/>
      <c r="P744" s="230">
        <f>O744*H744</f>
        <v>0</v>
      </c>
      <c r="Q744" s="230">
        <v>0.0094000000000000004</v>
      </c>
      <c r="R744" s="230">
        <f>Q744*H744</f>
        <v>0.10340000000000001</v>
      </c>
      <c r="S744" s="230">
        <v>0</v>
      </c>
      <c r="T744" s="231">
        <f>S744*H744</f>
        <v>0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32" t="s">
        <v>271</v>
      </c>
      <c r="AT744" s="232" t="s">
        <v>154</v>
      </c>
      <c r="AU744" s="232" t="s">
        <v>83</v>
      </c>
      <c r="AY744" s="19" t="s">
        <v>151</v>
      </c>
      <c r="BE744" s="233">
        <f>IF(N744="základní",J744,0)</f>
        <v>0</v>
      </c>
      <c r="BF744" s="233">
        <f>IF(N744="snížená",J744,0)</f>
        <v>0</v>
      </c>
      <c r="BG744" s="233">
        <f>IF(N744="zákl. přenesená",J744,0)</f>
        <v>0</v>
      </c>
      <c r="BH744" s="233">
        <f>IF(N744="sníž. přenesená",J744,0)</f>
        <v>0</v>
      </c>
      <c r="BI744" s="233">
        <f>IF(N744="nulová",J744,0)</f>
        <v>0</v>
      </c>
      <c r="BJ744" s="19" t="s">
        <v>81</v>
      </c>
      <c r="BK744" s="233">
        <f>ROUND(I744*H744,2)</f>
        <v>0</v>
      </c>
      <c r="BL744" s="19" t="s">
        <v>271</v>
      </c>
      <c r="BM744" s="232" t="s">
        <v>2878</v>
      </c>
    </row>
    <row r="745" s="2" customFormat="1">
      <c r="A745" s="41"/>
      <c r="B745" s="42"/>
      <c r="C745" s="43"/>
      <c r="D745" s="234" t="s">
        <v>161</v>
      </c>
      <c r="E745" s="43"/>
      <c r="F745" s="235" t="s">
        <v>1238</v>
      </c>
      <c r="G745" s="43"/>
      <c r="H745" s="43"/>
      <c r="I745" s="139"/>
      <c r="J745" s="43"/>
      <c r="K745" s="43"/>
      <c r="L745" s="47"/>
      <c r="M745" s="236"/>
      <c r="N745" s="237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19" t="s">
        <v>161</v>
      </c>
      <c r="AU745" s="19" t="s">
        <v>83</v>
      </c>
    </row>
    <row r="746" s="13" customFormat="1">
      <c r="A746" s="13"/>
      <c r="B746" s="238"/>
      <c r="C746" s="239"/>
      <c r="D746" s="234" t="s">
        <v>163</v>
      </c>
      <c r="E746" s="240" t="s">
        <v>21</v>
      </c>
      <c r="F746" s="241" t="s">
        <v>2879</v>
      </c>
      <c r="G746" s="239"/>
      <c r="H746" s="242">
        <v>11</v>
      </c>
      <c r="I746" s="243"/>
      <c r="J746" s="239"/>
      <c r="K746" s="239"/>
      <c r="L746" s="244"/>
      <c r="M746" s="245"/>
      <c r="N746" s="246"/>
      <c r="O746" s="246"/>
      <c r="P746" s="246"/>
      <c r="Q746" s="246"/>
      <c r="R746" s="246"/>
      <c r="S746" s="246"/>
      <c r="T746" s="247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8" t="s">
        <v>163</v>
      </c>
      <c r="AU746" s="248" t="s">
        <v>83</v>
      </c>
      <c r="AV746" s="13" t="s">
        <v>83</v>
      </c>
      <c r="AW746" s="13" t="s">
        <v>35</v>
      </c>
      <c r="AX746" s="13" t="s">
        <v>81</v>
      </c>
      <c r="AY746" s="248" t="s">
        <v>151</v>
      </c>
    </row>
    <row r="747" s="2" customFormat="1" ht="33" customHeight="1">
      <c r="A747" s="41"/>
      <c r="B747" s="42"/>
      <c r="C747" s="221" t="s">
        <v>1786</v>
      </c>
      <c r="D747" s="221" t="s">
        <v>154</v>
      </c>
      <c r="E747" s="222" t="s">
        <v>1716</v>
      </c>
      <c r="F747" s="223" t="s">
        <v>1717</v>
      </c>
      <c r="G747" s="224" t="s">
        <v>157</v>
      </c>
      <c r="H747" s="225">
        <v>2</v>
      </c>
      <c r="I747" s="226"/>
      <c r="J747" s="227">
        <f>ROUND(I747*H747,2)</f>
        <v>0</v>
      </c>
      <c r="K747" s="223" t="s">
        <v>21</v>
      </c>
      <c r="L747" s="47"/>
      <c r="M747" s="228" t="s">
        <v>21</v>
      </c>
      <c r="N747" s="229" t="s">
        <v>44</v>
      </c>
      <c r="O747" s="87"/>
      <c r="P747" s="230">
        <f>O747*H747</f>
        <v>0</v>
      </c>
      <c r="Q747" s="230">
        <v>0.00025999999999999998</v>
      </c>
      <c r="R747" s="230">
        <f>Q747*H747</f>
        <v>0.00051999999999999995</v>
      </c>
      <c r="S747" s="230">
        <v>0</v>
      </c>
      <c r="T747" s="231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32" t="s">
        <v>271</v>
      </c>
      <c r="AT747" s="232" t="s">
        <v>154</v>
      </c>
      <c r="AU747" s="232" t="s">
        <v>83</v>
      </c>
      <c r="AY747" s="19" t="s">
        <v>151</v>
      </c>
      <c r="BE747" s="233">
        <f>IF(N747="základní",J747,0)</f>
        <v>0</v>
      </c>
      <c r="BF747" s="233">
        <f>IF(N747="snížená",J747,0)</f>
        <v>0</v>
      </c>
      <c r="BG747" s="233">
        <f>IF(N747="zákl. přenesená",J747,0)</f>
        <v>0</v>
      </c>
      <c r="BH747" s="233">
        <f>IF(N747="sníž. přenesená",J747,0)</f>
        <v>0</v>
      </c>
      <c r="BI747" s="233">
        <f>IF(N747="nulová",J747,0)</f>
        <v>0</v>
      </c>
      <c r="BJ747" s="19" t="s">
        <v>81</v>
      </c>
      <c r="BK747" s="233">
        <f>ROUND(I747*H747,2)</f>
        <v>0</v>
      </c>
      <c r="BL747" s="19" t="s">
        <v>271</v>
      </c>
      <c r="BM747" s="232" t="s">
        <v>2880</v>
      </c>
    </row>
    <row r="748" s="2" customFormat="1">
      <c r="A748" s="41"/>
      <c r="B748" s="42"/>
      <c r="C748" s="43"/>
      <c r="D748" s="234" t="s">
        <v>161</v>
      </c>
      <c r="E748" s="43"/>
      <c r="F748" s="235" t="s">
        <v>1717</v>
      </c>
      <c r="G748" s="43"/>
      <c r="H748" s="43"/>
      <c r="I748" s="139"/>
      <c r="J748" s="43"/>
      <c r="K748" s="43"/>
      <c r="L748" s="47"/>
      <c r="M748" s="236"/>
      <c r="N748" s="237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19" t="s">
        <v>161</v>
      </c>
      <c r="AU748" s="19" t="s">
        <v>83</v>
      </c>
    </row>
    <row r="749" s="2" customFormat="1" ht="44.25" customHeight="1">
      <c r="A749" s="41"/>
      <c r="B749" s="42"/>
      <c r="C749" s="221" t="s">
        <v>1790</v>
      </c>
      <c r="D749" s="221" t="s">
        <v>154</v>
      </c>
      <c r="E749" s="222" t="s">
        <v>2881</v>
      </c>
      <c r="F749" s="223" t="s">
        <v>2882</v>
      </c>
      <c r="G749" s="224" t="s">
        <v>157</v>
      </c>
      <c r="H749" s="225">
        <v>1</v>
      </c>
      <c r="I749" s="226"/>
      <c r="J749" s="227">
        <f>ROUND(I749*H749,2)</f>
        <v>0</v>
      </c>
      <c r="K749" s="223" t="s">
        <v>21</v>
      </c>
      <c r="L749" s="47"/>
      <c r="M749" s="228" t="s">
        <v>21</v>
      </c>
      <c r="N749" s="229" t="s">
        <v>44</v>
      </c>
      <c r="O749" s="87"/>
      <c r="P749" s="230">
        <f>O749*H749</f>
        <v>0</v>
      </c>
      <c r="Q749" s="230">
        <v>0.0115</v>
      </c>
      <c r="R749" s="230">
        <f>Q749*H749</f>
        <v>0.0115</v>
      </c>
      <c r="S749" s="230">
        <v>0</v>
      </c>
      <c r="T749" s="231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32" t="s">
        <v>271</v>
      </c>
      <c r="AT749" s="232" t="s">
        <v>154</v>
      </c>
      <c r="AU749" s="232" t="s">
        <v>83</v>
      </c>
      <c r="AY749" s="19" t="s">
        <v>151</v>
      </c>
      <c r="BE749" s="233">
        <f>IF(N749="základní",J749,0)</f>
        <v>0</v>
      </c>
      <c r="BF749" s="233">
        <f>IF(N749="snížená",J749,0)</f>
        <v>0</v>
      </c>
      <c r="BG749" s="233">
        <f>IF(N749="zákl. přenesená",J749,0)</f>
        <v>0</v>
      </c>
      <c r="BH749" s="233">
        <f>IF(N749="sníž. přenesená",J749,0)</f>
        <v>0</v>
      </c>
      <c r="BI749" s="233">
        <f>IF(N749="nulová",J749,0)</f>
        <v>0</v>
      </c>
      <c r="BJ749" s="19" t="s">
        <v>81</v>
      </c>
      <c r="BK749" s="233">
        <f>ROUND(I749*H749,2)</f>
        <v>0</v>
      </c>
      <c r="BL749" s="19" t="s">
        <v>271</v>
      </c>
      <c r="BM749" s="232" t="s">
        <v>2883</v>
      </c>
    </row>
    <row r="750" s="2" customFormat="1">
      <c r="A750" s="41"/>
      <c r="B750" s="42"/>
      <c r="C750" s="43"/>
      <c r="D750" s="234" t="s">
        <v>161</v>
      </c>
      <c r="E750" s="43"/>
      <c r="F750" s="235" t="s">
        <v>2882</v>
      </c>
      <c r="G750" s="43"/>
      <c r="H750" s="43"/>
      <c r="I750" s="139"/>
      <c r="J750" s="43"/>
      <c r="K750" s="43"/>
      <c r="L750" s="47"/>
      <c r="M750" s="236"/>
      <c r="N750" s="237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19" t="s">
        <v>161</v>
      </c>
      <c r="AU750" s="19" t="s">
        <v>83</v>
      </c>
    </row>
    <row r="751" s="13" customFormat="1">
      <c r="A751" s="13"/>
      <c r="B751" s="238"/>
      <c r="C751" s="239"/>
      <c r="D751" s="234" t="s">
        <v>163</v>
      </c>
      <c r="E751" s="240" t="s">
        <v>21</v>
      </c>
      <c r="F751" s="241" t="s">
        <v>2884</v>
      </c>
      <c r="G751" s="239"/>
      <c r="H751" s="242">
        <v>1</v>
      </c>
      <c r="I751" s="243"/>
      <c r="J751" s="239"/>
      <c r="K751" s="239"/>
      <c r="L751" s="244"/>
      <c r="M751" s="245"/>
      <c r="N751" s="246"/>
      <c r="O751" s="246"/>
      <c r="P751" s="246"/>
      <c r="Q751" s="246"/>
      <c r="R751" s="246"/>
      <c r="S751" s="246"/>
      <c r="T751" s="247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8" t="s">
        <v>163</v>
      </c>
      <c r="AU751" s="248" t="s">
        <v>83</v>
      </c>
      <c r="AV751" s="13" t="s">
        <v>83</v>
      </c>
      <c r="AW751" s="13" t="s">
        <v>35</v>
      </c>
      <c r="AX751" s="13" t="s">
        <v>81</v>
      </c>
      <c r="AY751" s="248" t="s">
        <v>151</v>
      </c>
    </row>
    <row r="752" s="2" customFormat="1" ht="21.75" customHeight="1">
      <c r="A752" s="41"/>
      <c r="B752" s="42"/>
      <c r="C752" s="221" t="s">
        <v>1795</v>
      </c>
      <c r="D752" s="221" t="s">
        <v>154</v>
      </c>
      <c r="E752" s="222" t="s">
        <v>1720</v>
      </c>
      <c r="F752" s="223" t="s">
        <v>1721</v>
      </c>
      <c r="G752" s="224" t="s">
        <v>297</v>
      </c>
      <c r="H752" s="225">
        <v>4.2999999999999998</v>
      </c>
      <c r="I752" s="226"/>
      <c r="J752" s="227">
        <f>ROUND(I752*H752,2)</f>
        <v>0</v>
      </c>
      <c r="K752" s="223" t="s">
        <v>158</v>
      </c>
      <c r="L752" s="47"/>
      <c r="M752" s="228" t="s">
        <v>21</v>
      </c>
      <c r="N752" s="229" t="s">
        <v>44</v>
      </c>
      <c r="O752" s="87"/>
      <c r="P752" s="230">
        <f>O752*H752</f>
        <v>0</v>
      </c>
      <c r="Q752" s="230">
        <v>0</v>
      </c>
      <c r="R752" s="230">
        <f>Q752*H752</f>
        <v>0</v>
      </c>
      <c r="S752" s="230">
        <v>0.0060000000000000001</v>
      </c>
      <c r="T752" s="231">
        <f>S752*H752</f>
        <v>0.0258</v>
      </c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R752" s="232" t="s">
        <v>271</v>
      </c>
      <c r="AT752" s="232" t="s">
        <v>154</v>
      </c>
      <c r="AU752" s="232" t="s">
        <v>83</v>
      </c>
      <c r="AY752" s="19" t="s">
        <v>151</v>
      </c>
      <c r="BE752" s="233">
        <f>IF(N752="základní",J752,0)</f>
        <v>0</v>
      </c>
      <c r="BF752" s="233">
        <f>IF(N752="snížená",J752,0)</f>
        <v>0</v>
      </c>
      <c r="BG752" s="233">
        <f>IF(N752="zákl. přenesená",J752,0)</f>
        <v>0</v>
      </c>
      <c r="BH752" s="233">
        <f>IF(N752="sníž. přenesená",J752,0)</f>
        <v>0</v>
      </c>
      <c r="BI752" s="233">
        <f>IF(N752="nulová",J752,0)</f>
        <v>0</v>
      </c>
      <c r="BJ752" s="19" t="s">
        <v>81</v>
      </c>
      <c r="BK752" s="233">
        <f>ROUND(I752*H752,2)</f>
        <v>0</v>
      </c>
      <c r="BL752" s="19" t="s">
        <v>271</v>
      </c>
      <c r="BM752" s="232" t="s">
        <v>2885</v>
      </c>
    </row>
    <row r="753" s="2" customFormat="1">
      <c r="A753" s="41"/>
      <c r="B753" s="42"/>
      <c r="C753" s="43"/>
      <c r="D753" s="234" t="s">
        <v>161</v>
      </c>
      <c r="E753" s="43"/>
      <c r="F753" s="235" t="s">
        <v>1723</v>
      </c>
      <c r="G753" s="43"/>
      <c r="H753" s="43"/>
      <c r="I753" s="139"/>
      <c r="J753" s="43"/>
      <c r="K753" s="43"/>
      <c r="L753" s="47"/>
      <c r="M753" s="236"/>
      <c r="N753" s="237"/>
      <c r="O753" s="87"/>
      <c r="P753" s="87"/>
      <c r="Q753" s="87"/>
      <c r="R753" s="87"/>
      <c r="S753" s="87"/>
      <c r="T753" s="88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T753" s="19" t="s">
        <v>161</v>
      </c>
      <c r="AU753" s="19" t="s">
        <v>83</v>
      </c>
    </row>
    <row r="754" s="13" customFormat="1">
      <c r="A754" s="13"/>
      <c r="B754" s="238"/>
      <c r="C754" s="239"/>
      <c r="D754" s="234" t="s">
        <v>163</v>
      </c>
      <c r="E754" s="240" t="s">
        <v>21</v>
      </c>
      <c r="F754" s="241" t="s">
        <v>2886</v>
      </c>
      <c r="G754" s="239"/>
      <c r="H754" s="242">
        <v>0.85999999999999999</v>
      </c>
      <c r="I754" s="243"/>
      <c r="J754" s="239"/>
      <c r="K754" s="239"/>
      <c r="L754" s="244"/>
      <c r="M754" s="245"/>
      <c r="N754" s="246"/>
      <c r="O754" s="246"/>
      <c r="P754" s="246"/>
      <c r="Q754" s="246"/>
      <c r="R754" s="246"/>
      <c r="S754" s="246"/>
      <c r="T754" s="247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8" t="s">
        <v>163</v>
      </c>
      <c r="AU754" s="248" t="s">
        <v>83</v>
      </c>
      <c r="AV754" s="13" t="s">
        <v>83</v>
      </c>
      <c r="AW754" s="13" t="s">
        <v>35</v>
      </c>
      <c r="AX754" s="13" t="s">
        <v>73</v>
      </c>
      <c r="AY754" s="248" t="s">
        <v>151</v>
      </c>
    </row>
    <row r="755" s="13" customFormat="1">
      <c r="A755" s="13"/>
      <c r="B755" s="238"/>
      <c r="C755" s="239"/>
      <c r="D755" s="234" t="s">
        <v>163</v>
      </c>
      <c r="E755" s="240" t="s">
        <v>21</v>
      </c>
      <c r="F755" s="241" t="s">
        <v>2887</v>
      </c>
      <c r="G755" s="239"/>
      <c r="H755" s="242">
        <v>3.4399999999999999</v>
      </c>
      <c r="I755" s="243"/>
      <c r="J755" s="239"/>
      <c r="K755" s="239"/>
      <c r="L755" s="244"/>
      <c r="M755" s="245"/>
      <c r="N755" s="246"/>
      <c r="O755" s="246"/>
      <c r="P755" s="246"/>
      <c r="Q755" s="246"/>
      <c r="R755" s="246"/>
      <c r="S755" s="246"/>
      <c r="T755" s="247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8" t="s">
        <v>163</v>
      </c>
      <c r="AU755" s="248" t="s">
        <v>83</v>
      </c>
      <c r="AV755" s="13" t="s">
        <v>83</v>
      </c>
      <c r="AW755" s="13" t="s">
        <v>35</v>
      </c>
      <c r="AX755" s="13" t="s">
        <v>73</v>
      </c>
      <c r="AY755" s="248" t="s">
        <v>151</v>
      </c>
    </row>
    <row r="756" s="14" customFormat="1">
      <c r="A756" s="14"/>
      <c r="B756" s="249"/>
      <c r="C756" s="250"/>
      <c r="D756" s="234" t="s">
        <v>163</v>
      </c>
      <c r="E756" s="251" t="s">
        <v>21</v>
      </c>
      <c r="F756" s="252" t="s">
        <v>177</v>
      </c>
      <c r="G756" s="250"/>
      <c r="H756" s="253">
        <v>4.2999999999999998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9" t="s">
        <v>163</v>
      </c>
      <c r="AU756" s="259" t="s">
        <v>83</v>
      </c>
      <c r="AV756" s="14" t="s">
        <v>159</v>
      </c>
      <c r="AW756" s="14" t="s">
        <v>35</v>
      </c>
      <c r="AX756" s="14" t="s">
        <v>81</v>
      </c>
      <c r="AY756" s="259" t="s">
        <v>151</v>
      </c>
    </row>
    <row r="757" s="2" customFormat="1" ht="21.75" customHeight="1">
      <c r="A757" s="41"/>
      <c r="B757" s="42"/>
      <c r="C757" s="221" t="s">
        <v>1800</v>
      </c>
      <c r="D757" s="221" t="s">
        <v>154</v>
      </c>
      <c r="E757" s="222" t="s">
        <v>1240</v>
      </c>
      <c r="F757" s="223" t="s">
        <v>1241</v>
      </c>
      <c r="G757" s="224" t="s">
        <v>157</v>
      </c>
      <c r="H757" s="225">
        <v>17</v>
      </c>
      <c r="I757" s="226"/>
      <c r="J757" s="227">
        <f>ROUND(I757*H757,2)</f>
        <v>0</v>
      </c>
      <c r="K757" s="223" t="s">
        <v>21</v>
      </c>
      <c r="L757" s="47"/>
      <c r="M757" s="228" t="s">
        <v>21</v>
      </c>
      <c r="N757" s="229" t="s">
        <v>44</v>
      </c>
      <c r="O757" s="87"/>
      <c r="P757" s="230">
        <f>O757*H757</f>
        <v>0</v>
      </c>
      <c r="Q757" s="230">
        <v>0</v>
      </c>
      <c r="R757" s="230">
        <f>Q757*H757</f>
        <v>0</v>
      </c>
      <c r="S757" s="230">
        <v>0.0089999999999999993</v>
      </c>
      <c r="T757" s="231">
        <f>S757*H757</f>
        <v>0.153</v>
      </c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R757" s="232" t="s">
        <v>271</v>
      </c>
      <c r="AT757" s="232" t="s">
        <v>154</v>
      </c>
      <c r="AU757" s="232" t="s">
        <v>83</v>
      </c>
      <c r="AY757" s="19" t="s">
        <v>151</v>
      </c>
      <c r="BE757" s="233">
        <f>IF(N757="základní",J757,0)</f>
        <v>0</v>
      </c>
      <c r="BF757" s="233">
        <f>IF(N757="snížená",J757,0)</f>
        <v>0</v>
      </c>
      <c r="BG757" s="233">
        <f>IF(N757="zákl. přenesená",J757,0)</f>
        <v>0</v>
      </c>
      <c r="BH757" s="233">
        <f>IF(N757="sníž. přenesená",J757,0)</f>
        <v>0</v>
      </c>
      <c r="BI757" s="233">
        <f>IF(N757="nulová",J757,0)</f>
        <v>0</v>
      </c>
      <c r="BJ757" s="19" t="s">
        <v>81</v>
      </c>
      <c r="BK757" s="233">
        <f>ROUND(I757*H757,2)</f>
        <v>0</v>
      </c>
      <c r="BL757" s="19" t="s">
        <v>271</v>
      </c>
      <c r="BM757" s="232" t="s">
        <v>2888</v>
      </c>
    </row>
    <row r="758" s="2" customFormat="1">
      <c r="A758" s="41"/>
      <c r="B758" s="42"/>
      <c r="C758" s="43"/>
      <c r="D758" s="234" t="s">
        <v>161</v>
      </c>
      <c r="E758" s="43"/>
      <c r="F758" s="235" t="s">
        <v>1241</v>
      </c>
      <c r="G758" s="43"/>
      <c r="H758" s="43"/>
      <c r="I758" s="139"/>
      <c r="J758" s="43"/>
      <c r="K758" s="43"/>
      <c r="L758" s="47"/>
      <c r="M758" s="236"/>
      <c r="N758" s="237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19" t="s">
        <v>161</v>
      </c>
      <c r="AU758" s="19" t="s">
        <v>83</v>
      </c>
    </row>
    <row r="759" s="13" customFormat="1">
      <c r="A759" s="13"/>
      <c r="B759" s="238"/>
      <c r="C759" s="239"/>
      <c r="D759" s="234" t="s">
        <v>163</v>
      </c>
      <c r="E759" s="240" t="s">
        <v>21</v>
      </c>
      <c r="F759" s="241" t="s">
        <v>2889</v>
      </c>
      <c r="G759" s="239"/>
      <c r="H759" s="242">
        <v>8</v>
      </c>
      <c r="I759" s="243"/>
      <c r="J759" s="239"/>
      <c r="K759" s="239"/>
      <c r="L759" s="244"/>
      <c r="M759" s="245"/>
      <c r="N759" s="246"/>
      <c r="O759" s="246"/>
      <c r="P759" s="246"/>
      <c r="Q759" s="246"/>
      <c r="R759" s="246"/>
      <c r="S759" s="246"/>
      <c r="T759" s="247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8" t="s">
        <v>163</v>
      </c>
      <c r="AU759" s="248" t="s">
        <v>83</v>
      </c>
      <c r="AV759" s="13" t="s">
        <v>83</v>
      </c>
      <c r="AW759" s="13" t="s">
        <v>35</v>
      </c>
      <c r="AX759" s="13" t="s">
        <v>73</v>
      </c>
      <c r="AY759" s="248" t="s">
        <v>151</v>
      </c>
    </row>
    <row r="760" s="13" customFormat="1">
      <c r="A760" s="13"/>
      <c r="B760" s="238"/>
      <c r="C760" s="239"/>
      <c r="D760" s="234" t="s">
        <v>163</v>
      </c>
      <c r="E760" s="240" t="s">
        <v>21</v>
      </c>
      <c r="F760" s="241" t="s">
        <v>2890</v>
      </c>
      <c r="G760" s="239"/>
      <c r="H760" s="242">
        <v>2</v>
      </c>
      <c r="I760" s="243"/>
      <c r="J760" s="239"/>
      <c r="K760" s="239"/>
      <c r="L760" s="244"/>
      <c r="M760" s="245"/>
      <c r="N760" s="246"/>
      <c r="O760" s="246"/>
      <c r="P760" s="246"/>
      <c r="Q760" s="246"/>
      <c r="R760" s="246"/>
      <c r="S760" s="246"/>
      <c r="T760" s="247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8" t="s">
        <v>163</v>
      </c>
      <c r="AU760" s="248" t="s">
        <v>83</v>
      </c>
      <c r="AV760" s="13" t="s">
        <v>83</v>
      </c>
      <c r="AW760" s="13" t="s">
        <v>35</v>
      </c>
      <c r="AX760" s="13" t="s">
        <v>73</v>
      </c>
      <c r="AY760" s="248" t="s">
        <v>151</v>
      </c>
    </row>
    <row r="761" s="13" customFormat="1">
      <c r="A761" s="13"/>
      <c r="B761" s="238"/>
      <c r="C761" s="239"/>
      <c r="D761" s="234" t="s">
        <v>163</v>
      </c>
      <c r="E761" s="240" t="s">
        <v>21</v>
      </c>
      <c r="F761" s="241" t="s">
        <v>2891</v>
      </c>
      <c r="G761" s="239"/>
      <c r="H761" s="242">
        <v>7</v>
      </c>
      <c r="I761" s="243"/>
      <c r="J761" s="239"/>
      <c r="K761" s="239"/>
      <c r="L761" s="244"/>
      <c r="M761" s="245"/>
      <c r="N761" s="246"/>
      <c r="O761" s="246"/>
      <c r="P761" s="246"/>
      <c r="Q761" s="246"/>
      <c r="R761" s="246"/>
      <c r="S761" s="246"/>
      <c r="T761" s="247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8" t="s">
        <v>163</v>
      </c>
      <c r="AU761" s="248" t="s">
        <v>83</v>
      </c>
      <c r="AV761" s="13" t="s">
        <v>83</v>
      </c>
      <c r="AW761" s="13" t="s">
        <v>35</v>
      </c>
      <c r="AX761" s="13" t="s">
        <v>73</v>
      </c>
      <c r="AY761" s="248" t="s">
        <v>151</v>
      </c>
    </row>
    <row r="762" s="14" customFormat="1">
      <c r="A762" s="14"/>
      <c r="B762" s="249"/>
      <c r="C762" s="250"/>
      <c r="D762" s="234" t="s">
        <v>163</v>
      </c>
      <c r="E762" s="251" t="s">
        <v>21</v>
      </c>
      <c r="F762" s="252" t="s">
        <v>177</v>
      </c>
      <c r="G762" s="250"/>
      <c r="H762" s="253">
        <v>17</v>
      </c>
      <c r="I762" s="254"/>
      <c r="J762" s="250"/>
      <c r="K762" s="250"/>
      <c r="L762" s="255"/>
      <c r="M762" s="256"/>
      <c r="N762" s="257"/>
      <c r="O762" s="257"/>
      <c r="P762" s="257"/>
      <c r="Q762" s="257"/>
      <c r="R762" s="257"/>
      <c r="S762" s="257"/>
      <c r="T762" s="258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9" t="s">
        <v>163</v>
      </c>
      <c r="AU762" s="259" t="s">
        <v>83</v>
      </c>
      <c r="AV762" s="14" t="s">
        <v>159</v>
      </c>
      <c r="AW762" s="14" t="s">
        <v>35</v>
      </c>
      <c r="AX762" s="14" t="s">
        <v>81</v>
      </c>
      <c r="AY762" s="259" t="s">
        <v>151</v>
      </c>
    </row>
    <row r="763" s="2" customFormat="1" ht="16.5" customHeight="1">
      <c r="A763" s="41"/>
      <c r="B763" s="42"/>
      <c r="C763" s="221" t="s">
        <v>1806</v>
      </c>
      <c r="D763" s="221" t="s">
        <v>154</v>
      </c>
      <c r="E763" s="222" t="s">
        <v>916</v>
      </c>
      <c r="F763" s="223" t="s">
        <v>917</v>
      </c>
      <c r="G763" s="224" t="s">
        <v>180</v>
      </c>
      <c r="H763" s="225">
        <v>0.42499999999999999</v>
      </c>
      <c r="I763" s="226"/>
      <c r="J763" s="227">
        <f>ROUND(I763*H763,2)</f>
        <v>0</v>
      </c>
      <c r="K763" s="223" t="s">
        <v>158</v>
      </c>
      <c r="L763" s="47"/>
      <c r="M763" s="228" t="s">
        <v>21</v>
      </c>
      <c r="N763" s="229" t="s">
        <v>44</v>
      </c>
      <c r="O763" s="87"/>
      <c r="P763" s="230">
        <f>O763*H763</f>
        <v>0</v>
      </c>
      <c r="Q763" s="230">
        <v>0.0018</v>
      </c>
      <c r="R763" s="230">
        <f>Q763*H763</f>
        <v>0.00076499999999999995</v>
      </c>
      <c r="S763" s="230">
        <v>0</v>
      </c>
      <c r="T763" s="231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32" t="s">
        <v>271</v>
      </c>
      <c r="AT763" s="232" t="s">
        <v>154</v>
      </c>
      <c r="AU763" s="232" t="s">
        <v>83</v>
      </c>
      <c r="AY763" s="19" t="s">
        <v>151</v>
      </c>
      <c r="BE763" s="233">
        <f>IF(N763="základní",J763,0)</f>
        <v>0</v>
      </c>
      <c r="BF763" s="233">
        <f>IF(N763="snížená",J763,0)</f>
        <v>0</v>
      </c>
      <c r="BG763" s="233">
        <f>IF(N763="zákl. přenesená",J763,0)</f>
        <v>0</v>
      </c>
      <c r="BH763" s="233">
        <f>IF(N763="sníž. přenesená",J763,0)</f>
        <v>0</v>
      </c>
      <c r="BI763" s="233">
        <f>IF(N763="nulová",J763,0)</f>
        <v>0</v>
      </c>
      <c r="BJ763" s="19" t="s">
        <v>81</v>
      </c>
      <c r="BK763" s="233">
        <f>ROUND(I763*H763,2)</f>
        <v>0</v>
      </c>
      <c r="BL763" s="19" t="s">
        <v>271</v>
      </c>
      <c r="BM763" s="232" t="s">
        <v>2892</v>
      </c>
    </row>
    <row r="764" s="2" customFormat="1">
      <c r="A764" s="41"/>
      <c r="B764" s="42"/>
      <c r="C764" s="43"/>
      <c r="D764" s="234" t="s">
        <v>161</v>
      </c>
      <c r="E764" s="43"/>
      <c r="F764" s="235" t="s">
        <v>917</v>
      </c>
      <c r="G764" s="43"/>
      <c r="H764" s="43"/>
      <c r="I764" s="139"/>
      <c r="J764" s="43"/>
      <c r="K764" s="43"/>
      <c r="L764" s="47"/>
      <c r="M764" s="236"/>
      <c r="N764" s="237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19" t="s">
        <v>161</v>
      </c>
      <c r="AU764" s="19" t="s">
        <v>83</v>
      </c>
    </row>
    <row r="765" s="15" customFormat="1">
      <c r="A765" s="15"/>
      <c r="B765" s="260"/>
      <c r="C765" s="261"/>
      <c r="D765" s="234" t="s">
        <v>163</v>
      </c>
      <c r="E765" s="262" t="s">
        <v>21</v>
      </c>
      <c r="F765" s="263" t="s">
        <v>919</v>
      </c>
      <c r="G765" s="261"/>
      <c r="H765" s="262" t="s">
        <v>21</v>
      </c>
      <c r="I765" s="264"/>
      <c r="J765" s="261"/>
      <c r="K765" s="261"/>
      <c r="L765" s="265"/>
      <c r="M765" s="266"/>
      <c r="N765" s="267"/>
      <c r="O765" s="267"/>
      <c r="P765" s="267"/>
      <c r="Q765" s="267"/>
      <c r="R765" s="267"/>
      <c r="S765" s="267"/>
      <c r="T765" s="268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69" t="s">
        <v>163</v>
      </c>
      <c r="AU765" s="269" t="s">
        <v>83</v>
      </c>
      <c r="AV765" s="15" t="s">
        <v>81</v>
      </c>
      <c r="AW765" s="15" t="s">
        <v>35</v>
      </c>
      <c r="AX765" s="15" t="s">
        <v>73</v>
      </c>
      <c r="AY765" s="269" t="s">
        <v>151</v>
      </c>
    </row>
    <row r="766" s="13" customFormat="1">
      <c r="A766" s="13"/>
      <c r="B766" s="238"/>
      <c r="C766" s="239"/>
      <c r="D766" s="234" t="s">
        <v>163</v>
      </c>
      <c r="E766" s="240" t="s">
        <v>21</v>
      </c>
      <c r="F766" s="241" t="s">
        <v>2893</v>
      </c>
      <c r="G766" s="239"/>
      <c r="H766" s="242">
        <v>0.032000000000000001</v>
      </c>
      <c r="I766" s="243"/>
      <c r="J766" s="239"/>
      <c r="K766" s="239"/>
      <c r="L766" s="244"/>
      <c r="M766" s="245"/>
      <c r="N766" s="246"/>
      <c r="O766" s="246"/>
      <c r="P766" s="246"/>
      <c r="Q766" s="246"/>
      <c r="R766" s="246"/>
      <c r="S766" s="246"/>
      <c r="T766" s="247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8" t="s">
        <v>163</v>
      </c>
      <c r="AU766" s="248" t="s">
        <v>83</v>
      </c>
      <c r="AV766" s="13" t="s">
        <v>83</v>
      </c>
      <c r="AW766" s="13" t="s">
        <v>35</v>
      </c>
      <c r="AX766" s="13" t="s">
        <v>73</v>
      </c>
      <c r="AY766" s="248" t="s">
        <v>151</v>
      </c>
    </row>
    <row r="767" s="13" customFormat="1">
      <c r="A767" s="13"/>
      <c r="B767" s="238"/>
      <c r="C767" s="239"/>
      <c r="D767" s="234" t="s">
        <v>163</v>
      </c>
      <c r="E767" s="240" t="s">
        <v>21</v>
      </c>
      <c r="F767" s="241" t="s">
        <v>2894</v>
      </c>
      <c r="G767" s="239"/>
      <c r="H767" s="242">
        <v>0.024</v>
      </c>
      <c r="I767" s="243"/>
      <c r="J767" s="239"/>
      <c r="K767" s="239"/>
      <c r="L767" s="244"/>
      <c r="M767" s="245"/>
      <c r="N767" s="246"/>
      <c r="O767" s="246"/>
      <c r="P767" s="246"/>
      <c r="Q767" s="246"/>
      <c r="R767" s="246"/>
      <c r="S767" s="246"/>
      <c r="T767" s="247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8" t="s">
        <v>163</v>
      </c>
      <c r="AU767" s="248" t="s">
        <v>83</v>
      </c>
      <c r="AV767" s="13" t="s">
        <v>83</v>
      </c>
      <c r="AW767" s="13" t="s">
        <v>35</v>
      </c>
      <c r="AX767" s="13" t="s">
        <v>73</v>
      </c>
      <c r="AY767" s="248" t="s">
        <v>151</v>
      </c>
    </row>
    <row r="768" s="13" customFormat="1">
      <c r="A768" s="13"/>
      <c r="B768" s="238"/>
      <c r="C768" s="239"/>
      <c r="D768" s="234" t="s">
        <v>163</v>
      </c>
      <c r="E768" s="240" t="s">
        <v>21</v>
      </c>
      <c r="F768" s="241" t="s">
        <v>2895</v>
      </c>
      <c r="G768" s="239"/>
      <c r="H768" s="242">
        <v>0.021000000000000001</v>
      </c>
      <c r="I768" s="243"/>
      <c r="J768" s="239"/>
      <c r="K768" s="239"/>
      <c r="L768" s="244"/>
      <c r="M768" s="245"/>
      <c r="N768" s="246"/>
      <c r="O768" s="246"/>
      <c r="P768" s="246"/>
      <c r="Q768" s="246"/>
      <c r="R768" s="246"/>
      <c r="S768" s="246"/>
      <c r="T768" s="247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8" t="s">
        <v>163</v>
      </c>
      <c r="AU768" s="248" t="s">
        <v>83</v>
      </c>
      <c r="AV768" s="13" t="s">
        <v>83</v>
      </c>
      <c r="AW768" s="13" t="s">
        <v>35</v>
      </c>
      <c r="AX768" s="13" t="s">
        <v>73</v>
      </c>
      <c r="AY768" s="248" t="s">
        <v>151</v>
      </c>
    </row>
    <row r="769" s="13" customFormat="1">
      <c r="A769" s="13"/>
      <c r="B769" s="238"/>
      <c r="C769" s="239"/>
      <c r="D769" s="234" t="s">
        <v>163</v>
      </c>
      <c r="E769" s="240" t="s">
        <v>21</v>
      </c>
      <c r="F769" s="241" t="s">
        <v>2896</v>
      </c>
      <c r="G769" s="239"/>
      <c r="H769" s="242">
        <v>0.121</v>
      </c>
      <c r="I769" s="243"/>
      <c r="J769" s="239"/>
      <c r="K769" s="239"/>
      <c r="L769" s="244"/>
      <c r="M769" s="245"/>
      <c r="N769" s="246"/>
      <c r="O769" s="246"/>
      <c r="P769" s="246"/>
      <c r="Q769" s="246"/>
      <c r="R769" s="246"/>
      <c r="S769" s="246"/>
      <c r="T769" s="247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8" t="s">
        <v>163</v>
      </c>
      <c r="AU769" s="248" t="s">
        <v>83</v>
      </c>
      <c r="AV769" s="13" t="s">
        <v>83</v>
      </c>
      <c r="AW769" s="13" t="s">
        <v>35</v>
      </c>
      <c r="AX769" s="13" t="s">
        <v>73</v>
      </c>
      <c r="AY769" s="248" t="s">
        <v>151</v>
      </c>
    </row>
    <row r="770" s="13" customFormat="1">
      <c r="A770" s="13"/>
      <c r="B770" s="238"/>
      <c r="C770" s="239"/>
      <c r="D770" s="234" t="s">
        <v>163</v>
      </c>
      <c r="E770" s="240" t="s">
        <v>21</v>
      </c>
      <c r="F770" s="241" t="s">
        <v>2897</v>
      </c>
      <c r="G770" s="239"/>
      <c r="H770" s="242">
        <v>0.121</v>
      </c>
      <c r="I770" s="243"/>
      <c r="J770" s="239"/>
      <c r="K770" s="239"/>
      <c r="L770" s="244"/>
      <c r="M770" s="245"/>
      <c r="N770" s="246"/>
      <c r="O770" s="246"/>
      <c r="P770" s="246"/>
      <c r="Q770" s="246"/>
      <c r="R770" s="246"/>
      <c r="S770" s="246"/>
      <c r="T770" s="247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8" t="s">
        <v>163</v>
      </c>
      <c r="AU770" s="248" t="s">
        <v>83</v>
      </c>
      <c r="AV770" s="13" t="s">
        <v>83</v>
      </c>
      <c r="AW770" s="13" t="s">
        <v>35</v>
      </c>
      <c r="AX770" s="13" t="s">
        <v>73</v>
      </c>
      <c r="AY770" s="248" t="s">
        <v>151</v>
      </c>
    </row>
    <row r="771" s="13" customFormat="1">
      <c r="A771" s="13"/>
      <c r="B771" s="238"/>
      <c r="C771" s="239"/>
      <c r="D771" s="234" t="s">
        <v>163</v>
      </c>
      <c r="E771" s="240" t="s">
        <v>21</v>
      </c>
      <c r="F771" s="241" t="s">
        <v>2898</v>
      </c>
      <c r="G771" s="239"/>
      <c r="H771" s="242">
        <v>0.106</v>
      </c>
      <c r="I771" s="243"/>
      <c r="J771" s="239"/>
      <c r="K771" s="239"/>
      <c r="L771" s="244"/>
      <c r="M771" s="245"/>
      <c r="N771" s="246"/>
      <c r="O771" s="246"/>
      <c r="P771" s="246"/>
      <c r="Q771" s="246"/>
      <c r="R771" s="246"/>
      <c r="S771" s="246"/>
      <c r="T771" s="247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8" t="s">
        <v>163</v>
      </c>
      <c r="AU771" s="248" t="s">
        <v>83</v>
      </c>
      <c r="AV771" s="13" t="s">
        <v>83</v>
      </c>
      <c r="AW771" s="13" t="s">
        <v>35</v>
      </c>
      <c r="AX771" s="13" t="s">
        <v>73</v>
      </c>
      <c r="AY771" s="248" t="s">
        <v>151</v>
      </c>
    </row>
    <row r="772" s="14" customFormat="1">
      <c r="A772" s="14"/>
      <c r="B772" s="249"/>
      <c r="C772" s="250"/>
      <c r="D772" s="234" t="s">
        <v>163</v>
      </c>
      <c r="E772" s="251" t="s">
        <v>21</v>
      </c>
      <c r="F772" s="252" t="s">
        <v>177</v>
      </c>
      <c r="G772" s="250"/>
      <c r="H772" s="253">
        <v>0.42499999999999999</v>
      </c>
      <c r="I772" s="254"/>
      <c r="J772" s="250"/>
      <c r="K772" s="250"/>
      <c r="L772" s="255"/>
      <c r="M772" s="256"/>
      <c r="N772" s="257"/>
      <c r="O772" s="257"/>
      <c r="P772" s="257"/>
      <c r="Q772" s="257"/>
      <c r="R772" s="257"/>
      <c r="S772" s="257"/>
      <c r="T772" s="258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9" t="s">
        <v>163</v>
      </c>
      <c r="AU772" s="259" t="s">
        <v>83</v>
      </c>
      <c r="AV772" s="14" t="s">
        <v>159</v>
      </c>
      <c r="AW772" s="14" t="s">
        <v>35</v>
      </c>
      <c r="AX772" s="14" t="s">
        <v>81</v>
      </c>
      <c r="AY772" s="259" t="s">
        <v>151</v>
      </c>
    </row>
    <row r="773" s="2" customFormat="1" ht="21.75" customHeight="1">
      <c r="A773" s="41"/>
      <c r="B773" s="42"/>
      <c r="C773" s="221" t="s">
        <v>2899</v>
      </c>
      <c r="D773" s="221" t="s">
        <v>154</v>
      </c>
      <c r="E773" s="222" t="s">
        <v>1740</v>
      </c>
      <c r="F773" s="223" t="s">
        <v>1741</v>
      </c>
      <c r="G773" s="224" t="s">
        <v>180</v>
      </c>
      <c r="H773" s="225">
        <v>29.420000000000002</v>
      </c>
      <c r="I773" s="226"/>
      <c r="J773" s="227">
        <f>ROUND(I773*H773,2)</f>
        <v>0</v>
      </c>
      <c r="K773" s="223" t="s">
        <v>21</v>
      </c>
      <c r="L773" s="47"/>
      <c r="M773" s="228" t="s">
        <v>21</v>
      </c>
      <c r="N773" s="229" t="s">
        <v>44</v>
      </c>
      <c r="O773" s="87"/>
      <c r="P773" s="230">
        <f>O773*H773</f>
        <v>0</v>
      </c>
      <c r="Q773" s="230">
        <v>0</v>
      </c>
      <c r="R773" s="230">
        <f>Q773*H773</f>
        <v>0</v>
      </c>
      <c r="S773" s="230">
        <v>0.014</v>
      </c>
      <c r="T773" s="231">
        <f>S773*H773</f>
        <v>0.41188000000000002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32" t="s">
        <v>271</v>
      </c>
      <c r="AT773" s="232" t="s">
        <v>154</v>
      </c>
      <c r="AU773" s="232" t="s">
        <v>83</v>
      </c>
      <c r="AY773" s="19" t="s">
        <v>151</v>
      </c>
      <c r="BE773" s="233">
        <f>IF(N773="základní",J773,0)</f>
        <v>0</v>
      </c>
      <c r="BF773" s="233">
        <f>IF(N773="snížená",J773,0)</f>
        <v>0</v>
      </c>
      <c r="BG773" s="233">
        <f>IF(N773="zákl. přenesená",J773,0)</f>
        <v>0</v>
      </c>
      <c r="BH773" s="233">
        <f>IF(N773="sníž. přenesená",J773,0)</f>
        <v>0</v>
      </c>
      <c r="BI773" s="233">
        <f>IF(N773="nulová",J773,0)</f>
        <v>0</v>
      </c>
      <c r="BJ773" s="19" t="s">
        <v>81</v>
      </c>
      <c r="BK773" s="233">
        <f>ROUND(I773*H773,2)</f>
        <v>0</v>
      </c>
      <c r="BL773" s="19" t="s">
        <v>271</v>
      </c>
      <c r="BM773" s="232" t="s">
        <v>2900</v>
      </c>
    </row>
    <row r="774" s="2" customFormat="1">
      <c r="A774" s="41"/>
      <c r="B774" s="42"/>
      <c r="C774" s="43"/>
      <c r="D774" s="234" t="s">
        <v>161</v>
      </c>
      <c r="E774" s="43"/>
      <c r="F774" s="235" t="s">
        <v>1743</v>
      </c>
      <c r="G774" s="43"/>
      <c r="H774" s="43"/>
      <c r="I774" s="139"/>
      <c r="J774" s="43"/>
      <c r="K774" s="43"/>
      <c r="L774" s="47"/>
      <c r="M774" s="236"/>
      <c r="N774" s="237"/>
      <c r="O774" s="87"/>
      <c r="P774" s="87"/>
      <c r="Q774" s="87"/>
      <c r="R774" s="87"/>
      <c r="S774" s="87"/>
      <c r="T774" s="88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T774" s="19" t="s">
        <v>161</v>
      </c>
      <c r="AU774" s="19" t="s">
        <v>83</v>
      </c>
    </row>
    <row r="775" s="13" customFormat="1">
      <c r="A775" s="13"/>
      <c r="B775" s="238"/>
      <c r="C775" s="239"/>
      <c r="D775" s="234" t="s">
        <v>163</v>
      </c>
      <c r="E775" s="240" t="s">
        <v>21</v>
      </c>
      <c r="F775" s="241" t="s">
        <v>2901</v>
      </c>
      <c r="G775" s="239"/>
      <c r="H775" s="242">
        <v>16.832000000000001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8" t="s">
        <v>163</v>
      </c>
      <c r="AU775" s="248" t="s">
        <v>83</v>
      </c>
      <c r="AV775" s="13" t="s">
        <v>83</v>
      </c>
      <c r="AW775" s="13" t="s">
        <v>35</v>
      </c>
      <c r="AX775" s="13" t="s">
        <v>73</v>
      </c>
      <c r="AY775" s="248" t="s">
        <v>151</v>
      </c>
    </row>
    <row r="776" s="13" customFormat="1">
      <c r="A776" s="13"/>
      <c r="B776" s="238"/>
      <c r="C776" s="239"/>
      <c r="D776" s="234" t="s">
        <v>163</v>
      </c>
      <c r="E776" s="240" t="s">
        <v>21</v>
      </c>
      <c r="F776" s="241" t="s">
        <v>2902</v>
      </c>
      <c r="G776" s="239"/>
      <c r="H776" s="242">
        <v>1.8400000000000001</v>
      </c>
      <c r="I776" s="243"/>
      <c r="J776" s="239"/>
      <c r="K776" s="239"/>
      <c r="L776" s="244"/>
      <c r="M776" s="245"/>
      <c r="N776" s="246"/>
      <c r="O776" s="246"/>
      <c r="P776" s="246"/>
      <c r="Q776" s="246"/>
      <c r="R776" s="246"/>
      <c r="S776" s="246"/>
      <c r="T776" s="247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8" t="s">
        <v>163</v>
      </c>
      <c r="AU776" s="248" t="s">
        <v>83</v>
      </c>
      <c r="AV776" s="13" t="s">
        <v>83</v>
      </c>
      <c r="AW776" s="13" t="s">
        <v>35</v>
      </c>
      <c r="AX776" s="13" t="s">
        <v>73</v>
      </c>
      <c r="AY776" s="248" t="s">
        <v>151</v>
      </c>
    </row>
    <row r="777" s="13" customFormat="1">
      <c r="A777" s="13"/>
      <c r="B777" s="238"/>
      <c r="C777" s="239"/>
      <c r="D777" s="234" t="s">
        <v>163</v>
      </c>
      <c r="E777" s="240" t="s">
        <v>21</v>
      </c>
      <c r="F777" s="241" t="s">
        <v>2903</v>
      </c>
      <c r="G777" s="239"/>
      <c r="H777" s="242">
        <v>10.747999999999999</v>
      </c>
      <c r="I777" s="243"/>
      <c r="J777" s="239"/>
      <c r="K777" s="239"/>
      <c r="L777" s="244"/>
      <c r="M777" s="245"/>
      <c r="N777" s="246"/>
      <c r="O777" s="246"/>
      <c r="P777" s="246"/>
      <c r="Q777" s="246"/>
      <c r="R777" s="246"/>
      <c r="S777" s="246"/>
      <c r="T777" s="247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8" t="s">
        <v>163</v>
      </c>
      <c r="AU777" s="248" t="s">
        <v>83</v>
      </c>
      <c r="AV777" s="13" t="s">
        <v>83</v>
      </c>
      <c r="AW777" s="13" t="s">
        <v>35</v>
      </c>
      <c r="AX777" s="13" t="s">
        <v>73</v>
      </c>
      <c r="AY777" s="248" t="s">
        <v>151</v>
      </c>
    </row>
    <row r="778" s="14" customFormat="1">
      <c r="A778" s="14"/>
      <c r="B778" s="249"/>
      <c r="C778" s="250"/>
      <c r="D778" s="234" t="s">
        <v>163</v>
      </c>
      <c r="E778" s="251" t="s">
        <v>21</v>
      </c>
      <c r="F778" s="252" t="s">
        <v>177</v>
      </c>
      <c r="G778" s="250"/>
      <c r="H778" s="253">
        <v>29.420000000000002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9" t="s">
        <v>163</v>
      </c>
      <c r="AU778" s="259" t="s">
        <v>83</v>
      </c>
      <c r="AV778" s="14" t="s">
        <v>159</v>
      </c>
      <c r="AW778" s="14" t="s">
        <v>35</v>
      </c>
      <c r="AX778" s="14" t="s">
        <v>81</v>
      </c>
      <c r="AY778" s="259" t="s">
        <v>151</v>
      </c>
    </row>
    <row r="779" s="2" customFormat="1" ht="21.75" customHeight="1">
      <c r="A779" s="41"/>
      <c r="B779" s="42"/>
      <c r="C779" s="221" t="s">
        <v>2904</v>
      </c>
      <c r="D779" s="221" t="s">
        <v>154</v>
      </c>
      <c r="E779" s="222" t="s">
        <v>657</v>
      </c>
      <c r="F779" s="223" t="s">
        <v>658</v>
      </c>
      <c r="G779" s="224" t="s">
        <v>322</v>
      </c>
      <c r="H779" s="225">
        <v>3.3650000000000002</v>
      </c>
      <c r="I779" s="226"/>
      <c r="J779" s="227">
        <f>ROUND(I779*H779,2)</f>
        <v>0</v>
      </c>
      <c r="K779" s="223" t="s">
        <v>158</v>
      </c>
      <c r="L779" s="47"/>
      <c r="M779" s="228" t="s">
        <v>21</v>
      </c>
      <c r="N779" s="229" t="s">
        <v>44</v>
      </c>
      <c r="O779" s="87"/>
      <c r="P779" s="230">
        <f>O779*H779</f>
        <v>0</v>
      </c>
      <c r="Q779" s="230">
        <v>0</v>
      </c>
      <c r="R779" s="230">
        <f>Q779*H779</f>
        <v>0</v>
      </c>
      <c r="S779" s="230">
        <v>0</v>
      </c>
      <c r="T779" s="231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32" t="s">
        <v>271</v>
      </c>
      <c r="AT779" s="232" t="s">
        <v>154</v>
      </c>
      <c r="AU779" s="232" t="s">
        <v>83</v>
      </c>
      <c r="AY779" s="19" t="s">
        <v>151</v>
      </c>
      <c r="BE779" s="233">
        <f>IF(N779="základní",J779,0)</f>
        <v>0</v>
      </c>
      <c r="BF779" s="233">
        <f>IF(N779="snížená",J779,0)</f>
        <v>0</v>
      </c>
      <c r="BG779" s="233">
        <f>IF(N779="zákl. přenesená",J779,0)</f>
        <v>0</v>
      </c>
      <c r="BH779" s="233">
        <f>IF(N779="sníž. přenesená",J779,0)</f>
        <v>0</v>
      </c>
      <c r="BI779" s="233">
        <f>IF(N779="nulová",J779,0)</f>
        <v>0</v>
      </c>
      <c r="BJ779" s="19" t="s">
        <v>81</v>
      </c>
      <c r="BK779" s="233">
        <f>ROUND(I779*H779,2)</f>
        <v>0</v>
      </c>
      <c r="BL779" s="19" t="s">
        <v>271</v>
      </c>
      <c r="BM779" s="232" t="s">
        <v>2905</v>
      </c>
    </row>
    <row r="780" s="2" customFormat="1">
      <c r="A780" s="41"/>
      <c r="B780" s="42"/>
      <c r="C780" s="43"/>
      <c r="D780" s="234" t="s">
        <v>161</v>
      </c>
      <c r="E780" s="43"/>
      <c r="F780" s="235" t="s">
        <v>660</v>
      </c>
      <c r="G780" s="43"/>
      <c r="H780" s="43"/>
      <c r="I780" s="139"/>
      <c r="J780" s="43"/>
      <c r="K780" s="43"/>
      <c r="L780" s="47"/>
      <c r="M780" s="236"/>
      <c r="N780" s="237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19" t="s">
        <v>161</v>
      </c>
      <c r="AU780" s="19" t="s">
        <v>83</v>
      </c>
    </row>
    <row r="781" s="2" customFormat="1" ht="21.75" customHeight="1">
      <c r="A781" s="41"/>
      <c r="B781" s="42"/>
      <c r="C781" s="221" t="s">
        <v>2906</v>
      </c>
      <c r="D781" s="221" t="s">
        <v>154</v>
      </c>
      <c r="E781" s="222" t="s">
        <v>668</v>
      </c>
      <c r="F781" s="223" t="s">
        <v>669</v>
      </c>
      <c r="G781" s="224" t="s">
        <v>322</v>
      </c>
      <c r="H781" s="225">
        <v>3.3650000000000002</v>
      </c>
      <c r="I781" s="226"/>
      <c r="J781" s="227">
        <f>ROUND(I781*H781,2)</f>
        <v>0</v>
      </c>
      <c r="K781" s="223" t="s">
        <v>158</v>
      </c>
      <c r="L781" s="47"/>
      <c r="M781" s="228" t="s">
        <v>21</v>
      </c>
      <c r="N781" s="229" t="s">
        <v>44</v>
      </c>
      <c r="O781" s="87"/>
      <c r="P781" s="230">
        <f>O781*H781</f>
        <v>0</v>
      </c>
      <c r="Q781" s="230">
        <v>0</v>
      </c>
      <c r="R781" s="230">
        <f>Q781*H781</f>
        <v>0</v>
      </c>
      <c r="S781" s="230">
        <v>0</v>
      </c>
      <c r="T781" s="231">
        <f>S781*H781</f>
        <v>0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32" t="s">
        <v>271</v>
      </c>
      <c r="AT781" s="232" t="s">
        <v>154</v>
      </c>
      <c r="AU781" s="232" t="s">
        <v>83</v>
      </c>
      <c r="AY781" s="19" t="s">
        <v>151</v>
      </c>
      <c r="BE781" s="233">
        <f>IF(N781="základní",J781,0)</f>
        <v>0</v>
      </c>
      <c r="BF781" s="233">
        <f>IF(N781="snížená",J781,0)</f>
        <v>0</v>
      </c>
      <c r="BG781" s="233">
        <f>IF(N781="zákl. přenesená",J781,0)</f>
        <v>0</v>
      </c>
      <c r="BH781" s="233">
        <f>IF(N781="sníž. přenesená",J781,0)</f>
        <v>0</v>
      </c>
      <c r="BI781" s="233">
        <f>IF(N781="nulová",J781,0)</f>
        <v>0</v>
      </c>
      <c r="BJ781" s="19" t="s">
        <v>81</v>
      </c>
      <c r="BK781" s="233">
        <f>ROUND(I781*H781,2)</f>
        <v>0</v>
      </c>
      <c r="BL781" s="19" t="s">
        <v>271</v>
      </c>
      <c r="BM781" s="232" t="s">
        <v>2907</v>
      </c>
    </row>
    <row r="782" s="2" customFormat="1">
      <c r="A782" s="41"/>
      <c r="B782" s="42"/>
      <c r="C782" s="43"/>
      <c r="D782" s="234" t="s">
        <v>161</v>
      </c>
      <c r="E782" s="43"/>
      <c r="F782" s="235" t="s">
        <v>671</v>
      </c>
      <c r="G782" s="43"/>
      <c r="H782" s="43"/>
      <c r="I782" s="139"/>
      <c r="J782" s="43"/>
      <c r="K782" s="43"/>
      <c r="L782" s="47"/>
      <c r="M782" s="236"/>
      <c r="N782" s="237"/>
      <c r="O782" s="87"/>
      <c r="P782" s="87"/>
      <c r="Q782" s="87"/>
      <c r="R782" s="87"/>
      <c r="S782" s="87"/>
      <c r="T782" s="88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T782" s="19" t="s">
        <v>161</v>
      </c>
      <c r="AU782" s="19" t="s">
        <v>83</v>
      </c>
    </row>
    <row r="783" s="12" customFormat="1" ht="22.8" customHeight="1">
      <c r="A783" s="12"/>
      <c r="B783" s="205"/>
      <c r="C783" s="206"/>
      <c r="D783" s="207" t="s">
        <v>72</v>
      </c>
      <c r="E783" s="219" t="s">
        <v>673</v>
      </c>
      <c r="F783" s="219" t="s">
        <v>674</v>
      </c>
      <c r="G783" s="206"/>
      <c r="H783" s="206"/>
      <c r="I783" s="209"/>
      <c r="J783" s="220">
        <f>BK783</f>
        <v>0</v>
      </c>
      <c r="K783" s="206"/>
      <c r="L783" s="211"/>
      <c r="M783" s="212"/>
      <c r="N783" s="213"/>
      <c r="O783" s="213"/>
      <c r="P783" s="214">
        <f>SUM(P784:P806)</f>
        <v>0</v>
      </c>
      <c r="Q783" s="213"/>
      <c r="R783" s="214">
        <f>SUM(R784:R806)</f>
        <v>0.045380000000000004</v>
      </c>
      <c r="S783" s="213"/>
      <c r="T783" s="215">
        <f>SUM(T784:T806)</f>
        <v>0.16639999999999999</v>
      </c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R783" s="216" t="s">
        <v>83</v>
      </c>
      <c r="AT783" s="217" t="s">
        <v>72</v>
      </c>
      <c r="AU783" s="217" t="s">
        <v>81</v>
      </c>
      <c r="AY783" s="216" t="s">
        <v>151</v>
      </c>
      <c r="BK783" s="218">
        <f>SUM(BK784:BK806)</f>
        <v>0</v>
      </c>
    </row>
    <row r="784" s="2" customFormat="1" ht="16.5" customHeight="1">
      <c r="A784" s="41"/>
      <c r="B784" s="42"/>
      <c r="C784" s="221" t="s">
        <v>2908</v>
      </c>
      <c r="D784" s="221" t="s">
        <v>154</v>
      </c>
      <c r="E784" s="222" t="s">
        <v>676</v>
      </c>
      <c r="F784" s="223" t="s">
        <v>677</v>
      </c>
      <c r="G784" s="224" t="s">
        <v>180</v>
      </c>
      <c r="H784" s="225">
        <v>20.399999999999999</v>
      </c>
      <c r="I784" s="226"/>
      <c r="J784" s="227">
        <f>ROUND(I784*H784,2)</f>
        <v>0</v>
      </c>
      <c r="K784" s="223" t="s">
        <v>21</v>
      </c>
      <c r="L784" s="47"/>
      <c r="M784" s="228" t="s">
        <v>21</v>
      </c>
      <c r="N784" s="229" t="s">
        <v>44</v>
      </c>
      <c r="O784" s="87"/>
      <c r="P784" s="230">
        <f>O784*H784</f>
        <v>0</v>
      </c>
      <c r="Q784" s="230">
        <v>0</v>
      </c>
      <c r="R784" s="230">
        <f>Q784*H784</f>
        <v>0</v>
      </c>
      <c r="S784" s="230">
        <v>0.0080000000000000002</v>
      </c>
      <c r="T784" s="231">
        <f>S784*H784</f>
        <v>0.16319999999999998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32" t="s">
        <v>271</v>
      </c>
      <c r="AT784" s="232" t="s">
        <v>154</v>
      </c>
      <c r="AU784" s="232" t="s">
        <v>83</v>
      </c>
      <c r="AY784" s="19" t="s">
        <v>151</v>
      </c>
      <c r="BE784" s="233">
        <f>IF(N784="základní",J784,0)</f>
        <v>0</v>
      </c>
      <c r="BF784" s="233">
        <f>IF(N784="snížená",J784,0)</f>
        <v>0</v>
      </c>
      <c r="BG784" s="233">
        <f>IF(N784="zákl. přenesená",J784,0)</f>
        <v>0</v>
      </c>
      <c r="BH784" s="233">
        <f>IF(N784="sníž. přenesená",J784,0)</f>
        <v>0</v>
      </c>
      <c r="BI784" s="233">
        <f>IF(N784="nulová",J784,0)</f>
        <v>0</v>
      </c>
      <c r="BJ784" s="19" t="s">
        <v>81</v>
      </c>
      <c r="BK784" s="233">
        <f>ROUND(I784*H784,2)</f>
        <v>0</v>
      </c>
      <c r="BL784" s="19" t="s">
        <v>271</v>
      </c>
      <c r="BM784" s="232" t="s">
        <v>2909</v>
      </c>
    </row>
    <row r="785" s="2" customFormat="1">
      <c r="A785" s="41"/>
      <c r="B785" s="42"/>
      <c r="C785" s="43"/>
      <c r="D785" s="234" t="s">
        <v>161</v>
      </c>
      <c r="E785" s="43"/>
      <c r="F785" s="235" t="s">
        <v>679</v>
      </c>
      <c r="G785" s="43"/>
      <c r="H785" s="43"/>
      <c r="I785" s="139"/>
      <c r="J785" s="43"/>
      <c r="K785" s="43"/>
      <c r="L785" s="47"/>
      <c r="M785" s="236"/>
      <c r="N785" s="237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T785" s="19" t="s">
        <v>161</v>
      </c>
      <c r="AU785" s="19" t="s">
        <v>83</v>
      </c>
    </row>
    <row r="786" s="15" customFormat="1">
      <c r="A786" s="15"/>
      <c r="B786" s="260"/>
      <c r="C786" s="261"/>
      <c r="D786" s="234" t="s">
        <v>163</v>
      </c>
      <c r="E786" s="262" t="s">
        <v>21</v>
      </c>
      <c r="F786" s="263" t="s">
        <v>680</v>
      </c>
      <c r="G786" s="261"/>
      <c r="H786" s="262" t="s">
        <v>21</v>
      </c>
      <c r="I786" s="264"/>
      <c r="J786" s="261"/>
      <c r="K786" s="261"/>
      <c r="L786" s="265"/>
      <c r="M786" s="266"/>
      <c r="N786" s="267"/>
      <c r="O786" s="267"/>
      <c r="P786" s="267"/>
      <c r="Q786" s="267"/>
      <c r="R786" s="267"/>
      <c r="S786" s="267"/>
      <c r="T786" s="268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9" t="s">
        <v>163</v>
      </c>
      <c r="AU786" s="269" t="s">
        <v>83</v>
      </c>
      <c r="AV786" s="15" t="s">
        <v>81</v>
      </c>
      <c r="AW786" s="15" t="s">
        <v>35</v>
      </c>
      <c r="AX786" s="15" t="s">
        <v>73</v>
      </c>
      <c r="AY786" s="269" t="s">
        <v>151</v>
      </c>
    </row>
    <row r="787" s="13" customFormat="1">
      <c r="A787" s="13"/>
      <c r="B787" s="238"/>
      <c r="C787" s="239"/>
      <c r="D787" s="234" t="s">
        <v>163</v>
      </c>
      <c r="E787" s="240" t="s">
        <v>21</v>
      </c>
      <c r="F787" s="241" t="s">
        <v>2910</v>
      </c>
      <c r="G787" s="239"/>
      <c r="H787" s="242">
        <v>20.399999999999999</v>
      </c>
      <c r="I787" s="243"/>
      <c r="J787" s="239"/>
      <c r="K787" s="239"/>
      <c r="L787" s="244"/>
      <c r="M787" s="245"/>
      <c r="N787" s="246"/>
      <c r="O787" s="246"/>
      <c r="P787" s="246"/>
      <c r="Q787" s="246"/>
      <c r="R787" s="246"/>
      <c r="S787" s="246"/>
      <c r="T787" s="247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8" t="s">
        <v>163</v>
      </c>
      <c r="AU787" s="248" t="s">
        <v>83</v>
      </c>
      <c r="AV787" s="13" t="s">
        <v>83</v>
      </c>
      <c r="AW787" s="13" t="s">
        <v>35</v>
      </c>
      <c r="AX787" s="13" t="s">
        <v>73</v>
      </c>
      <c r="AY787" s="248" t="s">
        <v>151</v>
      </c>
    </row>
    <row r="788" s="14" customFormat="1">
      <c r="A788" s="14"/>
      <c r="B788" s="249"/>
      <c r="C788" s="250"/>
      <c r="D788" s="234" t="s">
        <v>163</v>
      </c>
      <c r="E788" s="251" t="s">
        <v>21</v>
      </c>
      <c r="F788" s="252" t="s">
        <v>177</v>
      </c>
      <c r="G788" s="250"/>
      <c r="H788" s="253">
        <v>20.399999999999999</v>
      </c>
      <c r="I788" s="254"/>
      <c r="J788" s="250"/>
      <c r="K788" s="250"/>
      <c r="L788" s="255"/>
      <c r="M788" s="256"/>
      <c r="N788" s="257"/>
      <c r="O788" s="257"/>
      <c r="P788" s="257"/>
      <c r="Q788" s="257"/>
      <c r="R788" s="257"/>
      <c r="S788" s="257"/>
      <c r="T788" s="258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9" t="s">
        <v>163</v>
      </c>
      <c r="AU788" s="259" t="s">
        <v>83</v>
      </c>
      <c r="AV788" s="14" t="s">
        <v>159</v>
      </c>
      <c r="AW788" s="14" t="s">
        <v>35</v>
      </c>
      <c r="AX788" s="14" t="s">
        <v>81</v>
      </c>
      <c r="AY788" s="259" t="s">
        <v>151</v>
      </c>
    </row>
    <row r="789" s="2" customFormat="1" ht="21.75" customHeight="1">
      <c r="A789" s="41"/>
      <c r="B789" s="42"/>
      <c r="C789" s="221" t="s">
        <v>2911</v>
      </c>
      <c r="D789" s="221" t="s">
        <v>154</v>
      </c>
      <c r="E789" s="222" t="s">
        <v>1754</v>
      </c>
      <c r="F789" s="223" t="s">
        <v>1755</v>
      </c>
      <c r="G789" s="224" t="s">
        <v>157</v>
      </c>
      <c r="H789" s="225">
        <v>1</v>
      </c>
      <c r="I789" s="226"/>
      <c r="J789" s="227">
        <f>ROUND(I789*H789,2)</f>
        <v>0</v>
      </c>
      <c r="K789" s="223" t="s">
        <v>21</v>
      </c>
      <c r="L789" s="47"/>
      <c r="M789" s="228" t="s">
        <v>21</v>
      </c>
      <c r="N789" s="229" t="s">
        <v>44</v>
      </c>
      <c r="O789" s="87"/>
      <c r="P789" s="230">
        <f>O789*H789</f>
        <v>0</v>
      </c>
      <c r="Q789" s="230">
        <v>0</v>
      </c>
      <c r="R789" s="230">
        <f>Q789*H789</f>
        <v>0</v>
      </c>
      <c r="S789" s="230">
        <v>0.0011999999999999999</v>
      </c>
      <c r="T789" s="231">
        <f>S789*H789</f>
        <v>0.0011999999999999999</v>
      </c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R789" s="232" t="s">
        <v>271</v>
      </c>
      <c r="AT789" s="232" t="s">
        <v>154</v>
      </c>
      <c r="AU789" s="232" t="s">
        <v>83</v>
      </c>
      <c r="AY789" s="19" t="s">
        <v>151</v>
      </c>
      <c r="BE789" s="233">
        <f>IF(N789="základní",J789,0)</f>
        <v>0</v>
      </c>
      <c r="BF789" s="233">
        <f>IF(N789="snížená",J789,0)</f>
        <v>0</v>
      </c>
      <c r="BG789" s="233">
        <f>IF(N789="zákl. přenesená",J789,0)</f>
        <v>0</v>
      </c>
      <c r="BH789" s="233">
        <f>IF(N789="sníž. přenesená",J789,0)</f>
        <v>0</v>
      </c>
      <c r="BI789" s="233">
        <f>IF(N789="nulová",J789,0)</f>
        <v>0</v>
      </c>
      <c r="BJ789" s="19" t="s">
        <v>81</v>
      </c>
      <c r="BK789" s="233">
        <f>ROUND(I789*H789,2)</f>
        <v>0</v>
      </c>
      <c r="BL789" s="19" t="s">
        <v>271</v>
      </c>
      <c r="BM789" s="232" t="s">
        <v>2912</v>
      </c>
    </row>
    <row r="790" s="2" customFormat="1">
      <c r="A790" s="41"/>
      <c r="B790" s="42"/>
      <c r="C790" s="43"/>
      <c r="D790" s="234" t="s">
        <v>161</v>
      </c>
      <c r="E790" s="43"/>
      <c r="F790" s="235" t="s">
        <v>1755</v>
      </c>
      <c r="G790" s="43"/>
      <c r="H790" s="43"/>
      <c r="I790" s="139"/>
      <c r="J790" s="43"/>
      <c r="K790" s="43"/>
      <c r="L790" s="47"/>
      <c r="M790" s="236"/>
      <c r="N790" s="237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19" t="s">
        <v>161</v>
      </c>
      <c r="AU790" s="19" t="s">
        <v>83</v>
      </c>
    </row>
    <row r="791" s="13" customFormat="1">
      <c r="A791" s="13"/>
      <c r="B791" s="238"/>
      <c r="C791" s="239"/>
      <c r="D791" s="234" t="s">
        <v>163</v>
      </c>
      <c r="E791" s="240" t="s">
        <v>21</v>
      </c>
      <c r="F791" s="241" t="s">
        <v>1757</v>
      </c>
      <c r="G791" s="239"/>
      <c r="H791" s="242">
        <v>1</v>
      </c>
      <c r="I791" s="243"/>
      <c r="J791" s="239"/>
      <c r="K791" s="239"/>
      <c r="L791" s="244"/>
      <c r="M791" s="245"/>
      <c r="N791" s="246"/>
      <c r="O791" s="246"/>
      <c r="P791" s="246"/>
      <c r="Q791" s="246"/>
      <c r="R791" s="246"/>
      <c r="S791" s="246"/>
      <c r="T791" s="247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8" t="s">
        <v>163</v>
      </c>
      <c r="AU791" s="248" t="s">
        <v>83</v>
      </c>
      <c r="AV791" s="13" t="s">
        <v>83</v>
      </c>
      <c r="AW791" s="13" t="s">
        <v>35</v>
      </c>
      <c r="AX791" s="13" t="s">
        <v>81</v>
      </c>
      <c r="AY791" s="248" t="s">
        <v>151</v>
      </c>
    </row>
    <row r="792" s="2" customFormat="1" ht="21.75" customHeight="1">
      <c r="A792" s="41"/>
      <c r="B792" s="42"/>
      <c r="C792" s="221" t="s">
        <v>2913</v>
      </c>
      <c r="D792" s="221" t="s">
        <v>154</v>
      </c>
      <c r="E792" s="222" t="s">
        <v>1763</v>
      </c>
      <c r="F792" s="223" t="s">
        <v>1764</v>
      </c>
      <c r="G792" s="224" t="s">
        <v>157</v>
      </c>
      <c r="H792" s="225">
        <v>2</v>
      </c>
      <c r="I792" s="226"/>
      <c r="J792" s="227">
        <f>ROUND(I792*H792,2)</f>
        <v>0</v>
      </c>
      <c r="K792" s="223" t="s">
        <v>21</v>
      </c>
      <c r="L792" s="47"/>
      <c r="M792" s="228" t="s">
        <v>21</v>
      </c>
      <c r="N792" s="229" t="s">
        <v>44</v>
      </c>
      <c r="O792" s="87"/>
      <c r="P792" s="230">
        <f>O792*H792</f>
        <v>0</v>
      </c>
      <c r="Q792" s="230">
        <v>0</v>
      </c>
      <c r="R792" s="230">
        <f>Q792*H792</f>
        <v>0</v>
      </c>
      <c r="S792" s="230">
        <v>0.001</v>
      </c>
      <c r="T792" s="231">
        <f>S792*H792</f>
        <v>0.002</v>
      </c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R792" s="232" t="s">
        <v>271</v>
      </c>
      <c r="AT792" s="232" t="s">
        <v>154</v>
      </c>
      <c r="AU792" s="232" t="s">
        <v>83</v>
      </c>
      <c r="AY792" s="19" t="s">
        <v>151</v>
      </c>
      <c r="BE792" s="233">
        <f>IF(N792="základní",J792,0)</f>
        <v>0</v>
      </c>
      <c r="BF792" s="233">
        <f>IF(N792="snížená",J792,0)</f>
        <v>0</v>
      </c>
      <c r="BG792" s="233">
        <f>IF(N792="zákl. přenesená",J792,0)</f>
        <v>0</v>
      </c>
      <c r="BH792" s="233">
        <f>IF(N792="sníž. přenesená",J792,0)</f>
        <v>0</v>
      </c>
      <c r="BI792" s="233">
        <f>IF(N792="nulová",J792,0)</f>
        <v>0</v>
      </c>
      <c r="BJ792" s="19" t="s">
        <v>81</v>
      </c>
      <c r="BK792" s="233">
        <f>ROUND(I792*H792,2)</f>
        <v>0</v>
      </c>
      <c r="BL792" s="19" t="s">
        <v>271</v>
      </c>
      <c r="BM792" s="232" t="s">
        <v>2914</v>
      </c>
    </row>
    <row r="793" s="2" customFormat="1">
      <c r="A793" s="41"/>
      <c r="B793" s="42"/>
      <c r="C793" s="43"/>
      <c r="D793" s="234" t="s">
        <v>161</v>
      </c>
      <c r="E793" s="43"/>
      <c r="F793" s="235" t="s">
        <v>1764</v>
      </c>
      <c r="G793" s="43"/>
      <c r="H793" s="43"/>
      <c r="I793" s="139"/>
      <c r="J793" s="43"/>
      <c r="K793" s="43"/>
      <c r="L793" s="47"/>
      <c r="M793" s="236"/>
      <c r="N793" s="237"/>
      <c r="O793" s="87"/>
      <c r="P793" s="87"/>
      <c r="Q793" s="87"/>
      <c r="R793" s="87"/>
      <c r="S793" s="87"/>
      <c r="T793" s="88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T793" s="19" t="s">
        <v>161</v>
      </c>
      <c r="AU793" s="19" t="s">
        <v>83</v>
      </c>
    </row>
    <row r="794" s="13" customFormat="1">
      <c r="A794" s="13"/>
      <c r="B794" s="238"/>
      <c r="C794" s="239"/>
      <c r="D794" s="234" t="s">
        <v>163</v>
      </c>
      <c r="E794" s="240" t="s">
        <v>21</v>
      </c>
      <c r="F794" s="241" t="s">
        <v>2915</v>
      </c>
      <c r="G794" s="239"/>
      <c r="H794" s="242">
        <v>2</v>
      </c>
      <c r="I794" s="243"/>
      <c r="J794" s="239"/>
      <c r="K794" s="239"/>
      <c r="L794" s="244"/>
      <c r="M794" s="245"/>
      <c r="N794" s="246"/>
      <c r="O794" s="246"/>
      <c r="P794" s="246"/>
      <c r="Q794" s="246"/>
      <c r="R794" s="246"/>
      <c r="S794" s="246"/>
      <c r="T794" s="247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8" t="s">
        <v>163</v>
      </c>
      <c r="AU794" s="248" t="s">
        <v>83</v>
      </c>
      <c r="AV794" s="13" t="s">
        <v>83</v>
      </c>
      <c r="AW794" s="13" t="s">
        <v>35</v>
      </c>
      <c r="AX794" s="13" t="s">
        <v>81</v>
      </c>
      <c r="AY794" s="248" t="s">
        <v>151</v>
      </c>
    </row>
    <row r="795" s="2" customFormat="1" ht="55.5" customHeight="1">
      <c r="A795" s="41"/>
      <c r="B795" s="42"/>
      <c r="C795" s="221" t="s">
        <v>2916</v>
      </c>
      <c r="D795" s="221" t="s">
        <v>154</v>
      </c>
      <c r="E795" s="222" t="s">
        <v>1255</v>
      </c>
      <c r="F795" s="223" t="s">
        <v>1256</v>
      </c>
      <c r="G795" s="224" t="s">
        <v>157</v>
      </c>
      <c r="H795" s="225">
        <v>21</v>
      </c>
      <c r="I795" s="226"/>
      <c r="J795" s="227">
        <f>ROUND(I795*H795,2)</f>
        <v>0</v>
      </c>
      <c r="K795" s="223" t="s">
        <v>21</v>
      </c>
      <c r="L795" s="47"/>
      <c r="M795" s="228" t="s">
        <v>21</v>
      </c>
      <c r="N795" s="229" t="s">
        <v>44</v>
      </c>
      <c r="O795" s="87"/>
      <c r="P795" s="230">
        <f>O795*H795</f>
        <v>0</v>
      </c>
      <c r="Q795" s="230">
        <v>0.00018000000000000001</v>
      </c>
      <c r="R795" s="230">
        <f>Q795*H795</f>
        <v>0.0037800000000000004</v>
      </c>
      <c r="S795" s="230">
        <v>0</v>
      </c>
      <c r="T795" s="231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32" t="s">
        <v>271</v>
      </c>
      <c r="AT795" s="232" t="s">
        <v>154</v>
      </c>
      <c r="AU795" s="232" t="s">
        <v>83</v>
      </c>
      <c r="AY795" s="19" t="s">
        <v>151</v>
      </c>
      <c r="BE795" s="233">
        <f>IF(N795="základní",J795,0)</f>
        <v>0</v>
      </c>
      <c r="BF795" s="233">
        <f>IF(N795="snížená",J795,0)</f>
        <v>0</v>
      </c>
      <c r="BG795" s="233">
        <f>IF(N795="zákl. přenesená",J795,0)</f>
        <v>0</v>
      </c>
      <c r="BH795" s="233">
        <f>IF(N795="sníž. přenesená",J795,0)</f>
        <v>0</v>
      </c>
      <c r="BI795" s="233">
        <f>IF(N795="nulová",J795,0)</f>
        <v>0</v>
      </c>
      <c r="BJ795" s="19" t="s">
        <v>81</v>
      </c>
      <c r="BK795" s="233">
        <f>ROUND(I795*H795,2)</f>
        <v>0</v>
      </c>
      <c r="BL795" s="19" t="s">
        <v>271</v>
      </c>
      <c r="BM795" s="232" t="s">
        <v>2917</v>
      </c>
    </row>
    <row r="796" s="2" customFormat="1">
      <c r="A796" s="41"/>
      <c r="B796" s="42"/>
      <c r="C796" s="43"/>
      <c r="D796" s="234" t="s">
        <v>161</v>
      </c>
      <c r="E796" s="43"/>
      <c r="F796" s="235" t="s">
        <v>1256</v>
      </c>
      <c r="G796" s="43"/>
      <c r="H796" s="43"/>
      <c r="I796" s="139"/>
      <c r="J796" s="43"/>
      <c r="K796" s="43"/>
      <c r="L796" s="47"/>
      <c r="M796" s="236"/>
      <c r="N796" s="237"/>
      <c r="O796" s="87"/>
      <c r="P796" s="87"/>
      <c r="Q796" s="87"/>
      <c r="R796" s="87"/>
      <c r="S796" s="87"/>
      <c r="T796" s="88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T796" s="19" t="s">
        <v>161</v>
      </c>
      <c r="AU796" s="19" t="s">
        <v>83</v>
      </c>
    </row>
    <row r="797" s="2" customFormat="1" ht="44.25" customHeight="1">
      <c r="A797" s="41"/>
      <c r="B797" s="42"/>
      <c r="C797" s="221" t="s">
        <v>2918</v>
      </c>
      <c r="D797" s="221" t="s">
        <v>154</v>
      </c>
      <c r="E797" s="222" t="s">
        <v>2919</v>
      </c>
      <c r="F797" s="223" t="s">
        <v>2920</v>
      </c>
      <c r="G797" s="224" t="s">
        <v>157</v>
      </c>
      <c r="H797" s="225">
        <v>1</v>
      </c>
      <c r="I797" s="226"/>
      <c r="J797" s="227">
        <f>ROUND(I797*H797,2)</f>
        <v>0</v>
      </c>
      <c r="K797" s="223" t="s">
        <v>21</v>
      </c>
      <c r="L797" s="47"/>
      <c r="M797" s="228" t="s">
        <v>21</v>
      </c>
      <c r="N797" s="229" t="s">
        <v>44</v>
      </c>
      <c r="O797" s="87"/>
      <c r="P797" s="230">
        <f>O797*H797</f>
        <v>0</v>
      </c>
      <c r="Q797" s="230">
        <v>0.0053499999999999997</v>
      </c>
      <c r="R797" s="230">
        <f>Q797*H797</f>
        <v>0.0053499999999999997</v>
      </c>
      <c r="S797" s="230">
        <v>0</v>
      </c>
      <c r="T797" s="231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32" t="s">
        <v>271</v>
      </c>
      <c r="AT797" s="232" t="s">
        <v>154</v>
      </c>
      <c r="AU797" s="232" t="s">
        <v>83</v>
      </c>
      <c r="AY797" s="19" t="s">
        <v>151</v>
      </c>
      <c r="BE797" s="233">
        <f>IF(N797="základní",J797,0)</f>
        <v>0</v>
      </c>
      <c r="BF797" s="233">
        <f>IF(N797="snížená",J797,0)</f>
        <v>0</v>
      </c>
      <c r="BG797" s="233">
        <f>IF(N797="zákl. přenesená",J797,0)</f>
        <v>0</v>
      </c>
      <c r="BH797" s="233">
        <f>IF(N797="sníž. přenesená",J797,0)</f>
        <v>0</v>
      </c>
      <c r="BI797" s="233">
        <f>IF(N797="nulová",J797,0)</f>
        <v>0</v>
      </c>
      <c r="BJ797" s="19" t="s">
        <v>81</v>
      </c>
      <c r="BK797" s="233">
        <f>ROUND(I797*H797,2)</f>
        <v>0</v>
      </c>
      <c r="BL797" s="19" t="s">
        <v>271</v>
      </c>
      <c r="BM797" s="232" t="s">
        <v>2921</v>
      </c>
    </row>
    <row r="798" s="2" customFormat="1">
      <c r="A798" s="41"/>
      <c r="B798" s="42"/>
      <c r="C798" s="43"/>
      <c r="D798" s="234" t="s">
        <v>161</v>
      </c>
      <c r="E798" s="43"/>
      <c r="F798" s="235" t="s">
        <v>2922</v>
      </c>
      <c r="G798" s="43"/>
      <c r="H798" s="43"/>
      <c r="I798" s="139"/>
      <c r="J798" s="43"/>
      <c r="K798" s="43"/>
      <c r="L798" s="47"/>
      <c r="M798" s="236"/>
      <c r="N798" s="237"/>
      <c r="O798" s="87"/>
      <c r="P798" s="87"/>
      <c r="Q798" s="87"/>
      <c r="R798" s="87"/>
      <c r="S798" s="87"/>
      <c r="T798" s="88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T798" s="19" t="s">
        <v>161</v>
      </c>
      <c r="AU798" s="19" t="s">
        <v>83</v>
      </c>
    </row>
    <row r="799" s="2" customFormat="1" ht="33" customHeight="1">
      <c r="A799" s="41"/>
      <c r="B799" s="42"/>
      <c r="C799" s="221" t="s">
        <v>2923</v>
      </c>
      <c r="D799" s="221" t="s">
        <v>154</v>
      </c>
      <c r="E799" s="222" t="s">
        <v>2924</v>
      </c>
      <c r="F799" s="223" t="s">
        <v>2925</v>
      </c>
      <c r="G799" s="224" t="s">
        <v>157</v>
      </c>
      <c r="H799" s="225">
        <v>3</v>
      </c>
      <c r="I799" s="226"/>
      <c r="J799" s="227">
        <f>ROUND(I799*H799,2)</f>
        <v>0</v>
      </c>
      <c r="K799" s="223" t="s">
        <v>21</v>
      </c>
      <c r="L799" s="47"/>
      <c r="M799" s="228" t="s">
        <v>21</v>
      </c>
      <c r="N799" s="229" t="s">
        <v>44</v>
      </c>
      <c r="O799" s="87"/>
      <c r="P799" s="230">
        <f>O799*H799</f>
        <v>0</v>
      </c>
      <c r="Q799" s="230">
        <v>0.00175</v>
      </c>
      <c r="R799" s="230">
        <f>Q799*H799</f>
        <v>0.0052500000000000003</v>
      </c>
      <c r="S799" s="230">
        <v>0</v>
      </c>
      <c r="T799" s="231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32" t="s">
        <v>271</v>
      </c>
      <c r="AT799" s="232" t="s">
        <v>154</v>
      </c>
      <c r="AU799" s="232" t="s">
        <v>83</v>
      </c>
      <c r="AY799" s="19" t="s">
        <v>151</v>
      </c>
      <c r="BE799" s="233">
        <f>IF(N799="základní",J799,0)</f>
        <v>0</v>
      </c>
      <c r="BF799" s="233">
        <f>IF(N799="snížená",J799,0)</f>
        <v>0</v>
      </c>
      <c r="BG799" s="233">
        <f>IF(N799="zákl. přenesená",J799,0)</f>
        <v>0</v>
      </c>
      <c r="BH799" s="233">
        <f>IF(N799="sníž. přenesená",J799,0)</f>
        <v>0</v>
      </c>
      <c r="BI799" s="233">
        <f>IF(N799="nulová",J799,0)</f>
        <v>0</v>
      </c>
      <c r="BJ799" s="19" t="s">
        <v>81</v>
      </c>
      <c r="BK799" s="233">
        <f>ROUND(I799*H799,2)</f>
        <v>0</v>
      </c>
      <c r="BL799" s="19" t="s">
        <v>271</v>
      </c>
      <c r="BM799" s="232" t="s">
        <v>2926</v>
      </c>
    </row>
    <row r="800" s="2" customFormat="1">
      <c r="A800" s="41"/>
      <c r="B800" s="42"/>
      <c r="C800" s="43"/>
      <c r="D800" s="234" t="s">
        <v>161</v>
      </c>
      <c r="E800" s="43"/>
      <c r="F800" s="235" t="s">
        <v>2927</v>
      </c>
      <c r="G800" s="43"/>
      <c r="H800" s="43"/>
      <c r="I800" s="139"/>
      <c r="J800" s="43"/>
      <c r="K800" s="43"/>
      <c r="L800" s="47"/>
      <c r="M800" s="236"/>
      <c r="N800" s="237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19" t="s">
        <v>161</v>
      </c>
      <c r="AU800" s="19" t="s">
        <v>83</v>
      </c>
    </row>
    <row r="801" s="2" customFormat="1" ht="44.25" customHeight="1">
      <c r="A801" s="41"/>
      <c r="B801" s="42"/>
      <c r="C801" s="221" t="s">
        <v>2928</v>
      </c>
      <c r="D801" s="221" t="s">
        <v>154</v>
      </c>
      <c r="E801" s="222" t="s">
        <v>2929</v>
      </c>
      <c r="F801" s="223" t="s">
        <v>2930</v>
      </c>
      <c r="G801" s="224" t="s">
        <v>157</v>
      </c>
      <c r="H801" s="225">
        <v>1</v>
      </c>
      <c r="I801" s="226"/>
      <c r="J801" s="227">
        <f>ROUND(I801*H801,2)</f>
        <v>0</v>
      </c>
      <c r="K801" s="223" t="s">
        <v>21</v>
      </c>
      <c r="L801" s="47"/>
      <c r="M801" s="228" t="s">
        <v>21</v>
      </c>
      <c r="N801" s="229" t="s">
        <v>44</v>
      </c>
      <c r="O801" s="87"/>
      <c r="P801" s="230">
        <f>O801*H801</f>
        <v>0</v>
      </c>
      <c r="Q801" s="230">
        <v>0.031</v>
      </c>
      <c r="R801" s="230">
        <f>Q801*H801</f>
        <v>0.031</v>
      </c>
      <c r="S801" s="230">
        <v>0</v>
      </c>
      <c r="T801" s="231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32" t="s">
        <v>271</v>
      </c>
      <c r="AT801" s="232" t="s">
        <v>154</v>
      </c>
      <c r="AU801" s="232" t="s">
        <v>83</v>
      </c>
      <c r="AY801" s="19" t="s">
        <v>151</v>
      </c>
      <c r="BE801" s="233">
        <f>IF(N801="základní",J801,0)</f>
        <v>0</v>
      </c>
      <c r="BF801" s="233">
        <f>IF(N801="snížená",J801,0)</f>
        <v>0</v>
      </c>
      <c r="BG801" s="233">
        <f>IF(N801="zákl. přenesená",J801,0)</f>
        <v>0</v>
      </c>
      <c r="BH801" s="233">
        <f>IF(N801="sníž. přenesená",J801,0)</f>
        <v>0</v>
      </c>
      <c r="BI801" s="233">
        <f>IF(N801="nulová",J801,0)</f>
        <v>0</v>
      </c>
      <c r="BJ801" s="19" t="s">
        <v>81</v>
      </c>
      <c r="BK801" s="233">
        <f>ROUND(I801*H801,2)</f>
        <v>0</v>
      </c>
      <c r="BL801" s="19" t="s">
        <v>271</v>
      </c>
      <c r="BM801" s="232" t="s">
        <v>2931</v>
      </c>
    </row>
    <row r="802" s="2" customFormat="1">
      <c r="A802" s="41"/>
      <c r="B802" s="42"/>
      <c r="C802" s="43"/>
      <c r="D802" s="234" t="s">
        <v>161</v>
      </c>
      <c r="E802" s="43"/>
      <c r="F802" s="235" t="s">
        <v>2930</v>
      </c>
      <c r="G802" s="43"/>
      <c r="H802" s="43"/>
      <c r="I802" s="139"/>
      <c r="J802" s="43"/>
      <c r="K802" s="43"/>
      <c r="L802" s="47"/>
      <c r="M802" s="236"/>
      <c r="N802" s="237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19" t="s">
        <v>161</v>
      </c>
      <c r="AU802" s="19" t="s">
        <v>83</v>
      </c>
    </row>
    <row r="803" s="2" customFormat="1" ht="21.75" customHeight="1">
      <c r="A803" s="41"/>
      <c r="B803" s="42"/>
      <c r="C803" s="221" t="s">
        <v>2932</v>
      </c>
      <c r="D803" s="221" t="s">
        <v>154</v>
      </c>
      <c r="E803" s="222" t="s">
        <v>1774</v>
      </c>
      <c r="F803" s="223" t="s">
        <v>1775</v>
      </c>
      <c r="G803" s="224" t="s">
        <v>322</v>
      </c>
      <c r="H803" s="225">
        <v>0.044999999999999998</v>
      </c>
      <c r="I803" s="226"/>
      <c r="J803" s="227">
        <f>ROUND(I803*H803,2)</f>
        <v>0</v>
      </c>
      <c r="K803" s="223" t="s">
        <v>158</v>
      </c>
      <c r="L803" s="47"/>
      <c r="M803" s="228" t="s">
        <v>21</v>
      </c>
      <c r="N803" s="229" t="s">
        <v>44</v>
      </c>
      <c r="O803" s="87"/>
      <c r="P803" s="230">
        <f>O803*H803</f>
        <v>0</v>
      </c>
      <c r="Q803" s="230">
        <v>0</v>
      </c>
      <c r="R803" s="230">
        <f>Q803*H803</f>
        <v>0</v>
      </c>
      <c r="S803" s="230">
        <v>0</v>
      </c>
      <c r="T803" s="231">
        <f>S803*H803</f>
        <v>0</v>
      </c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R803" s="232" t="s">
        <v>271</v>
      </c>
      <c r="AT803" s="232" t="s">
        <v>154</v>
      </c>
      <c r="AU803" s="232" t="s">
        <v>83</v>
      </c>
      <c r="AY803" s="19" t="s">
        <v>151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19" t="s">
        <v>81</v>
      </c>
      <c r="BK803" s="233">
        <f>ROUND(I803*H803,2)</f>
        <v>0</v>
      </c>
      <c r="BL803" s="19" t="s">
        <v>271</v>
      </c>
      <c r="BM803" s="232" t="s">
        <v>2933</v>
      </c>
    </row>
    <row r="804" s="2" customFormat="1">
      <c r="A804" s="41"/>
      <c r="B804" s="42"/>
      <c r="C804" s="43"/>
      <c r="D804" s="234" t="s">
        <v>161</v>
      </c>
      <c r="E804" s="43"/>
      <c r="F804" s="235" t="s">
        <v>1777</v>
      </c>
      <c r="G804" s="43"/>
      <c r="H804" s="43"/>
      <c r="I804" s="139"/>
      <c r="J804" s="43"/>
      <c r="K804" s="43"/>
      <c r="L804" s="47"/>
      <c r="M804" s="236"/>
      <c r="N804" s="237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19" t="s">
        <v>161</v>
      </c>
      <c r="AU804" s="19" t="s">
        <v>83</v>
      </c>
    </row>
    <row r="805" s="2" customFormat="1" ht="21.75" customHeight="1">
      <c r="A805" s="41"/>
      <c r="B805" s="42"/>
      <c r="C805" s="221" t="s">
        <v>2934</v>
      </c>
      <c r="D805" s="221" t="s">
        <v>154</v>
      </c>
      <c r="E805" s="222" t="s">
        <v>1266</v>
      </c>
      <c r="F805" s="223" t="s">
        <v>1267</v>
      </c>
      <c r="G805" s="224" t="s">
        <v>322</v>
      </c>
      <c r="H805" s="225">
        <v>0.044999999999999998</v>
      </c>
      <c r="I805" s="226"/>
      <c r="J805" s="227">
        <f>ROUND(I805*H805,2)</f>
        <v>0</v>
      </c>
      <c r="K805" s="223" t="s">
        <v>158</v>
      </c>
      <c r="L805" s="47"/>
      <c r="M805" s="228" t="s">
        <v>21</v>
      </c>
      <c r="N805" s="229" t="s">
        <v>44</v>
      </c>
      <c r="O805" s="87"/>
      <c r="P805" s="230">
        <f>O805*H805</f>
        <v>0</v>
      </c>
      <c r="Q805" s="230">
        <v>0</v>
      </c>
      <c r="R805" s="230">
        <f>Q805*H805</f>
        <v>0</v>
      </c>
      <c r="S805" s="230">
        <v>0</v>
      </c>
      <c r="T805" s="231">
        <f>S805*H805</f>
        <v>0</v>
      </c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R805" s="232" t="s">
        <v>271</v>
      </c>
      <c r="AT805" s="232" t="s">
        <v>154</v>
      </c>
      <c r="AU805" s="232" t="s">
        <v>83</v>
      </c>
      <c r="AY805" s="19" t="s">
        <v>151</v>
      </c>
      <c r="BE805" s="233">
        <f>IF(N805="základní",J805,0)</f>
        <v>0</v>
      </c>
      <c r="BF805" s="233">
        <f>IF(N805="snížená",J805,0)</f>
        <v>0</v>
      </c>
      <c r="BG805" s="233">
        <f>IF(N805="zákl. přenesená",J805,0)</f>
        <v>0</v>
      </c>
      <c r="BH805" s="233">
        <f>IF(N805="sníž. přenesená",J805,0)</f>
        <v>0</v>
      </c>
      <c r="BI805" s="233">
        <f>IF(N805="nulová",J805,0)</f>
        <v>0</v>
      </c>
      <c r="BJ805" s="19" t="s">
        <v>81</v>
      </c>
      <c r="BK805" s="233">
        <f>ROUND(I805*H805,2)</f>
        <v>0</v>
      </c>
      <c r="BL805" s="19" t="s">
        <v>271</v>
      </c>
      <c r="BM805" s="232" t="s">
        <v>2935</v>
      </c>
    </row>
    <row r="806" s="2" customFormat="1">
      <c r="A806" s="41"/>
      <c r="B806" s="42"/>
      <c r="C806" s="43"/>
      <c r="D806" s="234" t="s">
        <v>161</v>
      </c>
      <c r="E806" s="43"/>
      <c r="F806" s="235" t="s">
        <v>1269</v>
      </c>
      <c r="G806" s="43"/>
      <c r="H806" s="43"/>
      <c r="I806" s="139"/>
      <c r="J806" s="43"/>
      <c r="K806" s="43"/>
      <c r="L806" s="47"/>
      <c r="M806" s="236"/>
      <c r="N806" s="237"/>
      <c r="O806" s="87"/>
      <c r="P806" s="87"/>
      <c r="Q806" s="87"/>
      <c r="R806" s="87"/>
      <c r="S806" s="87"/>
      <c r="T806" s="88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T806" s="19" t="s">
        <v>161</v>
      </c>
      <c r="AU806" s="19" t="s">
        <v>83</v>
      </c>
    </row>
    <row r="807" s="12" customFormat="1" ht="22.8" customHeight="1">
      <c r="A807" s="12"/>
      <c r="B807" s="205"/>
      <c r="C807" s="206"/>
      <c r="D807" s="207" t="s">
        <v>72</v>
      </c>
      <c r="E807" s="219" t="s">
        <v>1270</v>
      </c>
      <c r="F807" s="219" t="s">
        <v>1271</v>
      </c>
      <c r="G807" s="206"/>
      <c r="H807" s="206"/>
      <c r="I807" s="209"/>
      <c r="J807" s="220">
        <f>BK807</f>
        <v>0</v>
      </c>
      <c r="K807" s="206"/>
      <c r="L807" s="211"/>
      <c r="M807" s="212"/>
      <c r="N807" s="213"/>
      <c r="O807" s="213"/>
      <c r="P807" s="214">
        <f>SUM(P808:P822)</f>
        <v>0</v>
      </c>
      <c r="Q807" s="213"/>
      <c r="R807" s="214">
        <f>SUM(R808:R822)</f>
        <v>0.014208040000000002</v>
      </c>
      <c r="S807" s="213"/>
      <c r="T807" s="215">
        <f>SUM(T808:T822)</f>
        <v>0</v>
      </c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R807" s="216" t="s">
        <v>83</v>
      </c>
      <c r="AT807" s="217" t="s">
        <v>72</v>
      </c>
      <c r="AU807" s="217" t="s">
        <v>81</v>
      </c>
      <c r="AY807" s="216" t="s">
        <v>151</v>
      </c>
      <c r="BK807" s="218">
        <f>SUM(BK808:BK822)</f>
        <v>0</v>
      </c>
    </row>
    <row r="808" s="2" customFormat="1" ht="21.75" customHeight="1">
      <c r="A808" s="41"/>
      <c r="B808" s="42"/>
      <c r="C808" s="221" t="s">
        <v>2936</v>
      </c>
      <c r="D808" s="221" t="s">
        <v>154</v>
      </c>
      <c r="E808" s="222" t="s">
        <v>1273</v>
      </c>
      <c r="F808" s="223" t="s">
        <v>1274</v>
      </c>
      <c r="G808" s="224" t="s">
        <v>180</v>
      </c>
      <c r="H808" s="225">
        <v>62.600000000000001</v>
      </c>
      <c r="I808" s="226"/>
      <c r="J808" s="227">
        <f>ROUND(I808*H808,2)</f>
        <v>0</v>
      </c>
      <c r="K808" s="223" t="s">
        <v>158</v>
      </c>
      <c r="L808" s="47"/>
      <c r="M808" s="228" t="s">
        <v>21</v>
      </c>
      <c r="N808" s="229" t="s">
        <v>44</v>
      </c>
      <c r="O808" s="87"/>
      <c r="P808" s="230">
        <f>O808*H808</f>
        <v>0</v>
      </c>
      <c r="Q808" s="230">
        <v>0</v>
      </c>
      <c r="R808" s="230">
        <f>Q808*H808</f>
        <v>0</v>
      </c>
      <c r="S808" s="230">
        <v>0</v>
      </c>
      <c r="T808" s="231">
        <f>S808*H808</f>
        <v>0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32" t="s">
        <v>271</v>
      </c>
      <c r="AT808" s="232" t="s">
        <v>154</v>
      </c>
      <c r="AU808" s="232" t="s">
        <v>83</v>
      </c>
      <c r="AY808" s="19" t="s">
        <v>151</v>
      </c>
      <c r="BE808" s="233">
        <f>IF(N808="základní",J808,0)</f>
        <v>0</v>
      </c>
      <c r="BF808" s="233">
        <f>IF(N808="snížená",J808,0)</f>
        <v>0</v>
      </c>
      <c r="BG808" s="233">
        <f>IF(N808="zákl. přenesená",J808,0)</f>
        <v>0</v>
      </c>
      <c r="BH808" s="233">
        <f>IF(N808="sníž. přenesená",J808,0)</f>
        <v>0</v>
      </c>
      <c r="BI808" s="233">
        <f>IF(N808="nulová",J808,0)</f>
        <v>0</v>
      </c>
      <c r="BJ808" s="19" t="s">
        <v>81</v>
      </c>
      <c r="BK808" s="233">
        <f>ROUND(I808*H808,2)</f>
        <v>0</v>
      </c>
      <c r="BL808" s="19" t="s">
        <v>271</v>
      </c>
      <c r="BM808" s="232" t="s">
        <v>2937</v>
      </c>
    </row>
    <row r="809" s="2" customFormat="1">
      <c r="A809" s="41"/>
      <c r="B809" s="42"/>
      <c r="C809" s="43"/>
      <c r="D809" s="234" t="s">
        <v>161</v>
      </c>
      <c r="E809" s="43"/>
      <c r="F809" s="235" t="s">
        <v>1276</v>
      </c>
      <c r="G809" s="43"/>
      <c r="H809" s="43"/>
      <c r="I809" s="139"/>
      <c r="J809" s="43"/>
      <c r="K809" s="43"/>
      <c r="L809" s="47"/>
      <c r="M809" s="236"/>
      <c r="N809" s="237"/>
      <c r="O809" s="87"/>
      <c r="P809" s="87"/>
      <c r="Q809" s="87"/>
      <c r="R809" s="87"/>
      <c r="S809" s="87"/>
      <c r="T809" s="88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T809" s="19" t="s">
        <v>161</v>
      </c>
      <c r="AU809" s="19" t="s">
        <v>83</v>
      </c>
    </row>
    <row r="810" s="15" customFormat="1">
      <c r="A810" s="15"/>
      <c r="B810" s="260"/>
      <c r="C810" s="261"/>
      <c r="D810" s="234" t="s">
        <v>163</v>
      </c>
      <c r="E810" s="262" t="s">
        <v>21</v>
      </c>
      <c r="F810" s="263" t="s">
        <v>1797</v>
      </c>
      <c r="G810" s="261"/>
      <c r="H810" s="262" t="s">
        <v>21</v>
      </c>
      <c r="I810" s="264"/>
      <c r="J810" s="261"/>
      <c r="K810" s="261"/>
      <c r="L810" s="265"/>
      <c r="M810" s="266"/>
      <c r="N810" s="267"/>
      <c r="O810" s="267"/>
      <c r="P810" s="267"/>
      <c r="Q810" s="267"/>
      <c r="R810" s="267"/>
      <c r="S810" s="267"/>
      <c r="T810" s="268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9" t="s">
        <v>163</v>
      </c>
      <c r="AU810" s="269" t="s">
        <v>83</v>
      </c>
      <c r="AV810" s="15" t="s">
        <v>81</v>
      </c>
      <c r="AW810" s="15" t="s">
        <v>35</v>
      </c>
      <c r="AX810" s="15" t="s">
        <v>73</v>
      </c>
      <c r="AY810" s="269" t="s">
        <v>151</v>
      </c>
    </row>
    <row r="811" s="13" customFormat="1">
      <c r="A811" s="13"/>
      <c r="B811" s="238"/>
      <c r="C811" s="239"/>
      <c r="D811" s="234" t="s">
        <v>163</v>
      </c>
      <c r="E811" s="240" t="s">
        <v>21</v>
      </c>
      <c r="F811" s="241" t="s">
        <v>2938</v>
      </c>
      <c r="G811" s="239"/>
      <c r="H811" s="242">
        <v>40.899999999999999</v>
      </c>
      <c r="I811" s="243"/>
      <c r="J811" s="239"/>
      <c r="K811" s="239"/>
      <c r="L811" s="244"/>
      <c r="M811" s="245"/>
      <c r="N811" s="246"/>
      <c r="O811" s="246"/>
      <c r="P811" s="246"/>
      <c r="Q811" s="246"/>
      <c r="R811" s="246"/>
      <c r="S811" s="246"/>
      <c r="T811" s="247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8" t="s">
        <v>163</v>
      </c>
      <c r="AU811" s="248" t="s">
        <v>83</v>
      </c>
      <c r="AV811" s="13" t="s">
        <v>83</v>
      </c>
      <c r="AW811" s="13" t="s">
        <v>35</v>
      </c>
      <c r="AX811" s="13" t="s">
        <v>73</v>
      </c>
      <c r="AY811" s="248" t="s">
        <v>151</v>
      </c>
    </row>
    <row r="812" s="13" customFormat="1">
      <c r="A812" s="13"/>
      <c r="B812" s="238"/>
      <c r="C812" s="239"/>
      <c r="D812" s="234" t="s">
        <v>163</v>
      </c>
      <c r="E812" s="240" t="s">
        <v>21</v>
      </c>
      <c r="F812" s="241" t="s">
        <v>2939</v>
      </c>
      <c r="G812" s="239"/>
      <c r="H812" s="242">
        <v>21.699999999999999</v>
      </c>
      <c r="I812" s="243"/>
      <c r="J812" s="239"/>
      <c r="K812" s="239"/>
      <c r="L812" s="244"/>
      <c r="M812" s="245"/>
      <c r="N812" s="246"/>
      <c r="O812" s="246"/>
      <c r="P812" s="246"/>
      <c r="Q812" s="246"/>
      <c r="R812" s="246"/>
      <c r="S812" s="246"/>
      <c r="T812" s="247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8" t="s">
        <v>163</v>
      </c>
      <c r="AU812" s="248" t="s">
        <v>83</v>
      </c>
      <c r="AV812" s="13" t="s">
        <v>83</v>
      </c>
      <c r="AW812" s="13" t="s">
        <v>35</v>
      </c>
      <c r="AX812" s="13" t="s">
        <v>73</v>
      </c>
      <c r="AY812" s="248" t="s">
        <v>151</v>
      </c>
    </row>
    <row r="813" s="14" customFormat="1">
      <c r="A813" s="14"/>
      <c r="B813" s="249"/>
      <c r="C813" s="250"/>
      <c r="D813" s="234" t="s">
        <v>163</v>
      </c>
      <c r="E813" s="251" t="s">
        <v>21</v>
      </c>
      <c r="F813" s="252" t="s">
        <v>177</v>
      </c>
      <c r="G813" s="250"/>
      <c r="H813" s="253">
        <v>62.599999999999994</v>
      </c>
      <c r="I813" s="254"/>
      <c r="J813" s="250"/>
      <c r="K813" s="250"/>
      <c r="L813" s="255"/>
      <c r="M813" s="256"/>
      <c r="N813" s="257"/>
      <c r="O813" s="257"/>
      <c r="P813" s="257"/>
      <c r="Q813" s="257"/>
      <c r="R813" s="257"/>
      <c r="S813" s="257"/>
      <c r="T813" s="258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9" t="s">
        <v>163</v>
      </c>
      <c r="AU813" s="259" t="s">
        <v>83</v>
      </c>
      <c r="AV813" s="14" t="s">
        <v>159</v>
      </c>
      <c r="AW813" s="14" t="s">
        <v>35</v>
      </c>
      <c r="AX813" s="14" t="s">
        <v>81</v>
      </c>
      <c r="AY813" s="259" t="s">
        <v>151</v>
      </c>
    </row>
    <row r="814" s="2" customFormat="1" ht="21.75" customHeight="1">
      <c r="A814" s="41"/>
      <c r="B814" s="42"/>
      <c r="C814" s="221" t="s">
        <v>2940</v>
      </c>
      <c r="D814" s="221" t="s">
        <v>154</v>
      </c>
      <c r="E814" s="222" t="s">
        <v>1801</v>
      </c>
      <c r="F814" s="223" t="s">
        <v>1802</v>
      </c>
      <c r="G814" s="224" t="s">
        <v>180</v>
      </c>
      <c r="H814" s="225">
        <v>1.982</v>
      </c>
      <c r="I814" s="226"/>
      <c r="J814" s="227">
        <f>ROUND(I814*H814,2)</f>
        <v>0</v>
      </c>
      <c r="K814" s="223" t="s">
        <v>158</v>
      </c>
      <c r="L814" s="47"/>
      <c r="M814" s="228" t="s">
        <v>21</v>
      </c>
      <c r="N814" s="229" t="s">
        <v>44</v>
      </c>
      <c r="O814" s="87"/>
      <c r="P814" s="230">
        <f>O814*H814</f>
        <v>0</v>
      </c>
      <c r="Q814" s="230">
        <v>0.00022000000000000001</v>
      </c>
      <c r="R814" s="230">
        <f>Q814*H814</f>
        <v>0.00043604000000000001</v>
      </c>
      <c r="S814" s="230">
        <v>0</v>
      </c>
      <c r="T814" s="231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32" t="s">
        <v>271</v>
      </c>
      <c r="AT814" s="232" t="s">
        <v>154</v>
      </c>
      <c r="AU814" s="232" t="s">
        <v>83</v>
      </c>
      <c r="AY814" s="19" t="s">
        <v>151</v>
      </c>
      <c r="BE814" s="233">
        <f>IF(N814="základní",J814,0)</f>
        <v>0</v>
      </c>
      <c r="BF814" s="233">
        <f>IF(N814="snížená",J814,0)</f>
        <v>0</v>
      </c>
      <c r="BG814" s="233">
        <f>IF(N814="zákl. přenesená",J814,0)</f>
        <v>0</v>
      </c>
      <c r="BH814" s="233">
        <f>IF(N814="sníž. přenesená",J814,0)</f>
        <v>0</v>
      </c>
      <c r="BI814" s="233">
        <f>IF(N814="nulová",J814,0)</f>
        <v>0</v>
      </c>
      <c r="BJ814" s="19" t="s">
        <v>81</v>
      </c>
      <c r="BK814" s="233">
        <f>ROUND(I814*H814,2)</f>
        <v>0</v>
      </c>
      <c r="BL814" s="19" t="s">
        <v>271</v>
      </c>
      <c r="BM814" s="232" t="s">
        <v>2941</v>
      </c>
    </row>
    <row r="815" s="2" customFormat="1">
      <c r="A815" s="41"/>
      <c r="B815" s="42"/>
      <c r="C815" s="43"/>
      <c r="D815" s="234" t="s">
        <v>161</v>
      </c>
      <c r="E815" s="43"/>
      <c r="F815" s="235" t="s">
        <v>1804</v>
      </c>
      <c r="G815" s="43"/>
      <c r="H815" s="43"/>
      <c r="I815" s="139"/>
      <c r="J815" s="43"/>
      <c r="K815" s="43"/>
      <c r="L815" s="47"/>
      <c r="M815" s="236"/>
      <c r="N815" s="237"/>
      <c r="O815" s="87"/>
      <c r="P815" s="87"/>
      <c r="Q815" s="87"/>
      <c r="R815" s="87"/>
      <c r="S815" s="87"/>
      <c r="T815" s="88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T815" s="19" t="s">
        <v>161</v>
      </c>
      <c r="AU815" s="19" t="s">
        <v>83</v>
      </c>
    </row>
    <row r="816" s="13" customFormat="1">
      <c r="A816" s="13"/>
      <c r="B816" s="238"/>
      <c r="C816" s="239"/>
      <c r="D816" s="234" t="s">
        <v>163</v>
      </c>
      <c r="E816" s="240" t="s">
        <v>21</v>
      </c>
      <c r="F816" s="241" t="s">
        <v>2942</v>
      </c>
      <c r="G816" s="239"/>
      <c r="H816" s="242">
        <v>1.982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8" t="s">
        <v>163</v>
      </c>
      <c r="AU816" s="248" t="s">
        <v>83</v>
      </c>
      <c r="AV816" s="13" t="s">
        <v>83</v>
      </c>
      <c r="AW816" s="13" t="s">
        <v>35</v>
      </c>
      <c r="AX816" s="13" t="s">
        <v>81</v>
      </c>
      <c r="AY816" s="248" t="s">
        <v>151</v>
      </c>
    </row>
    <row r="817" s="2" customFormat="1" ht="21.75" customHeight="1">
      <c r="A817" s="41"/>
      <c r="B817" s="42"/>
      <c r="C817" s="221" t="s">
        <v>2943</v>
      </c>
      <c r="D817" s="221" t="s">
        <v>154</v>
      </c>
      <c r="E817" s="222" t="s">
        <v>1279</v>
      </c>
      <c r="F817" s="223" t="s">
        <v>1280</v>
      </c>
      <c r="G817" s="224" t="s">
        <v>180</v>
      </c>
      <c r="H817" s="225">
        <v>62.600000000000001</v>
      </c>
      <c r="I817" s="226"/>
      <c r="J817" s="227">
        <f>ROUND(I817*H817,2)</f>
        <v>0</v>
      </c>
      <c r="K817" s="223" t="s">
        <v>158</v>
      </c>
      <c r="L817" s="47"/>
      <c r="M817" s="228" t="s">
        <v>21</v>
      </c>
      <c r="N817" s="229" t="s">
        <v>44</v>
      </c>
      <c r="O817" s="87"/>
      <c r="P817" s="230">
        <f>O817*H817</f>
        <v>0</v>
      </c>
      <c r="Q817" s="230">
        <v>0.00022000000000000001</v>
      </c>
      <c r="R817" s="230">
        <f>Q817*H817</f>
        <v>0.013772000000000001</v>
      </c>
      <c r="S817" s="230">
        <v>0</v>
      </c>
      <c r="T817" s="231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32" t="s">
        <v>271</v>
      </c>
      <c r="AT817" s="232" t="s">
        <v>154</v>
      </c>
      <c r="AU817" s="232" t="s">
        <v>83</v>
      </c>
      <c r="AY817" s="19" t="s">
        <v>151</v>
      </c>
      <c r="BE817" s="233">
        <f>IF(N817="základní",J817,0)</f>
        <v>0</v>
      </c>
      <c r="BF817" s="233">
        <f>IF(N817="snížená",J817,0)</f>
        <v>0</v>
      </c>
      <c r="BG817" s="233">
        <f>IF(N817="zákl. přenesená",J817,0)</f>
        <v>0</v>
      </c>
      <c r="BH817" s="233">
        <f>IF(N817="sníž. přenesená",J817,0)</f>
        <v>0</v>
      </c>
      <c r="BI817" s="233">
        <f>IF(N817="nulová",J817,0)</f>
        <v>0</v>
      </c>
      <c r="BJ817" s="19" t="s">
        <v>81</v>
      </c>
      <c r="BK817" s="233">
        <f>ROUND(I817*H817,2)</f>
        <v>0</v>
      </c>
      <c r="BL817" s="19" t="s">
        <v>271</v>
      </c>
      <c r="BM817" s="232" t="s">
        <v>2944</v>
      </c>
    </row>
    <row r="818" s="2" customFormat="1">
      <c r="A818" s="41"/>
      <c r="B818" s="42"/>
      <c r="C818" s="43"/>
      <c r="D818" s="234" t="s">
        <v>161</v>
      </c>
      <c r="E818" s="43"/>
      <c r="F818" s="235" t="s">
        <v>1282</v>
      </c>
      <c r="G818" s="43"/>
      <c r="H818" s="43"/>
      <c r="I818" s="139"/>
      <c r="J818" s="43"/>
      <c r="K818" s="43"/>
      <c r="L818" s="47"/>
      <c r="M818" s="236"/>
      <c r="N818" s="237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T818" s="19" t="s">
        <v>161</v>
      </c>
      <c r="AU818" s="19" t="s">
        <v>83</v>
      </c>
    </row>
    <row r="819" s="15" customFormat="1">
      <c r="A819" s="15"/>
      <c r="B819" s="260"/>
      <c r="C819" s="261"/>
      <c r="D819" s="234" t="s">
        <v>163</v>
      </c>
      <c r="E819" s="262" t="s">
        <v>21</v>
      </c>
      <c r="F819" s="263" t="s">
        <v>1797</v>
      </c>
      <c r="G819" s="261"/>
      <c r="H819" s="262" t="s">
        <v>21</v>
      </c>
      <c r="I819" s="264"/>
      <c r="J819" s="261"/>
      <c r="K819" s="261"/>
      <c r="L819" s="265"/>
      <c r="M819" s="266"/>
      <c r="N819" s="267"/>
      <c r="O819" s="267"/>
      <c r="P819" s="267"/>
      <c r="Q819" s="267"/>
      <c r="R819" s="267"/>
      <c r="S819" s="267"/>
      <c r="T819" s="268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69" t="s">
        <v>163</v>
      </c>
      <c r="AU819" s="269" t="s">
        <v>83</v>
      </c>
      <c r="AV819" s="15" t="s">
        <v>81</v>
      </c>
      <c r="AW819" s="15" t="s">
        <v>35</v>
      </c>
      <c r="AX819" s="15" t="s">
        <v>73</v>
      </c>
      <c r="AY819" s="269" t="s">
        <v>151</v>
      </c>
    </row>
    <row r="820" s="13" customFormat="1">
      <c r="A820" s="13"/>
      <c r="B820" s="238"/>
      <c r="C820" s="239"/>
      <c r="D820" s="234" t="s">
        <v>163</v>
      </c>
      <c r="E820" s="240" t="s">
        <v>21</v>
      </c>
      <c r="F820" s="241" t="s">
        <v>2938</v>
      </c>
      <c r="G820" s="239"/>
      <c r="H820" s="242">
        <v>40.899999999999999</v>
      </c>
      <c r="I820" s="243"/>
      <c r="J820" s="239"/>
      <c r="K820" s="239"/>
      <c r="L820" s="244"/>
      <c r="M820" s="245"/>
      <c r="N820" s="246"/>
      <c r="O820" s="246"/>
      <c r="P820" s="246"/>
      <c r="Q820" s="246"/>
      <c r="R820" s="246"/>
      <c r="S820" s="246"/>
      <c r="T820" s="247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8" t="s">
        <v>163</v>
      </c>
      <c r="AU820" s="248" t="s">
        <v>83</v>
      </c>
      <c r="AV820" s="13" t="s">
        <v>83</v>
      </c>
      <c r="AW820" s="13" t="s">
        <v>35</v>
      </c>
      <c r="AX820" s="13" t="s">
        <v>73</v>
      </c>
      <c r="AY820" s="248" t="s">
        <v>151</v>
      </c>
    </row>
    <row r="821" s="13" customFormat="1">
      <c r="A821" s="13"/>
      <c r="B821" s="238"/>
      <c r="C821" s="239"/>
      <c r="D821" s="234" t="s">
        <v>163</v>
      </c>
      <c r="E821" s="240" t="s">
        <v>21</v>
      </c>
      <c r="F821" s="241" t="s">
        <v>2939</v>
      </c>
      <c r="G821" s="239"/>
      <c r="H821" s="242">
        <v>21.699999999999999</v>
      </c>
      <c r="I821" s="243"/>
      <c r="J821" s="239"/>
      <c r="K821" s="239"/>
      <c r="L821" s="244"/>
      <c r="M821" s="245"/>
      <c r="N821" s="246"/>
      <c r="O821" s="246"/>
      <c r="P821" s="246"/>
      <c r="Q821" s="246"/>
      <c r="R821" s="246"/>
      <c r="S821" s="246"/>
      <c r="T821" s="247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8" t="s">
        <v>163</v>
      </c>
      <c r="AU821" s="248" t="s">
        <v>83</v>
      </c>
      <c r="AV821" s="13" t="s">
        <v>83</v>
      </c>
      <c r="AW821" s="13" t="s">
        <v>35</v>
      </c>
      <c r="AX821" s="13" t="s">
        <v>73</v>
      </c>
      <c r="AY821" s="248" t="s">
        <v>151</v>
      </c>
    </row>
    <row r="822" s="14" customFormat="1">
      <c r="A822" s="14"/>
      <c r="B822" s="249"/>
      <c r="C822" s="250"/>
      <c r="D822" s="234" t="s">
        <v>163</v>
      </c>
      <c r="E822" s="251" t="s">
        <v>21</v>
      </c>
      <c r="F822" s="252" t="s">
        <v>177</v>
      </c>
      <c r="G822" s="250"/>
      <c r="H822" s="253">
        <v>62.599999999999994</v>
      </c>
      <c r="I822" s="254"/>
      <c r="J822" s="250"/>
      <c r="K822" s="250"/>
      <c r="L822" s="255"/>
      <c r="M822" s="256"/>
      <c r="N822" s="257"/>
      <c r="O822" s="257"/>
      <c r="P822" s="257"/>
      <c r="Q822" s="257"/>
      <c r="R822" s="257"/>
      <c r="S822" s="257"/>
      <c r="T822" s="258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9" t="s">
        <v>163</v>
      </c>
      <c r="AU822" s="259" t="s">
        <v>83</v>
      </c>
      <c r="AV822" s="14" t="s">
        <v>159</v>
      </c>
      <c r="AW822" s="14" t="s">
        <v>35</v>
      </c>
      <c r="AX822" s="14" t="s">
        <v>81</v>
      </c>
      <c r="AY822" s="259" t="s">
        <v>151</v>
      </c>
    </row>
    <row r="823" s="12" customFormat="1" ht="25.92" customHeight="1">
      <c r="A823" s="12"/>
      <c r="B823" s="205"/>
      <c r="C823" s="206"/>
      <c r="D823" s="207" t="s">
        <v>72</v>
      </c>
      <c r="E823" s="208" t="s">
        <v>2141</v>
      </c>
      <c r="F823" s="208" t="s">
        <v>2142</v>
      </c>
      <c r="G823" s="206"/>
      <c r="H823" s="206"/>
      <c r="I823" s="209"/>
      <c r="J823" s="210">
        <f>BK823</f>
        <v>0</v>
      </c>
      <c r="K823" s="206"/>
      <c r="L823" s="211"/>
      <c r="M823" s="212"/>
      <c r="N823" s="213"/>
      <c r="O823" s="213"/>
      <c r="P823" s="214">
        <f>SUM(P824:P826)</f>
        <v>0</v>
      </c>
      <c r="Q823" s="213"/>
      <c r="R823" s="214">
        <f>SUM(R824:R826)</f>
        <v>0</v>
      </c>
      <c r="S823" s="213"/>
      <c r="T823" s="215">
        <f>SUM(T824:T826)</f>
        <v>0</v>
      </c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R823" s="216" t="s">
        <v>159</v>
      </c>
      <c r="AT823" s="217" t="s">
        <v>72</v>
      </c>
      <c r="AU823" s="217" t="s">
        <v>73</v>
      </c>
      <c r="AY823" s="216" t="s">
        <v>151</v>
      </c>
      <c r="BK823" s="218">
        <f>SUM(BK824:BK826)</f>
        <v>0</v>
      </c>
    </row>
    <row r="824" s="2" customFormat="1" ht="16.5" customHeight="1">
      <c r="A824" s="41"/>
      <c r="B824" s="42"/>
      <c r="C824" s="221" t="s">
        <v>2945</v>
      </c>
      <c r="D824" s="221" t="s">
        <v>154</v>
      </c>
      <c r="E824" s="222" t="s">
        <v>2143</v>
      </c>
      <c r="F824" s="223" t="s">
        <v>2144</v>
      </c>
      <c r="G824" s="224" t="s">
        <v>2145</v>
      </c>
      <c r="H824" s="225">
        <v>2</v>
      </c>
      <c r="I824" s="226"/>
      <c r="J824" s="227">
        <f>ROUND(I824*H824,2)</f>
        <v>0</v>
      </c>
      <c r="K824" s="223" t="s">
        <v>158</v>
      </c>
      <c r="L824" s="47"/>
      <c r="M824" s="228" t="s">
        <v>21</v>
      </c>
      <c r="N824" s="229" t="s">
        <v>44</v>
      </c>
      <c r="O824" s="87"/>
      <c r="P824" s="230">
        <f>O824*H824</f>
        <v>0</v>
      </c>
      <c r="Q824" s="230">
        <v>0</v>
      </c>
      <c r="R824" s="230">
        <f>Q824*H824</f>
        <v>0</v>
      </c>
      <c r="S824" s="230">
        <v>0</v>
      </c>
      <c r="T824" s="231">
        <f>S824*H824</f>
        <v>0</v>
      </c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R824" s="232" t="s">
        <v>2146</v>
      </c>
      <c r="AT824" s="232" t="s">
        <v>154</v>
      </c>
      <c r="AU824" s="232" t="s">
        <v>81</v>
      </c>
      <c r="AY824" s="19" t="s">
        <v>151</v>
      </c>
      <c r="BE824" s="233">
        <f>IF(N824="základní",J824,0)</f>
        <v>0</v>
      </c>
      <c r="BF824" s="233">
        <f>IF(N824="snížená",J824,0)</f>
        <v>0</v>
      </c>
      <c r="BG824" s="233">
        <f>IF(N824="zákl. přenesená",J824,0)</f>
        <v>0</v>
      </c>
      <c r="BH824" s="233">
        <f>IF(N824="sníž. přenesená",J824,0)</f>
        <v>0</v>
      </c>
      <c r="BI824" s="233">
        <f>IF(N824="nulová",J824,0)</f>
        <v>0</v>
      </c>
      <c r="BJ824" s="19" t="s">
        <v>81</v>
      </c>
      <c r="BK824" s="233">
        <f>ROUND(I824*H824,2)</f>
        <v>0</v>
      </c>
      <c r="BL824" s="19" t="s">
        <v>2146</v>
      </c>
      <c r="BM824" s="232" t="s">
        <v>2946</v>
      </c>
    </row>
    <row r="825" s="2" customFormat="1">
      <c r="A825" s="41"/>
      <c r="B825" s="42"/>
      <c r="C825" s="43"/>
      <c r="D825" s="234" t="s">
        <v>161</v>
      </c>
      <c r="E825" s="43"/>
      <c r="F825" s="235" t="s">
        <v>2148</v>
      </c>
      <c r="G825" s="43"/>
      <c r="H825" s="43"/>
      <c r="I825" s="139"/>
      <c r="J825" s="43"/>
      <c r="K825" s="43"/>
      <c r="L825" s="47"/>
      <c r="M825" s="236"/>
      <c r="N825" s="237"/>
      <c r="O825" s="87"/>
      <c r="P825" s="87"/>
      <c r="Q825" s="87"/>
      <c r="R825" s="87"/>
      <c r="S825" s="87"/>
      <c r="T825" s="88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T825" s="19" t="s">
        <v>161</v>
      </c>
      <c r="AU825" s="19" t="s">
        <v>81</v>
      </c>
    </row>
    <row r="826" s="13" customFormat="1">
      <c r="A826" s="13"/>
      <c r="B826" s="238"/>
      <c r="C826" s="239"/>
      <c r="D826" s="234" t="s">
        <v>163</v>
      </c>
      <c r="E826" s="240" t="s">
        <v>21</v>
      </c>
      <c r="F826" s="241" t="s">
        <v>2947</v>
      </c>
      <c r="G826" s="239"/>
      <c r="H826" s="242">
        <v>2</v>
      </c>
      <c r="I826" s="243"/>
      <c r="J826" s="239"/>
      <c r="K826" s="239"/>
      <c r="L826" s="244"/>
      <c r="M826" s="291"/>
      <c r="N826" s="292"/>
      <c r="O826" s="292"/>
      <c r="P826" s="292"/>
      <c r="Q826" s="292"/>
      <c r="R826" s="292"/>
      <c r="S826" s="292"/>
      <c r="T826" s="29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8" t="s">
        <v>163</v>
      </c>
      <c r="AU826" s="248" t="s">
        <v>81</v>
      </c>
      <c r="AV826" s="13" t="s">
        <v>83</v>
      </c>
      <c r="AW826" s="13" t="s">
        <v>35</v>
      </c>
      <c r="AX826" s="13" t="s">
        <v>81</v>
      </c>
      <c r="AY826" s="248" t="s">
        <v>151</v>
      </c>
    </row>
    <row r="827" s="2" customFormat="1" ht="6.96" customHeight="1">
      <c r="A827" s="41"/>
      <c r="B827" s="62"/>
      <c r="C827" s="63"/>
      <c r="D827" s="63"/>
      <c r="E827" s="63"/>
      <c r="F827" s="63"/>
      <c r="G827" s="63"/>
      <c r="H827" s="63"/>
      <c r="I827" s="169"/>
      <c r="J827" s="63"/>
      <c r="K827" s="63"/>
      <c r="L827" s="47"/>
      <c r="M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</row>
  </sheetData>
  <sheetProtection sheet="1" autoFilter="0" formatColumns="0" formatRows="0" objects="1" scenarios="1" spinCount="100000" saltValue="KOSRNPOxbepGZI5L+n6JvmagM/LhYBcfUXOZ97dBf1st+aQV1senk1thuHEtRzhvl233UUnDPPbkpgO4BiaBfQ==" hashValue="ZDPu/qHWgNHvf9bkO+HbeQFSe/icHVgg8QUxx+s2c3Twe4QOMlTdm9mF92NcwKsxvElVR/GrPcdJtOedUNngzQ==" algorithmName="SHA-512" password="CC35"/>
  <autoFilter ref="C93:K826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2"/>
      <c r="AT3" s="19" t="s">
        <v>83</v>
      </c>
    </row>
    <row r="4" s="1" customFormat="1" ht="24.96" customHeight="1">
      <c r="B4" s="22"/>
      <c r="D4" s="135" t="s">
        <v>114</v>
      </c>
      <c r="I4" s="131"/>
      <c r="L4" s="22"/>
      <c r="M4" s="136" t="s">
        <v>10</v>
      </c>
      <c r="AT4" s="19" t="s">
        <v>4</v>
      </c>
    </row>
    <row r="5" s="1" customFormat="1" ht="6.96" customHeight="1">
      <c r="B5" s="22"/>
      <c r="I5" s="131"/>
      <c r="L5" s="22"/>
    </row>
    <row r="6" s="1" customFormat="1" ht="12" customHeight="1">
      <c r="B6" s="22"/>
      <c r="D6" s="137" t="s">
        <v>16</v>
      </c>
      <c r="I6" s="131"/>
      <c r="L6" s="22"/>
    </row>
    <row r="7" s="1" customFormat="1" ht="16.5" customHeight="1">
      <c r="B7" s="22"/>
      <c r="E7" s="138" t="str">
        <f>'Rekapitulace stavby'!K6</f>
        <v>Zateplení stropů budovy úřadu vlády ČR - Strakova akademie</v>
      </c>
      <c r="F7" s="137"/>
      <c r="G7" s="137"/>
      <c r="H7" s="137"/>
      <c r="I7" s="131"/>
      <c r="L7" s="22"/>
    </row>
    <row r="8" s="2" customFormat="1" ht="12" customHeight="1">
      <c r="A8" s="41"/>
      <c r="B8" s="47"/>
      <c r="C8" s="41"/>
      <c r="D8" s="137" t="s">
        <v>115</v>
      </c>
      <c r="E8" s="41"/>
      <c r="F8" s="41"/>
      <c r="G8" s="41"/>
      <c r="H8" s="41"/>
      <c r="I8" s="139"/>
      <c r="J8" s="41"/>
      <c r="K8" s="41"/>
      <c r="L8" s="1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1" t="s">
        <v>2948</v>
      </c>
      <c r="F9" s="41"/>
      <c r="G9" s="41"/>
      <c r="H9" s="41"/>
      <c r="I9" s="139"/>
      <c r="J9" s="41"/>
      <c r="K9" s="41"/>
      <c r="L9" s="1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39"/>
      <c r="J10" s="41"/>
      <c r="K10" s="41"/>
      <c r="L10" s="1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7" t="s">
        <v>18</v>
      </c>
      <c r="E11" s="41"/>
      <c r="F11" s="142" t="s">
        <v>19</v>
      </c>
      <c r="G11" s="41"/>
      <c r="H11" s="41"/>
      <c r="I11" s="143" t="s">
        <v>20</v>
      </c>
      <c r="J11" s="142" t="s">
        <v>21</v>
      </c>
      <c r="K11" s="41"/>
      <c r="L11" s="1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7" t="s">
        <v>22</v>
      </c>
      <c r="E12" s="41"/>
      <c r="F12" s="142" t="s">
        <v>23</v>
      </c>
      <c r="G12" s="41"/>
      <c r="H12" s="41"/>
      <c r="I12" s="143" t="s">
        <v>24</v>
      </c>
      <c r="J12" s="144" t="str">
        <f>'Rekapitulace stavby'!AN8</f>
        <v>20. 7. 2020</v>
      </c>
      <c r="K12" s="41"/>
      <c r="L12" s="1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39"/>
      <c r="J13" s="41"/>
      <c r="K13" s="41"/>
      <c r="L13" s="1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7" t="s">
        <v>28</v>
      </c>
      <c r="E14" s="41"/>
      <c r="F14" s="41"/>
      <c r="G14" s="41"/>
      <c r="H14" s="41"/>
      <c r="I14" s="143" t="s">
        <v>29</v>
      </c>
      <c r="J14" s="142" t="str">
        <f>IF('Rekapitulace stavby'!AN10="","",'Rekapitulace stavby'!AN10)</f>
        <v/>
      </c>
      <c r="K14" s="41"/>
      <c r="L14" s="1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2" t="str">
        <f>IF('Rekapitulace stavby'!E11="","",'Rekapitulace stavby'!E11)</f>
        <v xml:space="preserve"> </v>
      </c>
      <c r="F15" s="41"/>
      <c r="G15" s="41"/>
      <c r="H15" s="41"/>
      <c r="I15" s="143" t="s">
        <v>31</v>
      </c>
      <c r="J15" s="142" t="str">
        <f>IF('Rekapitulace stavby'!AN11="","",'Rekapitulace stavby'!AN11)</f>
        <v/>
      </c>
      <c r="K15" s="41"/>
      <c r="L15" s="1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39"/>
      <c r="J16" s="41"/>
      <c r="K16" s="41"/>
      <c r="L16" s="1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7" t="s">
        <v>32</v>
      </c>
      <c r="E17" s="41"/>
      <c r="F17" s="41"/>
      <c r="G17" s="41"/>
      <c r="H17" s="41"/>
      <c r="I17" s="143" t="s">
        <v>29</v>
      </c>
      <c r="J17" s="35" t="str">
        <f>'Rekapitulace stavby'!AN13</f>
        <v>Vyplň údaj</v>
      </c>
      <c r="K17" s="41"/>
      <c r="L17" s="1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2"/>
      <c r="G18" s="142"/>
      <c r="H18" s="142"/>
      <c r="I18" s="143" t="s">
        <v>31</v>
      </c>
      <c r="J18" s="35" t="str">
        <f>'Rekapitulace stavby'!AN14</f>
        <v>Vyplň údaj</v>
      </c>
      <c r="K18" s="41"/>
      <c r="L18" s="1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39"/>
      <c r="J19" s="41"/>
      <c r="K19" s="41"/>
      <c r="L19" s="1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7" t="s">
        <v>34</v>
      </c>
      <c r="E20" s="41"/>
      <c r="F20" s="41"/>
      <c r="G20" s="41"/>
      <c r="H20" s="41"/>
      <c r="I20" s="143" t="s">
        <v>29</v>
      </c>
      <c r="J20" s="142" t="str">
        <f>IF('Rekapitulace stavby'!AN16="","",'Rekapitulace stavby'!AN16)</f>
        <v/>
      </c>
      <c r="K20" s="41"/>
      <c r="L20" s="1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2" t="str">
        <f>IF('Rekapitulace stavby'!E17="","",'Rekapitulace stavby'!E17)</f>
        <v xml:space="preserve"> </v>
      </c>
      <c r="F21" s="41"/>
      <c r="G21" s="41"/>
      <c r="H21" s="41"/>
      <c r="I21" s="143" t="s">
        <v>31</v>
      </c>
      <c r="J21" s="142" t="str">
        <f>IF('Rekapitulace stavby'!AN17="","",'Rekapitulace stavby'!AN17)</f>
        <v/>
      </c>
      <c r="K21" s="41"/>
      <c r="L21" s="1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39"/>
      <c r="J22" s="41"/>
      <c r="K22" s="41"/>
      <c r="L22" s="1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43" t="s">
        <v>29</v>
      </c>
      <c r="J23" s="142" t="str">
        <f>IF('Rekapitulace stavby'!AN19="","",'Rekapitulace stavby'!AN19)</f>
        <v/>
      </c>
      <c r="K23" s="41"/>
      <c r="L23" s="1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2" t="str">
        <f>IF('Rekapitulace stavby'!E20="","",'Rekapitulace stavby'!E20)</f>
        <v xml:space="preserve"> </v>
      </c>
      <c r="F24" s="41"/>
      <c r="G24" s="41"/>
      <c r="H24" s="41"/>
      <c r="I24" s="143" t="s">
        <v>31</v>
      </c>
      <c r="J24" s="142" t="str">
        <f>IF('Rekapitulace stavby'!AN20="","",'Rekapitulace stavby'!AN20)</f>
        <v/>
      </c>
      <c r="K24" s="41"/>
      <c r="L24" s="1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39"/>
      <c r="J25" s="41"/>
      <c r="K25" s="41"/>
      <c r="L25" s="1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7" t="s">
        <v>37</v>
      </c>
      <c r="E26" s="41"/>
      <c r="F26" s="41"/>
      <c r="G26" s="41"/>
      <c r="H26" s="41"/>
      <c r="I26" s="139"/>
      <c r="J26" s="41"/>
      <c r="K26" s="41"/>
      <c r="L26" s="1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5"/>
      <c r="B27" s="146"/>
      <c r="C27" s="145"/>
      <c r="D27" s="145"/>
      <c r="E27" s="147" t="s">
        <v>21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39"/>
      <c r="J28" s="41"/>
      <c r="K28" s="41"/>
      <c r="L28" s="1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0"/>
      <c r="E29" s="150"/>
      <c r="F29" s="150"/>
      <c r="G29" s="150"/>
      <c r="H29" s="150"/>
      <c r="I29" s="151"/>
      <c r="J29" s="150"/>
      <c r="K29" s="150"/>
      <c r="L29" s="1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2" t="s">
        <v>39</v>
      </c>
      <c r="E30" s="41"/>
      <c r="F30" s="41"/>
      <c r="G30" s="41"/>
      <c r="H30" s="41"/>
      <c r="I30" s="139"/>
      <c r="J30" s="153">
        <f>ROUND(J95, 2)</f>
        <v>0</v>
      </c>
      <c r="K30" s="41"/>
      <c r="L30" s="1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0"/>
      <c r="E31" s="150"/>
      <c r="F31" s="150"/>
      <c r="G31" s="150"/>
      <c r="H31" s="150"/>
      <c r="I31" s="151"/>
      <c r="J31" s="150"/>
      <c r="K31" s="150"/>
      <c r="L31" s="1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4" t="s">
        <v>41</v>
      </c>
      <c r="G32" s="41"/>
      <c r="H32" s="41"/>
      <c r="I32" s="155" t="s">
        <v>40</v>
      </c>
      <c r="J32" s="154" t="s">
        <v>42</v>
      </c>
      <c r="K32" s="41"/>
      <c r="L32" s="1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6" t="s">
        <v>43</v>
      </c>
      <c r="E33" s="137" t="s">
        <v>44</v>
      </c>
      <c r="F33" s="157">
        <f>ROUND((SUM(BE95:BE712)),  2)</f>
        <v>0</v>
      </c>
      <c r="G33" s="41"/>
      <c r="H33" s="41"/>
      <c r="I33" s="158">
        <v>0.20999999999999999</v>
      </c>
      <c r="J33" s="157">
        <f>ROUND(((SUM(BE95:BE712))*I33),  2)</f>
        <v>0</v>
      </c>
      <c r="K33" s="41"/>
      <c r="L33" s="1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7" t="s">
        <v>45</v>
      </c>
      <c r="F34" s="157">
        <f>ROUND((SUM(BF95:BF712)),  2)</f>
        <v>0</v>
      </c>
      <c r="G34" s="41"/>
      <c r="H34" s="41"/>
      <c r="I34" s="158">
        <v>0.14999999999999999</v>
      </c>
      <c r="J34" s="157">
        <f>ROUND(((SUM(BF95:BF712))*I34),  2)</f>
        <v>0</v>
      </c>
      <c r="K34" s="41"/>
      <c r="L34" s="1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7" t="s">
        <v>46</v>
      </c>
      <c r="F35" s="157">
        <f>ROUND((SUM(BG95:BG712)),  2)</f>
        <v>0</v>
      </c>
      <c r="G35" s="41"/>
      <c r="H35" s="41"/>
      <c r="I35" s="158">
        <v>0.20999999999999999</v>
      </c>
      <c r="J35" s="157">
        <f>0</f>
        <v>0</v>
      </c>
      <c r="K35" s="41"/>
      <c r="L35" s="1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7" t="s">
        <v>47</v>
      </c>
      <c r="F36" s="157">
        <f>ROUND((SUM(BH95:BH712)),  2)</f>
        <v>0</v>
      </c>
      <c r="G36" s="41"/>
      <c r="H36" s="41"/>
      <c r="I36" s="158">
        <v>0.14999999999999999</v>
      </c>
      <c r="J36" s="157">
        <f>0</f>
        <v>0</v>
      </c>
      <c r="K36" s="41"/>
      <c r="L36" s="1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7" t="s">
        <v>48</v>
      </c>
      <c r="F37" s="157">
        <f>ROUND((SUM(BI95:BI712)),  2)</f>
        <v>0</v>
      </c>
      <c r="G37" s="41"/>
      <c r="H37" s="41"/>
      <c r="I37" s="158">
        <v>0</v>
      </c>
      <c r="J37" s="157">
        <f>0</f>
        <v>0</v>
      </c>
      <c r="K37" s="41"/>
      <c r="L37" s="1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39"/>
      <c r="J38" s="41"/>
      <c r="K38" s="41"/>
      <c r="L38" s="1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5">
        <f>SUM(J30:J37)</f>
        <v>0</v>
      </c>
      <c r="K39" s="166"/>
      <c r="L39" s="1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117</v>
      </c>
      <c r="D45" s="43"/>
      <c r="E45" s="43"/>
      <c r="F45" s="43"/>
      <c r="G45" s="43"/>
      <c r="H45" s="43"/>
      <c r="I45" s="139"/>
      <c r="J45" s="43"/>
      <c r="K45" s="43"/>
      <c r="L45" s="1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39"/>
      <c r="J46" s="43"/>
      <c r="K46" s="43"/>
      <c r="L46" s="1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39"/>
      <c r="J47" s="43"/>
      <c r="K47" s="43"/>
      <c r="L47" s="1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Zateplení stropů budovy úřadu vlády ČR - Strakova akademie</v>
      </c>
      <c r="F48" s="34"/>
      <c r="G48" s="34"/>
      <c r="H48" s="34"/>
      <c r="I48" s="139"/>
      <c r="J48" s="43"/>
      <c r="K48" s="43"/>
      <c r="L48" s="1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115</v>
      </c>
      <c r="D49" s="43"/>
      <c r="E49" s="43"/>
      <c r="F49" s="43"/>
      <c r="G49" s="43"/>
      <c r="H49" s="43"/>
      <c r="I49" s="139"/>
      <c r="J49" s="43"/>
      <c r="K49" s="43"/>
      <c r="L49" s="1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úsek H - Pravé východní křídlo a risalit II</v>
      </c>
      <c r="F50" s="43"/>
      <c r="G50" s="43"/>
      <c r="H50" s="43"/>
      <c r="I50" s="139"/>
      <c r="J50" s="43"/>
      <c r="K50" s="43"/>
      <c r="L50" s="1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39"/>
      <c r="J51" s="43"/>
      <c r="K51" s="43"/>
      <c r="L51" s="1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nábř. Eduarda Beneše 128/4,Praha 1</v>
      </c>
      <c r="G52" s="43"/>
      <c r="H52" s="43"/>
      <c r="I52" s="143" t="s">
        <v>24</v>
      </c>
      <c r="J52" s="75" t="str">
        <f>IF(J12="","",J12)</f>
        <v>20. 7. 2020</v>
      </c>
      <c r="K52" s="43"/>
      <c r="L52" s="1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39"/>
      <c r="J53" s="43"/>
      <c r="K53" s="43"/>
      <c r="L53" s="1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 xml:space="preserve"> </v>
      </c>
      <c r="G54" s="43"/>
      <c r="H54" s="43"/>
      <c r="I54" s="143" t="s">
        <v>34</v>
      </c>
      <c r="J54" s="39" t="str">
        <f>E21</f>
        <v xml:space="preserve"> </v>
      </c>
      <c r="K54" s="43"/>
      <c r="L54" s="1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143" t="s">
        <v>36</v>
      </c>
      <c r="J55" s="39" t="str">
        <f>E24</f>
        <v xml:space="preserve"> </v>
      </c>
      <c r="K55" s="43"/>
      <c r="L55" s="1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39"/>
      <c r="J56" s="43"/>
      <c r="K56" s="43"/>
      <c r="L56" s="1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118</v>
      </c>
      <c r="D57" s="175"/>
      <c r="E57" s="175"/>
      <c r="F57" s="175"/>
      <c r="G57" s="175"/>
      <c r="H57" s="175"/>
      <c r="I57" s="176"/>
      <c r="J57" s="177" t="s">
        <v>119</v>
      </c>
      <c r="K57" s="175"/>
      <c r="L57" s="1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39"/>
      <c r="J58" s="43"/>
      <c r="K58" s="43"/>
      <c r="L58" s="1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71</v>
      </c>
      <c r="D59" s="43"/>
      <c r="E59" s="43"/>
      <c r="F59" s="43"/>
      <c r="G59" s="43"/>
      <c r="H59" s="43"/>
      <c r="I59" s="139"/>
      <c r="J59" s="105">
        <f>J95</f>
        <v>0</v>
      </c>
      <c r="K59" s="43"/>
      <c r="L59" s="1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120</v>
      </c>
    </row>
    <row r="60" s="9" customFormat="1" ht="24.96" customHeight="1">
      <c r="A60" s="9"/>
      <c r="B60" s="179"/>
      <c r="C60" s="180"/>
      <c r="D60" s="181" t="s">
        <v>121</v>
      </c>
      <c r="E60" s="182"/>
      <c r="F60" s="182"/>
      <c r="G60" s="182"/>
      <c r="H60" s="182"/>
      <c r="I60" s="183"/>
      <c r="J60" s="184">
        <f>J96</f>
        <v>0</v>
      </c>
      <c r="K60" s="180"/>
      <c r="L60" s="18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6"/>
      <c r="C61" s="187"/>
      <c r="D61" s="188" t="s">
        <v>122</v>
      </c>
      <c r="E61" s="189"/>
      <c r="F61" s="189"/>
      <c r="G61" s="189"/>
      <c r="H61" s="189"/>
      <c r="I61" s="190"/>
      <c r="J61" s="191">
        <f>J97</f>
        <v>0</v>
      </c>
      <c r="K61" s="187"/>
      <c r="L61" s="19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6"/>
      <c r="C62" s="187"/>
      <c r="D62" s="188" t="s">
        <v>123</v>
      </c>
      <c r="E62" s="189"/>
      <c r="F62" s="189"/>
      <c r="G62" s="189"/>
      <c r="H62" s="189"/>
      <c r="I62" s="190"/>
      <c r="J62" s="191">
        <f>J104</f>
        <v>0</v>
      </c>
      <c r="K62" s="187"/>
      <c r="L62" s="19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6"/>
      <c r="C63" s="187"/>
      <c r="D63" s="188" t="s">
        <v>124</v>
      </c>
      <c r="E63" s="189"/>
      <c r="F63" s="189"/>
      <c r="G63" s="189"/>
      <c r="H63" s="189"/>
      <c r="I63" s="190"/>
      <c r="J63" s="191">
        <f>J146</f>
        <v>0</v>
      </c>
      <c r="K63" s="187"/>
      <c r="L63" s="19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87"/>
      <c r="D64" s="188" t="s">
        <v>125</v>
      </c>
      <c r="E64" s="189"/>
      <c r="F64" s="189"/>
      <c r="G64" s="189"/>
      <c r="H64" s="189"/>
      <c r="I64" s="190"/>
      <c r="J64" s="191">
        <f>J281</f>
        <v>0</v>
      </c>
      <c r="K64" s="187"/>
      <c r="L64" s="19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6"/>
      <c r="C65" s="187"/>
      <c r="D65" s="188" t="s">
        <v>126</v>
      </c>
      <c r="E65" s="189"/>
      <c r="F65" s="189"/>
      <c r="G65" s="189"/>
      <c r="H65" s="189"/>
      <c r="I65" s="190"/>
      <c r="J65" s="191">
        <f>J306</f>
        <v>0</v>
      </c>
      <c r="K65" s="187"/>
      <c r="L65" s="19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9"/>
      <c r="C66" s="180"/>
      <c r="D66" s="181" t="s">
        <v>127</v>
      </c>
      <c r="E66" s="182"/>
      <c r="F66" s="182"/>
      <c r="G66" s="182"/>
      <c r="H66" s="182"/>
      <c r="I66" s="183"/>
      <c r="J66" s="184">
        <f>J309</f>
        <v>0</v>
      </c>
      <c r="K66" s="180"/>
      <c r="L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87"/>
      <c r="D67" s="188" t="s">
        <v>128</v>
      </c>
      <c r="E67" s="189"/>
      <c r="F67" s="189"/>
      <c r="G67" s="189"/>
      <c r="H67" s="189"/>
      <c r="I67" s="190"/>
      <c r="J67" s="191">
        <f>J310</f>
        <v>0</v>
      </c>
      <c r="K67" s="187"/>
      <c r="L67" s="19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87"/>
      <c r="D68" s="188" t="s">
        <v>129</v>
      </c>
      <c r="E68" s="189"/>
      <c r="F68" s="189"/>
      <c r="G68" s="189"/>
      <c r="H68" s="189"/>
      <c r="I68" s="190"/>
      <c r="J68" s="191">
        <f>J354</f>
        <v>0</v>
      </c>
      <c r="K68" s="187"/>
      <c r="L68" s="19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87"/>
      <c r="D69" s="188" t="s">
        <v>2949</v>
      </c>
      <c r="E69" s="189"/>
      <c r="F69" s="189"/>
      <c r="G69" s="189"/>
      <c r="H69" s="189"/>
      <c r="I69" s="190"/>
      <c r="J69" s="191">
        <f>J376</f>
        <v>0</v>
      </c>
      <c r="K69" s="187"/>
      <c r="L69" s="19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87"/>
      <c r="D70" s="188" t="s">
        <v>132</v>
      </c>
      <c r="E70" s="189"/>
      <c r="F70" s="189"/>
      <c r="G70" s="189"/>
      <c r="H70" s="189"/>
      <c r="I70" s="190"/>
      <c r="J70" s="191">
        <f>J380</f>
        <v>0</v>
      </c>
      <c r="K70" s="187"/>
      <c r="L70" s="19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87"/>
      <c r="D71" s="188" t="s">
        <v>133</v>
      </c>
      <c r="E71" s="189"/>
      <c r="F71" s="189"/>
      <c r="G71" s="189"/>
      <c r="H71" s="189"/>
      <c r="I71" s="190"/>
      <c r="J71" s="191">
        <f>J657</f>
        <v>0</v>
      </c>
      <c r="K71" s="187"/>
      <c r="L71" s="19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87"/>
      <c r="D72" s="188" t="s">
        <v>134</v>
      </c>
      <c r="E72" s="189"/>
      <c r="F72" s="189"/>
      <c r="G72" s="189"/>
      <c r="H72" s="189"/>
      <c r="I72" s="190"/>
      <c r="J72" s="191">
        <f>J675</f>
        <v>0</v>
      </c>
      <c r="K72" s="187"/>
      <c r="L72" s="19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87"/>
      <c r="D73" s="188" t="s">
        <v>930</v>
      </c>
      <c r="E73" s="189"/>
      <c r="F73" s="189"/>
      <c r="G73" s="189"/>
      <c r="H73" s="189"/>
      <c r="I73" s="190"/>
      <c r="J73" s="191">
        <f>J683</f>
        <v>0</v>
      </c>
      <c r="K73" s="187"/>
      <c r="L73" s="19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6"/>
      <c r="C74" s="187"/>
      <c r="D74" s="188" t="s">
        <v>2950</v>
      </c>
      <c r="E74" s="189"/>
      <c r="F74" s="189"/>
      <c r="G74" s="189"/>
      <c r="H74" s="189"/>
      <c r="I74" s="190"/>
      <c r="J74" s="191">
        <f>J694</f>
        <v>0</v>
      </c>
      <c r="K74" s="187"/>
      <c r="L74" s="19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6"/>
      <c r="C75" s="187"/>
      <c r="D75" s="188" t="s">
        <v>135</v>
      </c>
      <c r="E75" s="189"/>
      <c r="F75" s="189"/>
      <c r="G75" s="189"/>
      <c r="H75" s="189"/>
      <c r="I75" s="190"/>
      <c r="J75" s="191">
        <f>J704</f>
        <v>0</v>
      </c>
      <c r="K75" s="187"/>
      <c r="L75" s="192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1"/>
      <c r="B76" s="42"/>
      <c r="C76" s="43"/>
      <c r="D76" s="43"/>
      <c r="E76" s="43"/>
      <c r="F76" s="43"/>
      <c r="G76" s="43"/>
      <c r="H76" s="43"/>
      <c r="I76" s="139"/>
      <c r="J76" s="43"/>
      <c r="K76" s="43"/>
      <c r="L76" s="1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62"/>
      <c r="C77" s="63"/>
      <c r="D77" s="63"/>
      <c r="E77" s="63"/>
      <c r="F77" s="63"/>
      <c r="G77" s="63"/>
      <c r="H77" s="63"/>
      <c r="I77" s="169"/>
      <c r="J77" s="63"/>
      <c r="K77" s="63"/>
      <c r="L77" s="1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="2" customFormat="1" ht="6.96" customHeight="1">
      <c r="A81" s="41"/>
      <c r="B81" s="64"/>
      <c r="C81" s="65"/>
      <c r="D81" s="65"/>
      <c r="E81" s="65"/>
      <c r="F81" s="65"/>
      <c r="G81" s="65"/>
      <c r="H81" s="65"/>
      <c r="I81" s="172"/>
      <c r="J81" s="65"/>
      <c r="K81" s="65"/>
      <c r="L81" s="1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4.96" customHeight="1">
      <c r="A82" s="41"/>
      <c r="B82" s="42"/>
      <c r="C82" s="25" t="s">
        <v>136</v>
      </c>
      <c r="D82" s="43"/>
      <c r="E82" s="43"/>
      <c r="F82" s="43"/>
      <c r="G82" s="43"/>
      <c r="H82" s="43"/>
      <c r="I82" s="139"/>
      <c r="J82" s="43"/>
      <c r="K82" s="43"/>
      <c r="L82" s="1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39"/>
      <c r="J83" s="43"/>
      <c r="K83" s="43"/>
      <c r="L83" s="1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16</v>
      </c>
      <c r="D84" s="43"/>
      <c r="E84" s="43"/>
      <c r="F84" s="43"/>
      <c r="G84" s="43"/>
      <c r="H84" s="43"/>
      <c r="I84" s="139"/>
      <c r="J84" s="43"/>
      <c r="K84" s="43"/>
      <c r="L84" s="1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173" t="str">
        <f>E7</f>
        <v>Zateplení stropů budovy úřadu vlády ČR - Strakova akademie</v>
      </c>
      <c r="F85" s="34"/>
      <c r="G85" s="34"/>
      <c r="H85" s="34"/>
      <c r="I85" s="139"/>
      <c r="J85" s="43"/>
      <c r="K85" s="43"/>
      <c r="L85" s="1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115</v>
      </c>
      <c r="D86" s="43"/>
      <c r="E86" s="43"/>
      <c r="F86" s="43"/>
      <c r="G86" s="43"/>
      <c r="H86" s="43"/>
      <c r="I86" s="139"/>
      <c r="J86" s="43"/>
      <c r="K86" s="43"/>
      <c r="L86" s="1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72" t="str">
        <f>E9</f>
        <v>úsek H - Pravé východní křídlo a risalit II</v>
      </c>
      <c r="F87" s="43"/>
      <c r="G87" s="43"/>
      <c r="H87" s="43"/>
      <c r="I87" s="139"/>
      <c r="J87" s="43"/>
      <c r="K87" s="43"/>
      <c r="L87" s="1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39"/>
      <c r="J88" s="43"/>
      <c r="K88" s="43"/>
      <c r="L88" s="1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</v>
      </c>
      <c r="D89" s="43"/>
      <c r="E89" s="43"/>
      <c r="F89" s="29" t="str">
        <f>F12</f>
        <v>nábř. Eduarda Beneše 128/4,Praha 1</v>
      </c>
      <c r="G89" s="43"/>
      <c r="H89" s="43"/>
      <c r="I89" s="143" t="s">
        <v>24</v>
      </c>
      <c r="J89" s="75" t="str">
        <f>IF(J12="","",J12)</f>
        <v>20. 7. 2020</v>
      </c>
      <c r="K89" s="43"/>
      <c r="L89" s="1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139"/>
      <c r="J90" s="43"/>
      <c r="K90" s="43"/>
      <c r="L90" s="1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28</v>
      </c>
      <c r="D91" s="43"/>
      <c r="E91" s="43"/>
      <c r="F91" s="29" t="str">
        <f>E15</f>
        <v xml:space="preserve"> </v>
      </c>
      <c r="G91" s="43"/>
      <c r="H91" s="43"/>
      <c r="I91" s="143" t="s">
        <v>34</v>
      </c>
      <c r="J91" s="39" t="str">
        <f>E21</f>
        <v xml:space="preserve"> </v>
      </c>
      <c r="K91" s="43"/>
      <c r="L91" s="14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5.15" customHeight="1">
      <c r="A92" s="41"/>
      <c r="B92" s="42"/>
      <c r="C92" s="34" t="s">
        <v>32</v>
      </c>
      <c r="D92" s="43"/>
      <c r="E92" s="43"/>
      <c r="F92" s="29" t="str">
        <f>IF(E18="","",E18)</f>
        <v>Vyplň údaj</v>
      </c>
      <c r="G92" s="43"/>
      <c r="H92" s="43"/>
      <c r="I92" s="143" t="s">
        <v>36</v>
      </c>
      <c r="J92" s="39" t="str">
        <f>E24</f>
        <v xml:space="preserve"> </v>
      </c>
      <c r="K92" s="43"/>
      <c r="L92" s="14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0.32" customHeight="1">
      <c r="A93" s="41"/>
      <c r="B93" s="42"/>
      <c r="C93" s="43"/>
      <c r="D93" s="43"/>
      <c r="E93" s="43"/>
      <c r="F93" s="43"/>
      <c r="G93" s="43"/>
      <c r="H93" s="43"/>
      <c r="I93" s="139"/>
      <c r="J93" s="43"/>
      <c r="K93" s="43"/>
      <c r="L93" s="140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11" customFormat="1" ht="29.28" customHeight="1">
      <c r="A94" s="193"/>
      <c r="B94" s="194"/>
      <c r="C94" s="195" t="s">
        <v>137</v>
      </c>
      <c r="D94" s="196" t="s">
        <v>58</v>
      </c>
      <c r="E94" s="196" t="s">
        <v>54</v>
      </c>
      <c r="F94" s="196" t="s">
        <v>55</v>
      </c>
      <c r="G94" s="196" t="s">
        <v>138</v>
      </c>
      <c r="H94" s="196" t="s">
        <v>139</v>
      </c>
      <c r="I94" s="197" t="s">
        <v>140</v>
      </c>
      <c r="J94" s="196" t="s">
        <v>119</v>
      </c>
      <c r="K94" s="198" t="s">
        <v>141</v>
      </c>
      <c r="L94" s="199"/>
      <c r="M94" s="95" t="s">
        <v>21</v>
      </c>
      <c r="N94" s="96" t="s">
        <v>43</v>
      </c>
      <c r="O94" s="96" t="s">
        <v>142</v>
      </c>
      <c r="P94" s="96" t="s">
        <v>143</v>
      </c>
      <c r="Q94" s="96" t="s">
        <v>144</v>
      </c>
      <c r="R94" s="96" t="s">
        <v>145</v>
      </c>
      <c r="S94" s="96" t="s">
        <v>146</v>
      </c>
      <c r="T94" s="97" t="s">
        <v>147</v>
      </c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</row>
    <row r="95" s="2" customFormat="1" ht="22.8" customHeight="1">
      <c r="A95" s="41"/>
      <c r="B95" s="42"/>
      <c r="C95" s="102" t="s">
        <v>148</v>
      </c>
      <c r="D95" s="43"/>
      <c r="E95" s="43"/>
      <c r="F95" s="43"/>
      <c r="G95" s="43"/>
      <c r="H95" s="43"/>
      <c r="I95" s="139"/>
      <c r="J95" s="200">
        <f>BK95</f>
        <v>0</v>
      </c>
      <c r="K95" s="43"/>
      <c r="L95" s="47"/>
      <c r="M95" s="98"/>
      <c r="N95" s="201"/>
      <c r="O95" s="99"/>
      <c r="P95" s="202">
        <f>P96+P309</f>
        <v>0</v>
      </c>
      <c r="Q95" s="99"/>
      <c r="R95" s="202">
        <f>R96+R309</f>
        <v>14.684187120000001</v>
      </c>
      <c r="S95" s="99"/>
      <c r="T95" s="203">
        <f>T96+T309</f>
        <v>4.7908030000000004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72</v>
      </c>
      <c r="AU95" s="19" t="s">
        <v>120</v>
      </c>
      <c r="BK95" s="204">
        <f>BK96+BK309</f>
        <v>0</v>
      </c>
    </row>
    <row r="96" s="12" customFormat="1" ht="25.92" customHeight="1">
      <c r="A96" s="12"/>
      <c r="B96" s="205"/>
      <c r="C96" s="206"/>
      <c r="D96" s="207" t="s">
        <v>72</v>
      </c>
      <c r="E96" s="208" t="s">
        <v>149</v>
      </c>
      <c r="F96" s="208" t="s">
        <v>150</v>
      </c>
      <c r="G96" s="206"/>
      <c r="H96" s="206"/>
      <c r="I96" s="209"/>
      <c r="J96" s="210">
        <f>BK96</f>
        <v>0</v>
      </c>
      <c r="K96" s="206"/>
      <c r="L96" s="211"/>
      <c r="M96" s="212"/>
      <c r="N96" s="213"/>
      <c r="O96" s="213"/>
      <c r="P96" s="214">
        <f>P97+P104+P146+P281+P306</f>
        <v>0</v>
      </c>
      <c r="Q96" s="213"/>
      <c r="R96" s="214">
        <f>R97+R104+R146+R281+R306</f>
        <v>1.8371660400000001</v>
      </c>
      <c r="S96" s="213"/>
      <c r="T96" s="215">
        <f>T97+T104+T146+T281+T306</f>
        <v>2.5498500000000002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6" t="s">
        <v>81</v>
      </c>
      <c r="AT96" s="217" t="s">
        <v>72</v>
      </c>
      <c r="AU96" s="217" t="s">
        <v>73</v>
      </c>
      <c r="AY96" s="216" t="s">
        <v>151</v>
      </c>
      <c r="BK96" s="218">
        <f>BK97+BK104+BK146+BK281+BK306</f>
        <v>0</v>
      </c>
    </row>
    <row r="97" s="12" customFormat="1" ht="22.8" customHeight="1">
      <c r="A97" s="12"/>
      <c r="B97" s="205"/>
      <c r="C97" s="206"/>
      <c r="D97" s="207" t="s">
        <v>72</v>
      </c>
      <c r="E97" s="219" t="s">
        <v>152</v>
      </c>
      <c r="F97" s="219" t="s">
        <v>153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SUM(P98:P103)</f>
        <v>0</v>
      </c>
      <c r="Q97" s="213"/>
      <c r="R97" s="214">
        <f>SUM(R98:R103)</f>
        <v>0.77315</v>
      </c>
      <c r="S97" s="213"/>
      <c r="T97" s="215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6" t="s">
        <v>81</v>
      </c>
      <c r="AT97" s="217" t="s">
        <v>72</v>
      </c>
      <c r="AU97" s="217" t="s">
        <v>81</v>
      </c>
      <c r="AY97" s="216" t="s">
        <v>151</v>
      </c>
      <c r="BK97" s="218">
        <f>SUM(BK98:BK103)</f>
        <v>0</v>
      </c>
    </row>
    <row r="98" s="2" customFormat="1" ht="21.75" customHeight="1">
      <c r="A98" s="41"/>
      <c r="B98" s="42"/>
      <c r="C98" s="221" t="s">
        <v>81</v>
      </c>
      <c r="D98" s="221" t="s">
        <v>154</v>
      </c>
      <c r="E98" s="222" t="s">
        <v>1307</v>
      </c>
      <c r="F98" s="223" t="s">
        <v>1308</v>
      </c>
      <c r="G98" s="224" t="s">
        <v>157</v>
      </c>
      <c r="H98" s="225">
        <v>11</v>
      </c>
      <c r="I98" s="226"/>
      <c r="J98" s="227">
        <f>ROUND(I98*H98,2)</f>
        <v>0</v>
      </c>
      <c r="K98" s="223" t="s">
        <v>158</v>
      </c>
      <c r="L98" s="47"/>
      <c r="M98" s="228" t="s">
        <v>21</v>
      </c>
      <c r="N98" s="229" t="s">
        <v>44</v>
      </c>
      <c r="O98" s="87"/>
      <c r="P98" s="230">
        <f>O98*H98</f>
        <v>0</v>
      </c>
      <c r="Q98" s="230">
        <v>0.048430000000000001</v>
      </c>
      <c r="R98" s="230">
        <f>Q98*H98</f>
        <v>0.53273000000000004</v>
      </c>
      <c r="S98" s="230">
        <v>0</v>
      </c>
      <c r="T98" s="231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32" t="s">
        <v>159</v>
      </c>
      <c r="AT98" s="232" t="s">
        <v>154</v>
      </c>
      <c r="AU98" s="232" t="s">
        <v>83</v>
      </c>
      <c r="AY98" s="19" t="s">
        <v>151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19" t="s">
        <v>81</v>
      </c>
      <c r="BK98" s="233">
        <f>ROUND(I98*H98,2)</f>
        <v>0</v>
      </c>
      <c r="BL98" s="19" t="s">
        <v>159</v>
      </c>
      <c r="BM98" s="232" t="s">
        <v>2951</v>
      </c>
    </row>
    <row r="99" s="2" customFormat="1">
      <c r="A99" s="41"/>
      <c r="B99" s="42"/>
      <c r="C99" s="43"/>
      <c r="D99" s="234" t="s">
        <v>161</v>
      </c>
      <c r="E99" s="43"/>
      <c r="F99" s="235" t="s">
        <v>1310</v>
      </c>
      <c r="G99" s="43"/>
      <c r="H99" s="43"/>
      <c r="I99" s="139"/>
      <c r="J99" s="43"/>
      <c r="K99" s="43"/>
      <c r="L99" s="47"/>
      <c r="M99" s="236"/>
      <c r="N99" s="237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161</v>
      </c>
      <c r="AU99" s="19" t="s">
        <v>83</v>
      </c>
    </row>
    <row r="100" s="13" customFormat="1">
      <c r="A100" s="13"/>
      <c r="B100" s="238"/>
      <c r="C100" s="239"/>
      <c r="D100" s="234" t="s">
        <v>163</v>
      </c>
      <c r="E100" s="240" t="s">
        <v>21</v>
      </c>
      <c r="F100" s="241" t="s">
        <v>2952</v>
      </c>
      <c r="G100" s="239"/>
      <c r="H100" s="242">
        <v>11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163</v>
      </c>
      <c r="AU100" s="248" t="s">
        <v>83</v>
      </c>
      <c r="AV100" s="13" t="s">
        <v>83</v>
      </c>
      <c r="AW100" s="13" t="s">
        <v>35</v>
      </c>
      <c r="AX100" s="13" t="s">
        <v>81</v>
      </c>
      <c r="AY100" s="248" t="s">
        <v>151</v>
      </c>
    </row>
    <row r="101" s="2" customFormat="1" ht="21.75" customHeight="1">
      <c r="A101" s="41"/>
      <c r="B101" s="42"/>
      <c r="C101" s="221" t="s">
        <v>83</v>
      </c>
      <c r="D101" s="221" t="s">
        <v>154</v>
      </c>
      <c r="E101" s="222" t="s">
        <v>155</v>
      </c>
      <c r="F101" s="223" t="s">
        <v>156</v>
      </c>
      <c r="G101" s="224" t="s">
        <v>157</v>
      </c>
      <c r="H101" s="225">
        <v>2</v>
      </c>
      <c r="I101" s="226"/>
      <c r="J101" s="227">
        <f>ROUND(I101*H101,2)</f>
        <v>0</v>
      </c>
      <c r="K101" s="223" t="s">
        <v>158</v>
      </c>
      <c r="L101" s="47"/>
      <c r="M101" s="228" t="s">
        <v>21</v>
      </c>
      <c r="N101" s="229" t="s">
        <v>44</v>
      </c>
      <c r="O101" s="87"/>
      <c r="P101" s="230">
        <f>O101*H101</f>
        <v>0</v>
      </c>
      <c r="Q101" s="230">
        <v>0.12021</v>
      </c>
      <c r="R101" s="230">
        <f>Q101*H101</f>
        <v>0.24042</v>
      </c>
      <c r="S101" s="230">
        <v>0</v>
      </c>
      <c r="T101" s="231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32" t="s">
        <v>159</v>
      </c>
      <c r="AT101" s="232" t="s">
        <v>154</v>
      </c>
      <c r="AU101" s="232" t="s">
        <v>83</v>
      </c>
      <c r="AY101" s="19" t="s">
        <v>151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19" t="s">
        <v>81</v>
      </c>
      <c r="BK101" s="233">
        <f>ROUND(I101*H101,2)</f>
        <v>0</v>
      </c>
      <c r="BL101" s="19" t="s">
        <v>159</v>
      </c>
      <c r="BM101" s="232" t="s">
        <v>2953</v>
      </c>
    </row>
    <row r="102" s="2" customFormat="1">
      <c r="A102" s="41"/>
      <c r="B102" s="42"/>
      <c r="C102" s="43"/>
      <c r="D102" s="234" t="s">
        <v>161</v>
      </c>
      <c r="E102" s="43"/>
      <c r="F102" s="235" t="s">
        <v>162</v>
      </c>
      <c r="G102" s="43"/>
      <c r="H102" s="43"/>
      <c r="I102" s="139"/>
      <c r="J102" s="43"/>
      <c r="K102" s="43"/>
      <c r="L102" s="47"/>
      <c r="M102" s="236"/>
      <c r="N102" s="237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161</v>
      </c>
      <c r="AU102" s="19" t="s">
        <v>83</v>
      </c>
    </row>
    <row r="103" s="13" customFormat="1">
      <c r="A103" s="13"/>
      <c r="B103" s="238"/>
      <c r="C103" s="239"/>
      <c r="D103" s="234" t="s">
        <v>163</v>
      </c>
      <c r="E103" s="240" t="s">
        <v>21</v>
      </c>
      <c r="F103" s="241" t="s">
        <v>2954</v>
      </c>
      <c r="G103" s="239"/>
      <c r="H103" s="242">
        <v>2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163</v>
      </c>
      <c r="AU103" s="248" t="s">
        <v>83</v>
      </c>
      <c r="AV103" s="13" t="s">
        <v>83</v>
      </c>
      <c r="AW103" s="13" t="s">
        <v>35</v>
      </c>
      <c r="AX103" s="13" t="s">
        <v>81</v>
      </c>
      <c r="AY103" s="248" t="s">
        <v>151</v>
      </c>
    </row>
    <row r="104" s="12" customFormat="1" ht="22.8" customHeight="1">
      <c r="A104" s="12"/>
      <c r="B104" s="205"/>
      <c r="C104" s="206"/>
      <c r="D104" s="207" t="s">
        <v>72</v>
      </c>
      <c r="E104" s="219" t="s">
        <v>165</v>
      </c>
      <c r="F104" s="219" t="s">
        <v>166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SUM(P105:P145)</f>
        <v>0</v>
      </c>
      <c r="Q104" s="213"/>
      <c r="R104" s="214">
        <f>SUM(R105:R145)</f>
        <v>1.0422925400000001</v>
      </c>
      <c r="S104" s="213"/>
      <c r="T104" s="215">
        <f>SUM(T105:T145)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6" t="s">
        <v>81</v>
      </c>
      <c r="AT104" s="217" t="s">
        <v>72</v>
      </c>
      <c r="AU104" s="217" t="s">
        <v>81</v>
      </c>
      <c r="AY104" s="216" t="s">
        <v>151</v>
      </c>
      <c r="BK104" s="218">
        <f>SUM(BK105:BK145)</f>
        <v>0</v>
      </c>
    </row>
    <row r="105" s="2" customFormat="1" ht="21.75" customHeight="1">
      <c r="A105" s="41"/>
      <c r="B105" s="42"/>
      <c r="C105" s="221" t="s">
        <v>152</v>
      </c>
      <c r="D105" s="221" t="s">
        <v>154</v>
      </c>
      <c r="E105" s="222" t="s">
        <v>2955</v>
      </c>
      <c r="F105" s="223" t="s">
        <v>2956</v>
      </c>
      <c r="G105" s="224" t="s">
        <v>180</v>
      </c>
      <c r="H105" s="225">
        <v>0.54000000000000004</v>
      </c>
      <c r="I105" s="226"/>
      <c r="J105" s="227">
        <f>ROUND(I105*H105,2)</f>
        <v>0</v>
      </c>
      <c r="K105" s="223" t="s">
        <v>158</v>
      </c>
      <c r="L105" s="47"/>
      <c r="M105" s="228" t="s">
        <v>21</v>
      </c>
      <c r="N105" s="229" t="s">
        <v>44</v>
      </c>
      <c r="O105" s="87"/>
      <c r="P105" s="230">
        <f>O105*H105</f>
        <v>0</v>
      </c>
      <c r="Q105" s="230">
        <v>0.041529999999999997</v>
      </c>
      <c r="R105" s="230">
        <f>Q105*H105</f>
        <v>0.0224262</v>
      </c>
      <c r="S105" s="230">
        <v>0</v>
      </c>
      <c r="T105" s="231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32" t="s">
        <v>159</v>
      </c>
      <c r="AT105" s="232" t="s">
        <v>154</v>
      </c>
      <c r="AU105" s="232" t="s">
        <v>83</v>
      </c>
      <c r="AY105" s="19" t="s">
        <v>151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19" t="s">
        <v>81</v>
      </c>
      <c r="BK105" s="233">
        <f>ROUND(I105*H105,2)</f>
        <v>0</v>
      </c>
      <c r="BL105" s="19" t="s">
        <v>159</v>
      </c>
      <c r="BM105" s="232" t="s">
        <v>2957</v>
      </c>
    </row>
    <row r="106" s="2" customFormat="1">
      <c r="A106" s="41"/>
      <c r="B106" s="42"/>
      <c r="C106" s="43"/>
      <c r="D106" s="234" t="s">
        <v>161</v>
      </c>
      <c r="E106" s="43"/>
      <c r="F106" s="235" t="s">
        <v>2958</v>
      </c>
      <c r="G106" s="43"/>
      <c r="H106" s="43"/>
      <c r="I106" s="139"/>
      <c r="J106" s="43"/>
      <c r="K106" s="43"/>
      <c r="L106" s="47"/>
      <c r="M106" s="236"/>
      <c r="N106" s="237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161</v>
      </c>
      <c r="AU106" s="19" t="s">
        <v>83</v>
      </c>
    </row>
    <row r="107" s="13" customFormat="1">
      <c r="A107" s="13"/>
      <c r="B107" s="238"/>
      <c r="C107" s="239"/>
      <c r="D107" s="234" t="s">
        <v>163</v>
      </c>
      <c r="E107" s="240" t="s">
        <v>21</v>
      </c>
      <c r="F107" s="241" t="s">
        <v>2959</v>
      </c>
      <c r="G107" s="239"/>
      <c r="H107" s="242">
        <v>0.54000000000000004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163</v>
      </c>
      <c r="AU107" s="248" t="s">
        <v>83</v>
      </c>
      <c r="AV107" s="13" t="s">
        <v>83</v>
      </c>
      <c r="AW107" s="13" t="s">
        <v>35</v>
      </c>
      <c r="AX107" s="13" t="s">
        <v>81</v>
      </c>
      <c r="AY107" s="248" t="s">
        <v>151</v>
      </c>
    </row>
    <row r="108" s="2" customFormat="1" ht="21.75" customHeight="1">
      <c r="A108" s="41"/>
      <c r="B108" s="42"/>
      <c r="C108" s="221" t="s">
        <v>159</v>
      </c>
      <c r="D108" s="221" t="s">
        <v>154</v>
      </c>
      <c r="E108" s="222" t="s">
        <v>1328</v>
      </c>
      <c r="F108" s="223" t="s">
        <v>1329</v>
      </c>
      <c r="G108" s="224" t="s">
        <v>157</v>
      </c>
      <c r="H108" s="225">
        <v>11</v>
      </c>
      <c r="I108" s="226"/>
      <c r="J108" s="227">
        <f>ROUND(I108*H108,2)</f>
        <v>0</v>
      </c>
      <c r="K108" s="223" t="s">
        <v>158</v>
      </c>
      <c r="L108" s="47"/>
      <c r="M108" s="228" t="s">
        <v>21</v>
      </c>
      <c r="N108" s="229" t="s">
        <v>44</v>
      </c>
      <c r="O108" s="87"/>
      <c r="P108" s="230">
        <f>O108*H108</f>
        <v>0</v>
      </c>
      <c r="Q108" s="230">
        <v>0.0035000000000000001</v>
      </c>
      <c r="R108" s="230">
        <f>Q108*H108</f>
        <v>0.0385</v>
      </c>
      <c r="S108" s="230">
        <v>0</v>
      </c>
      <c r="T108" s="231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32" t="s">
        <v>159</v>
      </c>
      <c r="AT108" s="232" t="s">
        <v>154</v>
      </c>
      <c r="AU108" s="232" t="s">
        <v>83</v>
      </c>
      <c r="AY108" s="19" t="s">
        <v>151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19" t="s">
        <v>81</v>
      </c>
      <c r="BK108" s="233">
        <f>ROUND(I108*H108,2)</f>
        <v>0</v>
      </c>
      <c r="BL108" s="19" t="s">
        <v>159</v>
      </c>
      <c r="BM108" s="232" t="s">
        <v>2960</v>
      </c>
    </row>
    <row r="109" s="2" customFormat="1">
      <c r="A109" s="41"/>
      <c r="B109" s="42"/>
      <c r="C109" s="43"/>
      <c r="D109" s="234" t="s">
        <v>161</v>
      </c>
      <c r="E109" s="43"/>
      <c r="F109" s="235" t="s">
        <v>1331</v>
      </c>
      <c r="G109" s="43"/>
      <c r="H109" s="43"/>
      <c r="I109" s="139"/>
      <c r="J109" s="43"/>
      <c r="K109" s="43"/>
      <c r="L109" s="47"/>
      <c r="M109" s="236"/>
      <c r="N109" s="237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161</v>
      </c>
      <c r="AU109" s="19" t="s">
        <v>83</v>
      </c>
    </row>
    <row r="110" s="13" customFormat="1">
      <c r="A110" s="13"/>
      <c r="B110" s="238"/>
      <c r="C110" s="239"/>
      <c r="D110" s="234" t="s">
        <v>163</v>
      </c>
      <c r="E110" s="240" t="s">
        <v>21</v>
      </c>
      <c r="F110" s="241" t="s">
        <v>2952</v>
      </c>
      <c r="G110" s="239"/>
      <c r="H110" s="242">
        <v>11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8" t="s">
        <v>163</v>
      </c>
      <c r="AU110" s="248" t="s">
        <v>83</v>
      </c>
      <c r="AV110" s="13" t="s">
        <v>83</v>
      </c>
      <c r="AW110" s="13" t="s">
        <v>35</v>
      </c>
      <c r="AX110" s="13" t="s">
        <v>81</v>
      </c>
      <c r="AY110" s="248" t="s">
        <v>151</v>
      </c>
    </row>
    <row r="111" s="2" customFormat="1" ht="21.75" customHeight="1">
      <c r="A111" s="41"/>
      <c r="B111" s="42"/>
      <c r="C111" s="221" t="s">
        <v>185</v>
      </c>
      <c r="D111" s="221" t="s">
        <v>154</v>
      </c>
      <c r="E111" s="222" t="s">
        <v>167</v>
      </c>
      <c r="F111" s="223" t="s">
        <v>168</v>
      </c>
      <c r="G111" s="224" t="s">
        <v>157</v>
      </c>
      <c r="H111" s="225">
        <v>2</v>
      </c>
      <c r="I111" s="226"/>
      <c r="J111" s="227">
        <f>ROUND(I111*H111,2)</f>
        <v>0</v>
      </c>
      <c r="K111" s="223" t="s">
        <v>158</v>
      </c>
      <c r="L111" s="47"/>
      <c r="M111" s="228" t="s">
        <v>21</v>
      </c>
      <c r="N111" s="229" t="s">
        <v>44</v>
      </c>
      <c r="O111" s="87"/>
      <c r="P111" s="230">
        <f>O111*H111</f>
        <v>0</v>
      </c>
      <c r="Q111" s="230">
        <v>0.0097000000000000003</v>
      </c>
      <c r="R111" s="230">
        <f>Q111*H111</f>
        <v>0.019400000000000001</v>
      </c>
      <c r="S111" s="230">
        <v>0</v>
      </c>
      <c r="T111" s="231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32" t="s">
        <v>159</v>
      </c>
      <c r="AT111" s="232" t="s">
        <v>154</v>
      </c>
      <c r="AU111" s="232" t="s">
        <v>83</v>
      </c>
      <c r="AY111" s="19" t="s">
        <v>151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19" t="s">
        <v>81</v>
      </c>
      <c r="BK111" s="233">
        <f>ROUND(I111*H111,2)</f>
        <v>0</v>
      </c>
      <c r="BL111" s="19" t="s">
        <v>159</v>
      </c>
      <c r="BM111" s="232" t="s">
        <v>2961</v>
      </c>
    </row>
    <row r="112" s="2" customFormat="1">
      <c r="A112" s="41"/>
      <c r="B112" s="42"/>
      <c r="C112" s="43"/>
      <c r="D112" s="234" t="s">
        <v>161</v>
      </c>
      <c r="E112" s="43"/>
      <c r="F112" s="235" t="s">
        <v>170</v>
      </c>
      <c r="G112" s="43"/>
      <c r="H112" s="43"/>
      <c r="I112" s="139"/>
      <c r="J112" s="43"/>
      <c r="K112" s="43"/>
      <c r="L112" s="47"/>
      <c r="M112" s="236"/>
      <c r="N112" s="237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161</v>
      </c>
      <c r="AU112" s="19" t="s">
        <v>83</v>
      </c>
    </row>
    <row r="113" s="13" customFormat="1">
      <c r="A113" s="13"/>
      <c r="B113" s="238"/>
      <c r="C113" s="239"/>
      <c r="D113" s="234" t="s">
        <v>163</v>
      </c>
      <c r="E113" s="240" t="s">
        <v>21</v>
      </c>
      <c r="F113" s="241" t="s">
        <v>2954</v>
      </c>
      <c r="G113" s="239"/>
      <c r="H113" s="242">
        <v>2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8" t="s">
        <v>163</v>
      </c>
      <c r="AU113" s="248" t="s">
        <v>83</v>
      </c>
      <c r="AV113" s="13" t="s">
        <v>83</v>
      </c>
      <c r="AW113" s="13" t="s">
        <v>35</v>
      </c>
      <c r="AX113" s="13" t="s">
        <v>81</v>
      </c>
      <c r="AY113" s="248" t="s">
        <v>151</v>
      </c>
    </row>
    <row r="114" s="2" customFormat="1" ht="21.75" customHeight="1">
      <c r="A114" s="41"/>
      <c r="B114" s="42"/>
      <c r="C114" s="221" t="s">
        <v>165</v>
      </c>
      <c r="D114" s="221" t="s">
        <v>154</v>
      </c>
      <c r="E114" s="222" t="s">
        <v>2962</v>
      </c>
      <c r="F114" s="223" t="s">
        <v>2963</v>
      </c>
      <c r="G114" s="224" t="s">
        <v>157</v>
      </c>
      <c r="H114" s="225">
        <v>1</v>
      </c>
      <c r="I114" s="226"/>
      <c r="J114" s="227">
        <f>ROUND(I114*H114,2)</f>
        <v>0</v>
      </c>
      <c r="K114" s="223" t="s">
        <v>158</v>
      </c>
      <c r="L114" s="47"/>
      <c r="M114" s="228" t="s">
        <v>21</v>
      </c>
      <c r="N114" s="229" t="s">
        <v>44</v>
      </c>
      <c r="O114" s="87"/>
      <c r="P114" s="230">
        <f>O114*H114</f>
        <v>0</v>
      </c>
      <c r="Q114" s="230">
        <v>0.1575</v>
      </c>
      <c r="R114" s="230">
        <f>Q114*H114</f>
        <v>0.1575</v>
      </c>
      <c r="S114" s="230">
        <v>0</v>
      </c>
      <c r="T114" s="231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32" t="s">
        <v>159</v>
      </c>
      <c r="AT114" s="232" t="s">
        <v>154</v>
      </c>
      <c r="AU114" s="232" t="s">
        <v>83</v>
      </c>
      <c r="AY114" s="19" t="s">
        <v>151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19" t="s">
        <v>81</v>
      </c>
      <c r="BK114" s="233">
        <f>ROUND(I114*H114,2)</f>
        <v>0</v>
      </c>
      <c r="BL114" s="19" t="s">
        <v>159</v>
      </c>
      <c r="BM114" s="232" t="s">
        <v>2964</v>
      </c>
    </row>
    <row r="115" s="2" customFormat="1">
      <c r="A115" s="41"/>
      <c r="B115" s="42"/>
      <c r="C115" s="43"/>
      <c r="D115" s="234" t="s">
        <v>161</v>
      </c>
      <c r="E115" s="43"/>
      <c r="F115" s="235" t="s">
        <v>2965</v>
      </c>
      <c r="G115" s="43"/>
      <c r="H115" s="43"/>
      <c r="I115" s="139"/>
      <c r="J115" s="43"/>
      <c r="K115" s="43"/>
      <c r="L115" s="47"/>
      <c r="M115" s="236"/>
      <c r="N115" s="23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161</v>
      </c>
      <c r="AU115" s="19" t="s">
        <v>83</v>
      </c>
    </row>
    <row r="116" s="13" customFormat="1">
      <c r="A116" s="13"/>
      <c r="B116" s="238"/>
      <c r="C116" s="239"/>
      <c r="D116" s="234" t="s">
        <v>163</v>
      </c>
      <c r="E116" s="240" t="s">
        <v>21</v>
      </c>
      <c r="F116" s="241" t="s">
        <v>2966</v>
      </c>
      <c r="G116" s="239"/>
      <c r="H116" s="242">
        <v>1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8" t="s">
        <v>163</v>
      </c>
      <c r="AU116" s="248" t="s">
        <v>83</v>
      </c>
      <c r="AV116" s="13" t="s">
        <v>83</v>
      </c>
      <c r="AW116" s="13" t="s">
        <v>35</v>
      </c>
      <c r="AX116" s="13" t="s">
        <v>81</v>
      </c>
      <c r="AY116" s="248" t="s">
        <v>151</v>
      </c>
    </row>
    <row r="117" s="2" customFormat="1" ht="21.75" customHeight="1">
      <c r="A117" s="41"/>
      <c r="B117" s="42"/>
      <c r="C117" s="221" t="s">
        <v>198</v>
      </c>
      <c r="D117" s="221" t="s">
        <v>154</v>
      </c>
      <c r="E117" s="222" t="s">
        <v>960</v>
      </c>
      <c r="F117" s="223" t="s">
        <v>961</v>
      </c>
      <c r="G117" s="224" t="s">
        <v>180</v>
      </c>
      <c r="H117" s="225">
        <v>1.6000000000000001</v>
      </c>
      <c r="I117" s="226"/>
      <c r="J117" s="227">
        <f>ROUND(I117*H117,2)</f>
        <v>0</v>
      </c>
      <c r="K117" s="223" t="s">
        <v>158</v>
      </c>
      <c r="L117" s="47"/>
      <c r="M117" s="228" t="s">
        <v>21</v>
      </c>
      <c r="N117" s="229" t="s">
        <v>44</v>
      </c>
      <c r="O117" s="8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32" t="s">
        <v>159</v>
      </c>
      <c r="AT117" s="232" t="s">
        <v>154</v>
      </c>
      <c r="AU117" s="232" t="s">
        <v>83</v>
      </c>
      <c r="AY117" s="19" t="s">
        <v>151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19" t="s">
        <v>81</v>
      </c>
      <c r="BK117" s="233">
        <f>ROUND(I117*H117,2)</f>
        <v>0</v>
      </c>
      <c r="BL117" s="19" t="s">
        <v>159</v>
      </c>
      <c r="BM117" s="232" t="s">
        <v>2967</v>
      </c>
    </row>
    <row r="118" s="2" customFormat="1">
      <c r="A118" s="41"/>
      <c r="B118" s="42"/>
      <c r="C118" s="43"/>
      <c r="D118" s="234" t="s">
        <v>161</v>
      </c>
      <c r="E118" s="43"/>
      <c r="F118" s="235" t="s">
        <v>963</v>
      </c>
      <c r="G118" s="43"/>
      <c r="H118" s="43"/>
      <c r="I118" s="139"/>
      <c r="J118" s="43"/>
      <c r="K118" s="43"/>
      <c r="L118" s="47"/>
      <c r="M118" s="236"/>
      <c r="N118" s="237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161</v>
      </c>
      <c r="AU118" s="19" t="s">
        <v>83</v>
      </c>
    </row>
    <row r="119" s="13" customFormat="1">
      <c r="A119" s="13"/>
      <c r="B119" s="238"/>
      <c r="C119" s="239"/>
      <c r="D119" s="234" t="s">
        <v>163</v>
      </c>
      <c r="E119" s="240" t="s">
        <v>21</v>
      </c>
      <c r="F119" s="241" t="s">
        <v>2968</v>
      </c>
      <c r="G119" s="239"/>
      <c r="H119" s="242">
        <v>1.6000000000000001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8" t="s">
        <v>163</v>
      </c>
      <c r="AU119" s="248" t="s">
        <v>83</v>
      </c>
      <c r="AV119" s="13" t="s">
        <v>83</v>
      </c>
      <c r="AW119" s="13" t="s">
        <v>35</v>
      </c>
      <c r="AX119" s="13" t="s">
        <v>81</v>
      </c>
      <c r="AY119" s="248" t="s">
        <v>151</v>
      </c>
    </row>
    <row r="120" s="2" customFormat="1" ht="21.75" customHeight="1">
      <c r="A120" s="41"/>
      <c r="B120" s="42"/>
      <c r="C120" s="221" t="s">
        <v>204</v>
      </c>
      <c r="D120" s="221" t="s">
        <v>154</v>
      </c>
      <c r="E120" s="222" t="s">
        <v>171</v>
      </c>
      <c r="F120" s="223" t="s">
        <v>172</v>
      </c>
      <c r="G120" s="224" t="s">
        <v>173</v>
      </c>
      <c r="H120" s="225">
        <v>0.13300000000000001</v>
      </c>
      <c r="I120" s="226"/>
      <c r="J120" s="227">
        <f>ROUND(I120*H120,2)</f>
        <v>0</v>
      </c>
      <c r="K120" s="223" t="s">
        <v>158</v>
      </c>
      <c r="L120" s="47"/>
      <c r="M120" s="228" t="s">
        <v>21</v>
      </c>
      <c r="N120" s="229" t="s">
        <v>44</v>
      </c>
      <c r="O120" s="87"/>
      <c r="P120" s="230">
        <f>O120*H120</f>
        <v>0</v>
      </c>
      <c r="Q120" s="230">
        <v>2.2563399999999998</v>
      </c>
      <c r="R120" s="230">
        <f>Q120*H120</f>
        <v>0.30009321999999999</v>
      </c>
      <c r="S120" s="230">
        <v>0</v>
      </c>
      <c r="T120" s="231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32" t="s">
        <v>159</v>
      </c>
      <c r="AT120" s="232" t="s">
        <v>154</v>
      </c>
      <c r="AU120" s="232" t="s">
        <v>83</v>
      </c>
      <c r="AY120" s="19" t="s">
        <v>151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9" t="s">
        <v>81</v>
      </c>
      <c r="BK120" s="233">
        <f>ROUND(I120*H120,2)</f>
        <v>0</v>
      </c>
      <c r="BL120" s="19" t="s">
        <v>159</v>
      </c>
      <c r="BM120" s="232" t="s">
        <v>2969</v>
      </c>
    </row>
    <row r="121" s="2" customFormat="1">
      <c r="A121" s="41"/>
      <c r="B121" s="42"/>
      <c r="C121" s="43"/>
      <c r="D121" s="234" t="s">
        <v>161</v>
      </c>
      <c r="E121" s="43"/>
      <c r="F121" s="235" t="s">
        <v>175</v>
      </c>
      <c r="G121" s="43"/>
      <c r="H121" s="43"/>
      <c r="I121" s="139"/>
      <c r="J121" s="43"/>
      <c r="K121" s="43"/>
      <c r="L121" s="47"/>
      <c r="M121" s="236"/>
      <c r="N121" s="237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161</v>
      </c>
      <c r="AU121" s="19" t="s">
        <v>83</v>
      </c>
    </row>
    <row r="122" s="13" customFormat="1">
      <c r="A122" s="13"/>
      <c r="B122" s="238"/>
      <c r="C122" s="239"/>
      <c r="D122" s="234" t="s">
        <v>163</v>
      </c>
      <c r="E122" s="240" t="s">
        <v>21</v>
      </c>
      <c r="F122" s="241" t="s">
        <v>2970</v>
      </c>
      <c r="G122" s="239"/>
      <c r="H122" s="242">
        <v>0.017000000000000001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163</v>
      </c>
      <c r="AU122" s="248" t="s">
        <v>83</v>
      </c>
      <c r="AV122" s="13" t="s">
        <v>83</v>
      </c>
      <c r="AW122" s="13" t="s">
        <v>35</v>
      </c>
      <c r="AX122" s="13" t="s">
        <v>73</v>
      </c>
      <c r="AY122" s="248" t="s">
        <v>151</v>
      </c>
    </row>
    <row r="123" s="13" customFormat="1">
      <c r="A123" s="13"/>
      <c r="B123" s="238"/>
      <c r="C123" s="239"/>
      <c r="D123" s="234" t="s">
        <v>163</v>
      </c>
      <c r="E123" s="240" t="s">
        <v>21</v>
      </c>
      <c r="F123" s="241" t="s">
        <v>2971</v>
      </c>
      <c r="G123" s="239"/>
      <c r="H123" s="242">
        <v>0.024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163</v>
      </c>
      <c r="AU123" s="248" t="s">
        <v>83</v>
      </c>
      <c r="AV123" s="13" t="s">
        <v>83</v>
      </c>
      <c r="AW123" s="13" t="s">
        <v>35</v>
      </c>
      <c r="AX123" s="13" t="s">
        <v>73</v>
      </c>
      <c r="AY123" s="248" t="s">
        <v>151</v>
      </c>
    </row>
    <row r="124" s="13" customFormat="1">
      <c r="A124" s="13"/>
      <c r="B124" s="238"/>
      <c r="C124" s="239"/>
      <c r="D124" s="234" t="s">
        <v>163</v>
      </c>
      <c r="E124" s="240" t="s">
        <v>21</v>
      </c>
      <c r="F124" s="241" t="s">
        <v>2972</v>
      </c>
      <c r="G124" s="239"/>
      <c r="H124" s="242">
        <v>0.091999999999999998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163</v>
      </c>
      <c r="AU124" s="248" t="s">
        <v>83</v>
      </c>
      <c r="AV124" s="13" t="s">
        <v>83</v>
      </c>
      <c r="AW124" s="13" t="s">
        <v>35</v>
      </c>
      <c r="AX124" s="13" t="s">
        <v>73</v>
      </c>
      <c r="AY124" s="248" t="s">
        <v>151</v>
      </c>
    </row>
    <row r="125" s="14" customFormat="1">
      <c r="A125" s="14"/>
      <c r="B125" s="249"/>
      <c r="C125" s="250"/>
      <c r="D125" s="234" t="s">
        <v>163</v>
      </c>
      <c r="E125" s="251" t="s">
        <v>21</v>
      </c>
      <c r="F125" s="252" t="s">
        <v>177</v>
      </c>
      <c r="G125" s="250"/>
      <c r="H125" s="253">
        <v>0.13300000000000001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9" t="s">
        <v>163</v>
      </c>
      <c r="AU125" s="259" t="s">
        <v>83</v>
      </c>
      <c r="AV125" s="14" t="s">
        <v>159</v>
      </c>
      <c r="AW125" s="14" t="s">
        <v>35</v>
      </c>
      <c r="AX125" s="14" t="s">
        <v>81</v>
      </c>
      <c r="AY125" s="259" t="s">
        <v>151</v>
      </c>
    </row>
    <row r="126" s="2" customFormat="1" ht="21.75" customHeight="1">
      <c r="A126" s="41"/>
      <c r="B126" s="42"/>
      <c r="C126" s="221" t="s">
        <v>196</v>
      </c>
      <c r="D126" s="221" t="s">
        <v>154</v>
      </c>
      <c r="E126" s="222" t="s">
        <v>191</v>
      </c>
      <c r="F126" s="223" t="s">
        <v>192</v>
      </c>
      <c r="G126" s="224" t="s">
        <v>173</v>
      </c>
      <c r="H126" s="225">
        <v>0.17499999999999999</v>
      </c>
      <c r="I126" s="226"/>
      <c r="J126" s="227">
        <f>ROUND(I126*H126,2)</f>
        <v>0</v>
      </c>
      <c r="K126" s="223" t="s">
        <v>21</v>
      </c>
      <c r="L126" s="47"/>
      <c r="M126" s="228" t="s">
        <v>21</v>
      </c>
      <c r="N126" s="229" t="s">
        <v>44</v>
      </c>
      <c r="O126" s="87"/>
      <c r="P126" s="230">
        <f>O126*H126</f>
        <v>0</v>
      </c>
      <c r="Q126" s="230">
        <v>1.8</v>
      </c>
      <c r="R126" s="230">
        <f>Q126*H126</f>
        <v>0.315</v>
      </c>
      <c r="S126" s="230">
        <v>0</v>
      </c>
      <c r="T126" s="231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32" t="s">
        <v>159</v>
      </c>
      <c r="AT126" s="232" t="s">
        <v>154</v>
      </c>
      <c r="AU126" s="232" t="s">
        <v>83</v>
      </c>
      <c r="AY126" s="19" t="s">
        <v>151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9" t="s">
        <v>81</v>
      </c>
      <c r="BK126" s="233">
        <f>ROUND(I126*H126,2)</f>
        <v>0</v>
      </c>
      <c r="BL126" s="19" t="s">
        <v>159</v>
      </c>
      <c r="BM126" s="232" t="s">
        <v>2973</v>
      </c>
    </row>
    <row r="127" s="2" customFormat="1">
      <c r="A127" s="41"/>
      <c r="B127" s="42"/>
      <c r="C127" s="43"/>
      <c r="D127" s="234" t="s">
        <v>161</v>
      </c>
      <c r="E127" s="43"/>
      <c r="F127" s="235" t="s">
        <v>194</v>
      </c>
      <c r="G127" s="43"/>
      <c r="H127" s="43"/>
      <c r="I127" s="139"/>
      <c r="J127" s="43"/>
      <c r="K127" s="43"/>
      <c r="L127" s="47"/>
      <c r="M127" s="236"/>
      <c r="N127" s="237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161</v>
      </c>
      <c r="AU127" s="19" t="s">
        <v>83</v>
      </c>
    </row>
    <row r="128" s="13" customFormat="1">
      <c r="A128" s="13"/>
      <c r="B128" s="238"/>
      <c r="C128" s="239"/>
      <c r="D128" s="234" t="s">
        <v>163</v>
      </c>
      <c r="E128" s="240" t="s">
        <v>21</v>
      </c>
      <c r="F128" s="241" t="s">
        <v>2974</v>
      </c>
      <c r="G128" s="239"/>
      <c r="H128" s="242">
        <v>0.040000000000000001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163</v>
      </c>
      <c r="AU128" s="248" t="s">
        <v>83</v>
      </c>
      <c r="AV128" s="13" t="s">
        <v>83</v>
      </c>
      <c r="AW128" s="13" t="s">
        <v>35</v>
      </c>
      <c r="AX128" s="13" t="s">
        <v>73</v>
      </c>
      <c r="AY128" s="248" t="s">
        <v>151</v>
      </c>
    </row>
    <row r="129" s="13" customFormat="1">
      <c r="A129" s="13"/>
      <c r="B129" s="238"/>
      <c r="C129" s="239"/>
      <c r="D129" s="234" t="s">
        <v>163</v>
      </c>
      <c r="E129" s="240" t="s">
        <v>21</v>
      </c>
      <c r="F129" s="241" t="s">
        <v>2975</v>
      </c>
      <c r="G129" s="239"/>
      <c r="H129" s="242">
        <v>0.042999999999999997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163</v>
      </c>
      <c r="AU129" s="248" t="s">
        <v>83</v>
      </c>
      <c r="AV129" s="13" t="s">
        <v>83</v>
      </c>
      <c r="AW129" s="13" t="s">
        <v>35</v>
      </c>
      <c r="AX129" s="13" t="s">
        <v>73</v>
      </c>
      <c r="AY129" s="248" t="s">
        <v>151</v>
      </c>
    </row>
    <row r="130" s="13" customFormat="1">
      <c r="A130" s="13"/>
      <c r="B130" s="238"/>
      <c r="C130" s="239"/>
      <c r="D130" s="234" t="s">
        <v>163</v>
      </c>
      <c r="E130" s="240" t="s">
        <v>21</v>
      </c>
      <c r="F130" s="241" t="s">
        <v>2972</v>
      </c>
      <c r="G130" s="239"/>
      <c r="H130" s="242">
        <v>0.091999999999999998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163</v>
      </c>
      <c r="AU130" s="248" t="s">
        <v>83</v>
      </c>
      <c r="AV130" s="13" t="s">
        <v>83</v>
      </c>
      <c r="AW130" s="13" t="s">
        <v>35</v>
      </c>
      <c r="AX130" s="13" t="s">
        <v>73</v>
      </c>
      <c r="AY130" s="248" t="s">
        <v>151</v>
      </c>
    </row>
    <row r="131" s="14" customFormat="1">
      <c r="A131" s="14"/>
      <c r="B131" s="249"/>
      <c r="C131" s="250"/>
      <c r="D131" s="234" t="s">
        <v>163</v>
      </c>
      <c r="E131" s="251" t="s">
        <v>21</v>
      </c>
      <c r="F131" s="252" t="s">
        <v>177</v>
      </c>
      <c r="G131" s="250"/>
      <c r="H131" s="253">
        <v>0.17499999999999999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163</v>
      </c>
      <c r="AU131" s="259" t="s">
        <v>83</v>
      </c>
      <c r="AV131" s="14" t="s">
        <v>159</v>
      </c>
      <c r="AW131" s="14" t="s">
        <v>35</v>
      </c>
      <c r="AX131" s="14" t="s">
        <v>81</v>
      </c>
      <c r="AY131" s="259" t="s">
        <v>151</v>
      </c>
    </row>
    <row r="132" s="2" customFormat="1" ht="16.5" customHeight="1">
      <c r="A132" s="41"/>
      <c r="B132" s="42"/>
      <c r="C132" s="221" t="s">
        <v>219</v>
      </c>
      <c r="D132" s="221" t="s">
        <v>154</v>
      </c>
      <c r="E132" s="222" t="s">
        <v>731</v>
      </c>
      <c r="F132" s="223" t="s">
        <v>732</v>
      </c>
      <c r="G132" s="224" t="s">
        <v>180</v>
      </c>
      <c r="H132" s="225">
        <v>2.0670000000000002</v>
      </c>
      <c r="I132" s="226"/>
      <c r="J132" s="227">
        <f>ROUND(I132*H132,2)</f>
        <v>0</v>
      </c>
      <c r="K132" s="223" t="s">
        <v>21</v>
      </c>
      <c r="L132" s="47"/>
      <c r="M132" s="228" t="s">
        <v>21</v>
      </c>
      <c r="N132" s="229" t="s">
        <v>44</v>
      </c>
      <c r="O132" s="87"/>
      <c r="P132" s="230">
        <f>O132*H132</f>
        <v>0</v>
      </c>
      <c r="Q132" s="230">
        <v>0.067360000000000003</v>
      </c>
      <c r="R132" s="230">
        <f>Q132*H132</f>
        <v>0.13923312000000002</v>
      </c>
      <c r="S132" s="230">
        <v>0</v>
      </c>
      <c r="T132" s="231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32" t="s">
        <v>159</v>
      </c>
      <c r="AT132" s="232" t="s">
        <v>154</v>
      </c>
      <c r="AU132" s="232" t="s">
        <v>83</v>
      </c>
      <c r="AY132" s="19" t="s">
        <v>151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9" t="s">
        <v>81</v>
      </c>
      <c r="BK132" s="233">
        <f>ROUND(I132*H132,2)</f>
        <v>0</v>
      </c>
      <c r="BL132" s="19" t="s">
        <v>159</v>
      </c>
      <c r="BM132" s="232" t="s">
        <v>2976</v>
      </c>
    </row>
    <row r="133" s="2" customFormat="1">
      <c r="A133" s="41"/>
      <c r="B133" s="42"/>
      <c r="C133" s="43"/>
      <c r="D133" s="234" t="s">
        <v>161</v>
      </c>
      <c r="E133" s="43"/>
      <c r="F133" s="235" t="s">
        <v>734</v>
      </c>
      <c r="G133" s="43"/>
      <c r="H133" s="43"/>
      <c r="I133" s="139"/>
      <c r="J133" s="43"/>
      <c r="K133" s="43"/>
      <c r="L133" s="47"/>
      <c r="M133" s="236"/>
      <c r="N133" s="237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161</v>
      </c>
      <c r="AU133" s="19" t="s">
        <v>83</v>
      </c>
    </row>
    <row r="134" s="13" customFormat="1">
      <c r="A134" s="13"/>
      <c r="B134" s="238"/>
      <c r="C134" s="239"/>
      <c r="D134" s="234" t="s">
        <v>163</v>
      </c>
      <c r="E134" s="240" t="s">
        <v>21</v>
      </c>
      <c r="F134" s="241" t="s">
        <v>2977</v>
      </c>
      <c r="G134" s="239"/>
      <c r="H134" s="242">
        <v>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163</v>
      </c>
      <c r="AU134" s="248" t="s">
        <v>83</v>
      </c>
      <c r="AV134" s="13" t="s">
        <v>83</v>
      </c>
      <c r="AW134" s="13" t="s">
        <v>35</v>
      </c>
      <c r="AX134" s="13" t="s">
        <v>73</v>
      </c>
      <c r="AY134" s="248" t="s">
        <v>151</v>
      </c>
    </row>
    <row r="135" s="13" customFormat="1">
      <c r="A135" s="13"/>
      <c r="B135" s="238"/>
      <c r="C135" s="239"/>
      <c r="D135" s="234" t="s">
        <v>163</v>
      </c>
      <c r="E135" s="240" t="s">
        <v>21</v>
      </c>
      <c r="F135" s="241" t="s">
        <v>2978</v>
      </c>
      <c r="G135" s="239"/>
      <c r="H135" s="242">
        <v>1.067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163</v>
      </c>
      <c r="AU135" s="248" t="s">
        <v>83</v>
      </c>
      <c r="AV135" s="13" t="s">
        <v>83</v>
      </c>
      <c r="AW135" s="13" t="s">
        <v>35</v>
      </c>
      <c r="AX135" s="13" t="s">
        <v>73</v>
      </c>
      <c r="AY135" s="248" t="s">
        <v>151</v>
      </c>
    </row>
    <row r="136" s="14" customFormat="1">
      <c r="A136" s="14"/>
      <c r="B136" s="249"/>
      <c r="C136" s="250"/>
      <c r="D136" s="234" t="s">
        <v>163</v>
      </c>
      <c r="E136" s="251" t="s">
        <v>21</v>
      </c>
      <c r="F136" s="252" t="s">
        <v>177</v>
      </c>
      <c r="G136" s="250"/>
      <c r="H136" s="253">
        <v>2.0670000000000002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9" t="s">
        <v>163</v>
      </c>
      <c r="AU136" s="259" t="s">
        <v>83</v>
      </c>
      <c r="AV136" s="14" t="s">
        <v>159</v>
      </c>
      <c r="AW136" s="14" t="s">
        <v>35</v>
      </c>
      <c r="AX136" s="14" t="s">
        <v>81</v>
      </c>
      <c r="AY136" s="259" t="s">
        <v>151</v>
      </c>
    </row>
    <row r="137" s="2" customFormat="1" ht="16.5" customHeight="1">
      <c r="A137" s="41"/>
      <c r="B137" s="42"/>
      <c r="C137" s="281" t="s">
        <v>225</v>
      </c>
      <c r="D137" s="281" t="s">
        <v>407</v>
      </c>
      <c r="E137" s="282" t="s">
        <v>736</v>
      </c>
      <c r="F137" s="283" t="s">
        <v>737</v>
      </c>
      <c r="G137" s="284" t="s">
        <v>157</v>
      </c>
      <c r="H137" s="285">
        <v>25.600000000000001</v>
      </c>
      <c r="I137" s="286"/>
      <c r="J137" s="287">
        <f>ROUND(I137*H137,2)</f>
        <v>0</v>
      </c>
      <c r="K137" s="283" t="s">
        <v>158</v>
      </c>
      <c r="L137" s="288"/>
      <c r="M137" s="289" t="s">
        <v>21</v>
      </c>
      <c r="N137" s="290" t="s">
        <v>44</v>
      </c>
      <c r="O137" s="87"/>
      <c r="P137" s="230">
        <f>O137*H137</f>
        <v>0</v>
      </c>
      <c r="Q137" s="230">
        <v>0.0019</v>
      </c>
      <c r="R137" s="230">
        <f>Q137*H137</f>
        <v>0.048640000000000003</v>
      </c>
      <c r="S137" s="230">
        <v>0</v>
      </c>
      <c r="T137" s="231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32" t="s">
        <v>204</v>
      </c>
      <c r="AT137" s="232" t="s">
        <v>407</v>
      </c>
      <c r="AU137" s="232" t="s">
        <v>83</v>
      </c>
      <c r="AY137" s="19" t="s">
        <v>151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9" t="s">
        <v>81</v>
      </c>
      <c r="BK137" s="233">
        <f>ROUND(I137*H137,2)</f>
        <v>0</v>
      </c>
      <c r="BL137" s="19" t="s">
        <v>159</v>
      </c>
      <c r="BM137" s="232" t="s">
        <v>2979</v>
      </c>
    </row>
    <row r="138" s="2" customFormat="1">
      <c r="A138" s="41"/>
      <c r="B138" s="42"/>
      <c r="C138" s="43"/>
      <c r="D138" s="234" t="s">
        <v>161</v>
      </c>
      <c r="E138" s="43"/>
      <c r="F138" s="235" t="s">
        <v>737</v>
      </c>
      <c r="G138" s="43"/>
      <c r="H138" s="43"/>
      <c r="I138" s="139"/>
      <c r="J138" s="43"/>
      <c r="K138" s="43"/>
      <c r="L138" s="47"/>
      <c r="M138" s="236"/>
      <c r="N138" s="237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161</v>
      </c>
      <c r="AU138" s="19" t="s">
        <v>83</v>
      </c>
    </row>
    <row r="139" s="15" customFormat="1">
      <c r="A139" s="15"/>
      <c r="B139" s="260"/>
      <c r="C139" s="261"/>
      <c r="D139" s="234" t="s">
        <v>163</v>
      </c>
      <c r="E139" s="262" t="s">
        <v>21</v>
      </c>
      <c r="F139" s="263" t="s">
        <v>739</v>
      </c>
      <c r="G139" s="261"/>
      <c r="H139" s="262" t="s">
        <v>21</v>
      </c>
      <c r="I139" s="264"/>
      <c r="J139" s="261"/>
      <c r="K139" s="261"/>
      <c r="L139" s="265"/>
      <c r="M139" s="266"/>
      <c r="N139" s="267"/>
      <c r="O139" s="267"/>
      <c r="P139" s="267"/>
      <c r="Q139" s="267"/>
      <c r="R139" s="267"/>
      <c r="S139" s="267"/>
      <c r="T139" s="26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9" t="s">
        <v>163</v>
      </c>
      <c r="AU139" s="269" t="s">
        <v>83</v>
      </c>
      <c r="AV139" s="15" t="s">
        <v>81</v>
      </c>
      <c r="AW139" s="15" t="s">
        <v>35</v>
      </c>
      <c r="AX139" s="15" t="s">
        <v>73</v>
      </c>
      <c r="AY139" s="269" t="s">
        <v>151</v>
      </c>
    </row>
    <row r="140" s="13" customFormat="1">
      <c r="A140" s="13"/>
      <c r="B140" s="238"/>
      <c r="C140" s="239"/>
      <c r="D140" s="234" t="s">
        <v>163</v>
      </c>
      <c r="E140" s="240" t="s">
        <v>21</v>
      </c>
      <c r="F140" s="241" t="s">
        <v>2980</v>
      </c>
      <c r="G140" s="239"/>
      <c r="H140" s="242">
        <v>25.600000000000001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163</v>
      </c>
      <c r="AU140" s="248" t="s">
        <v>83</v>
      </c>
      <c r="AV140" s="13" t="s">
        <v>83</v>
      </c>
      <c r="AW140" s="13" t="s">
        <v>35</v>
      </c>
      <c r="AX140" s="13" t="s">
        <v>81</v>
      </c>
      <c r="AY140" s="248" t="s">
        <v>151</v>
      </c>
    </row>
    <row r="141" s="2" customFormat="1" ht="21.75" customHeight="1">
      <c r="A141" s="41"/>
      <c r="B141" s="42"/>
      <c r="C141" s="221" t="s">
        <v>233</v>
      </c>
      <c r="D141" s="221" t="s">
        <v>154</v>
      </c>
      <c r="E141" s="222" t="s">
        <v>2981</v>
      </c>
      <c r="F141" s="223" t="s">
        <v>2982</v>
      </c>
      <c r="G141" s="224" t="s">
        <v>157</v>
      </c>
      <c r="H141" s="225">
        <v>3</v>
      </c>
      <c r="I141" s="226"/>
      <c r="J141" s="227">
        <f>ROUND(I141*H141,2)</f>
        <v>0</v>
      </c>
      <c r="K141" s="223" t="s">
        <v>158</v>
      </c>
      <c r="L141" s="47"/>
      <c r="M141" s="228" t="s">
        <v>21</v>
      </c>
      <c r="N141" s="229" t="s">
        <v>44</v>
      </c>
      <c r="O141" s="8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32" t="s">
        <v>159</v>
      </c>
      <c r="AT141" s="232" t="s">
        <v>154</v>
      </c>
      <c r="AU141" s="232" t="s">
        <v>83</v>
      </c>
      <c r="AY141" s="19" t="s">
        <v>151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9" t="s">
        <v>81</v>
      </c>
      <c r="BK141" s="233">
        <f>ROUND(I141*H141,2)</f>
        <v>0</v>
      </c>
      <c r="BL141" s="19" t="s">
        <v>159</v>
      </c>
      <c r="BM141" s="232" t="s">
        <v>2983</v>
      </c>
    </row>
    <row r="142" s="2" customFormat="1">
      <c r="A142" s="41"/>
      <c r="B142" s="42"/>
      <c r="C142" s="43"/>
      <c r="D142" s="234" t="s">
        <v>161</v>
      </c>
      <c r="E142" s="43"/>
      <c r="F142" s="235" t="s">
        <v>2984</v>
      </c>
      <c r="G142" s="43"/>
      <c r="H142" s="43"/>
      <c r="I142" s="139"/>
      <c r="J142" s="43"/>
      <c r="K142" s="43"/>
      <c r="L142" s="47"/>
      <c r="M142" s="236"/>
      <c r="N142" s="237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9" t="s">
        <v>161</v>
      </c>
      <c r="AU142" s="19" t="s">
        <v>83</v>
      </c>
    </row>
    <row r="143" s="13" customFormat="1">
      <c r="A143" s="13"/>
      <c r="B143" s="238"/>
      <c r="C143" s="239"/>
      <c r="D143" s="234" t="s">
        <v>163</v>
      </c>
      <c r="E143" s="240" t="s">
        <v>21</v>
      </c>
      <c r="F143" s="241" t="s">
        <v>2985</v>
      </c>
      <c r="G143" s="239"/>
      <c r="H143" s="242">
        <v>3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163</v>
      </c>
      <c r="AU143" s="248" t="s">
        <v>83</v>
      </c>
      <c r="AV143" s="13" t="s">
        <v>83</v>
      </c>
      <c r="AW143" s="13" t="s">
        <v>35</v>
      </c>
      <c r="AX143" s="13" t="s">
        <v>81</v>
      </c>
      <c r="AY143" s="248" t="s">
        <v>151</v>
      </c>
    </row>
    <row r="144" s="2" customFormat="1" ht="33" customHeight="1">
      <c r="A144" s="41"/>
      <c r="B144" s="42"/>
      <c r="C144" s="281" t="s">
        <v>244</v>
      </c>
      <c r="D144" s="281" t="s">
        <v>407</v>
      </c>
      <c r="E144" s="282" t="s">
        <v>2986</v>
      </c>
      <c r="F144" s="283" t="s">
        <v>2987</v>
      </c>
      <c r="G144" s="284" t="s">
        <v>157</v>
      </c>
      <c r="H144" s="285">
        <v>3</v>
      </c>
      <c r="I144" s="286"/>
      <c r="J144" s="287">
        <f>ROUND(I144*H144,2)</f>
        <v>0</v>
      </c>
      <c r="K144" s="283" t="s">
        <v>21</v>
      </c>
      <c r="L144" s="288"/>
      <c r="M144" s="289" t="s">
        <v>21</v>
      </c>
      <c r="N144" s="290" t="s">
        <v>44</v>
      </c>
      <c r="O144" s="87"/>
      <c r="P144" s="230">
        <f>O144*H144</f>
        <v>0</v>
      </c>
      <c r="Q144" s="230">
        <v>0.00050000000000000001</v>
      </c>
      <c r="R144" s="230">
        <f>Q144*H144</f>
        <v>0.0015</v>
      </c>
      <c r="S144" s="230">
        <v>0</v>
      </c>
      <c r="T144" s="23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32" t="s">
        <v>204</v>
      </c>
      <c r="AT144" s="232" t="s">
        <v>407</v>
      </c>
      <c r="AU144" s="232" t="s">
        <v>83</v>
      </c>
      <c r="AY144" s="19" t="s">
        <v>151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9" t="s">
        <v>81</v>
      </c>
      <c r="BK144" s="233">
        <f>ROUND(I144*H144,2)</f>
        <v>0</v>
      </c>
      <c r="BL144" s="19" t="s">
        <v>159</v>
      </c>
      <c r="BM144" s="232" t="s">
        <v>2988</v>
      </c>
    </row>
    <row r="145" s="2" customFormat="1">
      <c r="A145" s="41"/>
      <c r="B145" s="42"/>
      <c r="C145" s="43"/>
      <c r="D145" s="234" t="s">
        <v>161</v>
      </c>
      <c r="E145" s="43"/>
      <c r="F145" s="235" t="s">
        <v>2987</v>
      </c>
      <c r="G145" s="43"/>
      <c r="H145" s="43"/>
      <c r="I145" s="139"/>
      <c r="J145" s="43"/>
      <c r="K145" s="43"/>
      <c r="L145" s="47"/>
      <c r="M145" s="236"/>
      <c r="N145" s="237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161</v>
      </c>
      <c r="AU145" s="19" t="s">
        <v>83</v>
      </c>
    </row>
    <row r="146" s="12" customFormat="1" ht="22.8" customHeight="1">
      <c r="A146" s="12"/>
      <c r="B146" s="205"/>
      <c r="C146" s="206"/>
      <c r="D146" s="207" t="s">
        <v>72</v>
      </c>
      <c r="E146" s="219" t="s">
        <v>196</v>
      </c>
      <c r="F146" s="219" t="s">
        <v>197</v>
      </c>
      <c r="G146" s="206"/>
      <c r="H146" s="206"/>
      <c r="I146" s="209"/>
      <c r="J146" s="220">
        <f>BK146</f>
        <v>0</v>
      </c>
      <c r="K146" s="206"/>
      <c r="L146" s="211"/>
      <c r="M146" s="212"/>
      <c r="N146" s="213"/>
      <c r="O146" s="213"/>
      <c r="P146" s="214">
        <f>SUM(P147:P280)</f>
        <v>0</v>
      </c>
      <c r="Q146" s="213"/>
      <c r="R146" s="214">
        <f>SUM(R147:R280)</f>
        <v>0.021723500000000007</v>
      </c>
      <c r="S146" s="213"/>
      <c r="T146" s="215">
        <f>SUM(T147:T280)</f>
        <v>2.5498500000000002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6" t="s">
        <v>81</v>
      </c>
      <c r="AT146" s="217" t="s">
        <v>72</v>
      </c>
      <c r="AU146" s="217" t="s">
        <v>81</v>
      </c>
      <c r="AY146" s="216" t="s">
        <v>151</v>
      </c>
      <c r="BK146" s="218">
        <f>SUM(BK147:BK280)</f>
        <v>0</v>
      </c>
    </row>
    <row r="147" s="2" customFormat="1" ht="21.75" customHeight="1">
      <c r="A147" s="41"/>
      <c r="B147" s="42"/>
      <c r="C147" s="221" t="s">
        <v>258</v>
      </c>
      <c r="D147" s="221" t="s">
        <v>154</v>
      </c>
      <c r="E147" s="222" t="s">
        <v>979</v>
      </c>
      <c r="F147" s="223" t="s">
        <v>980</v>
      </c>
      <c r="G147" s="224" t="s">
        <v>180</v>
      </c>
      <c r="H147" s="225">
        <v>9</v>
      </c>
      <c r="I147" s="226"/>
      <c r="J147" s="227">
        <f>ROUND(I147*H147,2)</f>
        <v>0</v>
      </c>
      <c r="K147" s="223" t="s">
        <v>158</v>
      </c>
      <c r="L147" s="47"/>
      <c r="M147" s="228" t="s">
        <v>21</v>
      </c>
      <c r="N147" s="229" t="s">
        <v>44</v>
      </c>
      <c r="O147" s="87"/>
      <c r="P147" s="230">
        <f>O147*H147</f>
        <v>0</v>
      </c>
      <c r="Q147" s="230">
        <v>0.00012999999999999999</v>
      </c>
      <c r="R147" s="230">
        <f>Q147*H147</f>
        <v>0.0011699999999999998</v>
      </c>
      <c r="S147" s="230">
        <v>0</v>
      </c>
      <c r="T147" s="23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32" t="s">
        <v>159</v>
      </c>
      <c r="AT147" s="232" t="s">
        <v>154</v>
      </c>
      <c r="AU147" s="232" t="s">
        <v>83</v>
      </c>
      <c r="AY147" s="19" t="s">
        <v>151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9" t="s">
        <v>81</v>
      </c>
      <c r="BK147" s="233">
        <f>ROUND(I147*H147,2)</f>
        <v>0</v>
      </c>
      <c r="BL147" s="19" t="s">
        <v>159</v>
      </c>
      <c r="BM147" s="232" t="s">
        <v>2989</v>
      </c>
    </row>
    <row r="148" s="2" customFormat="1">
      <c r="A148" s="41"/>
      <c r="B148" s="42"/>
      <c r="C148" s="43"/>
      <c r="D148" s="234" t="s">
        <v>161</v>
      </c>
      <c r="E148" s="43"/>
      <c r="F148" s="235" t="s">
        <v>982</v>
      </c>
      <c r="G148" s="43"/>
      <c r="H148" s="43"/>
      <c r="I148" s="139"/>
      <c r="J148" s="43"/>
      <c r="K148" s="43"/>
      <c r="L148" s="47"/>
      <c r="M148" s="236"/>
      <c r="N148" s="237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161</v>
      </c>
      <c r="AU148" s="19" t="s">
        <v>83</v>
      </c>
    </row>
    <row r="149" s="13" customFormat="1">
      <c r="A149" s="13"/>
      <c r="B149" s="238"/>
      <c r="C149" s="239"/>
      <c r="D149" s="234" t="s">
        <v>163</v>
      </c>
      <c r="E149" s="240" t="s">
        <v>21</v>
      </c>
      <c r="F149" s="241" t="s">
        <v>2990</v>
      </c>
      <c r="G149" s="239"/>
      <c r="H149" s="242">
        <v>9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163</v>
      </c>
      <c r="AU149" s="248" t="s">
        <v>83</v>
      </c>
      <c r="AV149" s="13" t="s">
        <v>83</v>
      </c>
      <c r="AW149" s="13" t="s">
        <v>35</v>
      </c>
      <c r="AX149" s="13" t="s">
        <v>81</v>
      </c>
      <c r="AY149" s="248" t="s">
        <v>151</v>
      </c>
    </row>
    <row r="150" s="2" customFormat="1" ht="21.75" customHeight="1">
      <c r="A150" s="41"/>
      <c r="B150" s="42"/>
      <c r="C150" s="221" t="s">
        <v>8</v>
      </c>
      <c r="D150" s="221" t="s">
        <v>154</v>
      </c>
      <c r="E150" s="222" t="s">
        <v>984</v>
      </c>
      <c r="F150" s="223" t="s">
        <v>985</v>
      </c>
      <c r="G150" s="224" t="s">
        <v>173</v>
      </c>
      <c r="H150" s="225">
        <v>0.14499999999999999</v>
      </c>
      <c r="I150" s="226"/>
      <c r="J150" s="227">
        <f>ROUND(I150*H150,2)</f>
        <v>0</v>
      </c>
      <c r="K150" s="223" t="s">
        <v>21</v>
      </c>
      <c r="L150" s="47"/>
      <c r="M150" s="228" t="s">
        <v>21</v>
      </c>
      <c r="N150" s="229" t="s">
        <v>44</v>
      </c>
      <c r="O150" s="87"/>
      <c r="P150" s="230">
        <f>O150*H150</f>
        <v>0</v>
      </c>
      <c r="Q150" s="230">
        <v>0</v>
      </c>
      <c r="R150" s="230">
        <f>Q150*H150</f>
        <v>0</v>
      </c>
      <c r="S150" s="230">
        <v>0.55000000000000004</v>
      </c>
      <c r="T150" s="231">
        <f>S150*H150</f>
        <v>0.079750000000000001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32" t="s">
        <v>159</v>
      </c>
      <c r="AT150" s="232" t="s">
        <v>154</v>
      </c>
      <c r="AU150" s="232" t="s">
        <v>83</v>
      </c>
      <c r="AY150" s="19" t="s">
        <v>151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9" t="s">
        <v>81</v>
      </c>
      <c r="BK150" s="233">
        <f>ROUND(I150*H150,2)</f>
        <v>0</v>
      </c>
      <c r="BL150" s="19" t="s">
        <v>159</v>
      </c>
      <c r="BM150" s="232" t="s">
        <v>2991</v>
      </c>
    </row>
    <row r="151" s="2" customFormat="1">
      <c r="A151" s="41"/>
      <c r="B151" s="42"/>
      <c r="C151" s="43"/>
      <c r="D151" s="234" t="s">
        <v>161</v>
      </c>
      <c r="E151" s="43"/>
      <c r="F151" s="235" t="s">
        <v>985</v>
      </c>
      <c r="G151" s="43"/>
      <c r="H151" s="43"/>
      <c r="I151" s="139"/>
      <c r="J151" s="43"/>
      <c r="K151" s="43"/>
      <c r="L151" s="47"/>
      <c r="M151" s="236"/>
      <c r="N151" s="237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161</v>
      </c>
      <c r="AU151" s="19" t="s">
        <v>83</v>
      </c>
    </row>
    <row r="152" s="13" customFormat="1">
      <c r="A152" s="13"/>
      <c r="B152" s="238"/>
      <c r="C152" s="239"/>
      <c r="D152" s="234" t="s">
        <v>163</v>
      </c>
      <c r="E152" s="240" t="s">
        <v>21</v>
      </c>
      <c r="F152" s="241" t="s">
        <v>2159</v>
      </c>
      <c r="G152" s="239"/>
      <c r="H152" s="242">
        <v>0.10000000000000001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163</v>
      </c>
      <c r="AU152" s="248" t="s">
        <v>83</v>
      </c>
      <c r="AV152" s="13" t="s">
        <v>83</v>
      </c>
      <c r="AW152" s="13" t="s">
        <v>35</v>
      </c>
      <c r="AX152" s="13" t="s">
        <v>73</v>
      </c>
      <c r="AY152" s="248" t="s">
        <v>151</v>
      </c>
    </row>
    <row r="153" s="13" customFormat="1">
      <c r="A153" s="13"/>
      <c r="B153" s="238"/>
      <c r="C153" s="239"/>
      <c r="D153" s="234" t="s">
        <v>163</v>
      </c>
      <c r="E153" s="240" t="s">
        <v>21</v>
      </c>
      <c r="F153" s="241" t="s">
        <v>2992</v>
      </c>
      <c r="G153" s="239"/>
      <c r="H153" s="242">
        <v>0.044999999999999998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83</v>
      </c>
      <c r="AV153" s="13" t="s">
        <v>83</v>
      </c>
      <c r="AW153" s="13" t="s">
        <v>35</v>
      </c>
      <c r="AX153" s="13" t="s">
        <v>73</v>
      </c>
      <c r="AY153" s="248" t="s">
        <v>151</v>
      </c>
    </row>
    <row r="154" s="14" customFormat="1">
      <c r="A154" s="14"/>
      <c r="B154" s="249"/>
      <c r="C154" s="250"/>
      <c r="D154" s="234" t="s">
        <v>163</v>
      </c>
      <c r="E154" s="251" t="s">
        <v>21</v>
      </c>
      <c r="F154" s="252" t="s">
        <v>177</v>
      </c>
      <c r="G154" s="250"/>
      <c r="H154" s="253">
        <v>0.14500000000000002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163</v>
      </c>
      <c r="AU154" s="259" t="s">
        <v>83</v>
      </c>
      <c r="AV154" s="14" t="s">
        <v>159</v>
      </c>
      <c r="AW154" s="14" t="s">
        <v>35</v>
      </c>
      <c r="AX154" s="14" t="s">
        <v>81</v>
      </c>
      <c r="AY154" s="259" t="s">
        <v>151</v>
      </c>
    </row>
    <row r="155" s="2" customFormat="1" ht="21.75" customHeight="1">
      <c r="A155" s="41"/>
      <c r="B155" s="42"/>
      <c r="C155" s="221" t="s">
        <v>271</v>
      </c>
      <c r="D155" s="221" t="s">
        <v>154</v>
      </c>
      <c r="E155" s="222" t="s">
        <v>199</v>
      </c>
      <c r="F155" s="223" t="s">
        <v>200</v>
      </c>
      <c r="G155" s="224" t="s">
        <v>180</v>
      </c>
      <c r="H155" s="225">
        <v>8.2200000000000006</v>
      </c>
      <c r="I155" s="226"/>
      <c r="J155" s="227">
        <f>ROUND(I155*H155,2)</f>
        <v>0</v>
      </c>
      <c r="K155" s="223" t="s">
        <v>158</v>
      </c>
      <c r="L155" s="47"/>
      <c r="M155" s="228" t="s">
        <v>21</v>
      </c>
      <c r="N155" s="229" t="s">
        <v>44</v>
      </c>
      <c r="O155" s="87"/>
      <c r="P155" s="230">
        <f>O155*H155</f>
        <v>0</v>
      </c>
      <c r="Q155" s="230">
        <v>2.0000000000000002E-05</v>
      </c>
      <c r="R155" s="230">
        <f>Q155*H155</f>
        <v>0.00016440000000000004</v>
      </c>
      <c r="S155" s="230">
        <v>0</v>
      </c>
      <c r="T155" s="23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32" t="s">
        <v>159</v>
      </c>
      <c r="AT155" s="232" t="s">
        <v>154</v>
      </c>
      <c r="AU155" s="232" t="s">
        <v>83</v>
      </c>
      <c r="AY155" s="19" t="s">
        <v>151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9" t="s">
        <v>81</v>
      </c>
      <c r="BK155" s="233">
        <f>ROUND(I155*H155,2)</f>
        <v>0</v>
      </c>
      <c r="BL155" s="19" t="s">
        <v>159</v>
      </c>
      <c r="BM155" s="232" t="s">
        <v>2993</v>
      </c>
    </row>
    <row r="156" s="2" customFormat="1">
      <c r="A156" s="41"/>
      <c r="B156" s="42"/>
      <c r="C156" s="43"/>
      <c r="D156" s="234" t="s">
        <v>161</v>
      </c>
      <c r="E156" s="43"/>
      <c r="F156" s="235" t="s">
        <v>202</v>
      </c>
      <c r="G156" s="43"/>
      <c r="H156" s="43"/>
      <c r="I156" s="139"/>
      <c r="J156" s="43"/>
      <c r="K156" s="43"/>
      <c r="L156" s="47"/>
      <c r="M156" s="236"/>
      <c r="N156" s="237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161</v>
      </c>
      <c r="AU156" s="19" t="s">
        <v>83</v>
      </c>
    </row>
    <row r="157" s="13" customFormat="1">
      <c r="A157" s="13"/>
      <c r="B157" s="238"/>
      <c r="C157" s="239"/>
      <c r="D157" s="234" t="s">
        <v>163</v>
      </c>
      <c r="E157" s="240" t="s">
        <v>21</v>
      </c>
      <c r="F157" s="241" t="s">
        <v>2994</v>
      </c>
      <c r="G157" s="239"/>
      <c r="H157" s="242">
        <v>8.2200000000000006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163</v>
      </c>
      <c r="AU157" s="248" t="s">
        <v>83</v>
      </c>
      <c r="AV157" s="13" t="s">
        <v>83</v>
      </c>
      <c r="AW157" s="13" t="s">
        <v>35</v>
      </c>
      <c r="AX157" s="13" t="s">
        <v>81</v>
      </c>
      <c r="AY157" s="248" t="s">
        <v>151</v>
      </c>
    </row>
    <row r="158" s="2" customFormat="1" ht="21.75" customHeight="1">
      <c r="A158" s="41"/>
      <c r="B158" s="42"/>
      <c r="C158" s="221" t="s">
        <v>277</v>
      </c>
      <c r="D158" s="221" t="s">
        <v>154</v>
      </c>
      <c r="E158" s="222" t="s">
        <v>205</v>
      </c>
      <c r="F158" s="223" t="s">
        <v>206</v>
      </c>
      <c r="G158" s="224" t="s">
        <v>180</v>
      </c>
      <c r="H158" s="225">
        <v>521.13</v>
      </c>
      <c r="I158" s="226"/>
      <c r="J158" s="227">
        <f>ROUND(I158*H158,2)</f>
        <v>0</v>
      </c>
      <c r="K158" s="223" t="s">
        <v>21</v>
      </c>
      <c r="L158" s="47"/>
      <c r="M158" s="228" t="s">
        <v>21</v>
      </c>
      <c r="N158" s="229" t="s">
        <v>44</v>
      </c>
      <c r="O158" s="8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32" t="s">
        <v>159</v>
      </c>
      <c r="AT158" s="232" t="s">
        <v>154</v>
      </c>
      <c r="AU158" s="232" t="s">
        <v>83</v>
      </c>
      <c r="AY158" s="19" t="s">
        <v>151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9" t="s">
        <v>81</v>
      </c>
      <c r="BK158" s="233">
        <f>ROUND(I158*H158,2)</f>
        <v>0</v>
      </c>
      <c r="BL158" s="19" t="s">
        <v>159</v>
      </c>
      <c r="BM158" s="232" t="s">
        <v>2995</v>
      </c>
    </row>
    <row r="159" s="2" customFormat="1">
      <c r="A159" s="41"/>
      <c r="B159" s="42"/>
      <c r="C159" s="43"/>
      <c r="D159" s="234" t="s">
        <v>161</v>
      </c>
      <c r="E159" s="43"/>
      <c r="F159" s="235" t="s">
        <v>208</v>
      </c>
      <c r="G159" s="43"/>
      <c r="H159" s="43"/>
      <c r="I159" s="139"/>
      <c r="J159" s="43"/>
      <c r="K159" s="43"/>
      <c r="L159" s="47"/>
      <c r="M159" s="236"/>
      <c r="N159" s="237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161</v>
      </c>
      <c r="AU159" s="19" t="s">
        <v>83</v>
      </c>
    </row>
    <row r="160" s="13" customFormat="1">
      <c r="A160" s="13"/>
      <c r="B160" s="238"/>
      <c r="C160" s="239"/>
      <c r="D160" s="234" t="s">
        <v>163</v>
      </c>
      <c r="E160" s="240" t="s">
        <v>21</v>
      </c>
      <c r="F160" s="241" t="s">
        <v>2996</v>
      </c>
      <c r="G160" s="239"/>
      <c r="H160" s="242">
        <v>493.13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83</v>
      </c>
      <c r="AV160" s="13" t="s">
        <v>83</v>
      </c>
      <c r="AW160" s="13" t="s">
        <v>35</v>
      </c>
      <c r="AX160" s="13" t="s">
        <v>73</v>
      </c>
      <c r="AY160" s="248" t="s">
        <v>151</v>
      </c>
    </row>
    <row r="161" s="13" customFormat="1">
      <c r="A161" s="13"/>
      <c r="B161" s="238"/>
      <c r="C161" s="239"/>
      <c r="D161" s="234" t="s">
        <v>163</v>
      </c>
      <c r="E161" s="240" t="s">
        <v>21</v>
      </c>
      <c r="F161" s="241" t="s">
        <v>2997</v>
      </c>
      <c r="G161" s="239"/>
      <c r="H161" s="242">
        <v>28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83</v>
      </c>
      <c r="AV161" s="13" t="s">
        <v>83</v>
      </c>
      <c r="AW161" s="13" t="s">
        <v>35</v>
      </c>
      <c r="AX161" s="13" t="s">
        <v>73</v>
      </c>
      <c r="AY161" s="248" t="s">
        <v>151</v>
      </c>
    </row>
    <row r="162" s="14" customFormat="1">
      <c r="A162" s="14"/>
      <c r="B162" s="249"/>
      <c r="C162" s="250"/>
      <c r="D162" s="234" t="s">
        <v>163</v>
      </c>
      <c r="E162" s="251" t="s">
        <v>21</v>
      </c>
      <c r="F162" s="252" t="s">
        <v>177</v>
      </c>
      <c r="G162" s="250"/>
      <c r="H162" s="253">
        <v>521.13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163</v>
      </c>
      <c r="AU162" s="259" t="s">
        <v>83</v>
      </c>
      <c r="AV162" s="14" t="s">
        <v>159</v>
      </c>
      <c r="AW162" s="14" t="s">
        <v>35</v>
      </c>
      <c r="AX162" s="14" t="s">
        <v>81</v>
      </c>
      <c r="AY162" s="259" t="s">
        <v>151</v>
      </c>
    </row>
    <row r="163" s="2" customFormat="1" ht="16.5" customHeight="1">
      <c r="A163" s="41"/>
      <c r="B163" s="42"/>
      <c r="C163" s="221" t="s">
        <v>283</v>
      </c>
      <c r="D163" s="221" t="s">
        <v>154</v>
      </c>
      <c r="E163" s="222" t="s">
        <v>226</v>
      </c>
      <c r="F163" s="223" t="s">
        <v>227</v>
      </c>
      <c r="G163" s="224" t="s">
        <v>180</v>
      </c>
      <c r="H163" s="225">
        <v>510.91000000000002</v>
      </c>
      <c r="I163" s="226"/>
      <c r="J163" s="227">
        <f>ROUND(I163*H163,2)</f>
        <v>0</v>
      </c>
      <c r="K163" s="223" t="s">
        <v>158</v>
      </c>
      <c r="L163" s="47"/>
      <c r="M163" s="228" t="s">
        <v>21</v>
      </c>
      <c r="N163" s="229" t="s">
        <v>44</v>
      </c>
      <c r="O163" s="87"/>
      <c r="P163" s="230">
        <f>O163*H163</f>
        <v>0</v>
      </c>
      <c r="Q163" s="230">
        <v>1.0000000000000001E-05</v>
      </c>
      <c r="R163" s="230">
        <f>Q163*H163</f>
        <v>0.005109100000000001</v>
      </c>
      <c r="S163" s="230">
        <v>0</v>
      </c>
      <c r="T163" s="23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32" t="s">
        <v>159</v>
      </c>
      <c r="AT163" s="232" t="s">
        <v>154</v>
      </c>
      <c r="AU163" s="232" t="s">
        <v>83</v>
      </c>
      <c r="AY163" s="19" t="s">
        <v>151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9" t="s">
        <v>81</v>
      </c>
      <c r="BK163" s="233">
        <f>ROUND(I163*H163,2)</f>
        <v>0</v>
      </c>
      <c r="BL163" s="19" t="s">
        <v>159</v>
      </c>
      <c r="BM163" s="232" t="s">
        <v>2998</v>
      </c>
    </row>
    <row r="164" s="2" customFormat="1">
      <c r="A164" s="41"/>
      <c r="B164" s="42"/>
      <c r="C164" s="43"/>
      <c r="D164" s="234" t="s">
        <v>161</v>
      </c>
      <c r="E164" s="43"/>
      <c r="F164" s="235" t="s">
        <v>229</v>
      </c>
      <c r="G164" s="43"/>
      <c r="H164" s="43"/>
      <c r="I164" s="139"/>
      <c r="J164" s="43"/>
      <c r="K164" s="43"/>
      <c r="L164" s="47"/>
      <c r="M164" s="236"/>
      <c r="N164" s="237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161</v>
      </c>
      <c r="AU164" s="19" t="s">
        <v>83</v>
      </c>
    </row>
    <row r="165" s="13" customFormat="1">
      <c r="A165" s="13"/>
      <c r="B165" s="238"/>
      <c r="C165" s="239"/>
      <c r="D165" s="234" t="s">
        <v>163</v>
      </c>
      <c r="E165" s="240" t="s">
        <v>21</v>
      </c>
      <c r="F165" s="241" t="s">
        <v>2999</v>
      </c>
      <c r="G165" s="239"/>
      <c r="H165" s="242">
        <v>493.13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83</v>
      </c>
      <c r="AV165" s="13" t="s">
        <v>83</v>
      </c>
      <c r="AW165" s="13" t="s">
        <v>35</v>
      </c>
      <c r="AX165" s="13" t="s">
        <v>73</v>
      </c>
      <c r="AY165" s="248" t="s">
        <v>151</v>
      </c>
    </row>
    <row r="166" s="13" customFormat="1">
      <c r="A166" s="13"/>
      <c r="B166" s="238"/>
      <c r="C166" s="239"/>
      <c r="D166" s="234" t="s">
        <v>163</v>
      </c>
      <c r="E166" s="240" t="s">
        <v>21</v>
      </c>
      <c r="F166" s="241" t="s">
        <v>3000</v>
      </c>
      <c r="G166" s="239"/>
      <c r="H166" s="242">
        <v>17.780000000000001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83</v>
      </c>
      <c r="AV166" s="13" t="s">
        <v>83</v>
      </c>
      <c r="AW166" s="13" t="s">
        <v>35</v>
      </c>
      <c r="AX166" s="13" t="s">
        <v>73</v>
      </c>
      <c r="AY166" s="248" t="s">
        <v>151</v>
      </c>
    </row>
    <row r="167" s="14" customFormat="1">
      <c r="A167" s="14"/>
      <c r="B167" s="249"/>
      <c r="C167" s="250"/>
      <c r="D167" s="234" t="s">
        <v>163</v>
      </c>
      <c r="E167" s="251" t="s">
        <v>21</v>
      </c>
      <c r="F167" s="252" t="s">
        <v>177</v>
      </c>
      <c r="G167" s="250"/>
      <c r="H167" s="253">
        <v>510.91000000000002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163</v>
      </c>
      <c r="AU167" s="259" t="s">
        <v>83</v>
      </c>
      <c r="AV167" s="14" t="s">
        <v>159</v>
      </c>
      <c r="AW167" s="14" t="s">
        <v>35</v>
      </c>
      <c r="AX167" s="14" t="s">
        <v>81</v>
      </c>
      <c r="AY167" s="259" t="s">
        <v>151</v>
      </c>
    </row>
    <row r="168" s="2" customFormat="1" ht="16.5" customHeight="1">
      <c r="A168" s="41"/>
      <c r="B168" s="42"/>
      <c r="C168" s="221" t="s">
        <v>288</v>
      </c>
      <c r="D168" s="221" t="s">
        <v>154</v>
      </c>
      <c r="E168" s="222" t="s">
        <v>753</v>
      </c>
      <c r="F168" s="223" t="s">
        <v>754</v>
      </c>
      <c r="G168" s="224" t="s">
        <v>180</v>
      </c>
      <c r="H168" s="225">
        <v>19800</v>
      </c>
      <c r="I168" s="226"/>
      <c r="J168" s="227">
        <f>ROUND(I168*H168,2)</f>
        <v>0</v>
      </c>
      <c r="K168" s="223" t="s">
        <v>158</v>
      </c>
      <c r="L168" s="47"/>
      <c r="M168" s="228" t="s">
        <v>21</v>
      </c>
      <c r="N168" s="229" t="s">
        <v>44</v>
      </c>
      <c r="O168" s="8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32" t="s">
        <v>159</v>
      </c>
      <c r="AT168" s="232" t="s">
        <v>154</v>
      </c>
      <c r="AU168" s="232" t="s">
        <v>83</v>
      </c>
      <c r="AY168" s="19" t="s">
        <v>151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9" t="s">
        <v>81</v>
      </c>
      <c r="BK168" s="233">
        <f>ROUND(I168*H168,2)</f>
        <v>0</v>
      </c>
      <c r="BL168" s="19" t="s">
        <v>159</v>
      </c>
      <c r="BM168" s="232" t="s">
        <v>3001</v>
      </c>
    </row>
    <row r="169" s="2" customFormat="1">
      <c r="A169" s="41"/>
      <c r="B169" s="42"/>
      <c r="C169" s="43"/>
      <c r="D169" s="234" t="s">
        <v>161</v>
      </c>
      <c r="E169" s="43"/>
      <c r="F169" s="235" t="s">
        <v>756</v>
      </c>
      <c r="G169" s="43"/>
      <c r="H169" s="43"/>
      <c r="I169" s="139"/>
      <c r="J169" s="43"/>
      <c r="K169" s="43"/>
      <c r="L169" s="47"/>
      <c r="M169" s="236"/>
      <c r="N169" s="237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161</v>
      </c>
      <c r="AU169" s="19" t="s">
        <v>83</v>
      </c>
    </row>
    <row r="170" s="13" customFormat="1">
      <c r="A170" s="13"/>
      <c r="B170" s="238"/>
      <c r="C170" s="239"/>
      <c r="D170" s="234" t="s">
        <v>163</v>
      </c>
      <c r="E170" s="240" t="s">
        <v>21</v>
      </c>
      <c r="F170" s="241" t="s">
        <v>3002</v>
      </c>
      <c r="G170" s="239"/>
      <c r="H170" s="242">
        <v>19800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163</v>
      </c>
      <c r="AU170" s="248" t="s">
        <v>83</v>
      </c>
      <c r="AV170" s="13" t="s">
        <v>83</v>
      </c>
      <c r="AW170" s="13" t="s">
        <v>35</v>
      </c>
      <c r="AX170" s="13" t="s">
        <v>81</v>
      </c>
      <c r="AY170" s="248" t="s">
        <v>151</v>
      </c>
    </row>
    <row r="171" s="2" customFormat="1" ht="16.5" customHeight="1">
      <c r="A171" s="41"/>
      <c r="B171" s="42"/>
      <c r="C171" s="221" t="s">
        <v>294</v>
      </c>
      <c r="D171" s="221" t="s">
        <v>154</v>
      </c>
      <c r="E171" s="222" t="s">
        <v>759</v>
      </c>
      <c r="F171" s="223" t="s">
        <v>760</v>
      </c>
      <c r="G171" s="224" t="s">
        <v>180</v>
      </c>
      <c r="H171" s="225">
        <v>1430</v>
      </c>
      <c r="I171" s="226"/>
      <c r="J171" s="227">
        <f>ROUND(I171*H171,2)</f>
        <v>0</v>
      </c>
      <c r="K171" s="223" t="s">
        <v>158</v>
      </c>
      <c r="L171" s="47"/>
      <c r="M171" s="228" t="s">
        <v>21</v>
      </c>
      <c r="N171" s="229" t="s">
        <v>44</v>
      </c>
      <c r="O171" s="87"/>
      <c r="P171" s="230">
        <f>O171*H171</f>
        <v>0</v>
      </c>
      <c r="Q171" s="230">
        <v>1.0000000000000001E-05</v>
      </c>
      <c r="R171" s="230">
        <f>Q171*H171</f>
        <v>0.014300000000000002</v>
      </c>
      <c r="S171" s="230">
        <v>0</v>
      </c>
      <c r="T171" s="23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32" t="s">
        <v>159</v>
      </c>
      <c r="AT171" s="232" t="s">
        <v>154</v>
      </c>
      <c r="AU171" s="232" t="s">
        <v>83</v>
      </c>
      <c r="AY171" s="19" t="s">
        <v>151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9" t="s">
        <v>81</v>
      </c>
      <c r="BK171" s="233">
        <f>ROUND(I171*H171,2)</f>
        <v>0</v>
      </c>
      <c r="BL171" s="19" t="s">
        <v>159</v>
      </c>
      <c r="BM171" s="232" t="s">
        <v>3003</v>
      </c>
    </row>
    <row r="172" s="2" customFormat="1">
      <c r="A172" s="41"/>
      <c r="B172" s="42"/>
      <c r="C172" s="43"/>
      <c r="D172" s="234" t="s">
        <v>161</v>
      </c>
      <c r="E172" s="43"/>
      <c r="F172" s="235" t="s">
        <v>762</v>
      </c>
      <c r="G172" s="43"/>
      <c r="H172" s="43"/>
      <c r="I172" s="139"/>
      <c r="J172" s="43"/>
      <c r="K172" s="43"/>
      <c r="L172" s="47"/>
      <c r="M172" s="236"/>
      <c r="N172" s="237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161</v>
      </c>
      <c r="AU172" s="19" t="s">
        <v>83</v>
      </c>
    </row>
    <row r="173" s="13" customFormat="1">
      <c r="A173" s="13"/>
      <c r="B173" s="238"/>
      <c r="C173" s="239"/>
      <c r="D173" s="234" t="s">
        <v>163</v>
      </c>
      <c r="E173" s="240" t="s">
        <v>21</v>
      </c>
      <c r="F173" s="241" t="s">
        <v>3004</v>
      </c>
      <c r="G173" s="239"/>
      <c r="H173" s="242">
        <v>1320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163</v>
      </c>
      <c r="AU173" s="248" t="s">
        <v>83</v>
      </c>
      <c r="AV173" s="13" t="s">
        <v>83</v>
      </c>
      <c r="AW173" s="13" t="s">
        <v>35</v>
      </c>
      <c r="AX173" s="13" t="s">
        <v>73</v>
      </c>
      <c r="AY173" s="248" t="s">
        <v>151</v>
      </c>
    </row>
    <row r="174" s="13" customFormat="1">
      <c r="A174" s="13"/>
      <c r="B174" s="238"/>
      <c r="C174" s="239"/>
      <c r="D174" s="234" t="s">
        <v>163</v>
      </c>
      <c r="E174" s="240" t="s">
        <v>21</v>
      </c>
      <c r="F174" s="241" t="s">
        <v>3005</v>
      </c>
      <c r="G174" s="239"/>
      <c r="H174" s="242">
        <v>110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163</v>
      </c>
      <c r="AU174" s="248" t="s">
        <v>83</v>
      </c>
      <c r="AV174" s="13" t="s">
        <v>83</v>
      </c>
      <c r="AW174" s="13" t="s">
        <v>35</v>
      </c>
      <c r="AX174" s="13" t="s">
        <v>73</v>
      </c>
      <c r="AY174" s="248" t="s">
        <v>151</v>
      </c>
    </row>
    <row r="175" s="14" customFormat="1">
      <c r="A175" s="14"/>
      <c r="B175" s="249"/>
      <c r="C175" s="250"/>
      <c r="D175" s="234" t="s">
        <v>163</v>
      </c>
      <c r="E175" s="251" t="s">
        <v>21</v>
      </c>
      <c r="F175" s="252" t="s">
        <v>177</v>
      </c>
      <c r="G175" s="250"/>
      <c r="H175" s="253">
        <v>1430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163</v>
      </c>
      <c r="AU175" s="259" t="s">
        <v>83</v>
      </c>
      <c r="AV175" s="14" t="s">
        <v>159</v>
      </c>
      <c r="AW175" s="14" t="s">
        <v>35</v>
      </c>
      <c r="AX175" s="14" t="s">
        <v>81</v>
      </c>
      <c r="AY175" s="259" t="s">
        <v>151</v>
      </c>
    </row>
    <row r="176" s="2" customFormat="1" ht="16.5" customHeight="1">
      <c r="A176" s="41"/>
      <c r="B176" s="42"/>
      <c r="C176" s="221" t="s">
        <v>7</v>
      </c>
      <c r="D176" s="221" t="s">
        <v>154</v>
      </c>
      <c r="E176" s="222" t="s">
        <v>234</v>
      </c>
      <c r="F176" s="223" t="s">
        <v>235</v>
      </c>
      <c r="G176" s="224" t="s">
        <v>180</v>
      </c>
      <c r="H176" s="225">
        <v>205.786</v>
      </c>
      <c r="I176" s="226"/>
      <c r="J176" s="227">
        <f>ROUND(I176*H176,2)</f>
        <v>0</v>
      </c>
      <c r="K176" s="223" t="s">
        <v>158</v>
      </c>
      <c r="L176" s="47"/>
      <c r="M176" s="228" t="s">
        <v>21</v>
      </c>
      <c r="N176" s="229" t="s">
        <v>44</v>
      </c>
      <c r="O176" s="8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32" t="s">
        <v>159</v>
      </c>
      <c r="AT176" s="232" t="s">
        <v>154</v>
      </c>
      <c r="AU176" s="232" t="s">
        <v>83</v>
      </c>
      <c r="AY176" s="19" t="s">
        <v>151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9" t="s">
        <v>81</v>
      </c>
      <c r="BK176" s="233">
        <f>ROUND(I176*H176,2)</f>
        <v>0</v>
      </c>
      <c r="BL176" s="19" t="s">
        <v>159</v>
      </c>
      <c r="BM176" s="232" t="s">
        <v>3006</v>
      </c>
    </row>
    <row r="177" s="2" customFormat="1">
      <c r="A177" s="41"/>
      <c r="B177" s="42"/>
      <c r="C177" s="43"/>
      <c r="D177" s="234" t="s">
        <v>161</v>
      </c>
      <c r="E177" s="43"/>
      <c r="F177" s="235" t="s">
        <v>237</v>
      </c>
      <c r="G177" s="43"/>
      <c r="H177" s="43"/>
      <c r="I177" s="139"/>
      <c r="J177" s="43"/>
      <c r="K177" s="43"/>
      <c r="L177" s="47"/>
      <c r="M177" s="236"/>
      <c r="N177" s="237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161</v>
      </c>
      <c r="AU177" s="19" t="s">
        <v>83</v>
      </c>
    </row>
    <row r="178" s="13" customFormat="1">
      <c r="A178" s="13"/>
      <c r="B178" s="238"/>
      <c r="C178" s="239"/>
      <c r="D178" s="234" t="s">
        <v>163</v>
      </c>
      <c r="E178" s="240" t="s">
        <v>21</v>
      </c>
      <c r="F178" s="241" t="s">
        <v>3007</v>
      </c>
      <c r="G178" s="239"/>
      <c r="H178" s="242">
        <v>81.420000000000002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163</v>
      </c>
      <c r="AU178" s="248" t="s">
        <v>83</v>
      </c>
      <c r="AV178" s="13" t="s">
        <v>83</v>
      </c>
      <c r="AW178" s="13" t="s">
        <v>35</v>
      </c>
      <c r="AX178" s="13" t="s">
        <v>73</v>
      </c>
      <c r="AY178" s="248" t="s">
        <v>151</v>
      </c>
    </row>
    <row r="179" s="13" customFormat="1">
      <c r="A179" s="13"/>
      <c r="B179" s="238"/>
      <c r="C179" s="239"/>
      <c r="D179" s="234" t="s">
        <v>163</v>
      </c>
      <c r="E179" s="240" t="s">
        <v>21</v>
      </c>
      <c r="F179" s="241" t="s">
        <v>3008</v>
      </c>
      <c r="G179" s="239"/>
      <c r="H179" s="242">
        <v>8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83</v>
      </c>
      <c r="AV179" s="13" t="s">
        <v>83</v>
      </c>
      <c r="AW179" s="13" t="s">
        <v>35</v>
      </c>
      <c r="AX179" s="13" t="s">
        <v>73</v>
      </c>
      <c r="AY179" s="248" t="s">
        <v>151</v>
      </c>
    </row>
    <row r="180" s="13" customFormat="1">
      <c r="A180" s="13"/>
      <c r="B180" s="238"/>
      <c r="C180" s="239"/>
      <c r="D180" s="234" t="s">
        <v>163</v>
      </c>
      <c r="E180" s="240" t="s">
        <v>21</v>
      </c>
      <c r="F180" s="241" t="s">
        <v>3009</v>
      </c>
      <c r="G180" s="239"/>
      <c r="H180" s="242">
        <v>18.734000000000002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83</v>
      </c>
      <c r="AV180" s="13" t="s">
        <v>83</v>
      </c>
      <c r="AW180" s="13" t="s">
        <v>35</v>
      </c>
      <c r="AX180" s="13" t="s">
        <v>73</v>
      </c>
      <c r="AY180" s="248" t="s">
        <v>151</v>
      </c>
    </row>
    <row r="181" s="13" customFormat="1">
      <c r="A181" s="13"/>
      <c r="B181" s="238"/>
      <c r="C181" s="239"/>
      <c r="D181" s="234" t="s">
        <v>163</v>
      </c>
      <c r="E181" s="240" t="s">
        <v>21</v>
      </c>
      <c r="F181" s="241" t="s">
        <v>3010</v>
      </c>
      <c r="G181" s="239"/>
      <c r="H181" s="242">
        <v>51.979999999999997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163</v>
      </c>
      <c r="AU181" s="248" t="s">
        <v>83</v>
      </c>
      <c r="AV181" s="13" t="s">
        <v>83</v>
      </c>
      <c r="AW181" s="13" t="s">
        <v>35</v>
      </c>
      <c r="AX181" s="13" t="s">
        <v>73</v>
      </c>
      <c r="AY181" s="248" t="s">
        <v>151</v>
      </c>
    </row>
    <row r="182" s="13" customFormat="1">
      <c r="A182" s="13"/>
      <c r="B182" s="238"/>
      <c r="C182" s="239"/>
      <c r="D182" s="234" t="s">
        <v>163</v>
      </c>
      <c r="E182" s="240" t="s">
        <v>21</v>
      </c>
      <c r="F182" s="241" t="s">
        <v>3011</v>
      </c>
      <c r="G182" s="239"/>
      <c r="H182" s="242">
        <v>14.252000000000001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83</v>
      </c>
      <c r="AV182" s="13" t="s">
        <v>83</v>
      </c>
      <c r="AW182" s="13" t="s">
        <v>35</v>
      </c>
      <c r="AX182" s="13" t="s">
        <v>73</v>
      </c>
      <c r="AY182" s="248" t="s">
        <v>151</v>
      </c>
    </row>
    <row r="183" s="13" customFormat="1">
      <c r="A183" s="13"/>
      <c r="B183" s="238"/>
      <c r="C183" s="239"/>
      <c r="D183" s="234" t="s">
        <v>163</v>
      </c>
      <c r="E183" s="240" t="s">
        <v>21</v>
      </c>
      <c r="F183" s="241" t="s">
        <v>3012</v>
      </c>
      <c r="G183" s="239"/>
      <c r="H183" s="242">
        <v>11.98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83</v>
      </c>
      <c r="AV183" s="13" t="s">
        <v>83</v>
      </c>
      <c r="AW183" s="13" t="s">
        <v>35</v>
      </c>
      <c r="AX183" s="13" t="s">
        <v>73</v>
      </c>
      <c r="AY183" s="248" t="s">
        <v>151</v>
      </c>
    </row>
    <row r="184" s="13" customFormat="1">
      <c r="A184" s="13"/>
      <c r="B184" s="238"/>
      <c r="C184" s="239"/>
      <c r="D184" s="234" t="s">
        <v>163</v>
      </c>
      <c r="E184" s="240" t="s">
        <v>21</v>
      </c>
      <c r="F184" s="241" t="s">
        <v>3013</v>
      </c>
      <c r="G184" s="239"/>
      <c r="H184" s="242">
        <v>5.9199999999999999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163</v>
      </c>
      <c r="AU184" s="248" t="s">
        <v>83</v>
      </c>
      <c r="AV184" s="13" t="s">
        <v>83</v>
      </c>
      <c r="AW184" s="13" t="s">
        <v>35</v>
      </c>
      <c r="AX184" s="13" t="s">
        <v>73</v>
      </c>
      <c r="AY184" s="248" t="s">
        <v>151</v>
      </c>
    </row>
    <row r="185" s="13" customFormat="1">
      <c r="A185" s="13"/>
      <c r="B185" s="238"/>
      <c r="C185" s="239"/>
      <c r="D185" s="234" t="s">
        <v>163</v>
      </c>
      <c r="E185" s="240" t="s">
        <v>21</v>
      </c>
      <c r="F185" s="241" t="s">
        <v>3014</v>
      </c>
      <c r="G185" s="239"/>
      <c r="H185" s="242">
        <v>2.5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163</v>
      </c>
      <c r="AU185" s="248" t="s">
        <v>83</v>
      </c>
      <c r="AV185" s="13" t="s">
        <v>83</v>
      </c>
      <c r="AW185" s="13" t="s">
        <v>35</v>
      </c>
      <c r="AX185" s="13" t="s">
        <v>73</v>
      </c>
      <c r="AY185" s="248" t="s">
        <v>151</v>
      </c>
    </row>
    <row r="186" s="13" customFormat="1">
      <c r="A186" s="13"/>
      <c r="B186" s="238"/>
      <c r="C186" s="239"/>
      <c r="D186" s="234" t="s">
        <v>163</v>
      </c>
      <c r="E186" s="240" t="s">
        <v>21</v>
      </c>
      <c r="F186" s="241" t="s">
        <v>3015</v>
      </c>
      <c r="G186" s="239"/>
      <c r="H186" s="242">
        <v>11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163</v>
      </c>
      <c r="AU186" s="248" t="s">
        <v>83</v>
      </c>
      <c r="AV186" s="13" t="s">
        <v>83</v>
      </c>
      <c r="AW186" s="13" t="s">
        <v>35</v>
      </c>
      <c r="AX186" s="13" t="s">
        <v>73</v>
      </c>
      <c r="AY186" s="248" t="s">
        <v>151</v>
      </c>
    </row>
    <row r="187" s="14" customFormat="1">
      <c r="A187" s="14"/>
      <c r="B187" s="249"/>
      <c r="C187" s="250"/>
      <c r="D187" s="234" t="s">
        <v>163</v>
      </c>
      <c r="E187" s="251" t="s">
        <v>21</v>
      </c>
      <c r="F187" s="252" t="s">
        <v>177</v>
      </c>
      <c r="G187" s="250"/>
      <c r="H187" s="253">
        <v>205.786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163</v>
      </c>
      <c r="AU187" s="259" t="s">
        <v>83</v>
      </c>
      <c r="AV187" s="14" t="s">
        <v>159</v>
      </c>
      <c r="AW187" s="14" t="s">
        <v>35</v>
      </c>
      <c r="AX187" s="14" t="s">
        <v>81</v>
      </c>
      <c r="AY187" s="259" t="s">
        <v>151</v>
      </c>
    </row>
    <row r="188" s="2" customFormat="1" ht="16.5" customHeight="1">
      <c r="A188" s="41"/>
      <c r="B188" s="42"/>
      <c r="C188" s="221" t="s">
        <v>305</v>
      </c>
      <c r="D188" s="221" t="s">
        <v>154</v>
      </c>
      <c r="E188" s="222" t="s">
        <v>245</v>
      </c>
      <c r="F188" s="223" t="s">
        <v>246</v>
      </c>
      <c r="G188" s="224" t="s">
        <v>180</v>
      </c>
      <c r="H188" s="225">
        <v>624.44100000000003</v>
      </c>
      <c r="I188" s="226"/>
      <c r="J188" s="227">
        <f>ROUND(I188*H188,2)</f>
        <v>0</v>
      </c>
      <c r="K188" s="223" t="s">
        <v>158</v>
      </c>
      <c r="L188" s="47"/>
      <c r="M188" s="228" t="s">
        <v>21</v>
      </c>
      <c r="N188" s="229" t="s">
        <v>44</v>
      </c>
      <c r="O188" s="8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32" t="s">
        <v>159</v>
      </c>
      <c r="AT188" s="232" t="s">
        <v>154</v>
      </c>
      <c r="AU188" s="232" t="s">
        <v>83</v>
      </c>
      <c r="AY188" s="19" t="s">
        <v>151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9" t="s">
        <v>81</v>
      </c>
      <c r="BK188" s="233">
        <f>ROUND(I188*H188,2)</f>
        <v>0</v>
      </c>
      <c r="BL188" s="19" t="s">
        <v>159</v>
      </c>
      <c r="BM188" s="232" t="s">
        <v>3016</v>
      </c>
    </row>
    <row r="189" s="2" customFormat="1">
      <c r="A189" s="41"/>
      <c r="B189" s="42"/>
      <c r="C189" s="43"/>
      <c r="D189" s="234" t="s">
        <v>161</v>
      </c>
      <c r="E189" s="43"/>
      <c r="F189" s="235" t="s">
        <v>248</v>
      </c>
      <c r="G189" s="43"/>
      <c r="H189" s="43"/>
      <c r="I189" s="139"/>
      <c r="J189" s="43"/>
      <c r="K189" s="43"/>
      <c r="L189" s="47"/>
      <c r="M189" s="236"/>
      <c r="N189" s="237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161</v>
      </c>
      <c r="AU189" s="19" t="s">
        <v>83</v>
      </c>
    </row>
    <row r="190" s="13" customFormat="1">
      <c r="A190" s="13"/>
      <c r="B190" s="238"/>
      <c r="C190" s="239"/>
      <c r="D190" s="234" t="s">
        <v>163</v>
      </c>
      <c r="E190" s="240" t="s">
        <v>21</v>
      </c>
      <c r="F190" s="241" t="s">
        <v>2999</v>
      </c>
      <c r="G190" s="239"/>
      <c r="H190" s="242">
        <v>493.13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83</v>
      </c>
      <c r="AV190" s="13" t="s">
        <v>83</v>
      </c>
      <c r="AW190" s="13" t="s">
        <v>35</v>
      </c>
      <c r="AX190" s="13" t="s">
        <v>73</v>
      </c>
      <c r="AY190" s="248" t="s">
        <v>151</v>
      </c>
    </row>
    <row r="191" s="13" customFormat="1">
      <c r="A191" s="13"/>
      <c r="B191" s="238"/>
      <c r="C191" s="239"/>
      <c r="D191" s="234" t="s">
        <v>163</v>
      </c>
      <c r="E191" s="240" t="s">
        <v>21</v>
      </c>
      <c r="F191" s="241" t="s">
        <v>3000</v>
      </c>
      <c r="G191" s="239"/>
      <c r="H191" s="242">
        <v>17.780000000000001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83</v>
      </c>
      <c r="AV191" s="13" t="s">
        <v>83</v>
      </c>
      <c r="AW191" s="13" t="s">
        <v>35</v>
      </c>
      <c r="AX191" s="13" t="s">
        <v>73</v>
      </c>
      <c r="AY191" s="248" t="s">
        <v>151</v>
      </c>
    </row>
    <row r="192" s="16" customFormat="1">
      <c r="A192" s="16"/>
      <c r="B192" s="270"/>
      <c r="C192" s="271"/>
      <c r="D192" s="234" t="s">
        <v>163</v>
      </c>
      <c r="E192" s="272" t="s">
        <v>21</v>
      </c>
      <c r="F192" s="273" t="s">
        <v>250</v>
      </c>
      <c r="G192" s="271"/>
      <c r="H192" s="274">
        <v>510.91000000000002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0" t="s">
        <v>163</v>
      </c>
      <c r="AU192" s="280" t="s">
        <v>83</v>
      </c>
      <c r="AV192" s="16" t="s">
        <v>152</v>
      </c>
      <c r="AW192" s="16" t="s">
        <v>35</v>
      </c>
      <c r="AX192" s="16" t="s">
        <v>73</v>
      </c>
      <c r="AY192" s="280" t="s">
        <v>151</v>
      </c>
    </row>
    <row r="193" s="15" customFormat="1">
      <c r="A193" s="15"/>
      <c r="B193" s="260"/>
      <c r="C193" s="261"/>
      <c r="D193" s="234" t="s">
        <v>163</v>
      </c>
      <c r="E193" s="262" t="s">
        <v>21</v>
      </c>
      <c r="F193" s="263" t="s">
        <v>251</v>
      </c>
      <c r="G193" s="261"/>
      <c r="H193" s="262" t="s">
        <v>21</v>
      </c>
      <c r="I193" s="264"/>
      <c r="J193" s="261"/>
      <c r="K193" s="261"/>
      <c r="L193" s="265"/>
      <c r="M193" s="266"/>
      <c r="N193" s="267"/>
      <c r="O193" s="267"/>
      <c r="P193" s="267"/>
      <c r="Q193" s="267"/>
      <c r="R193" s="267"/>
      <c r="S193" s="267"/>
      <c r="T193" s="26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9" t="s">
        <v>163</v>
      </c>
      <c r="AU193" s="269" t="s">
        <v>83</v>
      </c>
      <c r="AV193" s="15" t="s">
        <v>81</v>
      </c>
      <c r="AW193" s="15" t="s">
        <v>35</v>
      </c>
      <c r="AX193" s="15" t="s">
        <v>73</v>
      </c>
      <c r="AY193" s="269" t="s">
        <v>151</v>
      </c>
    </row>
    <row r="194" s="13" customFormat="1">
      <c r="A194" s="13"/>
      <c r="B194" s="238"/>
      <c r="C194" s="239"/>
      <c r="D194" s="234" t="s">
        <v>163</v>
      </c>
      <c r="E194" s="240" t="s">
        <v>21</v>
      </c>
      <c r="F194" s="241" t="s">
        <v>3017</v>
      </c>
      <c r="G194" s="239"/>
      <c r="H194" s="242">
        <v>30.558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83</v>
      </c>
      <c r="AV194" s="13" t="s">
        <v>83</v>
      </c>
      <c r="AW194" s="13" t="s">
        <v>35</v>
      </c>
      <c r="AX194" s="13" t="s">
        <v>73</v>
      </c>
      <c r="AY194" s="248" t="s">
        <v>151</v>
      </c>
    </row>
    <row r="195" s="13" customFormat="1">
      <c r="A195" s="13"/>
      <c r="B195" s="238"/>
      <c r="C195" s="239"/>
      <c r="D195" s="234" t="s">
        <v>163</v>
      </c>
      <c r="E195" s="240" t="s">
        <v>21</v>
      </c>
      <c r="F195" s="241" t="s">
        <v>3018</v>
      </c>
      <c r="G195" s="239"/>
      <c r="H195" s="242">
        <v>14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163</v>
      </c>
      <c r="AU195" s="248" t="s">
        <v>83</v>
      </c>
      <c r="AV195" s="13" t="s">
        <v>83</v>
      </c>
      <c r="AW195" s="13" t="s">
        <v>35</v>
      </c>
      <c r="AX195" s="13" t="s">
        <v>73</v>
      </c>
      <c r="AY195" s="248" t="s">
        <v>151</v>
      </c>
    </row>
    <row r="196" s="13" customFormat="1">
      <c r="A196" s="13"/>
      <c r="B196" s="238"/>
      <c r="C196" s="239"/>
      <c r="D196" s="234" t="s">
        <v>163</v>
      </c>
      <c r="E196" s="240" t="s">
        <v>21</v>
      </c>
      <c r="F196" s="241" t="s">
        <v>3019</v>
      </c>
      <c r="G196" s="239"/>
      <c r="H196" s="242">
        <v>19.021000000000001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163</v>
      </c>
      <c r="AU196" s="248" t="s">
        <v>83</v>
      </c>
      <c r="AV196" s="13" t="s">
        <v>83</v>
      </c>
      <c r="AW196" s="13" t="s">
        <v>35</v>
      </c>
      <c r="AX196" s="13" t="s">
        <v>73</v>
      </c>
      <c r="AY196" s="248" t="s">
        <v>151</v>
      </c>
    </row>
    <row r="197" s="13" customFormat="1">
      <c r="A197" s="13"/>
      <c r="B197" s="238"/>
      <c r="C197" s="239"/>
      <c r="D197" s="234" t="s">
        <v>163</v>
      </c>
      <c r="E197" s="240" t="s">
        <v>21</v>
      </c>
      <c r="F197" s="241" t="s">
        <v>3020</v>
      </c>
      <c r="G197" s="239"/>
      <c r="H197" s="242">
        <v>20.965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83</v>
      </c>
      <c r="AV197" s="13" t="s">
        <v>83</v>
      </c>
      <c r="AW197" s="13" t="s">
        <v>35</v>
      </c>
      <c r="AX197" s="13" t="s">
        <v>73</v>
      </c>
      <c r="AY197" s="248" t="s">
        <v>151</v>
      </c>
    </row>
    <row r="198" s="13" customFormat="1">
      <c r="A198" s="13"/>
      <c r="B198" s="238"/>
      <c r="C198" s="239"/>
      <c r="D198" s="234" t="s">
        <v>163</v>
      </c>
      <c r="E198" s="240" t="s">
        <v>21</v>
      </c>
      <c r="F198" s="241" t="s">
        <v>3021</v>
      </c>
      <c r="G198" s="239"/>
      <c r="H198" s="242">
        <v>4.2469999999999999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163</v>
      </c>
      <c r="AU198" s="248" t="s">
        <v>83</v>
      </c>
      <c r="AV198" s="13" t="s">
        <v>83</v>
      </c>
      <c r="AW198" s="13" t="s">
        <v>35</v>
      </c>
      <c r="AX198" s="13" t="s">
        <v>73</v>
      </c>
      <c r="AY198" s="248" t="s">
        <v>151</v>
      </c>
    </row>
    <row r="199" s="16" customFormat="1">
      <c r="A199" s="16"/>
      <c r="B199" s="270"/>
      <c r="C199" s="271"/>
      <c r="D199" s="234" t="s">
        <v>163</v>
      </c>
      <c r="E199" s="272" t="s">
        <v>21</v>
      </c>
      <c r="F199" s="273" t="s">
        <v>250</v>
      </c>
      <c r="G199" s="271"/>
      <c r="H199" s="274">
        <v>88.790999999999997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80" t="s">
        <v>163</v>
      </c>
      <c r="AU199" s="280" t="s">
        <v>83</v>
      </c>
      <c r="AV199" s="16" t="s">
        <v>152</v>
      </c>
      <c r="AW199" s="16" t="s">
        <v>35</v>
      </c>
      <c r="AX199" s="16" t="s">
        <v>73</v>
      </c>
      <c r="AY199" s="280" t="s">
        <v>151</v>
      </c>
    </row>
    <row r="200" s="15" customFormat="1">
      <c r="A200" s="15"/>
      <c r="B200" s="260"/>
      <c r="C200" s="261"/>
      <c r="D200" s="234" t="s">
        <v>163</v>
      </c>
      <c r="E200" s="262" t="s">
        <v>21</v>
      </c>
      <c r="F200" s="263" t="s">
        <v>771</v>
      </c>
      <c r="G200" s="261"/>
      <c r="H200" s="262" t="s">
        <v>21</v>
      </c>
      <c r="I200" s="264"/>
      <c r="J200" s="261"/>
      <c r="K200" s="261"/>
      <c r="L200" s="265"/>
      <c r="M200" s="266"/>
      <c r="N200" s="267"/>
      <c r="O200" s="267"/>
      <c r="P200" s="267"/>
      <c r="Q200" s="267"/>
      <c r="R200" s="267"/>
      <c r="S200" s="267"/>
      <c r="T200" s="26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9" t="s">
        <v>163</v>
      </c>
      <c r="AU200" s="269" t="s">
        <v>83</v>
      </c>
      <c r="AV200" s="15" t="s">
        <v>81</v>
      </c>
      <c r="AW200" s="15" t="s">
        <v>35</v>
      </c>
      <c r="AX200" s="15" t="s">
        <v>73</v>
      </c>
      <c r="AY200" s="269" t="s">
        <v>151</v>
      </c>
    </row>
    <row r="201" s="13" customFormat="1">
      <c r="A201" s="13"/>
      <c r="B201" s="238"/>
      <c r="C201" s="239"/>
      <c r="D201" s="234" t="s">
        <v>163</v>
      </c>
      <c r="E201" s="240" t="s">
        <v>21</v>
      </c>
      <c r="F201" s="241" t="s">
        <v>3022</v>
      </c>
      <c r="G201" s="239"/>
      <c r="H201" s="242">
        <v>3.7440000000000002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163</v>
      </c>
      <c r="AU201" s="248" t="s">
        <v>83</v>
      </c>
      <c r="AV201" s="13" t="s">
        <v>83</v>
      </c>
      <c r="AW201" s="13" t="s">
        <v>35</v>
      </c>
      <c r="AX201" s="13" t="s">
        <v>73</v>
      </c>
      <c r="AY201" s="248" t="s">
        <v>151</v>
      </c>
    </row>
    <row r="202" s="13" customFormat="1">
      <c r="A202" s="13"/>
      <c r="B202" s="238"/>
      <c r="C202" s="239"/>
      <c r="D202" s="234" t="s">
        <v>163</v>
      </c>
      <c r="E202" s="240" t="s">
        <v>21</v>
      </c>
      <c r="F202" s="241" t="s">
        <v>3023</v>
      </c>
      <c r="G202" s="239"/>
      <c r="H202" s="242">
        <v>6.8099999999999996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163</v>
      </c>
      <c r="AU202" s="248" t="s">
        <v>83</v>
      </c>
      <c r="AV202" s="13" t="s">
        <v>83</v>
      </c>
      <c r="AW202" s="13" t="s">
        <v>35</v>
      </c>
      <c r="AX202" s="13" t="s">
        <v>73</v>
      </c>
      <c r="AY202" s="248" t="s">
        <v>151</v>
      </c>
    </row>
    <row r="203" s="13" customFormat="1">
      <c r="A203" s="13"/>
      <c r="B203" s="238"/>
      <c r="C203" s="239"/>
      <c r="D203" s="234" t="s">
        <v>163</v>
      </c>
      <c r="E203" s="240" t="s">
        <v>21</v>
      </c>
      <c r="F203" s="241" t="s">
        <v>3024</v>
      </c>
      <c r="G203" s="239"/>
      <c r="H203" s="242">
        <v>2.0600000000000001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163</v>
      </c>
      <c r="AU203" s="248" t="s">
        <v>83</v>
      </c>
      <c r="AV203" s="13" t="s">
        <v>83</v>
      </c>
      <c r="AW203" s="13" t="s">
        <v>35</v>
      </c>
      <c r="AX203" s="13" t="s">
        <v>73</v>
      </c>
      <c r="AY203" s="248" t="s">
        <v>151</v>
      </c>
    </row>
    <row r="204" s="16" customFormat="1">
      <c r="A204" s="16"/>
      <c r="B204" s="270"/>
      <c r="C204" s="271"/>
      <c r="D204" s="234" t="s">
        <v>163</v>
      </c>
      <c r="E204" s="272" t="s">
        <v>21</v>
      </c>
      <c r="F204" s="273" t="s">
        <v>250</v>
      </c>
      <c r="G204" s="271"/>
      <c r="H204" s="274">
        <v>12.614000000000001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80" t="s">
        <v>163</v>
      </c>
      <c r="AU204" s="280" t="s">
        <v>83</v>
      </c>
      <c r="AV204" s="16" t="s">
        <v>152</v>
      </c>
      <c r="AW204" s="16" t="s">
        <v>35</v>
      </c>
      <c r="AX204" s="16" t="s">
        <v>73</v>
      </c>
      <c r="AY204" s="280" t="s">
        <v>151</v>
      </c>
    </row>
    <row r="205" s="15" customFormat="1">
      <c r="A205" s="15"/>
      <c r="B205" s="260"/>
      <c r="C205" s="261"/>
      <c r="D205" s="234" t="s">
        <v>163</v>
      </c>
      <c r="E205" s="262" t="s">
        <v>21</v>
      </c>
      <c r="F205" s="263" t="s">
        <v>1377</v>
      </c>
      <c r="G205" s="261"/>
      <c r="H205" s="262" t="s">
        <v>21</v>
      </c>
      <c r="I205" s="264"/>
      <c r="J205" s="261"/>
      <c r="K205" s="261"/>
      <c r="L205" s="265"/>
      <c r="M205" s="266"/>
      <c r="N205" s="267"/>
      <c r="O205" s="267"/>
      <c r="P205" s="267"/>
      <c r="Q205" s="267"/>
      <c r="R205" s="267"/>
      <c r="S205" s="267"/>
      <c r="T205" s="26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9" t="s">
        <v>163</v>
      </c>
      <c r="AU205" s="269" t="s">
        <v>83</v>
      </c>
      <c r="AV205" s="15" t="s">
        <v>81</v>
      </c>
      <c r="AW205" s="15" t="s">
        <v>35</v>
      </c>
      <c r="AX205" s="15" t="s">
        <v>73</v>
      </c>
      <c r="AY205" s="269" t="s">
        <v>151</v>
      </c>
    </row>
    <row r="206" s="13" customFormat="1">
      <c r="A206" s="13"/>
      <c r="B206" s="238"/>
      <c r="C206" s="239"/>
      <c r="D206" s="234" t="s">
        <v>163</v>
      </c>
      <c r="E206" s="240" t="s">
        <v>21</v>
      </c>
      <c r="F206" s="241" t="s">
        <v>3025</v>
      </c>
      <c r="G206" s="239"/>
      <c r="H206" s="242">
        <v>5.8070000000000004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163</v>
      </c>
      <c r="AU206" s="248" t="s">
        <v>83</v>
      </c>
      <c r="AV206" s="13" t="s">
        <v>83</v>
      </c>
      <c r="AW206" s="13" t="s">
        <v>35</v>
      </c>
      <c r="AX206" s="13" t="s">
        <v>73</v>
      </c>
      <c r="AY206" s="248" t="s">
        <v>151</v>
      </c>
    </row>
    <row r="207" s="13" customFormat="1">
      <c r="A207" s="13"/>
      <c r="B207" s="238"/>
      <c r="C207" s="239"/>
      <c r="D207" s="234" t="s">
        <v>163</v>
      </c>
      <c r="E207" s="240" t="s">
        <v>21</v>
      </c>
      <c r="F207" s="241" t="s">
        <v>3026</v>
      </c>
      <c r="G207" s="239"/>
      <c r="H207" s="242">
        <v>2.355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83</v>
      </c>
      <c r="AV207" s="13" t="s">
        <v>83</v>
      </c>
      <c r="AW207" s="13" t="s">
        <v>35</v>
      </c>
      <c r="AX207" s="13" t="s">
        <v>73</v>
      </c>
      <c r="AY207" s="248" t="s">
        <v>151</v>
      </c>
    </row>
    <row r="208" s="16" customFormat="1">
      <c r="A208" s="16"/>
      <c r="B208" s="270"/>
      <c r="C208" s="271"/>
      <c r="D208" s="234" t="s">
        <v>163</v>
      </c>
      <c r="E208" s="272" t="s">
        <v>21</v>
      </c>
      <c r="F208" s="273" t="s">
        <v>250</v>
      </c>
      <c r="G208" s="271"/>
      <c r="H208" s="274">
        <v>8.1620000000000008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0" t="s">
        <v>163</v>
      </c>
      <c r="AU208" s="280" t="s">
        <v>83</v>
      </c>
      <c r="AV208" s="16" t="s">
        <v>152</v>
      </c>
      <c r="AW208" s="16" t="s">
        <v>35</v>
      </c>
      <c r="AX208" s="16" t="s">
        <v>73</v>
      </c>
      <c r="AY208" s="280" t="s">
        <v>151</v>
      </c>
    </row>
    <row r="209" s="15" customFormat="1">
      <c r="A209" s="15"/>
      <c r="B209" s="260"/>
      <c r="C209" s="261"/>
      <c r="D209" s="234" t="s">
        <v>163</v>
      </c>
      <c r="E209" s="262" t="s">
        <v>21</v>
      </c>
      <c r="F209" s="263" t="s">
        <v>773</v>
      </c>
      <c r="G209" s="261"/>
      <c r="H209" s="262" t="s">
        <v>21</v>
      </c>
      <c r="I209" s="264"/>
      <c r="J209" s="261"/>
      <c r="K209" s="261"/>
      <c r="L209" s="265"/>
      <c r="M209" s="266"/>
      <c r="N209" s="267"/>
      <c r="O209" s="267"/>
      <c r="P209" s="267"/>
      <c r="Q209" s="267"/>
      <c r="R209" s="267"/>
      <c r="S209" s="267"/>
      <c r="T209" s="26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9" t="s">
        <v>163</v>
      </c>
      <c r="AU209" s="269" t="s">
        <v>83</v>
      </c>
      <c r="AV209" s="15" t="s">
        <v>81</v>
      </c>
      <c r="AW209" s="15" t="s">
        <v>35</v>
      </c>
      <c r="AX209" s="15" t="s">
        <v>73</v>
      </c>
      <c r="AY209" s="269" t="s">
        <v>151</v>
      </c>
    </row>
    <row r="210" s="13" customFormat="1">
      <c r="A210" s="13"/>
      <c r="B210" s="238"/>
      <c r="C210" s="239"/>
      <c r="D210" s="234" t="s">
        <v>163</v>
      </c>
      <c r="E210" s="240" t="s">
        <v>21</v>
      </c>
      <c r="F210" s="241" t="s">
        <v>3027</v>
      </c>
      <c r="G210" s="239"/>
      <c r="H210" s="242">
        <v>1.347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163</v>
      </c>
      <c r="AU210" s="248" t="s">
        <v>83</v>
      </c>
      <c r="AV210" s="13" t="s">
        <v>83</v>
      </c>
      <c r="AW210" s="13" t="s">
        <v>35</v>
      </c>
      <c r="AX210" s="13" t="s">
        <v>73</v>
      </c>
      <c r="AY210" s="248" t="s">
        <v>151</v>
      </c>
    </row>
    <row r="211" s="13" customFormat="1">
      <c r="A211" s="13"/>
      <c r="B211" s="238"/>
      <c r="C211" s="239"/>
      <c r="D211" s="234" t="s">
        <v>163</v>
      </c>
      <c r="E211" s="240" t="s">
        <v>21</v>
      </c>
      <c r="F211" s="241" t="s">
        <v>3028</v>
      </c>
      <c r="G211" s="239"/>
      <c r="H211" s="242">
        <v>0.86099999999999999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83</v>
      </c>
      <c r="AV211" s="13" t="s">
        <v>83</v>
      </c>
      <c r="AW211" s="13" t="s">
        <v>35</v>
      </c>
      <c r="AX211" s="13" t="s">
        <v>73</v>
      </c>
      <c r="AY211" s="248" t="s">
        <v>151</v>
      </c>
    </row>
    <row r="212" s="13" customFormat="1">
      <c r="A212" s="13"/>
      <c r="B212" s="238"/>
      <c r="C212" s="239"/>
      <c r="D212" s="234" t="s">
        <v>163</v>
      </c>
      <c r="E212" s="240" t="s">
        <v>21</v>
      </c>
      <c r="F212" s="241" t="s">
        <v>3029</v>
      </c>
      <c r="G212" s="239"/>
      <c r="H212" s="242">
        <v>1.756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163</v>
      </c>
      <c r="AU212" s="248" t="s">
        <v>83</v>
      </c>
      <c r="AV212" s="13" t="s">
        <v>83</v>
      </c>
      <c r="AW212" s="13" t="s">
        <v>35</v>
      </c>
      <c r="AX212" s="13" t="s">
        <v>73</v>
      </c>
      <c r="AY212" s="248" t="s">
        <v>151</v>
      </c>
    </row>
    <row r="213" s="16" customFormat="1">
      <c r="A213" s="16"/>
      <c r="B213" s="270"/>
      <c r="C213" s="271"/>
      <c r="D213" s="234" t="s">
        <v>163</v>
      </c>
      <c r="E213" s="272" t="s">
        <v>21</v>
      </c>
      <c r="F213" s="273" t="s">
        <v>250</v>
      </c>
      <c r="G213" s="271"/>
      <c r="H213" s="274">
        <v>3.964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80" t="s">
        <v>163</v>
      </c>
      <c r="AU213" s="280" t="s">
        <v>83</v>
      </c>
      <c r="AV213" s="16" t="s">
        <v>152</v>
      </c>
      <c r="AW213" s="16" t="s">
        <v>35</v>
      </c>
      <c r="AX213" s="16" t="s">
        <v>73</v>
      </c>
      <c r="AY213" s="280" t="s">
        <v>151</v>
      </c>
    </row>
    <row r="214" s="14" customFormat="1">
      <c r="A214" s="14"/>
      <c r="B214" s="249"/>
      <c r="C214" s="250"/>
      <c r="D214" s="234" t="s">
        <v>163</v>
      </c>
      <c r="E214" s="251" t="s">
        <v>21</v>
      </c>
      <c r="F214" s="252" t="s">
        <v>177</v>
      </c>
      <c r="G214" s="250"/>
      <c r="H214" s="253">
        <v>624.44100000000003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163</v>
      </c>
      <c r="AU214" s="259" t="s">
        <v>83</v>
      </c>
      <c r="AV214" s="14" t="s">
        <v>159</v>
      </c>
      <c r="AW214" s="14" t="s">
        <v>35</v>
      </c>
      <c r="AX214" s="14" t="s">
        <v>81</v>
      </c>
      <c r="AY214" s="259" t="s">
        <v>151</v>
      </c>
    </row>
    <row r="215" s="2" customFormat="1" ht="16.5" customHeight="1">
      <c r="A215" s="41"/>
      <c r="B215" s="42"/>
      <c r="C215" s="221" t="s">
        <v>311</v>
      </c>
      <c r="D215" s="221" t="s">
        <v>154</v>
      </c>
      <c r="E215" s="222" t="s">
        <v>259</v>
      </c>
      <c r="F215" s="223" t="s">
        <v>260</v>
      </c>
      <c r="G215" s="224" t="s">
        <v>180</v>
      </c>
      <c r="H215" s="225">
        <v>25.545999999999999</v>
      </c>
      <c r="I215" s="226"/>
      <c r="J215" s="227">
        <f>ROUND(I215*H215,2)</f>
        <v>0</v>
      </c>
      <c r="K215" s="223" t="s">
        <v>21</v>
      </c>
      <c r="L215" s="47"/>
      <c r="M215" s="228" t="s">
        <v>21</v>
      </c>
      <c r="N215" s="229" t="s">
        <v>44</v>
      </c>
      <c r="O215" s="8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32" t="s">
        <v>159</v>
      </c>
      <c r="AT215" s="232" t="s">
        <v>154</v>
      </c>
      <c r="AU215" s="232" t="s">
        <v>83</v>
      </c>
      <c r="AY215" s="19" t="s">
        <v>151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9" t="s">
        <v>81</v>
      </c>
      <c r="BK215" s="233">
        <f>ROUND(I215*H215,2)</f>
        <v>0</v>
      </c>
      <c r="BL215" s="19" t="s">
        <v>159</v>
      </c>
      <c r="BM215" s="232" t="s">
        <v>3030</v>
      </c>
    </row>
    <row r="216" s="2" customFormat="1">
      <c r="A216" s="41"/>
      <c r="B216" s="42"/>
      <c r="C216" s="43"/>
      <c r="D216" s="234" t="s">
        <v>161</v>
      </c>
      <c r="E216" s="43"/>
      <c r="F216" s="235" t="s">
        <v>262</v>
      </c>
      <c r="G216" s="43"/>
      <c r="H216" s="43"/>
      <c r="I216" s="139"/>
      <c r="J216" s="43"/>
      <c r="K216" s="43"/>
      <c r="L216" s="47"/>
      <c r="M216" s="236"/>
      <c r="N216" s="237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161</v>
      </c>
      <c r="AU216" s="19" t="s">
        <v>83</v>
      </c>
    </row>
    <row r="217" s="15" customFormat="1">
      <c r="A217" s="15"/>
      <c r="B217" s="260"/>
      <c r="C217" s="261"/>
      <c r="D217" s="234" t="s">
        <v>163</v>
      </c>
      <c r="E217" s="262" t="s">
        <v>21</v>
      </c>
      <c r="F217" s="263" t="s">
        <v>263</v>
      </c>
      <c r="G217" s="261"/>
      <c r="H217" s="262" t="s">
        <v>21</v>
      </c>
      <c r="I217" s="264"/>
      <c r="J217" s="261"/>
      <c r="K217" s="261"/>
      <c r="L217" s="265"/>
      <c r="M217" s="266"/>
      <c r="N217" s="267"/>
      <c r="O217" s="267"/>
      <c r="P217" s="267"/>
      <c r="Q217" s="267"/>
      <c r="R217" s="267"/>
      <c r="S217" s="267"/>
      <c r="T217" s="268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9" t="s">
        <v>163</v>
      </c>
      <c r="AU217" s="269" t="s">
        <v>83</v>
      </c>
      <c r="AV217" s="15" t="s">
        <v>81</v>
      </c>
      <c r="AW217" s="15" t="s">
        <v>35</v>
      </c>
      <c r="AX217" s="15" t="s">
        <v>73</v>
      </c>
      <c r="AY217" s="269" t="s">
        <v>151</v>
      </c>
    </row>
    <row r="218" s="13" customFormat="1">
      <c r="A218" s="13"/>
      <c r="B218" s="238"/>
      <c r="C218" s="239"/>
      <c r="D218" s="234" t="s">
        <v>163</v>
      </c>
      <c r="E218" s="240" t="s">
        <v>21</v>
      </c>
      <c r="F218" s="241" t="s">
        <v>3031</v>
      </c>
      <c r="G218" s="239"/>
      <c r="H218" s="242">
        <v>24.657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163</v>
      </c>
      <c r="AU218" s="248" t="s">
        <v>83</v>
      </c>
      <c r="AV218" s="13" t="s">
        <v>83</v>
      </c>
      <c r="AW218" s="13" t="s">
        <v>35</v>
      </c>
      <c r="AX218" s="13" t="s">
        <v>73</v>
      </c>
      <c r="AY218" s="248" t="s">
        <v>151</v>
      </c>
    </row>
    <row r="219" s="13" customFormat="1">
      <c r="A219" s="13"/>
      <c r="B219" s="238"/>
      <c r="C219" s="239"/>
      <c r="D219" s="234" t="s">
        <v>163</v>
      </c>
      <c r="E219" s="240" t="s">
        <v>21</v>
      </c>
      <c r="F219" s="241" t="s">
        <v>3032</v>
      </c>
      <c r="G219" s="239"/>
      <c r="H219" s="242">
        <v>0.88900000000000001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163</v>
      </c>
      <c r="AU219" s="248" t="s">
        <v>83</v>
      </c>
      <c r="AV219" s="13" t="s">
        <v>83</v>
      </c>
      <c r="AW219" s="13" t="s">
        <v>35</v>
      </c>
      <c r="AX219" s="13" t="s">
        <v>73</v>
      </c>
      <c r="AY219" s="248" t="s">
        <v>151</v>
      </c>
    </row>
    <row r="220" s="14" customFormat="1">
      <c r="A220" s="14"/>
      <c r="B220" s="249"/>
      <c r="C220" s="250"/>
      <c r="D220" s="234" t="s">
        <v>163</v>
      </c>
      <c r="E220" s="251" t="s">
        <v>21</v>
      </c>
      <c r="F220" s="252" t="s">
        <v>177</v>
      </c>
      <c r="G220" s="250"/>
      <c r="H220" s="253">
        <v>25.545999999999999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163</v>
      </c>
      <c r="AU220" s="259" t="s">
        <v>83</v>
      </c>
      <c r="AV220" s="14" t="s">
        <v>159</v>
      </c>
      <c r="AW220" s="14" t="s">
        <v>35</v>
      </c>
      <c r="AX220" s="14" t="s">
        <v>81</v>
      </c>
      <c r="AY220" s="259" t="s">
        <v>151</v>
      </c>
    </row>
    <row r="221" s="2" customFormat="1" ht="33" customHeight="1">
      <c r="A221" s="41"/>
      <c r="B221" s="42"/>
      <c r="C221" s="221" t="s">
        <v>319</v>
      </c>
      <c r="D221" s="221" t="s">
        <v>154</v>
      </c>
      <c r="E221" s="222" t="s">
        <v>1020</v>
      </c>
      <c r="F221" s="223" t="s">
        <v>1021</v>
      </c>
      <c r="G221" s="224" t="s">
        <v>297</v>
      </c>
      <c r="H221" s="225">
        <v>21.100000000000001</v>
      </c>
      <c r="I221" s="226"/>
      <c r="J221" s="227">
        <f>ROUND(I221*H221,2)</f>
        <v>0</v>
      </c>
      <c r="K221" s="223" t="s">
        <v>21</v>
      </c>
      <c r="L221" s="47"/>
      <c r="M221" s="228" t="s">
        <v>21</v>
      </c>
      <c r="N221" s="229" t="s">
        <v>44</v>
      </c>
      <c r="O221" s="87"/>
      <c r="P221" s="230">
        <f>O221*H221</f>
        <v>0</v>
      </c>
      <c r="Q221" s="230">
        <v>0</v>
      </c>
      <c r="R221" s="230">
        <f>Q221*H221</f>
        <v>0</v>
      </c>
      <c r="S221" s="230">
        <v>0.001</v>
      </c>
      <c r="T221" s="231">
        <f>S221*H221</f>
        <v>0.021100000000000001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32" t="s">
        <v>159</v>
      </c>
      <c r="AT221" s="232" t="s">
        <v>154</v>
      </c>
      <c r="AU221" s="232" t="s">
        <v>83</v>
      </c>
      <c r="AY221" s="19" t="s">
        <v>151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9" t="s">
        <v>81</v>
      </c>
      <c r="BK221" s="233">
        <f>ROUND(I221*H221,2)</f>
        <v>0</v>
      </c>
      <c r="BL221" s="19" t="s">
        <v>159</v>
      </c>
      <c r="BM221" s="232" t="s">
        <v>3033</v>
      </c>
    </row>
    <row r="222" s="2" customFormat="1">
      <c r="A222" s="41"/>
      <c r="B222" s="42"/>
      <c r="C222" s="43"/>
      <c r="D222" s="234" t="s">
        <v>161</v>
      </c>
      <c r="E222" s="43"/>
      <c r="F222" s="235" t="s">
        <v>1021</v>
      </c>
      <c r="G222" s="43"/>
      <c r="H222" s="43"/>
      <c r="I222" s="139"/>
      <c r="J222" s="43"/>
      <c r="K222" s="43"/>
      <c r="L222" s="47"/>
      <c r="M222" s="236"/>
      <c r="N222" s="237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161</v>
      </c>
      <c r="AU222" s="19" t="s">
        <v>83</v>
      </c>
    </row>
    <row r="223" s="13" customFormat="1">
      <c r="A223" s="13"/>
      <c r="B223" s="238"/>
      <c r="C223" s="239"/>
      <c r="D223" s="234" t="s">
        <v>163</v>
      </c>
      <c r="E223" s="240" t="s">
        <v>21</v>
      </c>
      <c r="F223" s="241" t="s">
        <v>3034</v>
      </c>
      <c r="G223" s="239"/>
      <c r="H223" s="242">
        <v>21.100000000000001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163</v>
      </c>
      <c r="AU223" s="248" t="s">
        <v>83</v>
      </c>
      <c r="AV223" s="13" t="s">
        <v>83</v>
      </c>
      <c r="AW223" s="13" t="s">
        <v>35</v>
      </c>
      <c r="AX223" s="13" t="s">
        <v>81</v>
      </c>
      <c r="AY223" s="248" t="s">
        <v>151</v>
      </c>
    </row>
    <row r="224" s="2" customFormat="1" ht="21.75" customHeight="1">
      <c r="A224" s="41"/>
      <c r="B224" s="42"/>
      <c r="C224" s="221" t="s">
        <v>327</v>
      </c>
      <c r="D224" s="221" t="s">
        <v>154</v>
      </c>
      <c r="E224" s="222" t="s">
        <v>1024</v>
      </c>
      <c r="F224" s="223" t="s">
        <v>1025</v>
      </c>
      <c r="G224" s="224" t="s">
        <v>157</v>
      </c>
      <c r="H224" s="225">
        <v>2</v>
      </c>
      <c r="I224" s="226"/>
      <c r="J224" s="227">
        <f>ROUND(I224*H224,2)</f>
        <v>0</v>
      </c>
      <c r="K224" s="223" t="s">
        <v>158</v>
      </c>
      <c r="L224" s="47"/>
      <c r="M224" s="228" t="s">
        <v>21</v>
      </c>
      <c r="N224" s="229" t="s">
        <v>44</v>
      </c>
      <c r="O224" s="87"/>
      <c r="P224" s="230">
        <f>O224*H224</f>
        <v>0</v>
      </c>
      <c r="Q224" s="230">
        <v>1.0000000000000001E-05</v>
      </c>
      <c r="R224" s="230">
        <f>Q224*H224</f>
        <v>2.0000000000000002E-05</v>
      </c>
      <c r="S224" s="230">
        <v>0</v>
      </c>
      <c r="T224" s="23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32" t="s">
        <v>159</v>
      </c>
      <c r="AT224" s="232" t="s">
        <v>154</v>
      </c>
      <c r="AU224" s="232" t="s">
        <v>83</v>
      </c>
      <c r="AY224" s="19" t="s">
        <v>151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9" t="s">
        <v>81</v>
      </c>
      <c r="BK224" s="233">
        <f>ROUND(I224*H224,2)</f>
        <v>0</v>
      </c>
      <c r="BL224" s="19" t="s">
        <v>159</v>
      </c>
      <c r="BM224" s="232" t="s">
        <v>3035</v>
      </c>
    </row>
    <row r="225" s="2" customFormat="1">
      <c r="A225" s="41"/>
      <c r="B225" s="42"/>
      <c r="C225" s="43"/>
      <c r="D225" s="234" t="s">
        <v>161</v>
      </c>
      <c r="E225" s="43"/>
      <c r="F225" s="235" t="s">
        <v>1027</v>
      </c>
      <c r="G225" s="43"/>
      <c r="H225" s="43"/>
      <c r="I225" s="139"/>
      <c r="J225" s="43"/>
      <c r="K225" s="43"/>
      <c r="L225" s="47"/>
      <c r="M225" s="236"/>
      <c r="N225" s="237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161</v>
      </c>
      <c r="AU225" s="19" t="s">
        <v>83</v>
      </c>
    </row>
    <row r="226" s="13" customFormat="1">
      <c r="A226" s="13"/>
      <c r="B226" s="238"/>
      <c r="C226" s="239"/>
      <c r="D226" s="234" t="s">
        <v>163</v>
      </c>
      <c r="E226" s="240" t="s">
        <v>21</v>
      </c>
      <c r="F226" s="241" t="s">
        <v>3036</v>
      </c>
      <c r="G226" s="239"/>
      <c r="H226" s="242">
        <v>2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83</v>
      </c>
      <c r="AV226" s="13" t="s">
        <v>83</v>
      </c>
      <c r="AW226" s="13" t="s">
        <v>35</v>
      </c>
      <c r="AX226" s="13" t="s">
        <v>81</v>
      </c>
      <c r="AY226" s="248" t="s">
        <v>151</v>
      </c>
    </row>
    <row r="227" s="2" customFormat="1" ht="21.75" customHeight="1">
      <c r="A227" s="41"/>
      <c r="B227" s="42"/>
      <c r="C227" s="221" t="s">
        <v>333</v>
      </c>
      <c r="D227" s="221" t="s">
        <v>154</v>
      </c>
      <c r="E227" s="222" t="s">
        <v>266</v>
      </c>
      <c r="F227" s="223" t="s">
        <v>267</v>
      </c>
      <c r="G227" s="224" t="s">
        <v>157</v>
      </c>
      <c r="H227" s="225">
        <v>6</v>
      </c>
      <c r="I227" s="226"/>
      <c r="J227" s="227">
        <f>ROUND(I227*H227,2)</f>
        <v>0</v>
      </c>
      <c r="K227" s="223" t="s">
        <v>158</v>
      </c>
      <c r="L227" s="47"/>
      <c r="M227" s="228" t="s">
        <v>21</v>
      </c>
      <c r="N227" s="229" t="s">
        <v>44</v>
      </c>
      <c r="O227" s="87"/>
      <c r="P227" s="230">
        <f>O227*H227</f>
        <v>0</v>
      </c>
      <c r="Q227" s="230">
        <v>1.0000000000000001E-05</v>
      </c>
      <c r="R227" s="230">
        <f>Q227*H227</f>
        <v>6.0000000000000008E-05</v>
      </c>
      <c r="S227" s="230">
        <v>0</v>
      </c>
      <c r="T227" s="23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32" t="s">
        <v>159</v>
      </c>
      <c r="AT227" s="232" t="s">
        <v>154</v>
      </c>
      <c r="AU227" s="232" t="s">
        <v>83</v>
      </c>
      <c r="AY227" s="19" t="s">
        <v>151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9" t="s">
        <v>81</v>
      </c>
      <c r="BK227" s="233">
        <f>ROUND(I227*H227,2)</f>
        <v>0</v>
      </c>
      <c r="BL227" s="19" t="s">
        <v>159</v>
      </c>
      <c r="BM227" s="232" t="s">
        <v>3037</v>
      </c>
    </row>
    <row r="228" s="2" customFormat="1">
      <c r="A228" s="41"/>
      <c r="B228" s="42"/>
      <c r="C228" s="43"/>
      <c r="D228" s="234" t="s">
        <v>161</v>
      </c>
      <c r="E228" s="43"/>
      <c r="F228" s="235" t="s">
        <v>269</v>
      </c>
      <c r="G228" s="43"/>
      <c r="H228" s="43"/>
      <c r="I228" s="139"/>
      <c r="J228" s="43"/>
      <c r="K228" s="43"/>
      <c r="L228" s="47"/>
      <c r="M228" s="236"/>
      <c r="N228" s="237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161</v>
      </c>
      <c r="AU228" s="19" t="s">
        <v>83</v>
      </c>
    </row>
    <row r="229" s="13" customFormat="1">
      <c r="A229" s="13"/>
      <c r="B229" s="238"/>
      <c r="C229" s="239"/>
      <c r="D229" s="234" t="s">
        <v>163</v>
      </c>
      <c r="E229" s="240" t="s">
        <v>21</v>
      </c>
      <c r="F229" s="241" t="s">
        <v>3038</v>
      </c>
      <c r="G229" s="239"/>
      <c r="H229" s="242">
        <v>6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163</v>
      </c>
      <c r="AU229" s="248" t="s">
        <v>83</v>
      </c>
      <c r="AV229" s="13" t="s">
        <v>83</v>
      </c>
      <c r="AW229" s="13" t="s">
        <v>35</v>
      </c>
      <c r="AX229" s="13" t="s">
        <v>81</v>
      </c>
      <c r="AY229" s="248" t="s">
        <v>151</v>
      </c>
    </row>
    <row r="230" s="2" customFormat="1" ht="21.75" customHeight="1">
      <c r="A230" s="41"/>
      <c r="B230" s="42"/>
      <c r="C230" s="221" t="s">
        <v>341</v>
      </c>
      <c r="D230" s="221" t="s">
        <v>154</v>
      </c>
      <c r="E230" s="222" t="s">
        <v>272</v>
      </c>
      <c r="F230" s="223" t="s">
        <v>273</v>
      </c>
      <c r="G230" s="224" t="s">
        <v>157</v>
      </c>
      <c r="H230" s="225">
        <v>44</v>
      </c>
      <c r="I230" s="226"/>
      <c r="J230" s="227">
        <f>ROUND(I230*H230,2)</f>
        <v>0</v>
      </c>
      <c r="K230" s="223" t="s">
        <v>158</v>
      </c>
      <c r="L230" s="47"/>
      <c r="M230" s="228" t="s">
        <v>21</v>
      </c>
      <c r="N230" s="229" t="s">
        <v>44</v>
      </c>
      <c r="O230" s="8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32" t="s">
        <v>159</v>
      </c>
      <c r="AT230" s="232" t="s">
        <v>154</v>
      </c>
      <c r="AU230" s="232" t="s">
        <v>83</v>
      </c>
      <c r="AY230" s="19" t="s">
        <v>151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9" t="s">
        <v>81</v>
      </c>
      <c r="BK230" s="233">
        <f>ROUND(I230*H230,2)</f>
        <v>0</v>
      </c>
      <c r="BL230" s="19" t="s">
        <v>159</v>
      </c>
      <c r="BM230" s="232" t="s">
        <v>3039</v>
      </c>
    </row>
    <row r="231" s="2" customFormat="1">
      <c r="A231" s="41"/>
      <c r="B231" s="42"/>
      <c r="C231" s="43"/>
      <c r="D231" s="234" t="s">
        <v>161</v>
      </c>
      <c r="E231" s="43"/>
      <c r="F231" s="235" t="s">
        <v>275</v>
      </c>
      <c r="G231" s="43"/>
      <c r="H231" s="43"/>
      <c r="I231" s="139"/>
      <c r="J231" s="43"/>
      <c r="K231" s="43"/>
      <c r="L231" s="47"/>
      <c r="M231" s="236"/>
      <c r="N231" s="237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161</v>
      </c>
      <c r="AU231" s="19" t="s">
        <v>83</v>
      </c>
    </row>
    <row r="232" s="13" customFormat="1">
      <c r="A232" s="13"/>
      <c r="B232" s="238"/>
      <c r="C232" s="239"/>
      <c r="D232" s="234" t="s">
        <v>163</v>
      </c>
      <c r="E232" s="240" t="s">
        <v>21</v>
      </c>
      <c r="F232" s="241" t="s">
        <v>3040</v>
      </c>
      <c r="G232" s="239"/>
      <c r="H232" s="242">
        <v>44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163</v>
      </c>
      <c r="AU232" s="248" t="s">
        <v>83</v>
      </c>
      <c r="AV232" s="13" t="s">
        <v>83</v>
      </c>
      <c r="AW232" s="13" t="s">
        <v>35</v>
      </c>
      <c r="AX232" s="13" t="s">
        <v>81</v>
      </c>
      <c r="AY232" s="248" t="s">
        <v>151</v>
      </c>
    </row>
    <row r="233" s="2" customFormat="1" ht="16.5" customHeight="1">
      <c r="A233" s="41"/>
      <c r="B233" s="42"/>
      <c r="C233" s="221" t="s">
        <v>347</v>
      </c>
      <c r="D233" s="221" t="s">
        <v>154</v>
      </c>
      <c r="E233" s="222" t="s">
        <v>3041</v>
      </c>
      <c r="F233" s="223" t="s">
        <v>3042</v>
      </c>
      <c r="G233" s="224" t="s">
        <v>180</v>
      </c>
      <c r="H233" s="225">
        <v>7.5090000000000003</v>
      </c>
      <c r="I233" s="226"/>
      <c r="J233" s="227">
        <f>ROUND(I233*H233,2)</f>
        <v>0</v>
      </c>
      <c r="K233" s="223" t="s">
        <v>158</v>
      </c>
      <c r="L233" s="47"/>
      <c r="M233" s="228" t="s">
        <v>21</v>
      </c>
      <c r="N233" s="229" t="s">
        <v>44</v>
      </c>
      <c r="O233" s="87"/>
      <c r="P233" s="230">
        <f>O233*H233</f>
        <v>0</v>
      </c>
      <c r="Q233" s="230">
        <v>0</v>
      </c>
      <c r="R233" s="230">
        <f>Q233*H233</f>
        <v>0</v>
      </c>
      <c r="S233" s="230">
        <v>0.13100000000000001</v>
      </c>
      <c r="T233" s="231">
        <f>S233*H233</f>
        <v>0.98367900000000008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32" t="s">
        <v>159</v>
      </c>
      <c r="AT233" s="232" t="s">
        <v>154</v>
      </c>
      <c r="AU233" s="232" t="s">
        <v>83</v>
      </c>
      <c r="AY233" s="19" t="s">
        <v>151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9" t="s">
        <v>81</v>
      </c>
      <c r="BK233" s="233">
        <f>ROUND(I233*H233,2)</f>
        <v>0</v>
      </c>
      <c r="BL233" s="19" t="s">
        <v>159</v>
      </c>
      <c r="BM233" s="232" t="s">
        <v>3043</v>
      </c>
    </row>
    <row r="234" s="2" customFormat="1">
      <c r="A234" s="41"/>
      <c r="B234" s="42"/>
      <c r="C234" s="43"/>
      <c r="D234" s="234" t="s">
        <v>161</v>
      </c>
      <c r="E234" s="43"/>
      <c r="F234" s="235" t="s">
        <v>3044</v>
      </c>
      <c r="G234" s="43"/>
      <c r="H234" s="43"/>
      <c r="I234" s="139"/>
      <c r="J234" s="43"/>
      <c r="K234" s="43"/>
      <c r="L234" s="47"/>
      <c r="M234" s="236"/>
      <c r="N234" s="237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161</v>
      </c>
      <c r="AU234" s="19" t="s">
        <v>83</v>
      </c>
    </row>
    <row r="235" s="13" customFormat="1">
      <c r="A235" s="13"/>
      <c r="B235" s="238"/>
      <c r="C235" s="239"/>
      <c r="D235" s="234" t="s">
        <v>163</v>
      </c>
      <c r="E235" s="240" t="s">
        <v>21</v>
      </c>
      <c r="F235" s="241" t="s">
        <v>3045</v>
      </c>
      <c r="G235" s="239"/>
      <c r="H235" s="242">
        <v>7.5090000000000003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163</v>
      </c>
      <c r="AU235" s="248" t="s">
        <v>83</v>
      </c>
      <c r="AV235" s="13" t="s">
        <v>83</v>
      </c>
      <c r="AW235" s="13" t="s">
        <v>35</v>
      </c>
      <c r="AX235" s="13" t="s">
        <v>81</v>
      </c>
      <c r="AY235" s="248" t="s">
        <v>151</v>
      </c>
    </row>
    <row r="236" s="2" customFormat="1" ht="21.75" customHeight="1">
      <c r="A236" s="41"/>
      <c r="B236" s="42"/>
      <c r="C236" s="221" t="s">
        <v>354</v>
      </c>
      <c r="D236" s="221" t="s">
        <v>154</v>
      </c>
      <c r="E236" s="222" t="s">
        <v>1031</v>
      </c>
      <c r="F236" s="223" t="s">
        <v>1032</v>
      </c>
      <c r="G236" s="224" t="s">
        <v>173</v>
      </c>
      <c r="H236" s="225">
        <v>0.02</v>
      </c>
      <c r="I236" s="226"/>
      <c r="J236" s="227">
        <f>ROUND(I236*H236,2)</f>
        <v>0</v>
      </c>
      <c r="K236" s="223" t="s">
        <v>158</v>
      </c>
      <c r="L236" s="47"/>
      <c r="M236" s="228" t="s">
        <v>21</v>
      </c>
      <c r="N236" s="229" t="s">
        <v>44</v>
      </c>
      <c r="O236" s="87"/>
      <c r="P236" s="230">
        <f>O236*H236</f>
        <v>0</v>
      </c>
      <c r="Q236" s="230">
        <v>0</v>
      </c>
      <c r="R236" s="230">
        <f>Q236*H236</f>
        <v>0</v>
      </c>
      <c r="S236" s="230">
        <v>1.8</v>
      </c>
      <c r="T236" s="231">
        <f>S236*H236</f>
        <v>0.036000000000000004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32" t="s">
        <v>159</v>
      </c>
      <c r="AT236" s="232" t="s">
        <v>154</v>
      </c>
      <c r="AU236" s="232" t="s">
        <v>83</v>
      </c>
      <c r="AY236" s="19" t="s">
        <v>151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9" t="s">
        <v>81</v>
      </c>
      <c r="BK236" s="233">
        <f>ROUND(I236*H236,2)</f>
        <v>0</v>
      </c>
      <c r="BL236" s="19" t="s">
        <v>159</v>
      </c>
      <c r="BM236" s="232" t="s">
        <v>3046</v>
      </c>
    </row>
    <row r="237" s="2" customFormat="1">
      <c r="A237" s="41"/>
      <c r="B237" s="42"/>
      <c r="C237" s="43"/>
      <c r="D237" s="234" t="s">
        <v>161</v>
      </c>
      <c r="E237" s="43"/>
      <c r="F237" s="235" t="s">
        <v>1034</v>
      </c>
      <c r="G237" s="43"/>
      <c r="H237" s="43"/>
      <c r="I237" s="139"/>
      <c r="J237" s="43"/>
      <c r="K237" s="43"/>
      <c r="L237" s="47"/>
      <c r="M237" s="236"/>
      <c r="N237" s="237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161</v>
      </c>
      <c r="AU237" s="19" t="s">
        <v>83</v>
      </c>
    </row>
    <row r="238" s="13" customFormat="1">
      <c r="A238" s="13"/>
      <c r="B238" s="238"/>
      <c r="C238" s="239"/>
      <c r="D238" s="234" t="s">
        <v>163</v>
      </c>
      <c r="E238" s="240" t="s">
        <v>21</v>
      </c>
      <c r="F238" s="241" t="s">
        <v>3047</v>
      </c>
      <c r="G238" s="239"/>
      <c r="H238" s="242">
        <v>0.02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163</v>
      </c>
      <c r="AU238" s="248" t="s">
        <v>83</v>
      </c>
      <c r="AV238" s="13" t="s">
        <v>83</v>
      </c>
      <c r="AW238" s="13" t="s">
        <v>35</v>
      </c>
      <c r="AX238" s="13" t="s">
        <v>81</v>
      </c>
      <c r="AY238" s="248" t="s">
        <v>151</v>
      </c>
    </row>
    <row r="239" s="2" customFormat="1" ht="16.5" customHeight="1">
      <c r="A239" s="41"/>
      <c r="B239" s="42"/>
      <c r="C239" s="221" t="s">
        <v>360</v>
      </c>
      <c r="D239" s="221" t="s">
        <v>154</v>
      </c>
      <c r="E239" s="222" t="s">
        <v>3048</v>
      </c>
      <c r="F239" s="223" t="s">
        <v>3049</v>
      </c>
      <c r="G239" s="224" t="s">
        <v>173</v>
      </c>
      <c r="H239" s="225">
        <v>0.184</v>
      </c>
      <c r="I239" s="226"/>
      <c r="J239" s="227">
        <f>ROUND(I239*H239,2)</f>
        <v>0</v>
      </c>
      <c r="K239" s="223" t="s">
        <v>158</v>
      </c>
      <c r="L239" s="47"/>
      <c r="M239" s="228" t="s">
        <v>21</v>
      </c>
      <c r="N239" s="229" t="s">
        <v>44</v>
      </c>
      <c r="O239" s="87"/>
      <c r="P239" s="230">
        <f>O239*H239</f>
        <v>0</v>
      </c>
      <c r="Q239" s="230">
        <v>0</v>
      </c>
      <c r="R239" s="230">
        <f>Q239*H239</f>
        <v>0</v>
      </c>
      <c r="S239" s="230">
        <v>2.2000000000000002</v>
      </c>
      <c r="T239" s="231">
        <f>S239*H239</f>
        <v>0.40480000000000005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32" t="s">
        <v>159</v>
      </c>
      <c r="AT239" s="232" t="s">
        <v>154</v>
      </c>
      <c r="AU239" s="232" t="s">
        <v>83</v>
      </c>
      <c r="AY239" s="19" t="s">
        <v>151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9" t="s">
        <v>81</v>
      </c>
      <c r="BK239" s="233">
        <f>ROUND(I239*H239,2)</f>
        <v>0</v>
      </c>
      <c r="BL239" s="19" t="s">
        <v>159</v>
      </c>
      <c r="BM239" s="232" t="s">
        <v>3050</v>
      </c>
    </row>
    <row r="240" s="2" customFormat="1">
      <c r="A240" s="41"/>
      <c r="B240" s="42"/>
      <c r="C240" s="43"/>
      <c r="D240" s="234" t="s">
        <v>161</v>
      </c>
      <c r="E240" s="43"/>
      <c r="F240" s="235" t="s">
        <v>3051</v>
      </c>
      <c r="G240" s="43"/>
      <c r="H240" s="43"/>
      <c r="I240" s="139"/>
      <c r="J240" s="43"/>
      <c r="K240" s="43"/>
      <c r="L240" s="47"/>
      <c r="M240" s="236"/>
      <c r="N240" s="237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161</v>
      </c>
      <c r="AU240" s="19" t="s">
        <v>83</v>
      </c>
    </row>
    <row r="241" s="13" customFormat="1">
      <c r="A241" s="13"/>
      <c r="B241" s="238"/>
      <c r="C241" s="239"/>
      <c r="D241" s="234" t="s">
        <v>163</v>
      </c>
      <c r="E241" s="240" t="s">
        <v>21</v>
      </c>
      <c r="F241" s="241" t="s">
        <v>3052</v>
      </c>
      <c r="G241" s="239"/>
      <c r="H241" s="242">
        <v>0.184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163</v>
      </c>
      <c r="AU241" s="248" t="s">
        <v>83</v>
      </c>
      <c r="AV241" s="13" t="s">
        <v>83</v>
      </c>
      <c r="AW241" s="13" t="s">
        <v>35</v>
      </c>
      <c r="AX241" s="13" t="s">
        <v>81</v>
      </c>
      <c r="AY241" s="248" t="s">
        <v>151</v>
      </c>
    </row>
    <row r="242" s="2" customFormat="1" ht="16.5" customHeight="1">
      <c r="A242" s="41"/>
      <c r="B242" s="42"/>
      <c r="C242" s="221" t="s">
        <v>365</v>
      </c>
      <c r="D242" s="221" t="s">
        <v>154</v>
      </c>
      <c r="E242" s="222" t="s">
        <v>3053</v>
      </c>
      <c r="F242" s="223" t="s">
        <v>3054</v>
      </c>
      <c r="G242" s="224" t="s">
        <v>180</v>
      </c>
      <c r="H242" s="225">
        <v>1.0189999999999999</v>
      </c>
      <c r="I242" s="226"/>
      <c r="J242" s="227">
        <f>ROUND(I242*H242,2)</f>
        <v>0</v>
      </c>
      <c r="K242" s="223" t="s">
        <v>158</v>
      </c>
      <c r="L242" s="47"/>
      <c r="M242" s="228" t="s">
        <v>21</v>
      </c>
      <c r="N242" s="229" t="s">
        <v>44</v>
      </c>
      <c r="O242" s="87"/>
      <c r="P242" s="230">
        <f>O242*H242</f>
        <v>0</v>
      </c>
      <c r="Q242" s="230">
        <v>0</v>
      </c>
      <c r="R242" s="230">
        <f>Q242*H242</f>
        <v>0</v>
      </c>
      <c r="S242" s="230">
        <v>0.055</v>
      </c>
      <c r="T242" s="231">
        <f>S242*H242</f>
        <v>0.056044999999999998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32" t="s">
        <v>159</v>
      </c>
      <c r="AT242" s="232" t="s">
        <v>154</v>
      </c>
      <c r="AU242" s="232" t="s">
        <v>83</v>
      </c>
      <c r="AY242" s="19" t="s">
        <v>151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9" t="s">
        <v>81</v>
      </c>
      <c r="BK242" s="233">
        <f>ROUND(I242*H242,2)</f>
        <v>0</v>
      </c>
      <c r="BL242" s="19" t="s">
        <v>159</v>
      </c>
      <c r="BM242" s="232" t="s">
        <v>3055</v>
      </c>
    </row>
    <row r="243" s="2" customFormat="1">
      <c r="A243" s="41"/>
      <c r="B243" s="42"/>
      <c r="C243" s="43"/>
      <c r="D243" s="234" t="s">
        <v>161</v>
      </c>
      <c r="E243" s="43"/>
      <c r="F243" s="235" t="s">
        <v>3056</v>
      </c>
      <c r="G243" s="43"/>
      <c r="H243" s="43"/>
      <c r="I243" s="139"/>
      <c r="J243" s="43"/>
      <c r="K243" s="43"/>
      <c r="L243" s="47"/>
      <c r="M243" s="236"/>
      <c r="N243" s="237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161</v>
      </c>
      <c r="AU243" s="19" t="s">
        <v>83</v>
      </c>
    </row>
    <row r="244" s="13" customFormat="1">
      <c r="A244" s="13"/>
      <c r="B244" s="238"/>
      <c r="C244" s="239"/>
      <c r="D244" s="234" t="s">
        <v>163</v>
      </c>
      <c r="E244" s="240" t="s">
        <v>21</v>
      </c>
      <c r="F244" s="241" t="s">
        <v>3057</v>
      </c>
      <c r="G244" s="239"/>
      <c r="H244" s="242">
        <v>1.0189999999999999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163</v>
      </c>
      <c r="AU244" s="248" t="s">
        <v>83</v>
      </c>
      <c r="AV244" s="13" t="s">
        <v>83</v>
      </c>
      <c r="AW244" s="13" t="s">
        <v>35</v>
      </c>
      <c r="AX244" s="13" t="s">
        <v>81</v>
      </c>
      <c r="AY244" s="248" t="s">
        <v>151</v>
      </c>
    </row>
    <row r="245" s="2" customFormat="1" ht="16.5" customHeight="1">
      <c r="A245" s="41"/>
      <c r="B245" s="42"/>
      <c r="C245" s="221" t="s">
        <v>372</v>
      </c>
      <c r="D245" s="221" t="s">
        <v>154</v>
      </c>
      <c r="E245" s="222" t="s">
        <v>1036</v>
      </c>
      <c r="F245" s="223" t="s">
        <v>1037</v>
      </c>
      <c r="G245" s="224" t="s">
        <v>180</v>
      </c>
      <c r="H245" s="225">
        <v>2.0670000000000002</v>
      </c>
      <c r="I245" s="226"/>
      <c r="J245" s="227">
        <f>ROUND(I245*H245,2)</f>
        <v>0</v>
      </c>
      <c r="K245" s="223" t="s">
        <v>21</v>
      </c>
      <c r="L245" s="47"/>
      <c r="M245" s="228" t="s">
        <v>21</v>
      </c>
      <c r="N245" s="229" t="s">
        <v>44</v>
      </c>
      <c r="O245" s="87"/>
      <c r="P245" s="230">
        <f>O245*H245</f>
        <v>0</v>
      </c>
      <c r="Q245" s="230">
        <v>0</v>
      </c>
      <c r="R245" s="230">
        <f>Q245*H245</f>
        <v>0</v>
      </c>
      <c r="S245" s="230">
        <v>0.017999999999999999</v>
      </c>
      <c r="T245" s="231">
        <f>S245*H245</f>
        <v>0.037206000000000003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32" t="s">
        <v>159</v>
      </c>
      <c r="AT245" s="232" t="s">
        <v>154</v>
      </c>
      <c r="AU245" s="232" t="s">
        <v>83</v>
      </c>
      <c r="AY245" s="19" t="s">
        <v>151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9" t="s">
        <v>81</v>
      </c>
      <c r="BK245" s="233">
        <f>ROUND(I245*H245,2)</f>
        <v>0</v>
      </c>
      <c r="BL245" s="19" t="s">
        <v>159</v>
      </c>
      <c r="BM245" s="232" t="s">
        <v>3058</v>
      </c>
    </row>
    <row r="246" s="2" customFormat="1">
      <c r="A246" s="41"/>
      <c r="B246" s="42"/>
      <c r="C246" s="43"/>
      <c r="D246" s="234" t="s">
        <v>161</v>
      </c>
      <c r="E246" s="43"/>
      <c r="F246" s="235" t="s">
        <v>1039</v>
      </c>
      <c r="G246" s="43"/>
      <c r="H246" s="43"/>
      <c r="I246" s="139"/>
      <c r="J246" s="43"/>
      <c r="K246" s="43"/>
      <c r="L246" s="47"/>
      <c r="M246" s="236"/>
      <c r="N246" s="237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161</v>
      </c>
      <c r="AU246" s="19" t="s">
        <v>83</v>
      </c>
    </row>
    <row r="247" s="13" customFormat="1">
      <c r="A247" s="13"/>
      <c r="B247" s="238"/>
      <c r="C247" s="239"/>
      <c r="D247" s="234" t="s">
        <v>163</v>
      </c>
      <c r="E247" s="240" t="s">
        <v>21</v>
      </c>
      <c r="F247" s="241" t="s">
        <v>2977</v>
      </c>
      <c r="G247" s="239"/>
      <c r="H247" s="242">
        <v>1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163</v>
      </c>
      <c r="AU247" s="248" t="s">
        <v>83</v>
      </c>
      <c r="AV247" s="13" t="s">
        <v>83</v>
      </c>
      <c r="AW247" s="13" t="s">
        <v>35</v>
      </c>
      <c r="AX247" s="13" t="s">
        <v>73</v>
      </c>
      <c r="AY247" s="248" t="s">
        <v>151</v>
      </c>
    </row>
    <row r="248" s="13" customFormat="1">
      <c r="A248" s="13"/>
      <c r="B248" s="238"/>
      <c r="C248" s="239"/>
      <c r="D248" s="234" t="s">
        <v>163</v>
      </c>
      <c r="E248" s="240" t="s">
        <v>21</v>
      </c>
      <c r="F248" s="241" t="s">
        <v>2978</v>
      </c>
      <c r="G248" s="239"/>
      <c r="H248" s="242">
        <v>1.067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163</v>
      </c>
      <c r="AU248" s="248" t="s">
        <v>83</v>
      </c>
      <c r="AV248" s="13" t="s">
        <v>83</v>
      </c>
      <c r="AW248" s="13" t="s">
        <v>35</v>
      </c>
      <c r="AX248" s="13" t="s">
        <v>73</v>
      </c>
      <c r="AY248" s="248" t="s">
        <v>151</v>
      </c>
    </row>
    <row r="249" s="14" customFormat="1">
      <c r="A249" s="14"/>
      <c r="B249" s="249"/>
      <c r="C249" s="250"/>
      <c r="D249" s="234" t="s">
        <v>163</v>
      </c>
      <c r="E249" s="251" t="s">
        <v>21</v>
      </c>
      <c r="F249" s="252" t="s">
        <v>177</v>
      </c>
      <c r="G249" s="250"/>
      <c r="H249" s="253">
        <v>2.0670000000000002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9" t="s">
        <v>163</v>
      </c>
      <c r="AU249" s="259" t="s">
        <v>83</v>
      </c>
      <c r="AV249" s="14" t="s">
        <v>159</v>
      </c>
      <c r="AW249" s="14" t="s">
        <v>35</v>
      </c>
      <c r="AX249" s="14" t="s">
        <v>81</v>
      </c>
      <c r="AY249" s="259" t="s">
        <v>151</v>
      </c>
    </row>
    <row r="250" s="2" customFormat="1" ht="21.75" customHeight="1">
      <c r="A250" s="41"/>
      <c r="B250" s="42"/>
      <c r="C250" s="221" t="s">
        <v>377</v>
      </c>
      <c r="D250" s="221" t="s">
        <v>154</v>
      </c>
      <c r="E250" s="222" t="s">
        <v>3059</v>
      </c>
      <c r="F250" s="223" t="s">
        <v>3060</v>
      </c>
      <c r="G250" s="224" t="s">
        <v>180</v>
      </c>
      <c r="H250" s="225">
        <v>0.48599999999999999</v>
      </c>
      <c r="I250" s="226"/>
      <c r="J250" s="227">
        <f>ROUND(I250*H250,2)</f>
        <v>0</v>
      </c>
      <c r="K250" s="223" t="s">
        <v>158</v>
      </c>
      <c r="L250" s="47"/>
      <c r="M250" s="228" t="s">
        <v>21</v>
      </c>
      <c r="N250" s="229" t="s">
        <v>44</v>
      </c>
      <c r="O250" s="87"/>
      <c r="P250" s="230">
        <f>O250*H250</f>
        <v>0</v>
      </c>
      <c r="Q250" s="230">
        <v>0</v>
      </c>
      <c r="R250" s="230">
        <f>Q250*H250</f>
        <v>0</v>
      </c>
      <c r="S250" s="230">
        <v>0.183</v>
      </c>
      <c r="T250" s="231">
        <f>S250*H250</f>
        <v>0.088937999999999989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32" t="s">
        <v>159</v>
      </c>
      <c r="AT250" s="232" t="s">
        <v>154</v>
      </c>
      <c r="AU250" s="232" t="s">
        <v>83</v>
      </c>
      <c r="AY250" s="19" t="s">
        <v>151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9" t="s">
        <v>81</v>
      </c>
      <c r="BK250" s="233">
        <f>ROUND(I250*H250,2)</f>
        <v>0</v>
      </c>
      <c r="BL250" s="19" t="s">
        <v>159</v>
      </c>
      <c r="BM250" s="232" t="s">
        <v>3061</v>
      </c>
    </row>
    <row r="251" s="2" customFormat="1">
      <c r="A251" s="41"/>
      <c r="B251" s="42"/>
      <c r="C251" s="43"/>
      <c r="D251" s="234" t="s">
        <v>161</v>
      </c>
      <c r="E251" s="43"/>
      <c r="F251" s="235" t="s">
        <v>3062</v>
      </c>
      <c r="G251" s="43"/>
      <c r="H251" s="43"/>
      <c r="I251" s="139"/>
      <c r="J251" s="43"/>
      <c r="K251" s="43"/>
      <c r="L251" s="47"/>
      <c r="M251" s="236"/>
      <c r="N251" s="237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161</v>
      </c>
      <c r="AU251" s="19" t="s">
        <v>83</v>
      </c>
    </row>
    <row r="252" s="13" customFormat="1">
      <c r="A252" s="13"/>
      <c r="B252" s="238"/>
      <c r="C252" s="239"/>
      <c r="D252" s="234" t="s">
        <v>163</v>
      </c>
      <c r="E252" s="240" t="s">
        <v>21</v>
      </c>
      <c r="F252" s="241" t="s">
        <v>3063</v>
      </c>
      <c r="G252" s="239"/>
      <c r="H252" s="242">
        <v>0.48599999999999999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163</v>
      </c>
      <c r="AU252" s="248" t="s">
        <v>83</v>
      </c>
      <c r="AV252" s="13" t="s">
        <v>83</v>
      </c>
      <c r="AW252" s="13" t="s">
        <v>35</v>
      </c>
      <c r="AX252" s="13" t="s">
        <v>81</v>
      </c>
      <c r="AY252" s="248" t="s">
        <v>151</v>
      </c>
    </row>
    <row r="253" s="2" customFormat="1" ht="16.5" customHeight="1">
      <c r="A253" s="41"/>
      <c r="B253" s="42"/>
      <c r="C253" s="221" t="s">
        <v>383</v>
      </c>
      <c r="D253" s="221" t="s">
        <v>154</v>
      </c>
      <c r="E253" s="222" t="s">
        <v>3064</v>
      </c>
      <c r="F253" s="223" t="s">
        <v>3065</v>
      </c>
      <c r="G253" s="224" t="s">
        <v>180</v>
      </c>
      <c r="H253" s="225">
        <v>1.6000000000000001</v>
      </c>
      <c r="I253" s="226"/>
      <c r="J253" s="227">
        <f>ROUND(I253*H253,2)</f>
        <v>0</v>
      </c>
      <c r="K253" s="223" t="s">
        <v>158</v>
      </c>
      <c r="L253" s="47"/>
      <c r="M253" s="228" t="s">
        <v>21</v>
      </c>
      <c r="N253" s="229" t="s">
        <v>44</v>
      </c>
      <c r="O253" s="87"/>
      <c r="P253" s="230">
        <f>O253*H253</f>
        <v>0</v>
      </c>
      <c r="Q253" s="230">
        <v>0</v>
      </c>
      <c r="R253" s="230">
        <f>Q253*H253</f>
        <v>0</v>
      </c>
      <c r="S253" s="230">
        <v>0.075999999999999998</v>
      </c>
      <c r="T253" s="231">
        <f>S253*H253</f>
        <v>0.1216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32" t="s">
        <v>159</v>
      </c>
      <c r="AT253" s="232" t="s">
        <v>154</v>
      </c>
      <c r="AU253" s="232" t="s">
        <v>83</v>
      </c>
      <c r="AY253" s="19" t="s">
        <v>151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9" t="s">
        <v>81</v>
      </c>
      <c r="BK253" s="233">
        <f>ROUND(I253*H253,2)</f>
        <v>0</v>
      </c>
      <c r="BL253" s="19" t="s">
        <v>159</v>
      </c>
      <c r="BM253" s="232" t="s">
        <v>3066</v>
      </c>
    </row>
    <row r="254" s="2" customFormat="1">
      <c r="A254" s="41"/>
      <c r="B254" s="42"/>
      <c r="C254" s="43"/>
      <c r="D254" s="234" t="s">
        <v>161</v>
      </c>
      <c r="E254" s="43"/>
      <c r="F254" s="235" t="s">
        <v>3067</v>
      </c>
      <c r="G254" s="43"/>
      <c r="H254" s="43"/>
      <c r="I254" s="139"/>
      <c r="J254" s="43"/>
      <c r="K254" s="43"/>
      <c r="L254" s="47"/>
      <c r="M254" s="236"/>
      <c r="N254" s="237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161</v>
      </c>
      <c r="AU254" s="19" t="s">
        <v>83</v>
      </c>
    </row>
    <row r="255" s="13" customFormat="1">
      <c r="A255" s="13"/>
      <c r="B255" s="238"/>
      <c r="C255" s="239"/>
      <c r="D255" s="234" t="s">
        <v>163</v>
      </c>
      <c r="E255" s="240" t="s">
        <v>21</v>
      </c>
      <c r="F255" s="241" t="s">
        <v>3068</v>
      </c>
      <c r="G255" s="239"/>
      <c r="H255" s="242">
        <v>1.6000000000000001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163</v>
      </c>
      <c r="AU255" s="248" t="s">
        <v>83</v>
      </c>
      <c r="AV255" s="13" t="s">
        <v>83</v>
      </c>
      <c r="AW255" s="13" t="s">
        <v>35</v>
      </c>
      <c r="AX255" s="13" t="s">
        <v>81</v>
      </c>
      <c r="AY255" s="248" t="s">
        <v>151</v>
      </c>
    </row>
    <row r="256" s="2" customFormat="1" ht="16.5" customHeight="1">
      <c r="A256" s="41"/>
      <c r="B256" s="42"/>
      <c r="C256" s="221" t="s">
        <v>393</v>
      </c>
      <c r="D256" s="221" t="s">
        <v>154</v>
      </c>
      <c r="E256" s="222" t="s">
        <v>784</v>
      </c>
      <c r="F256" s="223" t="s">
        <v>785</v>
      </c>
      <c r="G256" s="224" t="s">
        <v>180</v>
      </c>
      <c r="H256" s="225">
        <v>2.0670000000000002</v>
      </c>
      <c r="I256" s="226"/>
      <c r="J256" s="227">
        <f>ROUND(I256*H256,2)</f>
        <v>0</v>
      </c>
      <c r="K256" s="223" t="s">
        <v>21</v>
      </c>
      <c r="L256" s="47"/>
      <c r="M256" s="228" t="s">
        <v>21</v>
      </c>
      <c r="N256" s="229" t="s">
        <v>44</v>
      </c>
      <c r="O256" s="8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32" t="s">
        <v>159</v>
      </c>
      <c r="AT256" s="232" t="s">
        <v>154</v>
      </c>
      <c r="AU256" s="232" t="s">
        <v>83</v>
      </c>
      <c r="AY256" s="19" t="s">
        <v>151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9" t="s">
        <v>81</v>
      </c>
      <c r="BK256" s="233">
        <f>ROUND(I256*H256,2)</f>
        <v>0</v>
      </c>
      <c r="BL256" s="19" t="s">
        <v>159</v>
      </c>
      <c r="BM256" s="232" t="s">
        <v>3069</v>
      </c>
    </row>
    <row r="257" s="2" customFormat="1">
      <c r="A257" s="41"/>
      <c r="B257" s="42"/>
      <c r="C257" s="43"/>
      <c r="D257" s="234" t="s">
        <v>161</v>
      </c>
      <c r="E257" s="43"/>
      <c r="F257" s="235" t="s">
        <v>787</v>
      </c>
      <c r="G257" s="43"/>
      <c r="H257" s="43"/>
      <c r="I257" s="139"/>
      <c r="J257" s="43"/>
      <c r="K257" s="43"/>
      <c r="L257" s="47"/>
      <c r="M257" s="236"/>
      <c r="N257" s="237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161</v>
      </c>
      <c r="AU257" s="19" t="s">
        <v>83</v>
      </c>
    </row>
    <row r="258" s="13" customFormat="1">
      <c r="A258" s="13"/>
      <c r="B258" s="238"/>
      <c r="C258" s="239"/>
      <c r="D258" s="234" t="s">
        <v>163</v>
      </c>
      <c r="E258" s="240" t="s">
        <v>21</v>
      </c>
      <c r="F258" s="241" t="s">
        <v>2977</v>
      </c>
      <c r="G258" s="239"/>
      <c r="H258" s="242">
        <v>1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163</v>
      </c>
      <c r="AU258" s="248" t="s">
        <v>83</v>
      </c>
      <c r="AV258" s="13" t="s">
        <v>83</v>
      </c>
      <c r="AW258" s="13" t="s">
        <v>35</v>
      </c>
      <c r="AX258" s="13" t="s">
        <v>73</v>
      </c>
      <c r="AY258" s="248" t="s">
        <v>151</v>
      </c>
    </row>
    <row r="259" s="13" customFormat="1">
      <c r="A259" s="13"/>
      <c r="B259" s="238"/>
      <c r="C259" s="239"/>
      <c r="D259" s="234" t="s">
        <v>163</v>
      </c>
      <c r="E259" s="240" t="s">
        <v>21</v>
      </c>
      <c r="F259" s="241" t="s">
        <v>2978</v>
      </c>
      <c r="G259" s="239"/>
      <c r="H259" s="242">
        <v>1.067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163</v>
      </c>
      <c r="AU259" s="248" t="s">
        <v>83</v>
      </c>
      <c r="AV259" s="13" t="s">
        <v>83</v>
      </c>
      <c r="AW259" s="13" t="s">
        <v>35</v>
      </c>
      <c r="AX259" s="13" t="s">
        <v>73</v>
      </c>
      <c r="AY259" s="248" t="s">
        <v>151</v>
      </c>
    </row>
    <row r="260" s="14" customFormat="1">
      <c r="A260" s="14"/>
      <c r="B260" s="249"/>
      <c r="C260" s="250"/>
      <c r="D260" s="234" t="s">
        <v>163</v>
      </c>
      <c r="E260" s="251" t="s">
        <v>21</v>
      </c>
      <c r="F260" s="252" t="s">
        <v>177</v>
      </c>
      <c r="G260" s="250"/>
      <c r="H260" s="253">
        <v>2.0670000000000002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163</v>
      </c>
      <c r="AU260" s="259" t="s">
        <v>83</v>
      </c>
      <c r="AV260" s="14" t="s">
        <v>159</v>
      </c>
      <c r="AW260" s="14" t="s">
        <v>35</v>
      </c>
      <c r="AX260" s="14" t="s">
        <v>81</v>
      </c>
      <c r="AY260" s="259" t="s">
        <v>151</v>
      </c>
    </row>
    <row r="261" s="2" customFormat="1" ht="16.5" customHeight="1">
      <c r="A261" s="41"/>
      <c r="B261" s="42"/>
      <c r="C261" s="221" t="s">
        <v>399</v>
      </c>
      <c r="D261" s="221" t="s">
        <v>154</v>
      </c>
      <c r="E261" s="222" t="s">
        <v>3070</v>
      </c>
      <c r="F261" s="223" t="s">
        <v>3071</v>
      </c>
      <c r="G261" s="224" t="s">
        <v>297</v>
      </c>
      <c r="H261" s="225">
        <v>7.7999999999999998</v>
      </c>
      <c r="I261" s="226"/>
      <c r="J261" s="227">
        <f>ROUND(I261*H261,2)</f>
        <v>0</v>
      </c>
      <c r="K261" s="223" t="s">
        <v>21</v>
      </c>
      <c r="L261" s="47"/>
      <c r="M261" s="228" t="s">
        <v>21</v>
      </c>
      <c r="N261" s="229" t="s">
        <v>44</v>
      </c>
      <c r="O261" s="87"/>
      <c r="P261" s="230">
        <f>O261*H261</f>
        <v>0</v>
      </c>
      <c r="Q261" s="230">
        <v>0</v>
      </c>
      <c r="R261" s="230">
        <f>Q261*H261</f>
        <v>0</v>
      </c>
      <c r="S261" s="230">
        <v>0.0039399999999999999</v>
      </c>
      <c r="T261" s="231">
        <f>S261*H261</f>
        <v>0.030731999999999999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32" t="s">
        <v>159</v>
      </c>
      <c r="AT261" s="232" t="s">
        <v>154</v>
      </c>
      <c r="AU261" s="232" t="s">
        <v>83</v>
      </c>
      <c r="AY261" s="19" t="s">
        <v>151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9" t="s">
        <v>81</v>
      </c>
      <c r="BK261" s="233">
        <f>ROUND(I261*H261,2)</f>
        <v>0</v>
      </c>
      <c r="BL261" s="19" t="s">
        <v>159</v>
      </c>
      <c r="BM261" s="232" t="s">
        <v>3072</v>
      </c>
    </row>
    <row r="262" s="2" customFormat="1">
      <c r="A262" s="41"/>
      <c r="B262" s="42"/>
      <c r="C262" s="43"/>
      <c r="D262" s="234" t="s">
        <v>161</v>
      </c>
      <c r="E262" s="43"/>
      <c r="F262" s="235" t="s">
        <v>3073</v>
      </c>
      <c r="G262" s="43"/>
      <c r="H262" s="43"/>
      <c r="I262" s="139"/>
      <c r="J262" s="43"/>
      <c r="K262" s="43"/>
      <c r="L262" s="47"/>
      <c r="M262" s="236"/>
      <c r="N262" s="237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161</v>
      </c>
      <c r="AU262" s="19" t="s">
        <v>83</v>
      </c>
    </row>
    <row r="263" s="13" customFormat="1">
      <c r="A263" s="13"/>
      <c r="B263" s="238"/>
      <c r="C263" s="239"/>
      <c r="D263" s="234" t="s">
        <v>163</v>
      </c>
      <c r="E263" s="240" t="s">
        <v>21</v>
      </c>
      <c r="F263" s="241" t="s">
        <v>3074</v>
      </c>
      <c r="G263" s="239"/>
      <c r="H263" s="242">
        <v>7.7999999999999998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163</v>
      </c>
      <c r="AU263" s="248" t="s">
        <v>83</v>
      </c>
      <c r="AV263" s="13" t="s">
        <v>83</v>
      </c>
      <c r="AW263" s="13" t="s">
        <v>35</v>
      </c>
      <c r="AX263" s="13" t="s">
        <v>81</v>
      </c>
      <c r="AY263" s="248" t="s">
        <v>151</v>
      </c>
    </row>
    <row r="264" s="2" customFormat="1" ht="16.5" customHeight="1">
      <c r="A264" s="41"/>
      <c r="B264" s="42"/>
      <c r="C264" s="221" t="s">
        <v>406</v>
      </c>
      <c r="D264" s="221" t="s">
        <v>154</v>
      </c>
      <c r="E264" s="222" t="s">
        <v>3075</v>
      </c>
      <c r="F264" s="223" t="s">
        <v>3076</v>
      </c>
      <c r="G264" s="224" t="s">
        <v>297</v>
      </c>
      <c r="H264" s="225">
        <v>4.5</v>
      </c>
      <c r="I264" s="226"/>
      <c r="J264" s="227">
        <f>ROUND(I264*H264,2)</f>
        <v>0</v>
      </c>
      <c r="K264" s="223" t="s">
        <v>21</v>
      </c>
      <c r="L264" s="47"/>
      <c r="M264" s="228" t="s">
        <v>21</v>
      </c>
      <c r="N264" s="229" t="s">
        <v>44</v>
      </c>
      <c r="O264" s="87"/>
      <c r="P264" s="230">
        <f>O264*H264</f>
        <v>0</v>
      </c>
      <c r="Q264" s="230">
        <v>0</v>
      </c>
      <c r="R264" s="230">
        <f>Q264*H264</f>
        <v>0</v>
      </c>
      <c r="S264" s="230">
        <v>0.108</v>
      </c>
      <c r="T264" s="231">
        <f>S264*H264</f>
        <v>0.48599999999999999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32" t="s">
        <v>159</v>
      </c>
      <c r="AT264" s="232" t="s">
        <v>154</v>
      </c>
      <c r="AU264" s="232" t="s">
        <v>83</v>
      </c>
      <c r="AY264" s="19" t="s">
        <v>151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9" t="s">
        <v>81</v>
      </c>
      <c r="BK264" s="233">
        <f>ROUND(I264*H264,2)</f>
        <v>0</v>
      </c>
      <c r="BL264" s="19" t="s">
        <v>159</v>
      </c>
      <c r="BM264" s="232" t="s">
        <v>3077</v>
      </c>
    </row>
    <row r="265" s="2" customFormat="1">
      <c r="A265" s="41"/>
      <c r="B265" s="42"/>
      <c r="C265" s="43"/>
      <c r="D265" s="234" t="s">
        <v>161</v>
      </c>
      <c r="E265" s="43"/>
      <c r="F265" s="235" t="s">
        <v>3078</v>
      </c>
      <c r="G265" s="43"/>
      <c r="H265" s="43"/>
      <c r="I265" s="139"/>
      <c r="J265" s="43"/>
      <c r="K265" s="43"/>
      <c r="L265" s="47"/>
      <c r="M265" s="236"/>
      <c r="N265" s="237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161</v>
      </c>
      <c r="AU265" s="19" t="s">
        <v>83</v>
      </c>
    </row>
    <row r="266" s="13" customFormat="1">
      <c r="A266" s="13"/>
      <c r="B266" s="238"/>
      <c r="C266" s="239"/>
      <c r="D266" s="234" t="s">
        <v>163</v>
      </c>
      <c r="E266" s="240" t="s">
        <v>21</v>
      </c>
      <c r="F266" s="241" t="s">
        <v>3079</v>
      </c>
      <c r="G266" s="239"/>
      <c r="H266" s="242">
        <v>4.5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163</v>
      </c>
      <c r="AU266" s="248" t="s">
        <v>83</v>
      </c>
      <c r="AV266" s="13" t="s">
        <v>83</v>
      </c>
      <c r="AW266" s="13" t="s">
        <v>35</v>
      </c>
      <c r="AX266" s="13" t="s">
        <v>81</v>
      </c>
      <c r="AY266" s="248" t="s">
        <v>151</v>
      </c>
    </row>
    <row r="267" s="2" customFormat="1" ht="21.75" customHeight="1">
      <c r="A267" s="41"/>
      <c r="B267" s="42"/>
      <c r="C267" s="221" t="s">
        <v>412</v>
      </c>
      <c r="D267" s="221" t="s">
        <v>154</v>
      </c>
      <c r="E267" s="222" t="s">
        <v>3080</v>
      </c>
      <c r="F267" s="223" t="s">
        <v>3081</v>
      </c>
      <c r="G267" s="224" t="s">
        <v>180</v>
      </c>
      <c r="H267" s="225">
        <v>3</v>
      </c>
      <c r="I267" s="226"/>
      <c r="J267" s="227">
        <f>ROUND(I267*H267,2)</f>
        <v>0</v>
      </c>
      <c r="K267" s="223" t="s">
        <v>158</v>
      </c>
      <c r="L267" s="47"/>
      <c r="M267" s="228" t="s">
        <v>21</v>
      </c>
      <c r="N267" s="229" t="s">
        <v>44</v>
      </c>
      <c r="O267" s="87"/>
      <c r="P267" s="230">
        <f>O267*H267</f>
        <v>0</v>
      </c>
      <c r="Q267" s="230">
        <v>0</v>
      </c>
      <c r="R267" s="230">
        <f>Q267*H267</f>
        <v>0</v>
      </c>
      <c r="S267" s="230">
        <v>0.068000000000000005</v>
      </c>
      <c r="T267" s="231">
        <f>S267*H267</f>
        <v>0.20400000000000002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32" t="s">
        <v>159</v>
      </c>
      <c r="AT267" s="232" t="s">
        <v>154</v>
      </c>
      <c r="AU267" s="232" t="s">
        <v>83</v>
      </c>
      <c r="AY267" s="19" t="s">
        <v>151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9" t="s">
        <v>81</v>
      </c>
      <c r="BK267" s="233">
        <f>ROUND(I267*H267,2)</f>
        <v>0</v>
      </c>
      <c r="BL267" s="19" t="s">
        <v>159</v>
      </c>
      <c r="BM267" s="232" t="s">
        <v>3082</v>
      </c>
    </row>
    <row r="268" s="2" customFormat="1">
      <c r="A268" s="41"/>
      <c r="B268" s="42"/>
      <c r="C268" s="43"/>
      <c r="D268" s="234" t="s">
        <v>161</v>
      </c>
      <c r="E268" s="43"/>
      <c r="F268" s="235" t="s">
        <v>3083</v>
      </c>
      <c r="G268" s="43"/>
      <c r="H268" s="43"/>
      <c r="I268" s="139"/>
      <c r="J268" s="43"/>
      <c r="K268" s="43"/>
      <c r="L268" s="47"/>
      <c r="M268" s="236"/>
      <c r="N268" s="237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161</v>
      </c>
      <c r="AU268" s="19" t="s">
        <v>83</v>
      </c>
    </row>
    <row r="269" s="13" customFormat="1">
      <c r="A269" s="13"/>
      <c r="B269" s="238"/>
      <c r="C269" s="239"/>
      <c r="D269" s="234" t="s">
        <v>163</v>
      </c>
      <c r="E269" s="240" t="s">
        <v>21</v>
      </c>
      <c r="F269" s="241" t="s">
        <v>3084</v>
      </c>
      <c r="G269" s="239"/>
      <c r="H269" s="242">
        <v>3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163</v>
      </c>
      <c r="AU269" s="248" t="s">
        <v>83</v>
      </c>
      <c r="AV269" s="13" t="s">
        <v>83</v>
      </c>
      <c r="AW269" s="13" t="s">
        <v>35</v>
      </c>
      <c r="AX269" s="13" t="s">
        <v>81</v>
      </c>
      <c r="AY269" s="248" t="s">
        <v>151</v>
      </c>
    </row>
    <row r="270" s="2" customFormat="1" ht="16.5" customHeight="1">
      <c r="A270" s="41"/>
      <c r="B270" s="42"/>
      <c r="C270" s="221" t="s">
        <v>416</v>
      </c>
      <c r="D270" s="221" t="s">
        <v>154</v>
      </c>
      <c r="E270" s="222" t="s">
        <v>3085</v>
      </c>
      <c r="F270" s="223" t="s">
        <v>3086</v>
      </c>
      <c r="G270" s="224" t="s">
        <v>157</v>
      </c>
      <c r="H270" s="225">
        <v>1</v>
      </c>
      <c r="I270" s="226"/>
      <c r="J270" s="227">
        <f>ROUND(I270*H270,2)</f>
        <v>0</v>
      </c>
      <c r="K270" s="223" t="s">
        <v>21</v>
      </c>
      <c r="L270" s="47"/>
      <c r="M270" s="228" t="s">
        <v>21</v>
      </c>
      <c r="N270" s="229" t="s">
        <v>44</v>
      </c>
      <c r="O270" s="87"/>
      <c r="P270" s="230">
        <f>O270*H270</f>
        <v>0</v>
      </c>
      <c r="Q270" s="230">
        <v>0.00089999999999999998</v>
      </c>
      <c r="R270" s="230">
        <f>Q270*H270</f>
        <v>0.00089999999999999998</v>
      </c>
      <c r="S270" s="230">
        <v>0</v>
      </c>
      <c r="T270" s="231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32" t="s">
        <v>271</v>
      </c>
      <c r="AT270" s="232" t="s">
        <v>154</v>
      </c>
      <c r="AU270" s="232" t="s">
        <v>83</v>
      </c>
      <c r="AY270" s="19" t="s">
        <v>151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9" t="s">
        <v>81</v>
      </c>
      <c r="BK270" s="233">
        <f>ROUND(I270*H270,2)</f>
        <v>0</v>
      </c>
      <c r="BL270" s="19" t="s">
        <v>271</v>
      </c>
      <c r="BM270" s="232" t="s">
        <v>3087</v>
      </c>
    </row>
    <row r="271" s="2" customFormat="1">
      <c r="A271" s="41"/>
      <c r="B271" s="42"/>
      <c r="C271" s="43"/>
      <c r="D271" s="234" t="s">
        <v>161</v>
      </c>
      <c r="E271" s="43"/>
      <c r="F271" s="235" t="s">
        <v>3086</v>
      </c>
      <c r="G271" s="43"/>
      <c r="H271" s="43"/>
      <c r="I271" s="139"/>
      <c r="J271" s="43"/>
      <c r="K271" s="43"/>
      <c r="L271" s="47"/>
      <c r="M271" s="236"/>
      <c r="N271" s="237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161</v>
      </c>
      <c r="AU271" s="19" t="s">
        <v>83</v>
      </c>
    </row>
    <row r="272" s="2" customFormat="1" ht="21.75" customHeight="1">
      <c r="A272" s="41"/>
      <c r="B272" s="42"/>
      <c r="C272" s="221" t="s">
        <v>421</v>
      </c>
      <c r="D272" s="221" t="s">
        <v>154</v>
      </c>
      <c r="E272" s="222" t="s">
        <v>306</v>
      </c>
      <c r="F272" s="223" t="s">
        <v>307</v>
      </c>
      <c r="G272" s="224" t="s">
        <v>180</v>
      </c>
      <c r="H272" s="225">
        <v>1.845</v>
      </c>
      <c r="I272" s="226"/>
      <c r="J272" s="227">
        <f>ROUND(I272*H272,2)</f>
        <v>0</v>
      </c>
      <c r="K272" s="223" t="s">
        <v>158</v>
      </c>
      <c r="L272" s="47"/>
      <c r="M272" s="228" t="s">
        <v>21</v>
      </c>
      <c r="N272" s="229" t="s">
        <v>44</v>
      </c>
      <c r="O272" s="87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32" t="s">
        <v>159</v>
      </c>
      <c r="AT272" s="232" t="s">
        <v>154</v>
      </c>
      <c r="AU272" s="232" t="s">
        <v>83</v>
      </c>
      <c r="AY272" s="19" t="s">
        <v>151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9" t="s">
        <v>81</v>
      </c>
      <c r="BK272" s="233">
        <f>ROUND(I272*H272,2)</f>
        <v>0</v>
      </c>
      <c r="BL272" s="19" t="s">
        <v>159</v>
      </c>
      <c r="BM272" s="232" t="s">
        <v>3088</v>
      </c>
    </row>
    <row r="273" s="2" customFormat="1">
      <c r="A273" s="41"/>
      <c r="B273" s="42"/>
      <c r="C273" s="43"/>
      <c r="D273" s="234" t="s">
        <v>161</v>
      </c>
      <c r="E273" s="43"/>
      <c r="F273" s="235" t="s">
        <v>309</v>
      </c>
      <c r="G273" s="43"/>
      <c r="H273" s="43"/>
      <c r="I273" s="139"/>
      <c r="J273" s="43"/>
      <c r="K273" s="43"/>
      <c r="L273" s="47"/>
      <c r="M273" s="236"/>
      <c r="N273" s="237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161</v>
      </c>
      <c r="AU273" s="19" t="s">
        <v>83</v>
      </c>
    </row>
    <row r="274" s="13" customFormat="1">
      <c r="A274" s="13"/>
      <c r="B274" s="238"/>
      <c r="C274" s="239"/>
      <c r="D274" s="234" t="s">
        <v>163</v>
      </c>
      <c r="E274" s="240" t="s">
        <v>21</v>
      </c>
      <c r="F274" s="241" t="s">
        <v>3089</v>
      </c>
      <c r="G274" s="239"/>
      <c r="H274" s="242">
        <v>1.845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163</v>
      </c>
      <c r="AU274" s="248" t="s">
        <v>83</v>
      </c>
      <c r="AV274" s="13" t="s">
        <v>83</v>
      </c>
      <c r="AW274" s="13" t="s">
        <v>35</v>
      </c>
      <c r="AX274" s="13" t="s">
        <v>81</v>
      </c>
      <c r="AY274" s="248" t="s">
        <v>151</v>
      </c>
    </row>
    <row r="275" s="2" customFormat="1" ht="21.75" customHeight="1">
      <c r="A275" s="41"/>
      <c r="B275" s="42"/>
      <c r="C275" s="221" t="s">
        <v>426</v>
      </c>
      <c r="D275" s="221" t="s">
        <v>154</v>
      </c>
      <c r="E275" s="222" t="s">
        <v>3090</v>
      </c>
      <c r="F275" s="223" t="s">
        <v>3091</v>
      </c>
      <c r="G275" s="224" t="s">
        <v>180</v>
      </c>
      <c r="H275" s="225">
        <v>1.845</v>
      </c>
      <c r="I275" s="226"/>
      <c r="J275" s="227">
        <f>ROUND(I275*H275,2)</f>
        <v>0</v>
      </c>
      <c r="K275" s="223" t="s">
        <v>158</v>
      </c>
      <c r="L275" s="47"/>
      <c r="M275" s="228" t="s">
        <v>21</v>
      </c>
      <c r="N275" s="229" t="s">
        <v>44</v>
      </c>
      <c r="O275" s="87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32" t="s">
        <v>159</v>
      </c>
      <c r="AT275" s="232" t="s">
        <v>154</v>
      </c>
      <c r="AU275" s="232" t="s">
        <v>83</v>
      </c>
      <c r="AY275" s="19" t="s">
        <v>151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9" t="s">
        <v>81</v>
      </c>
      <c r="BK275" s="233">
        <f>ROUND(I275*H275,2)</f>
        <v>0</v>
      </c>
      <c r="BL275" s="19" t="s">
        <v>159</v>
      </c>
      <c r="BM275" s="232" t="s">
        <v>3092</v>
      </c>
    </row>
    <row r="276" s="2" customFormat="1">
      <c r="A276" s="41"/>
      <c r="B276" s="42"/>
      <c r="C276" s="43"/>
      <c r="D276" s="234" t="s">
        <v>161</v>
      </c>
      <c r="E276" s="43"/>
      <c r="F276" s="235" t="s">
        <v>3093</v>
      </c>
      <c r="G276" s="43"/>
      <c r="H276" s="43"/>
      <c r="I276" s="139"/>
      <c r="J276" s="43"/>
      <c r="K276" s="43"/>
      <c r="L276" s="47"/>
      <c r="M276" s="236"/>
      <c r="N276" s="237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161</v>
      </c>
      <c r="AU276" s="19" t="s">
        <v>83</v>
      </c>
    </row>
    <row r="277" s="13" customFormat="1">
      <c r="A277" s="13"/>
      <c r="B277" s="238"/>
      <c r="C277" s="239"/>
      <c r="D277" s="234" t="s">
        <v>163</v>
      </c>
      <c r="E277" s="240" t="s">
        <v>21</v>
      </c>
      <c r="F277" s="241" t="s">
        <v>3089</v>
      </c>
      <c r="G277" s="239"/>
      <c r="H277" s="242">
        <v>1.845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163</v>
      </c>
      <c r="AU277" s="248" t="s">
        <v>83</v>
      </c>
      <c r="AV277" s="13" t="s">
        <v>83</v>
      </c>
      <c r="AW277" s="13" t="s">
        <v>35</v>
      </c>
      <c r="AX277" s="13" t="s">
        <v>81</v>
      </c>
      <c r="AY277" s="248" t="s">
        <v>151</v>
      </c>
    </row>
    <row r="278" s="2" customFormat="1" ht="21.75" customHeight="1">
      <c r="A278" s="41"/>
      <c r="B278" s="42"/>
      <c r="C278" s="221" t="s">
        <v>432</v>
      </c>
      <c r="D278" s="221" t="s">
        <v>154</v>
      </c>
      <c r="E278" s="222" t="s">
        <v>312</v>
      </c>
      <c r="F278" s="223" t="s">
        <v>313</v>
      </c>
      <c r="G278" s="224" t="s">
        <v>180</v>
      </c>
      <c r="H278" s="225">
        <v>1.845</v>
      </c>
      <c r="I278" s="226"/>
      <c r="J278" s="227">
        <f>ROUND(I278*H278,2)</f>
        <v>0</v>
      </c>
      <c r="K278" s="223" t="s">
        <v>158</v>
      </c>
      <c r="L278" s="47"/>
      <c r="M278" s="228" t="s">
        <v>21</v>
      </c>
      <c r="N278" s="229" t="s">
        <v>44</v>
      </c>
      <c r="O278" s="8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32" t="s">
        <v>159</v>
      </c>
      <c r="AT278" s="232" t="s">
        <v>154</v>
      </c>
      <c r="AU278" s="232" t="s">
        <v>83</v>
      </c>
      <c r="AY278" s="19" t="s">
        <v>151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9" t="s">
        <v>81</v>
      </c>
      <c r="BK278" s="233">
        <f>ROUND(I278*H278,2)</f>
        <v>0</v>
      </c>
      <c r="BL278" s="19" t="s">
        <v>159</v>
      </c>
      <c r="BM278" s="232" t="s">
        <v>3094</v>
      </c>
    </row>
    <row r="279" s="2" customFormat="1">
      <c r="A279" s="41"/>
      <c r="B279" s="42"/>
      <c r="C279" s="43"/>
      <c r="D279" s="234" t="s">
        <v>161</v>
      </c>
      <c r="E279" s="43"/>
      <c r="F279" s="235" t="s">
        <v>315</v>
      </c>
      <c r="G279" s="43"/>
      <c r="H279" s="43"/>
      <c r="I279" s="139"/>
      <c r="J279" s="43"/>
      <c r="K279" s="43"/>
      <c r="L279" s="47"/>
      <c r="M279" s="236"/>
      <c r="N279" s="237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161</v>
      </c>
      <c r="AU279" s="19" t="s">
        <v>83</v>
      </c>
    </row>
    <row r="280" s="13" customFormat="1">
      <c r="A280" s="13"/>
      <c r="B280" s="238"/>
      <c r="C280" s="239"/>
      <c r="D280" s="234" t="s">
        <v>163</v>
      </c>
      <c r="E280" s="240" t="s">
        <v>21</v>
      </c>
      <c r="F280" s="241" t="s">
        <v>3089</v>
      </c>
      <c r="G280" s="239"/>
      <c r="H280" s="242">
        <v>1.845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163</v>
      </c>
      <c r="AU280" s="248" t="s">
        <v>83</v>
      </c>
      <c r="AV280" s="13" t="s">
        <v>83</v>
      </c>
      <c r="AW280" s="13" t="s">
        <v>35</v>
      </c>
      <c r="AX280" s="13" t="s">
        <v>81</v>
      </c>
      <c r="AY280" s="248" t="s">
        <v>151</v>
      </c>
    </row>
    <row r="281" s="12" customFormat="1" ht="22.8" customHeight="1">
      <c r="A281" s="12"/>
      <c r="B281" s="205"/>
      <c r="C281" s="206"/>
      <c r="D281" s="207" t="s">
        <v>72</v>
      </c>
      <c r="E281" s="219" t="s">
        <v>317</v>
      </c>
      <c r="F281" s="219" t="s">
        <v>318</v>
      </c>
      <c r="G281" s="206"/>
      <c r="H281" s="206"/>
      <c r="I281" s="209"/>
      <c r="J281" s="220">
        <f>BK281</f>
        <v>0</v>
      </c>
      <c r="K281" s="206"/>
      <c r="L281" s="211"/>
      <c r="M281" s="212"/>
      <c r="N281" s="213"/>
      <c r="O281" s="213"/>
      <c r="P281" s="214">
        <f>SUM(P282:P305)</f>
        <v>0</v>
      </c>
      <c r="Q281" s="213"/>
      <c r="R281" s="214">
        <f>SUM(R282:R305)</f>
        <v>0</v>
      </c>
      <c r="S281" s="213"/>
      <c r="T281" s="215">
        <f>SUM(T282:T305)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6" t="s">
        <v>81</v>
      </c>
      <c r="AT281" s="217" t="s">
        <v>72</v>
      </c>
      <c r="AU281" s="217" t="s">
        <v>81</v>
      </c>
      <c r="AY281" s="216" t="s">
        <v>151</v>
      </c>
      <c r="BK281" s="218">
        <f>SUM(BK282:BK305)</f>
        <v>0</v>
      </c>
    </row>
    <row r="282" s="2" customFormat="1" ht="21.75" customHeight="1">
      <c r="A282" s="41"/>
      <c r="B282" s="42"/>
      <c r="C282" s="221" t="s">
        <v>435</v>
      </c>
      <c r="D282" s="221" t="s">
        <v>154</v>
      </c>
      <c r="E282" s="222" t="s">
        <v>320</v>
      </c>
      <c r="F282" s="223" t="s">
        <v>321</v>
      </c>
      <c r="G282" s="224" t="s">
        <v>322</v>
      </c>
      <c r="H282" s="225">
        <v>4.7910000000000004</v>
      </c>
      <c r="I282" s="226"/>
      <c r="J282" s="227">
        <f>ROUND(I282*H282,2)</f>
        <v>0</v>
      </c>
      <c r="K282" s="223" t="s">
        <v>158</v>
      </c>
      <c r="L282" s="47"/>
      <c r="M282" s="228" t="s">
        <v>21</v>
      </c>
      <c r="N282" s="229" t="s">
        <v>44</v>
      </c>
      <c r="O282" s="8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32" t="s">
        <v>159</v>
      </c>
      <c r="AT282" s="232" t="s">
        <v>154</v>
      </c>
      <c r="AU282" s="232" t="s">
        <v>83</v>
      </c>
      <c r="AY282" s="19" t="s">
        <v>151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9" t="s">
        <v>81</v>
      </c>
      <c r="BK282" s="233">
        <f>ROUND(I282*H282,2)</f>
        <v>0</v>
      </c>
      <c r="BL282" s="19" t="s">
        <v>159</v>
      </c>
      <c r="BM282" s="232" t="s">
        <v>3095</v>
      </c>
    </row>
    <row r="283" s="2" customFormat="1">
      <c r="A283" s="41"/>
      <c r="B283" s="42"/>
      <c r="C283" s="43"/>
      <c r="D283" s="234" t="s">
        <v>161</v>
      </c>
      <c r="E283" s="43"/>
      <c r="F283" s="235" t="s">
        <v>324</v>
      </c>
      <c r="G283" s="43"/>
      <c r="H283" s="43"/>
      <c r="I283" s="139"/>
      <c r="J283" s="43"/>
      <c r="K283" s="43"/>
      <c r="L283" s="47"/>
      <c r="M283" s="236"/>
      <c r="N283" s="237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161</v>
      </c>
      <c r="AU283" s="19" t="s">
        <v>83</v>
      </c>
    </row>
    <row r="284" s="2" customFormat="1" ht="21.75" customHeight="1">
      <c r="A284" s="41"/>
      <c r="B284" s="42"/>
      <c r="C284" s="221" t="s">
        <v>441</v>
      </c>
      <c r="D284" s="221" t="s">
        <v>154</v>
      </c>
      <c r="E284" s="222" t="s">
        <v>342</v>
      </c>
      <c r="F284" s="223" t="s">
        <v>343</v>
      </c>
      <c r="G284" s="224" t="s">
        <v>322</v>
      </c>
      <c r="H284" s="225">
        <v>9.5820000000000007</v>
      </c>
      <c r="I284" s="226"/>
      <c r="J284" s="227">
        <f>ROUND(I284*H284,2)</f>
        <v>0</v>
      </c>
      <c r="K284" s="223" t="s">
        <v>158</v>
      </c>
      <c r="L284" s="47"/>
      <c r="M284" s="228" t="s">
        <v>21</v>
      </c>
      <c r="N284" s="229" t="s">
        <v>44</v>
      </c>
      <c r="O284" s="87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32" t="s">
        <v>159</v>
      </c>
      <c r="AT284" s="232" t="s">
        <v>154</v>
      </c>
      <c r="AU284" s="232" t="s">
        <v>83</v>
      </c>
      <c r="AY284" s="19" t="s">
        <v>151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9" t="s">
        <v>81</v>
      </c>
      <c r="BK284" s="233">
        <f>ROUND(I284*H284,2)</f>
        <v>0</v>
      </c>
      <c r="BL284" s="19" t="s">
        <v>159</v>
      </c>
      <c r="BM284" s="232" t="s">
        <v>3096</v>
      </c>
    </row>
    <row r="285" s="2" customFormat="1">
      <c r="A285" s="41"/>
      <c r="B285" s="42"/>
      <c r="C285" s="43"/>
      <c r="D285" s="234" t="s">
        <v>161</v>
      </c>
      <c r="E285" s="43"/>
      <c r="F285" s="235" t="s">
        <v>345</v>
      </c>
      <c r="G285" s="43"/>
      <c r="H285" s="43"/>
      <c r="I285" s="139"/>
      <c r="J285" s="43"/>
      <c r="K285" s="43"/>
      <c r="L285" s="47"/>
      <c r="M285" s="236"/>
      <c r="N285" s="237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161</v>
      </c>
      <c r="AU285" s="19" t="s">
        <v>83</v>
      </c>
    </row>
    <row r="286" s="13" customFormat="1">
      <c r="A286" s="13"/>
      <c r="B286" s="238"/>
      <c r="C286" s="239"/>
      <c r="D286" s="234" t="s">
        <v>163</v>
      </c>
      <c r="E286" s="240" t="s">
        <v>21</v>
      </c>
      <c r="F286" s="241" t="s">
        <v>3097</v>
      </c>
      <c r="G286" s="239"/>
      <c r="H286" s="242">
        <v>4.7910000000000004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163</v>
      </c>
      <c r="AU286" s="248" t="s">
        <v>83</v>
      </c>
      <c r="AV286" s="13" t="s">
        <v>83</v>
      </c>
      <c r="AW286" s="13" t="s">
        <v>35</v>
      </c>
      <c r="AX286" s="13" t="s">
        <v>81</v>
      </c>
      <c r="AY286" s="248" t="s">
        <v>151</v>
      </c>
    </row>
    <row r="287" s="13" customFormat="1">
      <c r="A287" s="13"/>
      <c r="B287" s="238"/>
      <c r="C287" s="239"/>
      <c r="D287" s="234" t="s">
        <v>163</v>
      </c>
      <c r="E287" s="239"/>
      <c r="F287" s="241" t="s">
        <v>3098</v>
      </c>
      <c r="G287" s="239"/>
      <c r="H287" s="242">
        <v>9.5820000000000007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163</v>
      </c>
      <c r="AU287" s="248" t="s">
        <v>83</v>
      </c>
      <c r="AV287" s="13" t="s">
        <v>83</v>
      </c>
      <c r="AW287" s="13" t="s">
        <v>4</v>
      </c>
      <c r="AX287" s="13" t="s">
        <v>81</v>
      </c>
      <c r="AY287" s="248" t="s">
        <v>151</v>
      </c>
    </row>
    <row r="288" s="2" customFormat="1" ht="21.75" customHeight="1">
      <c r="A288" s="41"/>
      <c r="B288" s="42"/>
      <c r="C288" s="221" t="s">
        <v>446</v>
      </c>
      <c r="D288" s="221" t="s">
        <v>154</v>
      </c>
      <c r="E288" s="222" t="s">
        <v>348</v>
      </c>
      <c r="F288" s="223" t="s">
        <v>349</v>
      </c>
      <c r="G288" s="224" t="s">
        <v>322</v>
      </c>
      <c r="H288" s="225">
        <v>4.3630000000000004</v>
      </c>
      <c r="I288" s="226"/>
      <c r="J288" s="227">
        <f>ROUND(I288*H288,2)</f>
        <v>0</v>
      </c>
      <c r="K288" s="223" t="s">
        <v>158</v>
      </c>
      <c r="L288" s="47"/>
      <c r="M288" s="228" t="s">
        <v>21</v>
      </c>
      <c r="N288" s="229" t="s">
        <v>44</v>
      </c>
      <c r="O288" s="87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32" t="s">
        <v>159</v>
      </c>
      <c r="AT288" s="232" t="s">
        <v>154</v>
      </c>
      <c r="AU288" s="232" t="s">
        <v>83</v>
      </c>
      <c r="AY288" s="19" t="s">
        <v>151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9" t="s">
        <v>81</v>
      </c>
      <c r="BK288" s="233">
        <f>ROUND(I288*H288,2)</f>
        <v>0</v>
      </c>
      <c r="BL288" s="19" t="s">
        <v>159</v>
      </c>
      <c r="BM288" s="232" t="s">
        <v>3099</v>
      </c>
    </row>
    <row r="289" s="2" customFormat="1">
      <c r="A289" s="41"/>
      <c r="B289" s="42"/>
      <c r="C289" s="43"/>
      <c r="D289" s="234" t="s">
        <v>161</v>
      </c>
      <c r="E289" s="43"/>
      <c r="F289" s="235" t="s">
        <v>351</v>
      </c>
      <c r="G289" s="43"/>
      <c r="H289" s="43"/>
      <c r="I289" s="139"/>
      <c r="J289" s="43"/>
      <c r="K289" s="43"/>
      <c r="L289" s="47"/>
      <c r="M289" s="236"/>
      <c r="N289" s="237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161</v>
      </c>
      <c r="AU289" s="19" t="s">
        <v>83</v>
      </c>
    </row>
    <row r="290" s="13" customFormat="1">
      <c r="A290" s="13"/>
      <c r="B290" s="238"/>
      <c r="C290" s="239"/>
      <c r="D290" s="234" t="s">
        <v>163</v>
      </c>
      <c r="E290" s="240" t="s">
        <v>21</v>
      </c>
      <c r="F290" s="241" t="s">
        <v>3100</v>
      </c>
      <c r="G290" s="239"/>
      <c r="H290" s="242">
        <v>4.7910000000000004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163</v>
      </c>
      <c r="AU290" s="248" t="s">
        <v>83</v>
      </c>
      <c r="AV290" s="13" t="s">
        <v>83</v>
      </c>
      <c r="AW290" s="13" t="s">
        <v>35</v>
      </c>
      <c r="AX290" s="13" t="s">
        <v>73</v>
      </c>
      <c r="AY290" s="248" t="s">
        <v>151</v>
      </c>
    </row>
    <row r="291" s="13" customFormat="1">
      <c r="A291" s="13"/>
      <c r="B291" s="238"/>
      <c r="C291" s="239"/>
      <c r="D291" s="234" t="s">
        <v>163</v>
      </c>
      <c r="E291" s="240" t="s">
        <v>21</v>
      </c>
      <c r="F291" s="241" t="s">
        <v>3101</v>
      </c>
      <c r="G291" s="239"/>
      <c r="H291" s="242">
        <v>-0.42799999999999999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163</v>
      </c>
      <c r="AU291" s="248" t="s">
        <v>83</v>
      </c>
      <c r="AV291" s="13" t="s">
        <v>83</v>
      </c>
      <c r="AW291" s="13" t="s">
        <v>35</v>
      </c>
      <c r="AX291" s="13" t="s">
        <v>73</v>
      </c>
      <c r="AY291" s="248" t="s">
        <v>151</v>
      </c>
    </row>
    <row r="292" s="14" customFormat="1">
      <c r="A292" s="14"/>
      <c r="B292" s="249"/>
      <c r="C292" s="250"/>
      <c r="D292" s="234" t="s">
        <v>163</v>
      </c>
      <c r="E292" s="251" t="s">
        <v>21</v>
      </c>
      <c r="F292" s="252" t="s">
        <v>177</v>
      </c>
      <c r="G292" s="250"/>
      <c r="H292" s="253">
        <v>4.3630000000000004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163</v>
      </c>
      <c r="AU292" s="259" t="s">
        <v>83</v>
      </c>
      <c r="AV292" s="14" t="s">
        <v>159</v>
      </c>
      <c r="AW292" s="14" t="s">
        <v>35</v>
      </c>
      <c r="AX292" s="14" t="s">
        <v>81</v>
      </c>
      <c r="AY292" s="259" t="s">
        <v>151</v>
      </c>
    </row>
    <row r="293" s="2" customFormat="1" ht="21.75" customHeight="1">
      <c r="A293" s="41"/>
      <c r="B293" s="42"/>
      <c r="C293" s="221" t="s">
        <v>454</v>
      </c>
      <c r="D293" s="221" t="s">
        <v>154</v>
      </c>
      <c r="E293" s="222" t="s">
        <v>355</v>
      </c>
      <c r="F293" s="223" t="s">
        <v>356</v>
      </c>
      <c r="G293" s="224" t="s">
        <v>322</v>
      </c>
      <c r="H293" s="225">
        <v>82.897000000000006</v>
      </c>
      <c r="I293" s="226"/>
      <c r="J293" s="227">
        <f>ROUND(I293*H293,2)</f>
        <v>0</v>
      </c>
      <c r="K293" s="223" t="s">
        <v>158</v>
      </c>
      <c r="L293" s="47"/>
      <c r="M293" s="228" t="s">
        <v>21</v>
      </c>
      <c r="N293" s="229" t="s">
        <v>44</v>
      </c>
      <c r="O293" s="8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32" t="s">
        <v>159</v>
      </c>
      <c r="AT293" s="232" t="s">
        <v>154</v>
      </c>
      <c r="AU293" s="232" t="s">
        <v>83</v>
      </c>
      <c r="AY293" s="19" t="s">
        <v>151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9" t="s">
        <v>81</v>
      </c>
      <c r="BK293" s="233">
        <f>ROUND(I293*H293,2)</f>
        <v>0</v>
      </c>
      <c r="BL293" s="19" t="s">
        <v>159</v>
      </c>
      <c r="BM293" s="232" t="s">
        <v>3102</v>
      </c>
    </row>
    <row r="294" s="2" customFormat="1">
      <c r="A294" s="41"/>
      <c r="B294" s="42"/>
      <c r="C294" s="43"/>
      <c r="D294" s="234" t="s">
        <v>161</v>
      </c>
      <c r="E294" s="43"/>
      <c r="F294" s="235" t="s">
        <v>358</v>
      </c>
      <c r="G294" s="43"/>
      <c r="H294" s="43"/>
      <c r="I294" s="139"/>
      <c r="J294" s="43"/>
      <c r="K294" s="43"/>
      <c r="L294" s="47"/>
      <c r="M294" s="236"/>
      <c r="N294" s="237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161</v>
      </c>
      <c r="AU294" s="19" t="s">
        <v>83</v>
      </c>
    </row>
    <row r="295" s="13" customFormat="1">
      <c r="A295" s="13"/>
      <c r="B295" s="238"/>
      <c r="C295" s="239"/>
      <c r="D295" s="234" t="s">
        <v>163</v>
      </c>
      <c r="E295" s="240" t="s">
        <v>21</v>
      </c>
      <c r="F295" s="241" t="s">
        <v>3100</v>
      </c>
      <c r="G295" s="239"/>
      <c r="H295" s="242">
        <v>4.7910000000000004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163</v>
      </c>
      <c r="AU295" s="248" t="s">
        <v>83</v>
      </c>
      <c r="AV295" s="13" t="s">
        <v>83</v>
      </c>
      <c r="AW295" s="13" t="s">
        <v>35</v>
      </c>
      <c r="AX295" s="13" t="s">
        <v>73</v>
      </c>
      <c r="AY295" s="248" t="s">
        <v>151</v>
      </c>
    </row>
    <row r="296" s="13" customFormat="1">
      <c r="A296" s="13"/>
      <c r="B296" s="238"/>
      <c r="C296" s="239"/>
      <c r="D296" s="234" t="s">
        <v>163</v>
      </c>
      <c r="E296" s="240" t="s">
        <v>21</v>
      </c>
      <c r="F296" s="241" t="s">
        <v>3101</v>
      </c>
      <c r="G296" s="239"/>
      <c r="H296" s="242">
        <v>-0.42799999999999999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163</v>
      </c>
      <c r="AU296" s="248" t="s">
        <v>83</v>
      </c>
      <c r="AV296" s="13" t="s">
        <v>83</v>
      </c>
      <c r="AW296" s="13" t="s">
        <v>35</v>
      </c>
      <c r="AX296" s="13" t="s">
        <v>73</v>
      </c>
      <c r="AY296" s="248" t="s">
        <v>151</v>
      </c>
    </row>
    <row r="297" s="14" customFormat="1">
      <c r="A297" s="14"/>
      <c r="B297" s="249"/>
      <c r="C297" s="250"/>
      <c r="D297" s="234" t="s">
        <v>163</v>
      </c>
      <c r="E297" s="251" t="s">
        <v>21</v>
      </c>
      <c r="F297" s="252" t="s">
        <v>177</v>
      </c>
      <c r="G297" s="250"/>
      <c r="H297" s="253">
        <v>4.3630000000000004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163</v>
      </c>
      <c r="AU297" s="259" t="s">
        <v>83</v>
      </c>
      <c r="AV297" s="14" t="s">
        <v>159</v>
      </c>
      <c r="AW297" s="14" t="s">
        <v>35</v>
      </c>
      <c r="AX297" s="14" t="s">
        <v>81</v>
      </c>
      <c r="AY297" s="259" t="s">
        <v>151</v>
      </c>
    </row>
    <row r="298" s="13" customFormat="1">
      <c r="A298" s="13"/>
      <c r="B298" s="238"/>
      <c r="C298" s="239"/>
      <c r="D298" s="234" t="s">
        <v>163</v>
      </c>
      <c r="E298" s="239"/>
      <c r="F298" s="241" t="s">
        <v>3103</v>
      </c>
      <c r="G298" s="239"/>
      <c r="H298" s="242">
        <v>82.897000000000006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163</v>
      </c>
      <c r="AU298" s="248" t="s">
        <v>83</v>
      </c>
      <c r="AV298" s="13" t="s">
        <v>83</v>
      </c>
      <c r="AW298" s="13" t="s">
        <v>4</v>
      </c>
      <c r="AX298" s="13" t="s">
        <v>81</v>
      </c>
      <c r="AY298" s="248" t="s">
        <v>151</v>
      </c>
    </row>
    <row r="299" s="2" customFormat="1" ht="21.75" customHeight="1">
      <c r="A299" s="41"/>
      <c r="B299" s="42"/>
      <c r="C299" s="221" t="s">
        <v>459</v>
      </c>
      <c r="D299" s="221" t="s">
        <v>154</v>
      </c>
      <c r="E299" s="222" t="s">
        <v>3104</v>
      </c>
      <c r="F299" s="223" t="s">
        <v>3105</v>
      </c>
      <c r="G299" s="224" t="s">
        <v>322</v>
      </c>
      <c r="H299" s="225">
        <v>0.056000000000000001</v>
      </c>
      <c r="I299" s="226"/>
      <c r="J299" s="227">
        <f>ROUND(I299*H299,2)</f>
        <v>0</v>
      </c>
      <c r="K299" s="223" t="s">
        <v>158</v>
      </c>
      <c r="L299" s="47"/>
      <c r="M299" s="228" t="s">
        <v>21</v>
      </c>
      <c r="N299" s="229" t="s">
        <v>44</v>
      </c>
      <c r="O299" s="8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32" t="s">
        <v>159</v>
      </c>
      <c r="AT299" s="232" t="s">
        <v>154</v>
      </c>
      <c r="AU299" s="232" t="s">
        <v>83</v>
      </c>
      <c r="AY299" s="19" t="s">
        <v>151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9" t="s">
        <v>81</v>
      </c>
      <c r="BK299" s="233">
        <f>ROUND(I299*H299,2)</f>
        <v>0</v>
      </c>
      <c r="BL299" s="19" t="s">
        <v>159</v>
      </c>
      <c r="BM299" s="232" t="s">
        <v>3106</v>
      </c>
    </row>
    <row r="300" s="2" customFormat="1">
      <c r="A300" s="41"/>
      <c r="B300" s="42"/>
      <c r="C300" s="43"/>
      <c r="D300" s="234" t="s">
        <v>161</v>
      </c>
      <c r="E300" s="43"/>
      <c r="F300" s="235" t="s">
        <v>3107</v>
      </c>
      <c r="G300" s="43"/>
      <c r="H300" s="43"/>
      <c r="I300" s="139"/>
      <c r="J300" s="43"/>
      <c r="K300" s="43"/>
      <c r="L300" s="47"/>
      <c r="M300" s="236"/>
      <c r="N300" s="237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161</v>
      </c>
      <c r="AU300" s="19" t="s">
        <v>83</v>
      </c>
    </row>
    <row r="301" s="13" customFormat="1">
      <c r="A301" s="13"/>
      <c r="B301" s="238"/>
      <c r="C301" s="239"/>
      <c r="D301" s="234" t="s">
        <v>163</v>
      </c>
      <c r="E301" s="240" t="s">
        <v>21</v>
      </c>
      <c r="F301" s="241" t="s">
        <v>3108</v>
      </c>
      <c r="G301" s="239"/>
      <c r="H301" s="242">
        <v>0.056000000000000001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163</v>
      </c>
      <c r="AU301" s="248" t="s">
        <v>83</v>
      </c>
      <c r="AV301" s="13" t="s">
        <v>83</v>
      </c>
      <c r="AW301" s="13" t="s">
        <v>35</v>
      </c>
      <c r="AX301" s="13" t="s">
        <v>81</v>
      </c>
      <c r="AY301" s="248" t="s">
        <v>151</v>
      </c>
    </row>
    <row r="302" s="2" customFormat="1" ht="21.75" customHeight="1">
      <c r="A302" s="41"/>
      <c r="B302" s="42"/>
      <c r="C302" s="221" t="s">
        <v>464</v>
      </c>
      <c r="D302" s="221" t="s">
        <v>154</v>
      </c>
      <c r="E302" s="222" t="s">
        <v>361</v>
      </c>
      <c r="F302" s="223" t="s">
        <v>362</v>
      </c>
      <c r="G302" s="224" t="s">
        <v>322</v>
      </c>
      <c r="H302" s="225">
        <v>1.966</v>
      </c>
      <c r="I302" s="226"/>
      <c r="J302" s="227">
        <f>ROUND(I302*H302,2)</f>
        <v>0</v>
      </c>
      <c r="K302" s="223" t="s">
        <v>158</v>
      </c>
      <c r="L302" s="47"/>
      <c r="M302" s="228" t="s">
        <v>21</v>
      </c>
      <c r="N302" s="229" t="s">
        <v>44</v>
      </c>
      <c r="O302" s="8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32" t="s">
        <v>159</v>
      </c>
      <c r="AT302" s="232" t="s">
        <v>154</v>
      </c>
      <c r="AU302" s="232" t="s">
        <v>83</v>
      </c>
      <c r="AY302" s="19" t="s">
        <v>151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9" t="s">
        <v>81</v>
      </c>
      <c r="BK302" s="233">
        <f>ROUND(I302*H302,2)</f>
        <v>0</v>
      </c>
      <c r="BL302" s="19" t="s">
        <v>159</v>
      </c>
      <c r="BM302" s="232" t="s">
        <v>3109</v>
      </c>
    </row>
    <row r="303" s="2" customFormat="1">
      <c r="A303" s="41"/>
      <c r="B303" s="42"/>
      <c r="C303" s="43"/>
      <c r="D303" s="234" t="s">
        <v>161</v>
      </c>
      <c r="E303" s="43"/>
      <c r="F303" s="235" t="s">
        <v>364</v>
      </c>
      <c r="G303" s="43"/>
      <c r="H303" s="43"/>
      <c r="I303" s="139"/>
      <c r="J303" s="43"/>
      <c r="K303" s="43"/>
      <c r="L303" s="47"/>
      <c r="M303" s="236"/>
      <c r="N303" s="237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161</v>
      </c>
      <c r="AU303" s="19" t="s">
        <v>83</v>
      </c>
    </row>
    <row r="304" s="2" customFormat="1" ht="33" customHeight="1">
      <c r="A304" s="41"/>
      <c r="B304" s="42"/>
      <c r="C304" s="221" t="s">
        <v>470</v>
      </c>
      <c r="D304" s="221" t="s">
        <v>154</v>
      </c>
      <c r="E304" s="222" t="s">
        <v>366</v>
      </c>
      <c r="F304" s="223" t="s">
        <v>367</v>
      </c>
      <c r="G304" s="224" t="s">
        <v>322</v>
      </c>
      <c r="H304" s="225">
        <v>2.3410000000000002</v>
      </c>
      <c r="I304" s="226"/>
      <c r="J304" s="227">
        <f>ROUND(I304*H304,2)</f>
        <v>0</v>
      </c>
      <c r="K304" s="223" t="s">
        <v>158</v>
      </c>
      <c r="L304" s="47"/>
      <c r="M304" s="228" t="s">
        <v>21</v>
      </c>
      <c r="N304" s="229" t="s">
        <v>44</v>
      </c>
      <c r="O304" s="87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32" t="s">
        <v>159</v>
      </c>
      <c r="AT304" s="232" t="s">
        <v>154</v>
      </c>
      <c r="AU304" s="232" t="s">
        <v>83</v>
      </c>
      <c r="AY304" s="19" t="s">
        <v>151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9" t="s">
        <v>81</v>
      </c>
      <c r="BK304" s="233">
        <f>ROUND(I304*H304,2)</f>
        <v>0</v>
      </c>
      <c r="BL304" s="19" t="s">
        <v>159</v>
      </c>
      <c r="BM304" s="232" t="s">
        <v>3110</v>
      </c>
    </row>
    <row r="305" s="2" customFormat="1">
      <c r="A305" s="41"/>
      <c r="B305" s="42"/>
      <c r="C305" s="43"/>
      <c r="D305" s="234" t="s">
        <v>161</v>
      </c>
      <c r="E305" s="43"/>
      <c r="F305" s="235" t="s">
        <v>369</v>
      </c>
      <c r="G305" s="43"/>
      <c r="H305" s="43"/>
      <c r="I305" s="139"/>
      <c r="J305" s="43"/>
      <c r="K305" s="43"/>
      <c r="L305" s="47"/>
      <c r="M305" s="236"/>
      <c r="N305" s="237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161</v>
      </c>
      <c r="AU305" s="19" t="s">
        <v>83</v>
      </c>
    </row>
    <row r="306" s="12" customFormat="1" ht="22.8" customHeight="1">
      <c r="A306" s="12"/>
      <c r="B306" s="205"/>
      <c r="C306" s="206"/>
      <c r="D306" s="207" t="s">
        <v>72</v>
      </c>
      <c r="E306" s="219" t="s">
        <v>370</v>
      </c>
      <c r="F306" s="219" t="s">
        <v>371</v>
      </c>
      <c r="G306" s="206"/>
      <c r="H306" s="206"/>
      <c r="I306" s="209"/>
      <c r="J306" s="220">
        <f>BK306</f>
        <v>0</v>
      </c>
      <c r="K306" s="206"/>
      <c r="L306" s="211"/>
      <c r="M306" s="212"/>
      <c r="N306" s="213"/>
      <c r="O306" s="213"/>
      <c r="P306" s="214">
        <f>SUM(P307:P308)</f>
        <v>0</v>
      </c>
      <c r="Q306" s="213"/>
      <c r="R306" s="214">
        <f>SUM(R307:R308)</f>
        <v>0</v>
      </c>
      <c r="S306" s="213"/>
      <c r="T306" s="215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6" t="s">
        <v>81</v>
      </c>
      <c r="AT306" s="217" t="s">
        <v>72</v>
      </c>
      <c r="AU306" s="217" t="s">
        <v>81</v>
      </c>
      <c r="AY306" s="216" t="s">
        <v>151</v>
      </c>
      <c r="BK306" s="218">
        <f>SUM(BK307:BK308)</f>
        <v>0</v>
      </c>
    </row>
    <row r="307" s="2" customFormat="1" ht="21.75" customHeight="1">
      <c r="A307" s="41"/>
      <c r="B307" s="42"/>
      <c r="C307" s="221" t="s">
        <v>478</v>
      </c>
      <c r="D307" s="221" t="s">
        <v>154</v>
      </c>
      <c r="E307" s="222" t="s">
        <v>373</v>
      </c>
      <c r="F307" s="223" t="s">
        <v>374</v>
      </c>
      <c r="G307" s="224" t="s">
        <v>322</v>
      </c>
      <c r="H307" s="225">
        <v>1.8360000000000001</v>
      </c>
      <c r="I307" s="226"/>
      <c r="J307" s="227">
        <f>ROUND(I307*H307,2)</f>
        <v>0</v>
      </c>
      <c r="K307" s="223" t="s">
        <v>158</v>
      </c>
      <c r="L307" s="47"/>
      <c r="M307" s="228" t="s">
        <v>21</v>
      </c>
      <c r="N307" s="229" t="s">
        <v>44</v>
      </c>
      <c r="O307" s="87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32" t="s">
        <v>159</v>
      </c>
      <c r="AT307" s="232" t="s">
        <v>154</v>
      </c>
      <c r="AU307" s="232" t="s">
        <v>83</v>
      </c>
      <c r="AY307" s="19" t="s">
        <v>151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9" t="s">
        <v>81</v>
      </c>
      <c r="BK307" s="233">
        <f>ROUND(I307*H307,2)</f>
        <v>0</v>
      </c>
      <c r="BL307" s="19" t="s">
        <v>159</v>
      </c>
      <c r="BM307" s="232" t="s">
        <v>3111</v>
      </c>
    </row>
    <row r="308" s="2" customFormat="1">
      <c r="A308" s="41"/>
      <c r="B308" s="42"/>
      <c r="C308" s="43"/>
      <c r="D308" s="234" t="s">
        <v>161</v>
      </c>
      <c r="E308" s="43"/>
      <c r="F308" s="235" t="s">
        <v>376</v>
      </c>
      <c r="G308" s="43"/>
      <c r="H308" s="43"/>
      <c r="I308" s="139"/>
      <c r="J308" s="43"/>
      <c r="K308" s="43"/>
      <c r="L308" s="47"/>
      <c r="M308" s="236"/>
      <c r="N308" s="237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161</v>
      </c>
      <c r="AU308" s="19" t="s">
        <v>83</v>
      </c>
    </row>
    <row r="309" s="12" customFormat="1" ht="25.92" customHeight="1">
      <c r="A309" s="12"/>
      <c r="B309" s="205"/>
      <c r="C309" s="206"/>
      <c r="D309" s="207" t="s">
        <v>72</v>
      </c>
      <c r="E309" s="208" t="s">
        <v>389</v>
      </c>
      <c r="F309" s="208" t="s">
        <v>390</v>
      </c>
      <c r="G309" s="206"/>
      <c r="H309" s="206"/>
      <c r="I309" s="209"/>
      <c r="J309" s="210">
        <f>BK309</f>
        <v>0</v>
      </c>
      <c r="K309" s="206"/>
      <c r="L309" s="211"/>
      <c r="M309" s="212"/>
      <c r="N309" s="213"/>
      <c r="O309" s="213"/>
      <c r="P309" s="214">
        <f>P310+P354+P376+P380+P657+P675+P683+P694+P704</f>
        <v>0</v>
      </c>
      <c r="Q309" s="213"/>
      <c r="R309" s="214">
        <f>R310+R354+R376+R380+R657+R675+R683+R694+R704</f>
        <v>12.847021080000001</v>
      </c>
      <c r="S309" s="213"/>
      <c r="T309" s="215">
        <f>T310+T354+T376+T380+T657+T675+T683+T694+T704</f>
        <v>2.2409530000000002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6" t="s">
        <v>83</v>
      </c>
      <c r="AT309" s="217" t="s">
        <v>72</v>
      </c>
      <c r="AU309" s="217" t="s">
        <v>73</v>
      </c>
      <c r="AY309" s="216" t="s">
        <v>151</v>
      </c>
      <c r="BK309" s="218">
        <f>BK310+BK354+BK376+BK380+BK657+BK675+BK683+BK694+BK704</f>
        <v>0</v>
      </c>
    </row>
    <row r="310" s="12" customFormat="1" ht="22.8" customHeight="1">
      <c r="A310" s="12"/>
      <c r="B310" s="205"/>
      <c r="C310" s="206"/>
      <c r="D310" s="207" t="s">
        <v>72</v>
      </c>
      <c r="E310" s="219" t="s">
        <v>391</v>
      </c>
      <c r="F310" s="219" t="s">
        <v>392</v>
      </c>
      <c r="G310" s="206"/>
      <c r="H310" s="206"/>
      <c r="I310" s="209"/>
      <c r="J310" s="220">
        <f>BK310</f>
        <v>0</v>
      </c>
      <c r="K310" s="206"/>
      <c r="L310" s="211"/>
      <c r="M310" s="212"/>
      <c r="N310" s="213"/>
      <c r="O310" s="213"/>
      <c r="P310" s="214">
        <f>SUM(P311:P353)</f>
        <v>0</v>
      </c>
      <c r="Q310" s="213"/>
      <c r="R310" s="214">
        <f>SUM(R311:R353)</f>
        <v>10.243838020000002</v>
      </c>
      <c r="S310" s="213"/>
      <c r="T310" s="215">
        <f>SUM(T311:T353)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83</v>
      </c>
      <c r="AT310" s="217" t="s">
        <v>72</v>
      </c>
      <c r="AU310" s="217" t="s">
        <v>81</v>
      </c>
      <c r="AY310" s="216" t="s">
        <v>151</v>
      </c>
      <c r="BK310" s="218">
        <f>SUM(BK311:BK353)</f>
        <v>0</v>
      </c>
    </row>
    <row r="311" s="2" customFormat="1" ht="21.75" customHeight="1">
      <c r="A311" s="41"/>
      <c r="B311" s="42"/>
      <c r="C311" s="221" t="s">
        <v>484</v>
      </c>
      <c r="D311" s="221" t="s">
        <v>154</v>
      </c>
      <c r="E311" s="222" t="s">
        <v>400</v>
      </c>
      <c r="F311" s="223" t="s">
        <v>401</v>
      </c>
      <c r="G311" s="224" t="s">
        <v>180</v>
      </c>
      <c r="H311" s="225">
        <v>501.44</v>
      </c>
      <c r="I311" s="226"/>
      <c r="J311" s="227">
        <f>ROUND(I311*H311,2)</f>
        <v>0</v>
      </c>
      <c r="K311" s="223" t="s">
        <v>158</v>
      </c>
      <c r="L311" s="47"/>
      <c r="M311" s="228" t="s">
        <v>21</v>
      </c>
      <c r="N311" s="229" t="s">
        <v>44</v>
      </c>
      <c r="O311" s="87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32" t="s">
        <v>271</v>
      </c>
      <c r="AT311" s="232" t="s">
        <v>154</v>
      </c>
      <c r="AU311" s="232" t="s">
        <v>83</v>
      </c>
      <c r="AY311" s="19" t="s">
        <v>151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9" t="s">
        <v>81</v>
      </c>
      <c r="BK311" s="233">
        <f>ROUND(I311*H311,2)</f>
        <v>0</v>
      </c>
      <c r="BL311" s="19" t="s">
        <v>271</v>
      </c>
      <c r="BM311" s="232" t="s">
        <v>3112</v>
      </c>
    </row>
    <row r="312" s="2" customFormat="1">
      <c r="A312" s="41"/>
      <c r="B312" s="42"/>
      <c r="C312" s="43"/>
      <c r="D312" s="234" t="s">
        <v>161</v>
      </c>
      <c r="E312" s="43"/>
      <c r="F312" s="235" t="s">
        <v>403</v>
      </c>
      <c r="G312" s="43"/>
      <c r="H312" s="43"/>
      <c r="I312" s="139"/>
      <c r="J312" s="43"/>
      <c r="K312" s="43"/>
      <c r="L312" s="47"/>
      <c r="M312" s="236"/>
      <c r="N312" s="237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161</v>
      </c>
      <c r="AU312" s="19" t="s">
        <v>83</v>
      </c>
    </row>
    <row r="313" s="15" customFormat="1">
      <c r="A313" s="15"/>
      <c r="B313" s="260"/>
      <c r="C313" s="261"/>
      <c r="D313" s="234" t="s">
        <v>163</v>
      </c>
      <c r="E313" s="262" t="s">
        <v>21</v>
      </c>
      <c r="F313" s="263" t="s">
        <v>404</v>
      </c>
      <c r="G313" s="261"/>
      <c r="H313" s="262" t="s">
        <v>21</v>
      </c>
      <c r="I313" s="264"/>
      <c r="J313" s="261"/>
      <c r="K313" s="261"/>
      <c r="L313" s="265"/>
      <c r="M313" s="266"/>
      <c r="N313" s="267"/>
      <c r="O313" s="267"/>
      <c r="P313" s="267"/>
      <c r="Q313" s="267"/>
      <c r="R313" s="267"/>
      <c r="S313" s="267"/>
      <c r="T313" s="268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9" t="s">
        <v>163</v>
      </c>
      <c r="AU313" s="269" t="s">
        <v>83</v>
      </c>
      <c r="AV313" s="15" t="s">
        <v>81</v>
      </c>
      <c r="AW313" s="15" t="s">
        <v>35</v>
      </c>
      <c r="AX313" s="15" t="s">
        <v>73</v>
      </c>
      <c r="AY313" s="269" t="s">
        <v>151</v>
      </c>
    </row>
    <row r="314" s="13" customFormat="1">
      <c r="A314" s="13"/>
      <c r="B314" s="238"/>
      <c r="C314" s="239"/>
      <c r="D314" s="234" t="s">
        <v>163</v>
      </c>
      <c r="E314" s="240" t="s">
        <v>21</v>
      </c>
      <c r="F314" s="241" t="s">
        <v>3113</v>
      </c>
      <c r="G314" s="239"/>
      <c r="H314" s="242">
        <v>250.41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163</v>
      </c>
      <c r="AU314" s="248" t="s">
        <v>83</v>
      </c>
      <c r="AV314" s="13" t="s">
        <v>83</v>
      </c>
      <c r="AW314" s="13" t="s">
        <v>35</v>
      </c>
      <c r="AX314" s="13" t="s">
        <v>73</v>
      </c>
      <c r="AY314" s="248" t="s">
        <v>151</v>
      </c>
    </row>
    <row r="315" s="13" customFormat="1">
      <c r="A315" s="13"/>
      <c r="B315" s="238"/>
      <c r="C315" s="239"/>
      <c r="D315" s="234" t="s">
        <v>163</v>
      </c>
      <c r="E315" s="240" t="s">
        <v>21</v>
      </c>
      <c r="F315" s="241" t="s">
        <v>3114</v>
      </c>
      <c r="G315" s="239"/>
      <c r="H315" s="242">
        <v>233.25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163</v>
      </c>
      <c r="AU315" s="248" t="s">
        <v>83</v>
      </c>
      <c r="AV315" s="13" t="s">
        <v>83</v>
      </c>
      <c r="AW315" s="13" t="s">
        <v>35</v>
      </c>
      <c r="AX315" s="13" t="s">
        <v>73</v>
      </c>
      <c r="AY315" s="248" t="s">
        <v>151</v>
      </c>
    </row>
    <row r="316" s="13" customFormat="1">
      <c r="A316" s="13"/>
      <c r="B316" s="238"/>
      <c r="C316" s="239"/>
      <c r="D316" s="234" t="s">
        <v>163</v>
      </c>
      <c r="E316" s="240" t="s">
        <v>21</v>
      </c>
      <c r="F316" s="241" t="s">
        <v>3000</v>
      </c>
      <c r="G316" s="239"/>
      <c r="H316" s="242">
        <v>17.780000000000001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163</v>
      </c>
      <c r="AU316" s="248" t="s">
        <v>83</v>
      </c>
      <c r="AV316" s="13" t="s">
        <v>83</v>
      </c>
      <c r="AW316" s="13" t="s">
        <v>35</v>
      </c>
      <c r="AX316" s="13" t="s">
        <v>73</v>
      </c>
      <c r="AY316" s="248" t="s">
        <v>151</v>
      </c>
    </row>
    <row r="317" s="14" customFormat="1">
      <c r="A317" s="14"/>
      <c r="B317" s="249"/>
      <c r="C317" s="250"/>
      <c r="D317" s="234" t="s">
        <v>163</v>
      </c>
      <c r="E317" s="251" t="s">
        <v>21</v>
      </c>
      <c r="F317" s="252" t="s">
        <v>177</v>
      </c>
      <c r="G317" s="250"/>
      <c r="H317" s="253">
        <v>501.44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9" t="s">
        <v>163</v>
      </c>
      <c r="AU317" s="259" t="s">
        <v>83</v>
      </c>
      <c r="AV317" s="14" t="s">
        <v>159</v>
      </c>
      <c r="AW317" s="14" t="s">
        <v>35</v>
      </c>
      <c r="AX317" s="14" t="s">
        <v>81</v>
      </c>
      <c r="AY317" s="259" t="s">
        <v>151</v>
      </c>
    </row>
    <row r="318" s="2" customFormat="1" ht="33" customHeight="1">
      <c r="A318" s="41"/>
      <c r="B318" s="42"/>
      <c r="C318" s="281" t="s">
        <v>489</v>
      </c>
      <c r="D318" s="281" t="s">
        <v>407</v>
      </c>
      <c r="E318" s="282" t="s">
        <v>408</v>
      </c>
      <c r="F318" s="283" t="s">
        <v>409</v>
      </c>
      <c r="G318" s="284" t="s">
        <v>180</v>
      </c>
      <c r="H318" s="285">
        <v>511.46899999999999</v>
      </c>
      <c r="I318" s="286"/>
      <c r="J318" s="287">
        <f>ROUND(I318*H318,2)</f>
        <v>0</v>
      </c>
      <c r="K318" s="283" t="s">
        <v>21</v>
      </c>
      <c r="L318" s="288"/>
      <c r="M318" s="289" t="s">
        <v>21</v>
      </c>
      <c r="N318" s="290" t="s">
        <v>44</v>
      </c>
      <c r="O318" s="87"/>
      <c r="P318" s="230">
        <f>O318*H318</f>
        <v>0</v>
      </c>
      <c r="Q318" s="230">
        <v>0.0080199999999999994</v>
      </c>
      <c r="R318" s="230">
        <f>Q318*H318</f>
        <v>4.1019813799999998</v>
      </c>
      <c r="S318" s="230">
        <v>0</v>
      </c>
      <c r="T318" s="231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32" t="s">
        <v>372</v>
      </c>
      <c r="AT318" s="232" t="s">
        <v>407</v>
      </c>
      <c r="AU318" s="232" t="s">
        <v>83</v>
      </c>
      <c r="AY318" s="19" t="s">
        <v>151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9" t="s">
        <v>81</v>
      </c>
      <c r="BK318" s="233">
        <f>ROUND(I318*H318,2)</f>
        <v>0</v>
      </c>
      <c r="BL318" s="19" t="s">
        <v>271</v>
      </c>
      <c r="BM318" s="232" t="s">
        <v>3115</v>
      </c>
    </row>
    <row r="319" s="2" customFormat="1">
      <c r="A319" s="41"/>
      <c r="B319" s="42"/>
      <c r="C319" s="43"/>
      <c r="D319" s="234" t="s">
        <v>161</v>
      </c>
      <c r="E319" s="43"/>
      <c r="F319" s="235" t="s">
        <v>409</v>
      </c>
      <c r="G319" s="43"/>
      <c r="H319" s="43"/>
      <c r="I319" s="139"/>
      <c r="J319" s="43"/>
      <c r="K319" s="43"/>
      <c r="L319" s="47"/>
      <c r="M319" s="236"/>
      <c r="N319" s="237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161</v>
      </c>
      <c r="AU319" s="19" t="s">
        <v>83</v>
      </c>
    </row>
    <row r="320" s="15" customFormat="1">
      <c r="A320" s="15"/>
      <c r="B320" s="260"/>
      <c r="C320" s="261"/>
      <c r="D320" s="234" t="s">
        <v>163</v>
      </c>
      <c r="E320" s="262" t="s">
        <v>21</v>
      </c>
      <c r="F320" s="263" t="s">
        <v>404</v>
      </c>
      <c r="G320" s="261"/>
      <c r="H320" s="262" t="s">
        <v>21</v>
      </c>
      <c r="I320" s="264"/>
      <c r="J320" s="261"/>
      <c r="K320" s="261"/>
      <c r="L320" s="265"/>
      <c r="M320" s="266"/>
      <c r="N320" s="267"/>
      <c r="O320" s="267"/>
      <c r="P320" s="267"/>
      <c r="Q320" s="267"/>
      <c r="R320" s="267"/>
      <c r="S320" s="267"/>
      <c r="T320" s="268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9" t="s">
        <v>163</v>
      </c>
      <c r="AU320" s="269" t="s">
        <v>83</v>
      </c>
      <c r="AV320" s="15" t="s">
        <v>81</v>
      </c>
      <c r="AW320" s="15" t="s">
        <v>35</v>
      </c>
      <c r="AX320" s="15" t="s">
        <v>73</v>
      </c>
      <c r="AY320" s="269" t="s">
        <v>151</v>
      </c>
    </row>
    <row r="321" s="13" customFormat="1">
      <c r="A321" s="13"/>
      <c r="B321" s="238"/>
      <c r="C321" s="239"/>
      <c r="D321" s="234" t="s">
        <v>163</v>
      </c>
      <c r="E321" s="240" t="s">
        <v>21</v>
      </c>
      <c r="F321" s="241" t="s">
        <v>3113</v>
      </c>
      <c r="G321" s="239"/>
      <c r="H321" s="242">
        <v>250.41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163</v>
      </c>
      <c r="AU321" s="248" t="s">
        <v>83</v>
      </c>
      <c r="AV321" s="13" t="s">
        <v>83</v>
      </c>
      <c r="AW321" s="13" t="s">
        <v>35</v>
      </c>
      <c r="AX321" s="13" t="s">
        <v>73</v>
      </c>
      <c r="AY321" s="248" t="s">
        <v>151</v>
      </c>
    </row>
    <row r="322" s="13" customFormat="1">
      <c r="A322" s="13"/>
      <c r="B322" s="238"/>
      <c r="C322" s="239"/>
      <c r="D322" s="234" t="s">
        <v>163</v>
      </c>
      <c r="E322" s="240" t="s">
        <v>21</v>
      </c>
      <c r="F322" s="241" t="s">
        <v>3114</v>
      </c>
      <c r="G322" s="239"/>
      <c r="H322" s="242">
        <v>233.25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163</v>
      </c>
      <c r="AU322" s="248" t="s">
        <v>83</v>
      </c>
      <c r="AV322" s="13" t="s">
        <v>83</v>
      </c>
      <c r="AW322" s="13" t="s">
        <v>35</v>
      </c>
      <c r="AX322" s="13" t="s">
        <v>73</v>
      </c>
      <c r="AY322" s="248" t="s">
        <v>151</v>
      </c>
    </row>
    <row r="323" s="13" customFormat="1">
      <c r="A323" s="13"/>
      <c r="B323" s="238"/>
      <c r="C323" s="239"/>
      <c r="D323" s="234" t="s">
        <v>163</v>
      </c>
      <c r="E323" s="240" t="s">
        <v>21</v>
      </c>
      <c r="F323" s="241" t="s">
        <v>3000</v>
      </c>
      <c r="G323" s="239"/>
      <c r="H323" s="242">
        <v>17.780000000000001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163</v>
      </c>
      <c r="AU323" s="248" t="s">
        <v>83</v>
      </c>
      <c r="AV323" s="13" t="s">
        <v>83</v>
      </c>
      <c r="AW323" s="13" t="s">
        <v>35</v>
      </c>
      <c r="AX323" s="13" t="s">
        <v>73</v>
      </c>
      <c r="AY323" s="248" t="s">
        <v>151</v>
      </c>
    </row>
    <row r="324" s="14" customFormat="1">
      <c r="A324" s="14"/>
      <c r="B324" s="249"/>
      <c r="C324" s="250"/>
      <c r="D324" s="234" t="s">
        <v>163</v>
      </c>
      <c r="E324" s="251" t="s">
        <v>21</v>
      </c>
      <c r="F324" s="252" t="s">
        <v>177</v>
      </c>
      <c r="G324" s="250"/>
      <c r="H324" s="253">
        <v>501.43999999999994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9" t="s">
        <v>163</v>
      </c>
      <c r="AU324" s="259" t="s">
        <v>83</v>
      </c>
      <c r="AV324" s="14" t="s">
        <v>159</v>
      </c>
      <c r="AW324" s="14" t="s">
        <v>35</v>
      </c>
      <c r="AX324" s="14" t="s">
        <v>81</v>
      </c>
      <c r="AY324" s="259" t="s">
        <v>151</v>
      </c>
    </row>
    <row r="325" s="13" customFormat="1">
      <c r="A325" s="13"/>
      <c r="B325" s="238"/>
      <c r="C325" s="239"/>
      <c r="D325" s="234" t="s">
        <v>163</v>
      </c>
      <c r="E325" s="239"/>
      <c r="F325" s="241" t="s">
        <v>3116</v>
      </c>
      <c r="G325" s="239"/>
      <c r="H325" s="242">
        <v>511.46899999999999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163</v>
      </c>
      <c r="AU325" s="248" t="s">
        <v>83</v>
      </c>
      <c r="AV325" s="13" t="s">
        <v>83</v>
      </c>
      <c r="AW325" s="13" t="s">
        <v>4</v>
      </c>
      <c r="AX325" s="13" t="s">
        <v>81</v>
      </c>
      <c r="AY325" s="248" t="s">
        <v>151</v>
      </c>
    </row>
    <row r="326" s="2" customFormat="1" ht="33" customHeight="1">
      <c r="A326" s="41"/>
      <c r="B326" s="42"/>
      <c r="C326" s="281" t="s">
        <v>494</v>
      </c>
      <c r="D326" s="281" t="s">
        <v>407</v>
      </c>
      <c r="E326" s="282" t="s">
        <v>413</v>
      </c>
      <c r="F326" s="283" t="s">
        <v>414</v>
      </c>
      <c r="G326" s="284" t="s">
        <v>180</v>
      </c>
      <c r="H326" s="285">
        <v>511.46899999999999</v>
      </c>
      <c r="I326" s="286"/>
      <c r="J326" s="287">
        <f>ROUND(I326*H326,2)</f>
        <v>0</v>
      </c>
      <c r="K326" s="283" t="s">
        <v>21</v>
      </c>
      <c r="L326" s="288"/>
      <c r="M326" s="289" t="s">
        <v>21</v>
      </c>
      <c r="N326" s="290" t="s">
        <v>44</v>
      </c>
      <c r="O326" s="87"/>
      <c r="P326" s="230">
        <f>O326*H326</f>
        <v>0</v>
      </c>
      <c r="Q326" s="230">
        <v>0.012</v>
      </c>
      <c r="R326" s="230">
        <f>Q326*H326</f>
        <v>6.1376280000000003</v>
      </c>
      <c r="S326" s="230">
        <v>0</v>
      </c>
      <c r="T326" s="231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32" t="s">
        <v>372</v>
      </c>
      <c r="AT326" s="232" t="s">
        <v>407</v>
      </c>
      <c r="AU326" s="232" t="s">
        <v>83</v>
      </c>
      <c r="AY326" s="19" t="s">
        <v>151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9" t="s">
        <v>81</v>
      </c>
      <c r="BK326" s="233">
        <f>ROUND(I326*H326,2)</f>
        <v>0</v>
      </c>
      <c r="BL326" s="19" t="s">
        <v>271</v>
      </c>
      <c r="BM326" s="232" t="s">
        <v>3117</v>
      </c>
    </row>
    <row r="327" s="2" customFormat="1">
      <c r="A327" s="41"/>
      <c r="B327" s="42"/>
      <c r="C327" s="43"/>
      <c r="D327" s="234" t="s">
        <v>161</v>
      </c>
      <c r="E327" s="43"/>
      <c r="F327" s="235" t="s">
        <v>414</v>
      </c>
      <c r="G327" s="43"/>
      <c r="H327" s="43"/>
      <c r="I327" s="139"/>
      <c r="J327" s="43"/>
      <c r="K327" s="43"/>
      <c r="L327" s="47"/>
      <c r="M327" s="236"/>
      <c r="N327" s="237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161</v>
      </c>
      <c r="AU327" s="19" t="s">
        <v>83</v>
      </c>
    </row>
    <row r="328" s="15" customFormat="1">
      <c r="A328" s="15"/>
      <c r="B328" s="260"/>
      <c r="C328" s="261"/>
      <c r="D328" s="234" t="s">
        <v>163</v>
      </c>
      <c r="E328" s="262" t="s">
        <v>21</v>
      </c>
      <c r="F328" s="263" t="s">
        <v>404</v>
      </c>
      <c r="G328" s="261"/>
      <c r="H328" s="262" t="s">
        <v>21</v>
      </c>
      <c r="I328" s="264"/>
      <c r="J328" s="261"/>
      <c r="K328" s="261"/>
      <c r="L328" s="265"/>
      <c r="M328" s="266"/>
      <c r="N328" s="267"/>
      <c r="O328" s="267"/>
      <c r="P328" s="267"/>
      <c r="Q328" s="267"/>
      <c r="R328" s="267"/>
      <c r="S328" s="267"/>
      <c r="T328" s="26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9" t="s">
        <v>163</v>
      </c>
      <c r="AU328" s="269" t="s">
        <v>83</v>
      </c>
      <c r="AV328" s="15" t="s">
        <v>81</v>
      </c>
      <c r="AW328" s="15" t="s">
        <v>35</v>
      </c>
      <c r="AX328" s="15" t="s">
        <v>73</v>
      </c>
      <c r="AY328" s="269" t="s">
        <v>151</v>
      </c>
    </row>
    <row r="329" s="13" customFormat="1">
      <c r="A329" s="13"/>
      <c r="B329" s="238"/>
      <c r="C329" s="239"/>
      <c r="D329" s="234" t="s">
        <v>163</v>
      </c>
      <c r="E329" s="240" t="s">
        <v>21</v>
      </c>
      <c r="F329" s="241" t="s">
        <v>3113</v>
      </c>
      <c r="G329" s="239"/>
      <c r="H329" s="242">
        <v>250.41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8" t="s">
        <v>163</v>
      </c>
      <c r="AU329" s="248" t="s">
        <v>83</v>
      </c>
      <c r="AV329" s="13" t="s">
        <v>83</v>
      </c>
      <c r="AW329" s="13" t="s">
        <v>35</v>
      </c>
      <c r="AX329" s="13" t="s">
        <v>73</v>
      </c>
      <c r="AY329" s="248" t="s">
        <v>151</v>
      </c>
    </row>
    <row r="330" s="13" customFormat="1">
      <c r="A330" s="13"/>
      <c r="B330" s="238"/>
      <c r="C330" s="239"/>
      <c r="D330" s="234" t="s">
        <v>163</v>
      </c>
      <c r="E330" s="240" t="s">
        <v>21</v>
      </c>
      <c r="F330" s="241" t="s">
        <v>3114</v>
      </c>
      <c r="G330" s="239"/>
      <c r="H330" s="242">
        <v>233.25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163</v>
      </c>
      <c r="AU330" s="248" t="s">
        <v>83</v>
      </c>
      <c r="AV330" s="13" t="s">
        <v>83</v>
      </c>
      <c r="AW330" s="13" t="s">
        <v>35</v>
      </c>
      <c r="AX330" s="13" t="s">
        <v>73</v>
      </c>
      <c r="AY330" s="248" t="s">
        <v>151</v>
      </c>
    </row>
    <row r="331" s="13" customFormat="1">
      <c r="A331" s="13"/>
      <c r="B331" s="238"/>
      <c r="C331" s="239"/>
      <c r="D331" s="234" t="s">
        <v>163</v>
      </c>
      <c r="E331" s="240" t="s">
        <v>21</v>
      </c>
      <c r="F331" s="241" t="s">
        <v>3000</v>
      </c>
      <c r="G331" s="239"/>
      <c r="H331" s="242">
        <v>17.780000000000001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163</v>
      </c>
      <c r="AU331" s="248" t="s">
        <v>83</v>
      </c>
      <c r="AV331" s="13" t="s">
        <v>83</v>
      </c>
      <c r="AW331" s="13" t="s">
        <v>35</v>
      </c>
      <c r="AX331" s="13" t="s">
        <v>73</v>
      </c>
      <c r="AY331" s="248" t="s">
        <v>151</v>
      </c>
    </row>
    <row r="332" s="14" customFormat="1">
      <c r="A332" s="14"/>
      <c r="B332" s="249"/>
      <c r="C332" s="250"/>
      <c r="D332" s="234" t="s">
        <v>163</v>
      </c>
      <c r="E332" s="251" t="s">
        <v>21</v>
      </c>
      <c r="F332" s="252" t="s">
        <v>177</v>
      </c>
      <c r="G332" s="250"/>
      <c r="H332" s="253">
        <v>501.43999999999994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9" t="s">
        <v>163</v>
      </c>
      <c r="AU332" s="259" t="s">
        <v>83</v>
      </c>
      <c r="AV332" s="14" t="s">
        <v>159</v>
      </c>
      <c r="AW332" s="14" t="s">
        <v>35</v>
      </c>
      <c r="AX332" s="14" t="s">
        <v>81</v>
      </c>
      <c r="AY332" s="259" t="s">
        <v>151</v>
      </c>
    </row>
    <row r="333" s="13" customFormat="1">
      <c r="A333" s="13"/>
      <c r="B333" s="238"/>
      <c r="C333" s="239"/>
      <c r="D333" s="234" t="s">
        <v>163</v>
      </c>
      <c r="E333" s="239"/>
      <c r="F333" s="241" t="s">
        <v>3116</v>
      </c>
      <c r="G333" s="239"/>
      <c r="H333" s="242">
        <v>511.46899999999999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163</v>
      </c>
      <c r="AU333" s="248" t="s">
        <v>83</v>
      </c>
      <c r="AV333" s="13" t="s">
        <v>83</v>
      </c>
      <c r="AW333" s="13" t="s">
        <v>4</v>
      </c>
      <c r="AX333" s="13" t="s">
        <v>81</v>
      </c>
      <c r="AY333" s="248" t="s">
        <v>151</v>
      </c>
    </row>
    <row r="334" s="2" customFormat="1" ht="33" customHeight="1">
      <c r="A334" s="41"/>
      <c r="B334" s="42"/>
      <c r="C334" s="221" t="s">
        <v>499</v>
      </c>
      <c r="D334" s="221" t="s">
        <v>154</v>
      </c>
      <c r="E334" s="222" t="s">
        <v>1094</v>
      </c>
      <c r="F334" s="223" t="s">
        <v>1095</v>
      </c>
      <c r="G334" s="224" t="s">
        <v>180</v>
      </c>
      <c r="H334" s="225">
        <v>1.04</v>
      </c>
      <c r="I334" s="226"/>
      <c r="J334" s="227">
        <f>ROUND(I334*H334,2)</f>
        <v>0</v>
      </c>
      <c r="K334" s="223" t="s">
        <v>21</v>
      </c>
      <c r="L334" s="47"/>
      <c r="M334" s="228" t="s">
        <v>21</v>
      </c>
      <c r="N334" s="229" t="s">
        <v>44</v>
      </c>
      <c r="O334" s="87"/>
      <c r="P334" s="230">
        <f>O334*H334</f>
        <v>0</v>
      </c>
      <c r="Q334" s="230">
        <v>0.0037000000000000002</v>
      </c>
      <c r="R334" s="230">
        <f>Q334*H334</f>
        <v>0.0038480000000000003</v>
      </c>
      <c r="S334" s="230">
        <v>0</v>
      </c>
      <c r="T334" s="231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32" t="s">
        <v>271</v>
      </c>
      <c r="AT334" s="232" t="s">
        <v>154</v>
      </c>
      <c r="AU334" s="232" t="s">
        <v>83</v>
      </c>
      <c r="AY334" s="19" t="s">
        <v>151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9" t="s">
        <v>81</v>
      </c>
      <c r="BK334" s="233">
        <f>ROUND(I334*H334,2)</f>
        <v>0</v>
      </c>
      <c r="BL334" s="19" t="s">
        <v>271</v>
      </c>
      <c r="BM334" s="232" t="s">
        <v>3118</v>
      </c>
    </row>
    <row r="335" s="2" customFormat="1">
      <c r="A335" s="41"/>
      <c r="B335" s="42"/>
      <c r="C335" s="43"/>
      <c r="D335" s="234" t="s">
        <v>161</v>
      </c>
      <c r="E335" s="43"/>
      <c r="F335" s="235" t="s">
        <v>1095</v>
      </c>
      <c r="G335" s="43"/>
      <c r="H335" s="43"/>
      <c r="I335" s="139"/>
      <c r="J335" s="43"/>
      <c r="K335" s="43"/>
      <c r="L335" s="47"/>
      <c r="M335" s="236"/>
      <c r="N335" s="237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161</v>
      </c>
      <c r="AU335" s="19" t="s">
        <v>83</v>
      </c>
    </row>
    <row r="336" s="13" customFormat="1">
      <c r="A336" s="13"/>
      <c r="B336" s="238"/>
      <c r="C336" s="239"/>
      <c r="D336" s="234" t="s">
        <v>163</v>
      </c>
      <c r="E336" s="240" t="s">
        <v>21</v>
      </c>
      <c r="F336" s="241" t="s">
        <v>3119</v>
      </c>
      <c r="G336" s="239"/>
      <c r="H336" s="242">
        <v>1.04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163</v>
      </c>
      <c r="AU336" s="248" t="s">
        <v>83</v>
      </c>
      <c r="AV336" s="13" t="s">
        <v>83</v>
      </c>
      <c r="AW336" s="13" t="s">
        <v>35</v>
      </c>
      <c r="AX336" s="13" t="s">
        <v>81</v>
      </c>
      <c r="AY336" s="248" t="s">
        <v>151</v>
      </c>
    </row>
    <row r="337" s="2" customFormat="1" ht="21.75" customHeight="1">
      <c r="A337" s="41"/>
      <c r="B337" s="42"/>
      <c r="C337" s="221" t="s">
        <v>504</v>
      </c>
      <c r="D337" s="221" t="s">
        <v>154</v>
      </c>
      <c r="E337" s="222" t="s">
        <v>447</v>
      </c>
      <c r="F337" s="223" t="s">
        <v>448</v>
      </c>
      <c r="G337" s="224" t="s">
        <v>180</v>
      </c>
      <c r="H337" s="225">
        <v>0.56399999999999995</v>
      </c>
      <c r="I337" s="226"/>
      <c r="J337" s="227">
        <f>ROUND(I337*H337,2)</f>
        <v>0</v>
      </c>
      <c r="K337" s="223" t="s">
        <v>21</v>
      </c>
      <c r="L337" s="47"/>
      <c r="M337" s="228" t="s">
        <v>21</v>
      </c>
      <c r="N337" s="229" t="s">
        <v>44</v>
      </c>
      <c r="O337" s="87"/>
      <c r="P337" s="230">
        <f>O337*H337</f>
        <v>0</v>
      </c>
      <c r="Q337" s="230">
        <v>0.00036000000000000002</v>
      </c>
      <c r="R337" s="230">
        <f>Q337*H337</f>
        <v>0.00020303999999999998</v>
      </c>
      <c r="S337" s="230">
        <v>0</v>
      </c>
      <c r="T337" s="231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32" t="s">
        <v>271</v>
      </c>
      <c r="AT337" s="232" t="s">
        <v>154</v>
      </c>
      <c r="AU337" s="232" t="s">
        <v>83</v>
      </c>
      <c r="AY337" s="19" t="s">
        <v>151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9" t="s">
        <v>81</v>
      </c>
      <c r="BK337" s="233">
        <f>ROUND(I337*H337,2)</f>
        <v>0</v>
      </c>
      <c r="BL337" s="19" t="s">
        <v>271</v>
      </c>
      <c r="BM337" s="232" t="s">
        <v>3120</v>
      </c>
    </row>
    <row r="338" s="2" customFormat="1">
      <c r="A338" s="41"/>
      <c r="B338" s="42"/>
      <c r="C338" s="43"/>
      <c r="D338" s="234" t="s">
        <v>161</v>
      </c>
      <c r="E338" s="43"/>
      <c r="F338" s="235" t="s">
        <v>450</v>
      </c>
      <c r="G338" s="43"/>
      <c r="H338" s="43"/>
      <c r="I338" s="139"/>
      <c r="J338" s="43"/>
      <c r="K338" s="43"/>
      <c r="L338" s="47"/>
      <c r="M338" s="236"/>
      <c r="N338" s="237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161</v>
      </c>
      <c r="AU338" s="19" t="s">
        <v>83</v>
      </c>
    </row>
    <row r="339" s="15" customFormat="1">
      <c r="A339" s="15"/>
      <c r="B339" s="260"/>
      <c r="C339" s="261"/>
      <c r="D339" s="234" t="s">
        <v>163</v>
      </c>
      <c r="E339" s="262" t="s">
        <v>21</v>
      </c>
      <c r="F339" s="263" t="s">
        <v>451</v>
      </c>
      <c r="G339" s="261"/>
      <c r="H339" s="262" t="s">
        <v>21</v>
      </c>
      <c r="I339" s="264"/>
      <c r="J339" s="261"/>
      <c r="K339" s="261"/>
      <c r="L339" s="265"/>
      <c r="M339" s="266"/>
      <c r="N339" s="267"/>
      <c r="O339" s="267"/>
      <c r="P339" s="267"/>
      <c r="Q339" s="267"/>
      <c r="R339" s="267"/>
      <c r="S339" s="267"/>
      <c r="T339" s="26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9" t="s">
        <v>163</v>
      </c>
      <c r="AU339" s="269" t="s">
        <v>83</v>
      </c>
      <c r="AV339" s="15" t="s">
        <v>81</v>
      </c>
      <c r="AW339" s="15" t="s">
        <v>35</v>
      </c>
      <c r="AX339" s="15" t="s">
        <v>73</v>
      </c>
      <c r="AY339" s="269" t="s">
        <v>151</v>
      </c>
    </row>
    <row r="340" s="13" customFormat="1">
      <c r="A340" s="13"/>
      <c r="B340" s="238"/>
      <c r="C340" s="239"/>
      <c r="D340" s="234" t="s">
        <v>163</v>
      </c>
      <c r="E340" s="240" t="s">
        <v>21</v>
      </c>
      <c r="F340" s="241" t="s">
        <v>3121</v>
      </c>
      <c r="G340" s="239"/>
      <c r="H340" s="242">
        <v>0.094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163</v>
      </c>
      <c r="AU340" s="248" t="s">
        <v>83</v>
      </c>
      <c r="AV340" s="13" t="s">
        <v>83</v>
      </c>
      <c r="AW340" s="13" t="s">
        <v>35</v>
      </c>
      <c r="AX340" s="13" t="s">
        <v>73</v>
      </c>
      <c r="AY340" s="248" t="s">
        <v>151</v>
      </c>
    </row>
    <row r="341" s="13" customFormat="1">
      <c r="A341" s="13"/>
      <c r="B341" s="238"/>
      <c r="C341" s="239"/>
      <c r="D341" s="234" t="s">
        <v>163</v>
      </c>
      <c r="E341" s="240" t="s">
        <v>21</v>
      </c>
      <c r="F341" s="241" t="s">
        <v>3122</v>
      </c>
      <c r="G341" s="239"/>
      <c r="H341" s="242">
        <v>0.094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163</v>
      </c>
      <c r="AU341" s="248" t="s">
        <v>83</v>
      </c>
      <c r="AV341" s="13" t="s">
        <v>83</v>
      </c>
      <c r="AW341" s="13" t="s">
        <v>35</v>
      </c>
      <c r="AX341" s="13" t="s">
        <v>73</v>
      </c>
      <c r="AY341" s="248" t="s">
        <v>151</v>
      </c>
    </row>
    <row r="342" s="13" customFormat="1">
      <c r="A342" s="13"/>
      <c r="B342" s="238"/>
      <c r="C342" s="239"/>
      <c r="D342" s="234" t="s">
        <v>163</v>
      </c>
      <c r="E342" s="240" t="s">
        <v>21</v>
      </c>
      <c r="F342" s="241" t="s">
        <v>3123</v>
      </c>
      <c r="G342" s="239"/>
      <c r="H342" s="242">
        <v>0.047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163</v>
      </c>
      <c r="AU342" s="248" t="s">
        <v>83</v>
      </c>
      <c r="AV342" s="13" t="s">
        <v>83</v>
      </c>
      <c r="AW342" s="13" t="s">
        <v>35</v>
      </c>
      <c r="AX342" s="13" t="s">
        <v>73</v>
      </c>
      <c r="AY342" s="248" t="s">
        <v>151</v>
      </c>
    </row>
    <row r="343" s="13" customFormat="1">
      <c r="A343" s="13"/>
      <c r="B343" s="238"/>
      <c r="C343" s="239"/>
      <c r="D343" s="234" t="s">
        <v>163</v>
      </c>
      <c r="E343" s="240" t="s">
        <v>21</v>
      </c>
      <c r="F343" s="241" t="s">
        <v>3124</v>
      </c>
      <c r="G343" s="239"/>
      <c r="H343" s="242">
        <v>0.188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163</v>
      </c>
      <c r="AU343" s="248" t="s">
        <v>83</v>
      </c>
      <c r="AV343" s="13" t="s">
        <v>83</v>
      </c>
      <c r="AW343" s="13" t="s">
        <v>35</v>
      </c>
      <c r="AX343" s="13" t="s">
        <v>73</v>
      </c>
      <c r="AY343" s="248" t="s">
        <v>151</v>
      </c>
    </row>
    <row r="344" s="13" customFormat="1">
      <c r="A344" s="13"/>
      <c r="B344" s="238"/>
      <c r="C344" s="239"/>
      <c r="D344" s="234" t="s">
        <v>163</v>
      </c>
      <c r="E344" s="240" t="s">
        <v>21</v>
      </c>
      <c r="F344" s="241" t="s">
        <v>3125</v>
      </c>
      <c r="G344" s="239"/>
      <c r="H344" s="242">
        <v>0.14099999999999999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163</v>
      </c>
      <c r="AU344" s="248" t="s">
        <v>83</v>
      </c>
      <c r="AV344" s="13" t="s">
        <v>83</v>
      </c>
      <c r="AW344" s="13" t="s">
        <v>35</v>
      </c>
      <c r="AX344" s="13" t="s">
        <v>73</v>
      </c>
      <c r="AY344" s="248" t="s">
        <v>151</v>
      </c>
    </row>
    <row r="345" s="14" customFormat="1">
      <c r="A345" s="14"/>
      <c r="B345" s="249"/>
      <c r="C345" s="250"/>
      <c r="D345" s="234" t="s">
        <v>163</v>
      </c>
      <c r="E345" s="251" t="s">
        <v>21</v>
      </c>
      <c r="F345" s="252" t="s">
        <v>177</v>
      </c>
      <c r="G345" s="250"/>
      <c r="H345" s="253">
        <v>0.56399999999999995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9" t="s">
        <v>163</v>
      </c>
      <c r="AU345" s="259" t="s">
        <v>83</v>
      </c>
      <c r="AV345" s="14" t="s">
        <v>159</v>
      </c>
      <c r="AW345" s="14" t="s">
        <v>35</v>
      </c>
      <c r="AX345" s="14" t="s">
        <v>81</v>
      </c>
      <c r="AY345" s="259" t="s">
        <v>151</v>
      </c>
    </row>
    <row r="346" s="2" customFormat="1" ht="21.75" customHeight="1">
      <c r="A346" s="41"/>
      <c r="B346" s="42"/>
      <c r="C346" s="281" t="s">
        <v>512</v>
      </c>
      <c r="D346" s="281" t="s">
        <v>407</v>
      </c>
      <c r="E346" s="282" t="s">
        <v>455</v>
      </c>
      <c r="F346" s="283" t="s">
        <v>456</v>
      </c>
      <c r="G346" s="284" t="s">
        <v>180</v>
      </c>
      <c r="H346" s="285">
        <v>0.59199999999999997</v>
      </c>
      <c r="I346" s="286"/>
      <c r="J346" s="287">
        <f>ROUND(I346*H346,2)</f>
        <v>0</v>
      </c>
      <c r="K346" s="283" t="s">
        <v>158</v>
      </c>
      <c r="L346" s="288"/>
      <c r="M346" s="289" t="s">
        <v>21</v>
      </c>
      <c r="N346" s="290" t="s">
        <v>44</v>
      </c>
      <c r="O346" s="87"/>
      <c r="P346" s="230">
        <f>O346*H346</f>
        <v>0</v>
      </c>
      <c r="Q346" s="230">
        <v>0.00029999999999999997</v>
      </c>
      <c r="R346" s="230">
        <f>Q346*H346</f>
        <v>0.00017759999999999998</v>
      </c>
      <c r="S346" s="230">
        <v>0</v>
      </c>
      <c r="T346" s="231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32" t="s">
        <v>372</v>
      </c>
      <c r="AT346" s="232" t="s">
        <v>407</v>
      </c>
      <c r="AU346" s="232" t="s">
        <v>83</v>
      </c>
      <c r="AY346" s="19" t="s">
        <v>151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9" t="s">
        <v>81</v>
      </c>
      <c r="BK346" s="233">
        <f>ROUND(I346*H346,2)</f>
        <v>0</v>
      </c>
      <c r="BL346" s="19" t="s">
        <v>271</v>
      </c>
      <c r="BM346" s="232" t="s">
        <v>3126</v>
      </c>
    </row>
    <row r="347" s="2" customFormat="1">
      <c r="A347" s="41"/>
      <c r="B347" s="42"/>
      <c r="C347" s="43"/>
      <c r="D347" s="234" t="s">
        <v>161</v>
      </c>
      <c r="E347" s="43"/>
      <c r="F347" s="235" t="s">
        <v>456</v>
      </c>
      <c r="G347" s="43"/>
      <c r="H347" s="43"/>
      <c r="I347" s="139"/>
      <c r="J347" s="43"/>
      <c r="K347" s="43"/>
      <c r="L347" s="47"/>
      <c r="M347" s="236"/>
      <c r="N347" s="237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161</v>
      </c>
      <c r="AU347" s="19" t="s">
        <v>83</v>
      </c>
    </row>
    <row r="348" s="13" customFormat="1">
      <c r="A348" s="13"/>
      <c r="B348" s="238"/>
      <c r="C348" s="239"/>
      <c r="D348" s="234" t="s">
        <v>163</v>
      </c>
      <c r="E348" s="239"/>
      <c r="F348" s="241" t="s">
        <v>3127</v>
      </c>
      <c r="G348" s="239"/>
      <c r="H348" s="242">
        <v>0.59199999999999997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163</v>
      </c>
      <c r="AU348" s="248" t="s">
        <v>83</v>
      </c>
      <c r="AV348" s="13" t="s">
        <v>83</v>
      </c>
      <c r="AW348" s="13" t="s">
        <v>4</v>
      </c>
      <c r="AX348" s="13" t="s">
        <v>81</v>
      </c>
      <c r="AY348" s="248" t="s">
        <v>151</v>
      </c>
    </row>
    <row r="349" s="2" customFormat="1" ht="21.75" customHeight="1">
      <c r="A349" s="41"/>
      <c r="B349" s="42"/>
      <c r="C349" s="221" t="s">
        <v>518</v>
      </c>
      <c r="D349" s="221" t="s">
        <v>154</v>
      </c>
      <c r="E349" s="222" t="s">
        <v>460</v>
      </c>
      <c r="F349" s="223" t="s">
        <v>461</v>
      </c>
      <c r="G349" s="224" t="s">
        <v>322</v>
      </c>
      <c r="H349" s="225">
        <v>10.244</v>
      </c>
      <c r="I349" s="226"/>
      <c r="J349" s="227">
        <f>ROUND(I349*H349,2)</f>
        <v>0</v>
      </c>
      <c r="K349" s="223" t="s">
        <v>158</v>
      </c>
      <c r="L349" s="47"/>
      <c r="M349" s="228" t="s">
        <v>21</v>
      </c>
      <c r="N349" s="229" t="s">
        <v>44</v>
      </c>
      <c r="O349" s="87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32" t="s">
        <v>271</v>
      </c>
      <c r="AT349" s="232" t="s">
        <v>154</v>
      </c>
      <c r="AU349" s="232" t="s">
        <v>83</v>
      </c>
      <c r="AY349" s="19" t="s">
        <v>151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9" t="s">
        <v>81</v>
      </c>
      <c r="BK349" s="233">
        <f>ROUND(I349*H349,2)</f>
        <v>0</v>
      </c>
      <c r="BL349" s="19" t="s">
        <v>271</v>
      </c>
      <c r="BM349" s="232" t="s">
        <v>3128</v>
      </c>
    </row>
    <row r="350" s="2" customFormat="1">
      <c r="A350" s="41"/>
      <c r="B350" s="42"/>
      <c r="C350" s="43"/>
      <c r="D350" s="234" t="s">
        <v>161</v>
      </c>
      <c r="E350" s="43"/>
      <c r="F350" s="235" t="s">
        <v>463</v>
      </c>
      <c r="G350" s="43"/>
      <c r="H350" s="43"/>
      <c r="I350" s="139"/>
      <c r="J350" s="43"/>
      <c r="K350" s="43"/>
      <c r="L350" s="47"/>
      <c r="M350" s="236"/>
      <c r="N350" s="237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161</v>
      </c>
      <c r="AU350" s="19" t="s">
        <v>83</v>
      </c>
    </row>
    <row r="351" s="2" customFormat="1" ht="21.75" customHeight="1">
      <c r="A351" s="41"/>
      <c r="B351" s="42"/>
      <c r="C351" s="221" t="s">
        <v>524</v>
      </c>
      <c r="D351" s="221" t="s">
        <v>154</v>
      </c>
      <c r="E351" s="222" t="s">
        <v>471</v>
      </c>
      <c r="F351" s="223" t="s">
        <v>472</v>
      </c>
      <c r="G351" s="224" t="s">
        <v>322</v>
      </c>
      <c r="H351" s="225">
        <v>10.244</v>
      </c>
      <c r="I351" s="226"/>
      <c r="J351" s="227">
        <f>ROUND(I351*H351,2)</f>
        <v>0</v>
      </c>
      <c r="K351" s="223" t="s">
        <v>158</v>
      </c>
      <c r="L351" s="47"/>
      <c r="M351" s="228" t="s">
        <v>21</v>
      </c>
      <c r="N351" s="229" t="s">
        <v>44</v>
      </c>
      <c r="O351" s="87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32" t="s">
        <v>271</v>
      </c>
      <c r="AT351" s="232" t="s">
        <v>154</v>
      </c>
      <c r="AU351" s="232" t="s">
        <v>83</v>
      </c>
      <c r="AY351" s="19" t="s">
        <v>151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9" t="s">
        <v>81</v>
      </c>
      <c r="BK351" s="233">
        <f>ROUND(I351*H351,2)</f>
        <v>0</v>
      </c>
      <c r="BL351" s="19" t="s">
        <v>271</v>
      </c>
      <c r="BM351" s="232" t="s">
        <v>3129</v>
      </c>
    </row>
    <row r="352" s="2" customFormat="1">
      <c r="A352" s="41"/>
      <c r="B352" s="42"/>
      <c r="C352" s="43"/>
      <c r="D352" s="234" t="s">
        <v>161</v>
      </c>
      <c r="E352" s="43"/>
      <c r="F352" s="235" t="s">
        <v>474</v>
      </c>
      <c r="G352" s="43"/>
      <c r="H352" s="43"/>
      <c r="I352" s="139"/>
      <c r="J352" s="43"/>
      <c r="K352" s="43"/>
      <c r="L352" s="47"/>
      <c r="M352" s="236"/>
      <c r="N352" s="237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161</v>
      </c>
      <c r="AU352" s="19" t="s">
        <v>83</v>
      </c>
    </row>
    <row r="353" s="13" customFormat="1">
      <c r="A353" s="13"/>
      <c r="B353" s="238"/>
      <c r="C353" s="239"/>
      <c r="D353" s="234" t="s">
        <v>163</v>
      </c>
      <c r="E353" s="240" t="s">
        <v>21</v>
      </c>
      <c r="F353" s="241" t="s">
        <v>3130</v>
      </c>
      <c r="G353" s="239"/>
      <c r="H353" s="242">
        <v>10.244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163</v>
      </c>
      <c r="AU353" s="248" t="s">
        <v>83</v>
      </c>
      <c r="AV353" s="13" t="s">
        <v>83</v>
      </c>
      <c r="AW353" s="13" t="s">
        <v>35</v>
      </c>
      <c r="AX353" s="13" t="s">
        <v>81</v>
      </c>
      <c r="AY353" s="248" t="s">
        <v>151</v>
      </c>
    </row>
    <row r="354" s="12" customFormat="1" ht="22.8" customHeight="1">
      <c r="A354" s="12"/>
      <c r="B354" s="205"/>
      <c r="C354" s="206"/>
      <c r="D354" s="207" t="s">
        <v>72</v>
      </c>
      <c r="E354" s="219" t="s">
        <v>476</v>
      </c>
      <c r="F354" s="219" t="s">
        <v>477</v>
      </c>
      <c r="G354" s="206"/>
      <c r="H354" s="206"/>
      <c r="I354" s="209"/>
      <c r="J354" s="220">
        <f>BK354</f>
        <v>0</v>
      </c>
      <c r="K354" s="206"/>
      <c r="L354" s="211"/>
      <c r="M354" s="212"/>
      <c r="N354" s="213"/>
      <c r="O354" s="213"/>
      <c r="P354" s="214">
        <f>SUM(P355:P375)</f>
        <v>0</v>
      </c>
      <c r="Q354" s="213"/>
      <c r="R354" s="214">
        <f>SUM(R355:R375)</f>
        <v>0.10271</v>
      </c>
      <c r="S354" s="213"/>
      <c r="T354" s="215">
        <f>SUM(T355:T375)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6" t="s">
        <v>83</v>
      </c>
      <c r="AT354" s="217" t="s">
        <v>72</v>
      </c>
      <c r="AU354" s="217" t="s">
        <v>81</v>
      </c>
      <c r="AY354" s="216" t="s">
        <v>151</v>
      </c>
      <c r="BK354" s="218">
        <f>SUM(BK355:BK375)</f>
        <v>0</v>
      </c>
    </row>
    <row r="355" s="2" customFormat="1" ht="16.5" customHeight="1">
      <c r="A355" s="41"/>
      <c r="B355" s="42"/>
      <c r="C355" s="221" t="s">
        <v>529</v>
      </c>
      <c r="D355" s="221" t="s">
        <v>154</v>
      </c>
      <c r="E355" s="222" t="s">
        <v>479</v>
      </c>
      <c r="F355" s="223" t="s">
        <v>480</v>
      </c>
      <c r="G355" s="224" t="s">
        <v>157</v>
      </c>
      <c r="H355" s="225">
        <v>5</v>
      </c>
      <c r="I355" s="226"/>
      <c r="J355" s="227">
        <f>ROUND(I355*H355,2)</f>
        <v>0</v>
      </c>
      <c r="K355" s="223" t="s">
        <v>21</v>
      </c>
      <c r="L355" s="47"/>
      <c r="M355" s="228" t="s">
        <v>21</v>
      </c>
      <c r="N355" s="229" t="s">
        <v>44</v>
      </c>
      <c r="O355" s="87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32" t="s">
        <v>271</v>
      </c>
      <c r="AT355" s="232" t="s">
        <v>154</v>
      </c>
      <c r="AU355" s="232" t="s">
        <v>83</v>
      </c>
      <c r="AY355" s="19" t="s">
        <v>151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9" t="s">
        <v>81</v>
      </c>
      <c r="BK355" s="233">
        <f>ROUND(I355*H355,2)</f>
        <v>0</v>
      </c>
      <c r="BL355" s="19" t="s">
        <v>271</v>
      </c>
      <c r="BM355" s="232" t="s">
        <v>3131</v>
      </c>
    </row>
    <row r="356" s="2" customFormat="1">
      <c r="A356" s="41"/>
      <c r="B356" s="42"/>
      <c r="C356" s="43"/>
      <c r="D356" s="234" t="s">
        <v>161</v>
      </c>
      <c r="E356" s="43"/>
      <c r="F356" s="235" t="s">
        <v>482</v>
      </c>
      <c r="G356" s="43"/>
      <c r="H356" s="43"/>
      <c r="I356" s="139"/>
      <c r="J356" s="43"/>
      <c r="K356" s="43"/>
      <c r="L356" s="47"/>
      <c r="M356" s="236"/>
      <c r="N356" s="237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161</v>
      </c>
      <c r="AU356" s="19" t="s">
        <v>83</v>
      </c>
    </row>
    <row r="357" s="13" customFormat="1">
      <c r="A357" s="13"/>
      <c r="B357" s="238"/>
      <c r="C357" s="239"/>
      <c r="D357" s="234" t="s">
        <v>163</v>
      </c>
      <c r="E357" s="240" t="s">
        <v>21</v>
      </c>
      <c r="F357" s="241" t="s">
        <v>3132</v>
      </c>
      <c r="G357" s="239"/>
      <c r="H357" s="242">
        <v>5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163</v>
      </c>
      <c r="AU357" s="248" t="s">
        <v>83</v>
      </c>
      <c r="AV357" s="13" t="s">
        <v>83</v>
      </c>
      <c r="AW357" s="13" t="s">
        <v>35</v>
      </c>
      <c r="AX357" s="13" t="s">
        <v>81</v>
      </c>
      <c r="AY357" s="248" t="s">
        <v>151</v>
      </c>
    </row>
    <row r="358" s="2" customFormat="1" ht="33" customHeight="1">
      <c r="A358" s="41"/>
      <c r="B358" s="42"/>
      <c r="C358" s="221" t="s">
        <v>535</v>
      </c>
      <c r="D358" s="221" t="s">
        <v>154</v>
      </c>
      <c r="E358" s="222" t="s">
        <v>485</v>
      </c>
      <c r="F358" s="223" t="s">
        <v>486</v>
      </c>
      <c r="G358" s="224" t="s">
        <v>157</v>
      </c>
      <c r="H358" s="225">
        <v>5</v>
      </c>
      <c r="I358" s="226"/>
      <c r="J358" s="227">
        <f>ROUND(I358*H358,2)</f>
        <v>0</v>
      </c>
      <c r="K358" s="223" t="s">
        <v>21</v>
      </c>
      <c r="L358" s="47"/>
      <c r="M358" s="228" t="s">
        <v>21</v>
      </c>
      <c r="N358" s="229" t="s">
        <v>44</v>
      </c>
      <c r="O358" s="87"/>
      <c r="P358" s="230">
        <f>O358*H358</f>
        <v>0</v>
      </c>
      <c r="Q358" s="230">
        <v>0.00010000000000000001</v>
      </c>
      <c r="R358" s="230">
        <f>Q358*H358</f>
        <v>0.00050000000000000001</v>
      </c>
      <c r="S358" s="230">
        <v>0</v>
      </c>
      <c r="T358" s="231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32" t="s">
        <v>271</v>
      </c>
      <c r="AT358" s="232" t="s">
        <v>154</v>
      </c>
      <c r="AU358" s="232" t="s">
        <v>83</v>
      </c>
      <c r="AY358" s="19" t="s">
        <v>151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9" t="s">
        <v>81</v>
      </c>
      <c r="BK358" s="233">
        <f>ROUND(I358*H358,2)</f>
        <v>0</v>
      </c>
      <c r="BL358" s="19" t="s">
        <v>271</v>
      </c>
      <c r="BM358" s="232" t="s">
        <v>3133</v>
      </c>
    </row>
    <row r="359" s="2" customFormat="1">
      <c r="A359" s="41"/>
      <c r="B359" s="42"/>
      <c r="C359" s="43"/>
      <c r="D359" s="234" t="s">
        <v>161</v>
      </c>
      <c r="E359" s="43"/>
      <c r="F359" s="235" t="s">
        <v>486</v>
      </c>
      <c r="G359" s="43"/>
      <c r="H359" s="43"/>
      <c r="I359" s="139"/>
      <c r="J359" s="43"/>
      <c r="K359" s="43"/>
      <c r="L359" s="47"/>
      <c r="M359" s="236"/>
      <c r="N359" s="237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161</v>
      </c>
      <c r="AU359" s="19" t="s">
        <v>83</v>
      </c>
    </row>
    <row r="360" s="13" customFormat="1">
      <c r="A360" s="13"/>
      <c r="B360" s="238"/>
      <c r="C360" s="239"/>
      <c r="D360" s="234" t="s">
        <v>163</v>
      </c>
      <c r="E360" s="240" t="s">
        <v>21</v>
      </c>
      <c r="F360" s="241" t="s">
        <v>3134</v>
      </c>
      <c r="G360" s="239"/>
      <c r="H360" s="242">
        <v>5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163</v>
      </c>
      <c r="AU360" s="248" t="s">
        <v>83</v>
      </c>
      <c r="AV360" s="13" t="s">
        <v>83</v>
      </c>
      <c r="AW360" s="13" t="s">
        <v>35</v>
      </c>
      <c r="AX360" s="13" t="s">
        <v>81</v>
      </c>
      <c r="AY360" s="248" t="s">
        <v>151</v>
      </c>
    </row>
    <row r="361" s="2" customFormat="1" ht="44.25" customHeight="1">
      <c r="A361" s="41"/>
      <c r="B361" s="42"/>
      <c r="C361" s="221" t="s">
        <v>540</v>
      </c>
      <c r="D361" s="221" t="s">
        <v>154</v>
      </c>
      <c r="E361" s="222" t="s">
        <v>3135</v>
      </c>
      <c r="F361" s="223" t="s">
        <v>3136</v>
      </c>
      <c r="G361" s="224" t="s">
        <v>297</v>
      </c>
      <c r="H361" s="225">
        <v>7</v>
      </c>
      <c r="I361" s="226"/>
      <c r="J361" s="227">
        <f>ROUND(I361*H361,2)</f>
        <v>0</v>
      </c>
      <c r="K361" s="223" t="s">
        <v>21</v>
      </c>
      <c r="L361" s="47"/>
      <c r="M361" s="228" t="s">
        <v>21</v>
      </c>
      <c r="N361" s="229" t="s">
        <v>44</v>
      </c>
      <c r="O361" s="87"/>
      <c r="P361" s="230">
        <f>O361*H361</f>
        <v>0</v>
      </c>
      <c r="Q361" s="230">
        <v>0.0022399999999999998</v>
      </c>
      <c r="R361" s="230">
        <f>Q361*H361</f>
        <v>0.015679999999999999</v>
      </c>
      <c r="S361" s="230">
        <v>0</v>
      </c>
      <c r="T361" s="231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32" t="s">
        <v>271</v>
      </c>
      <c r="AT361" s="232" t="s">
        <v>154</v>
      </c>
      <c r="AU361" s="232" t="s">
        <v>83</v>
      </c>
      <c r="AY361" s="19" t="s">
        <v>151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9" t="s">
        <v>81</v>
      </c>
      <c r="BK361" s="233">
        <f>ROUND(I361*H361,2)</f>
        <v>0</v>
      </c>
      <c r="BL361" s="19" t="s">
        <v>271</v>
      </c>
      <c r="BM361" s="232" t="s">
        <v>3137</v>
      </c>
    </row>
    <row r="362" s="2" customFormat="1">
      <c r="A362" s="41"/>
      <c r="B362" s="42"/>
      <c r="C362" s="43"/>
      <c r="D362" s="234" t="s">
        <v>161</v>
      </c>
      <c r="E362" s="43"/>
      <c r="F362" s="235" t="s">
        <v>3138</v>
      </c>
      <c r="G362" s="43"/>
      <c r="H362" s="43"/>
      <c r="I362" s="139"/>
      <c r="J362" s="43"/>
      <c r="K362" s="43"/>
      <c r="L362" s="47"/>
      <c r="M362" s="236"/>
      <c r="N362" s="237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161</v>
      </c>
      <c r="AU362" s="19" t="s">
        <v>83</v>
      </c>
    </row>
    <row r="363" s="2" customFormat="1" ht="44.25" customHeight="1">
      <c r="A363" s="41"/>
      <c r="B363" s="42"/>
      <c r="C363" s="221" t="s">
        <v>544</v>
      </c>
      <c r="D363" s="221" t="s">
        <v>154</v>
      </c>
      <c r="E363" s="222" t="s">
        <v>3139</v>
      </c>
      <c r="F363" s="223" t="s">
        <v>3140</v>
      </c>
      <c r="G363" s="224" t="s">
        <v>297</v>
      </c>
      <c r="H363" s="225">
        <v>4</v>
      </c>
      <c r="I363" s="226"/>
      <c r="J363" s="227">
        <f>ROUND(I363*H363,2)</f>
        <v>0</v>
      </c>
      <c r="K363" s="223" t="s">
        <v>21</v>
      </c>
      <c r="L363" s="47"/>
      <c r="M363" s="228" t="s">
        <v>21</v>
      </c>
      <c r="N363" s="229" t="s">
        <v>44</v>
      </c>
      <c r="O363" s="87"/>
      <c r="P363" s="230">
        <f>O363*H363</f>
        <v>0</v>
      </c>
      <c r="Q363" s="230">
        <v>0.0082799999999999992</v>
      </c>
      <c r="R363" s="230">
        <f>Q363*H363</f>
        <v>0.033119999999999997</v>
      </c>
      <c r="S363" s="230">
        <v>0</v>
      </c>
      <c r="T363" s="231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32" t="s">
        <v>271</v>
      </c>
      <c r="AT363" s="232" t="s">
        <v>154</v>
      </c>
      <c r="AU363" s="232" t="s">
        <v>83</v>
      </c>
      <c r="AY363" s="19" t="s">
        <v>151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9" t="s">
        <v>81</v>
      </c>
      <c r="BK363" s="233">
        <f>ROUND(I363*H363,2)</f>
        <v>0</v>
      </c>
      <c r="BL363" s="19" t="s">
        <v>271</v>
      </c>
      <c r="BM363" s="232" t="s">
        <v>3141</v>
      </c>
    </row>
    <row r="364" s="2" customFormat="1">
      <c r="A364" s="41"/>
      <c r="B364" s="42"/>
      <c r="C364" s="43"/>
      <c r="D364" s="234" t="s">
        <v>161</v>
      </c>
      <c r="E364" s="43"/>
      <c r="F364" s="235" t="s">
        <v>3142</v>
      </c>
      <c r="G364" s="43"/>
      <c r="H364" s="43"/>
      <c r="I364" s="139"/>
      <c r="J364" s="43"/>
      <c r="K364" s="43"/>
      <c r="L364" s="47"/>
      <c r="M364" s="236"/>
      <c r="N364" s="237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9" t="s">
        <v>161</v>
      </c>
      <c r="AU364" s="19" t="s">
        <v>83</v>
      </c>
    </row>
    <row r="365" s="2" customFormat="1" ht="44.25" customHeight="1">
      <c r="A365" s="41"/>
      <c r="B365" s="42"/>
      <c r="C365" s="221" t="s">
        <v>550</v>
      </c>
      <c r="D365" s="221" t="s">
        <v>154</v>
      </c>
      <c r="E365" s="222" t="s">
        <v>3143</v>
      </c>
      <c r="F365" s="223" t="s">
        <v>3144</v>
      </c>
      <c r="G365" s="224" t="s">
        <v>297</v>
      </c>
      <c r="H365" s="225">
        <v>9</v>
      </c>
      <c r="I365" s="226"/>
      <c r="J365" s="227">
        <f>ROUND(I365*H365,2)</f>
        <v>0</v>
      </c>
      <c r="K365" s="223" t="s">
        <v>21</v>
      </c>
      <c r="L365" s="47"/>
      <c r="M365" s="228" t="s">
        <v>21</v>
      </c>
      <c r="N365" s="229" t="s">
        <v>44</v>
      </c>
      <c r="O365" s="87"/>
      <c r="P365" s="230">
        <f>O365*H365</f>
        <v>0</v>
      </c>
      <c r="Q365" s="230">
        <v>0.0024499999999999999</v>
      </c>
      <c r="R365" s="230">
        <f>Q365*H365</f>
        <v>0.02205</v>
      </c>
      <c r="S365" s="230">
        <v>0</v>
      </c>
      <c r="T365" s="231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32" t="s">
        <v>271</v>
      </c>
      <c r="AT365" s="232" t="s">
        <v>154</v>
      </c>
      <c r="AU365" s="232" t="s">
        <v>83</v>
      </c>
      <c r="AY365" s="19" t="s">
        <v>151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9" t="s">
        <v>81</v>
      </c>
      <c r="BK365" s="233">
        <f>ROUND(I365*H365,2)</f>
        <v>0</v>
      </c>
      <c r="BL365" s="19" t="s">
        <v>271</v>
      </c>
      <c r="BM365" s="232" t="s">
        <v>3145</v>
      </c>
    </row>
    <row r="366" s="2" customFormat="1">
      <c r="A366" s="41"/>
      <c r="B366" s="42"/>
      <c r="C366" s="43"/>
      <c r="D366" s="234" t="s">
        <v>161</v>
      </c>
      <c r="E366" s="43"/>
      <c r="F366" s="235" t="s">
        <v>3146</v>
      </c>
      <c r="G366" s="43"/>
      <c r="H366" s="43"/>
      <c r="I366" s="139"/>
      <c r="J366" s="43"/>
      <c r="K366" s="43"/>
      <c r="L366" s="47"/>
      <c r="M366" s="236"/>
      <c r="N366" s="237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161</v>
      </c>
      <c r="AU366" s="19" t="s">
        <v>83</v>
      </c>
    </row>
    <row r="367" s="2" customFormat="1" ht="44.25" customHeight="1">
      <c r="A367" s="41"/>
      <c r="B367" s="42"/>
      <c r="C367" s="221" t="s">
        <v>554</v>
      </c>
      <c r="D367" s="221" t="s">
        <v>154</v>
      </c>
      <c r="E367" s="222" t="s">
        <v>3147</v>
      </c>
      <c r="F367" s="223" t="s">
        <v>3148</v>
      </c>
      <c r="G367" s="224" t="s">
        <v>297</v>
      </c>
      <c r="H367" s="225">
        <v>7.5</v>
      </c>
      <c r="I367" s="226"/>
      <c r="J367" s="227">
        <f>ROUND(I367*H367,2)</f>
        <v>0</v>
      </c>
      <c r="K367" s="223" t="s">
        <v>21</v>
      </c>
      <c r="L367" s="47"/>
      <c r="M367" s="228" t="s">
        <v>21</v>
      </c>
      <c r="N367" s="229" t="s">
        <v>44</v>
      </c>
      <c r="O367" s="87"/>
      <c r="P367" s="230">
        <f>O367*H367</f>
        <v>0</v>
      </c>
      <c r="Q367" s="230">
        <v>0.0022399999999999998</v>
      </c>
      <c r="R367" s="230">
        <f>Q367*H367</f>
        <v>0.016799999999999999</v>
      </c>
      <c r="S367" s="230">
        <v>0</v>
      </c>
      <c r="T367" s="231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32" t="s">
        <v>271</v>
      </c>
      <c r="AT367" s="232" t="s">
        <v>154</v>
      </c>
      <c r="AU367" s="232" t="s">
        <v>83</v>
      </c>
      <c r="AY367" s="19" t="s">
        <v>151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9" t="s">
        <v>81</v>
      </c>
      <c r="BK367" s="233">
        <f>ROUND(I367*H367,2)</f>
        <v>0</v>
      </c>
      <c r="BL367" s="19" t="s">
        <v>271</v>
      </c>
      <c r="BM367" s="232" t="s">
        <v>3149</v>
      </c>
    </row>
    <row r="368" s="2" customFormat="1">
      <c r="A368" s="41"/>
      <c r="B368" s="42"/>
      <c r="C368" s="43"/>
      <c r="D368" s="234" t="s">
        <v>161</v>
      </c>
      <c r="E368" s="43"/>
      <c r="F368" s="235" t="s">
        <v>3150</v>
      </c>
      <c r="G368" s="43"/>
      <c r="H368" s="43"/>
      <c r="I368" s="139"/>
      <c r="J368" s="43"/>
      <c r="K368" s="43"/>
      <c r="L368" s="47"/>
      <c r="M368" s="236"/>
      <c r="N368" s="237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19" t="s">
        <v>161</v>
      </c>
      <c r="AU368" s="19" t="s">
        <v>83</v>
      </c>
    </row>
    <row r="369" s="2" customFormat="1" ht="44.25" customHeight="1">
      <c r="A369" s="41"/>
      <c r="B369" s="42"/>
      <c r="C369" s="221" t="s">
        <v>560</v>
      </c>
      <c r="D369" s="221" t="s">
        <v>154</v>
      </c>
      <c r="E369" s="222" t="s">
        <v>3151</v>
      </c>
      <c r="F369" s="223" t="s">
        <v>3152</v>
      </c>
      <c r="G369" s="224" t="s">
        <v>297</v>
      </c>
      <c r="H369" s="225">
        <v>6.5</v>
      </c>
      <c r="I369" s="226"/>
      <c r="J369" s="227">
        <f>ROUND(I369*H369,2)</f>
        <v>0</v>
      </c>
      <c r="K369" s="223" t="s">
        <v>21</v>
      </c>
      <c r="L369" s="47"/>
      <c r="M369" s="228" t="s">
        <v>21</v>
      </c>
      <c r="N369" s="229" t="s">
        <v>44</v>
      </c>
      <c r="O369" s="87"/>
      <c r="P369" s="230">
        <f>O369*H369</f>
        <v>0</v>
      </c>
      <c r="Q369" s="230">
        <v>0.0022399999999999998</v>
      </c>
      <c r="R369" s="230">
        <f>Q369*H369</f>
        <v>0.014559999999999998</v>
      </c>
      <c r="S369" s="230">
        <v>0</v>
      </c>
      <c r="T369" s="231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32" t="s">
        <v>271</v>
      </c>
      <c r="AT369" s="232" t="s">
        <v>154</v>
      </c>
      <c r="AU369" s="232" t="s">
        <v>83</v>
      </c>
      <c r="AY369" s="19" t="s">
        <v>151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9" t="s">
        <v>81</v>
      </c>
      <c r="BK369" s="233">
        <f>ROUND(I369*H369,2)</f>
        <v>0</v>
      </c>
      <c r="BL369" s="19" t="s">
        <v>271</v>
      </c>
      <c r="BM369" s="232" t="s">
        <v>3153</v>
      </c>
    </row>
    <row r="370" s="2" customFormat="1">
      <c r="A370" s="41"/>
      <c r="B370" s="42"/>
      <c r="C370" s="43"/>
      <c r="D370" s="234" t="s">
        <v>161</v>
      </c>
      <c r="E370" s="43"/>
      <c r="F370" s="235" t="s">
        <v>3154</v>
      </c>
      <c r="G370" s="43"/>
      <c r="H370" s="43"/>
      <c r="I370" s="139"/>
      <c r="J370" s="43"/>
      <c r="K370" s="43"/>
      <c r="L370" s="47"/>
      <c r="M370" s="236"/>
      <c r="N370" s="237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161</v>
      </c>
      <c r="AU370" s="19" t="s">
        <v>83</v>
      </c>
    </row>
    <row r="371" s="2" customFormat="1" ht="21.75" customHeight="1">
      <c r="A371" s="41"/>
      <c r="B371" s="42"/>
      <c r="C371" s="221" t="s">
        <v>566</v>
      </c>
      <c r="D371" s="221" t="s">
        <v>154</v>
      </c>
      <c r="E371" s="222" t="s">
        <v>500</v>
      </c>
      <c r="F371" s="223" t="s">
        <v>501</v>
      </c>
      <c r="G371" s="224" t="s">
        <v>322</v>
      </c>
      <c r="H371" s="225">
        <v>0.10299999999999999</v>
      </c>
      <c r="I371" s="226"/>
      <c r="J371" s="227">
        <f>ROUND(I371*H371,2)</f>
        <v>0</v>
      </c>
      <c r="K371" s="223" t="s">
        <v>158</v>
      </c>
      <c r="L371" s="47"/>
      <c r="M371" s="228" t="s">
        <v>21</v>
      </c>
      <c r="N371" s="229" t="s">
        <v>44</v>
      </c>
      <c r="O371" s="87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32" t="s">
        <v>271</v>
      </c>
      <c r="AT371" s="232" t="s">
        <v>154</v>
      </c>
      <c r="AU371" s="232" t="s">
        <v>83</v>
      </c>
      <c r="AY371" s="19" t="s">
        <v>151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9" t="s">
        <v>81</v>
      </c>
      <c r="BK371" s="233">
        <f>ROUND(I371*H371,2)</f>
        <v>0</v>
      </c>
      <c r="BL371" s="19" t="s">
        <v>271</v>
      </c>
      <c r="BM371" s="232" t="s">
        <v>3155</v>
      </c>
    </row>
    <row r="372" s="2" customFormat="1">
      <c r="A372" s="41"/>
      <c r="B372" s="42"/>
      <c r="C372" s="43"/>
      <c r="D372" s="234" t="s">
        <v>161</v>
      </c>
      <c r="E372" s="43"/>
      <c r="F372" s="235" t="s">
        <v>503</v>
      </c>
      <c r="G372" s="43"/>
      <c r="H372" s="43"/>
      <c r="I372" s="139"/>
      <c r="J372" s="43"/>
      <c r="K372" s="43"/>
      <c r="L372" s="47"/>
      <c r="M372" s="236"/>
      <c r="N372" s="237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9" t="s">
        <v>161</v>
      </c>
      <c r="AU372" s="19" t="s">
        <v>83</v>
      </c>
    </row>
    <row r="373" s="2" customFormat="1" ht="21.75" customHeight="1">
      <c r="A373" s="41"/>
      <c r="B373" s="42"/>
      <c r="C373" s="221" t="s">
        <v>572</v>
      </c>
      <c r="D373" s="221" t="s">
        <v>154</v>
      </c>
      <c r="E373" s="222" t="s">
        <v>1119</v>
      </c>
      <c r="F373" s="223" t="s">
        <v>1120</v>
      </c>
      <c r="G373" s="224" t="s">
        <v>322</v>
      </c>
      <c r="H373" s="225">
        <v>0.10299999999999999</v>
      </c>
      <c r="I373" s="226"/>
      <c r="J373" s="227">
        <f>ROUND(I373*H373,2)</f>
        <v>0</v>
      </c>
      <c r="K373" s="223" t="s">
        <v>158</v>
      </c>
      <c r="L373" s="47"/>
      <c r="M373" s="228" t="s">
        <v>21</v>
      </c>
      <c r="N373" s="229" t="s">
        <v>44</v>
      </c>
      <c r="O373" s="87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32" t="s">
        <v>271</v>
      </c>
      <c r="AT373" s="232" t="s">
        <v>154</v>
      </c>
      <c r="AU373" s="232" t="s">
        <v>83</v>
      </c>
      <c r="AY373" s="19" t="s">
        <v>151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9" t="s">
        <v>81</v>
      </c>
      <c r="BK373" s="233">
        <f>ROUND(I373*H373,2)</f>
        <v>0</v>
      </c>
      <c r="BL373" s="19" t="s">
        <v>271</v>
      </c>
      <c r="BM373" s="232" t="s">
        <v>3156</v>
      </c>
    </row>
    <row r="374" s="2" customFormat="1">
      <c r="A374" s="41"/>
      <c r="B374" s="42"/>
      <c r="C374" s="43"/>
      <c r="D374" s="234" t="s">
        <v>161</v>
      </c>
      <c r="E374" s="43"/>
      <c r="F374" s="235" t="s">
        <v>1122</v>
      </c>
      <c r="G374" s="43"/>
      <c r="H374" s="43"/>
      <c r="I374" s="139"/>
      <c r="J374" s="43"/>
      <c r="K374" s="43"/>
      <c r="L374" s="47"/>
      <c r="M374" s="236"/>
      <c r="N374" s="237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161</v>
      </c>
      <c r="AU374" s="19" t="s">
        <v>83</v>
      </c>
    </row>
    <row r="375" s="13" customFormat="1">
      <c r="A375" s="13"/>
      <c r="B375" s="238"/>
      <c r="C375" s="239"/>
      <c r="D375" s="234" t="s">
        <v>163</v>
      </c>
      <c r="E375" s="240" t="s">
        <v>21</v>
      </c>
      <c r="F375" s="241" t="s">
        <v>3157</v>
      </c>
      <c r="G375" s="239"/>
      <c r="H375" s="242">
        <v>0.10299999999999999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163</v>
      </c>
      <c r="AU375" s="248" t="s">
        <v>83</v>
      </c>
      <c r="AV375" s="13" t="s">
        <v>83</v>
      </c>
      <c r="AW375" s="13" t="s">
        <v>35</v>
      </c>
      <c r="AX375" s="13" t="s">
        <v>81</v>
      </c>
      <c r="AY375" s="248" t="s">
        <v>151</v>
      </c>
    </row>
    <row r="376" s="12" customFormat="1" ht="22.8" customHeight="1">
      <c r="A376" s="12"/>
      <c r="B376" s="205"/>
      <c r="C376" s="206"/>
      <c r="D376" s="207" t="s">
        <v>72</v>
      </c>
      <c r="E376" s="219" t="s">
        <v>3158</v>
      </c>
      <c r="F376" s="219" t="s">
        <v>3159</v>
      </c>
      <c r="G376" s="206"/>
      <c r="H376" s="206"/>
      <c r="I376" s="209"/>
      <c r="J376" s="220">
        <f>BK376</f>
        <v>0</v>
      </c>
      <c r="K376" s="206"/>
      <c r="L376" s="211"/>
      <c r="M376" s="212"/>
      <c r="N376" s="213"/>
      <c r="O376" s="213"/>
      <c r="P376" s="214">
        <f>SUM(P377:P379)</f>
        <v>0</v>
      </c>
      <c r="Q376" s="213"/>
      <c r="R376" s="214">
        <f>SUM(R377:R379)</f>
        <v>0</v>
      </c>
      <c r="S376" s="213"/>
      <c r="T376" s="215">
        <f>SUM(T377:T379)</f>
        <v>0.0019499999999999999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6" t="s">
        <v>83</v>
      </c>
      <c r="AT376" s="217" t="s">
        <v>72</v>
      </c>
      <c r="AU376" s="217" t="s">
        <v>81</v>
      </c>
      <c r="AY376" s="216" t="s">
        <v>151</v>
      </c>
      <c r="BK376" s="218">
        <f>SUM(BK377:BK379)</f>
        <v>0</v>
      </c>
    </row>
    <row r="377" s="2" customFormat="1" ht="16.5" customHeight="1">
      <c r="A377" s="41"/>
      <c r="B377" s="42"/>
      <c r="C377" s="221" t="s">
        <v>577</v>
      </c>
      <c r="D377" s="221" t="s">
        <v>154</v>
      </c>
      <c r="E377" s="222" t="s">
        <v>3160</v>
      </c>
      <c r="F377" s="223" t="s">
        <v>3161</v>
      </c>
      <c r="G377" s="224" t="s">
        <v>297</v>
      </c>
      <c r="H377" s="225">
        <v>7.5</v>
      </c>
      <c r="I377" s="226"/>
      <c r="J377" s="227">
        <f>ROUND(I377*H377,2)</f>
        <v>0</v>
      </c>
      <c r="K377" s="223" t="s">
        <v>21</v>
      </c>
      <c r="L377" s="47"/>
      <c r="M377" s="228" t="s">
        <v>21</v>
      </c>
      <c r="N377" s="229" t="s">
        <v>44</v>
      </c>
      <c r="O377" s="87"/>
      <c r="P377" s="230">
        <f>O377*H377</f>
        <v>0</v>
      </c>
      <c r="Q377" s="230">
        <v>0</v>
      </c>
      <c r="R377" s="230">
        <f>Q377*H377</f>
        <v>0</v>
      </c>
      <c r="S377" s="230">
        <v>0.00025999999999999998</v>
      </c>
      <c r="T377" s="231">
        <f>S377*H377</f>
        <v>0.0019499999999999999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32" t="s">
        <v>271</v>
      </c>
      <c r="AT377" s="232" t="s">
        <v>154</v>
      </c>
      <c r="AU377" s="232" t="s">
        <v>83</v>
      </c>
      <c r="AY377" s="19" t="s">
        <v>151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9" t="s">
        <v>81</v>
      </c>
      <c r="BK377" s="233">
        <f>ROUND(I377*H377,2)</f>
        <v>0</v>
      </c>
      <c r="BL377" s="19" t="s">
        <v>271</v>
      </c>
      <c r="BM377" s="232" t="s">
        <v>3162</v>
      </c>
    </row>
    <row r="378" s="2" customFormat="1">
      <c r="A378" s="41"/>
      <c r="B378" s="42"/>
      <c r="C378" s="43"/>
      <c r="D378" s="234" t="s">
        <v>161</v>
      </c>
      <c r="E378" s="43"/>
      <c r="F378" s="235" t="s">
        <v>3163</v>
      </c>
      <c r="G378" s="43"/>
      <c r="H378" s="43"/>
      <c r="I378" s="139"/>
      <c r="J378" s="43"/>
      <c r="K378" s="43"/>
      <c r="L378" s="47"/>
      <c r="M378" s="236"/>
      <c r="N378" s="237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19" t="s">
        <v>161</v>
      </c>
      <c r="AU378" s="19" t="s">
        <v>83</v>
      </c>
    </row>
    <row r="379" s="13" customFormat="1">
      <c r="A379" s="13"/>
      <c r="B379" s="238"/>
      <c r="C379" s="239"/>
      <c r="D379" s="234" t="s">
        <v>163</v>
      </c>
      <c r="E379" s="240" t="s">
        <v>21</v>
      </c>
      <c r="F379" s="241" t="s">
        <v>3164</v>
      </c>
      <c r="G379" s="239"/>
      <c r="H379" s="242">
        <v>7.5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163</v>
      </c>
      <c r="AU379" s="248" t="s">
        <v>83</v>
      </c>
      <c r="AV379" s="13" t="s">
        <v>83</v>
      </c>
      <c r="AW379" s="13" t="s">
        <v>35</v>
      </c>
      <c r="AX379" s="13" t="s">
        <v>81</v>
      </c>
      <c r="AY379" s="248" t="s">
        <v>151</v>
      </c>
    </row>
    <row r="380" s="12" customFormat="1" ht="22.8" customHeight="1">
      <c r="A380" s="12"/>
      <c r="B380" s="205"/>
      <c r="C380" s="206"/>
      <c r="D380" s="207" t="s">
        <v>72</v>
      </c>
      <c r="E380" s="219" t="s">
        <v>522</v>
      </c>
      <c r="F380" s="219" t="s">
        <v>523</v>
      </c>
      <c r="G380" s="206"/>
      <c r="H380" s="206"/>
      <c r="I380" s="209"/>
      <c r="J380" s="220">
        <f>BK380</f>
        <v>0</v>
      </c>
      <c r="K380" s="206"/>
      <c r="L380" s="211"/>
      <c r="M380" s="212"/>
      <c r="N380" s="213"/>
      <c r="O380" s="213"/>
      <c r="P380" s="214">
        <f>SUM(P381:P656)</f>
        <v>0</v>
      </c>
      <c r="Q380" s="213"/>
      <c r="R380" s="214">
        <f>SUM(R381:R656)</f>
        <v>1.94056356</v>
      </c>
      <c r="S380" s="213"/>
      <c r="T380" s="215">
        <f>SUM(T381:T656)</f>
        <v>1.9660030000000002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6" t="s">
        <v>83</v>
      </c>
      <c r="AT380" s="217" t="s">
        <v>72</v>
      </c>
      <c r="AU380" s="217" t="s">
        <v>81</v>
      </c>
      <c r="AY380" s="216" t="s">
        <v>151</v>
      </c>
      <c r="BK380" s="218">
        <f>SUM(BK381:BK656)</f>
        <v>0</v>
      </c>
    </row>
    <row r="381" s="2" customFormat="1" ht="16.5" customHeight="1">
      <c r="A381" s="41"/>
      <c r="B381" s="42"/>
      <c r="C381" s="221" t="s">
        <v>583</v>
      </c>
      <c r="D381" s="221" t="s">
        <v>154</v>
      </c>
      <c r="E381" s="222" t="s">
        <v>525</v>
      </c>
      <c r="F381" s="223" t="s">
        <v>526</v>
      </c>
      <c r="G381" s="224" t="s">
        <v>157</v>
      </c>
      <c r="H381" s="225">
        <v>8</v>
      </c>
      <c r="I381" s="226"/>
      <c r="J381" s="227">
        <f>ROUND(I381*H381,2)</f>
        <v>0</v>
      </c>
      <c r="K381" s="223" t="s">
        <v>158</v>
      </c>
      <c r="L381" s="47"/>
      <c r="M381" s="228" t="s">
        <v>21</v>
      </c>
      <c r="N381" s="229" t="s">
        <v>44</v>
      </c>
      <c r="O381" s="87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32" t="s">
        <v>271</v>
      </c>
      <c r="AT381" s="232" t="s">
        <v>154</v>
      </c>
      <c r="AU381" s="232" t="s">
        <v>83</v>
      </c>
      <c r="AY381" s="19" t="s">
        <v>151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9" t="s">
        <v>81</v>
      </c>
      <c r="BK381" s="233">
        <f>ROUND(I381*H381,2)</f>
        <v>0</v>
      </c>
      <c r="BL381" s="19" t="s">
        <v>271</v>
      </c>
      <c r="BM381" s="232" t="s">
        <v>3165</v>
      </c>
    </row>
    <row r="382" s="2" customFormat="1">
      <c r="A382" s="41"/>
      <c r="B382" s="42"/>
      <c r="C382" s="43"/>
      <c r="D382" s="234" t="s">
        <v>161</v>
      </c>
      <c r="E382" s="43"/>
      <c r="F382" s="235" t="s">
        <v>528</v>
      </c>
      <c r="G382" s="43"/>
      <c r="H382" s="43"/>
      <c r="I382" s="139"/>
      <c r="J382" s="43"/>
      <c r="K382" s="43"/>
      <c r="L382" s="47"/>
      <c r="M382" s="236"/>
      <c r="N382" s="237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9" t="s">
        <v>161</v>
      </c>
      <c r="AU382" s="19" t="s">
        <v>83</v>
      </c>
    </row>
    <row r="383" s="13" customFormat="1">
      <c r="A383" s="13"/>
      <c r="B383" s="238"/>
      <c r="C383" s="239"/>
      <c r="D383" s="234" t="s">
        <v>163</v>
      </c>
      <c r="E383" s="240" t="s">
        <v>21</v>
      </c>
      <c r="F383" s="241" t="s">
        <v>3166</v>
      </c>
      <c r="G383" s="239"/>
      <c r="H383" s="242">
        <v>2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163</v>
      </c>
      <c r="AU383" s="248" t="s">
        <v>83</v>
      </c>
      <c r="AV383" s="13" t="s">
        <v>83</v>
      </c>
      <c r="AW383" s="13" t="s">
        <v>35</v>
      </c>
      <c r="AX383" s="13" t="s">
        <v>73</v>
      </c>
      <c r="AY383" s="248" t="s">
        <v>151</v>
      </c>
    </row>
    <row r="384" s="13" customFormat="1">
      <c r="A384" s="13"/>
      <c r="B384" s="238"/>
      <c r="C384" s="239"/>
      <c r="D384" s="234" t="s">
        <v>163</v>
      </c>
      <c r="E384" s="240" t="s">
        <v>21</v>
      </c>
      <c r="F384" s="241" t="s">
        <v>3167</v>
      </c>
      <c r="G384" s="239"/>
      <c r="H384" s="242">
        <v>2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163</v>
      </c>
      <c r="AU384" s="248" t="s">
        <v>83</v>
      </c>
      <c r="AV384" s="13" t="s">
        <v>83</v>
      </c>
      <c r="AW384" s="13" t="s">
        <v>35</v>
      </c>
      <c r="AX384" s="13" t="s">
        <v>73</v>
      </c>
      <c r="AY384" s="248" t="s">
        <v>151</v>
      </c>
    </row>
    <row r="385" s="13" customFormat="1">
      <c r="A385" s="13"/>
      <c r="B385" s="238"/>
      <c r="C385" s="239"/>
      <c r="D385" s="234" t="s">
        <v>163</v>
      </c>
      <c r="E385" s="240" t="s">
        <v>21</v>
      </c>
      <c r="F385" s="241" t="s">
        <v>3168</v>
      </c>
      <c r="G385" s="239"/>
      <c r="H385" s="242">
        <v>2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163</v>
      </c>
      <c r="AU385" s="248" t="s">
        <v>83</v>
      </c>
      <c r="AV385" s="13" t="s">
        <v>83</v>
      </c>
      <c r="AW385" s="13" t="s">
        <v>35</v>
      </c>
      <c r="AX385" s="13" t="s">
        <v>73</v>
      </c>
      <c r="AY385" s="248" t="s">
        <v>151</v>
      </c>
    </row>
    <row r="386" s="13" customFormat="1">
      <c r="A386" s="13"/>
      <c r="B386" s="238"/>
      <c r="C386" s="239"/>
      <c r="D386" s="234" t="s">
        <v>163</v>
      </c>
      <c r="E386" s="240" t="s">
        <v>21</v>
      </c>
      <c r="F386" s="241" t="s">
        <v>3169</v>
      </c>
      <c r="G386" s="239"/>
      <c r="H386" s="242">
        <v>2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163</v>
      </c>
      <c r="AU386" s="248" t="s">
        <v>83</v>
      </c>
      <c r="AV386" s="13" t="s">
        <v>83</v>
      </c>
      <c r="AW386" s="13" t="s">
        <v>35</v>
      </c>
      <c r="AX386" s="13" t="s">
        <v>73</v>
      </c>
      <c r="AY386" s="248" t="s">
        <v>151</v>
      </c>
    </row>
    <row r="387" s="14" customFormat="1">
      <c r="A387" s="14"/>
      <c r="B387" s="249"/>
      <c r="C387" s="250"/>
      <c r="D387" s="234" t="s">
        <v>163</v>
      </c>
      <c r="E387" s="251" t="s">
        <v>21</v>
      </c>
      <c r="F387" s="252" t="s">
        <v>177</v>
      </c>
      <c r="G387" s="250"/>
      <c r="H387" s="253">
        <v>8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9" t="s">
        <v>163</v>
      </c>
      <c r="AU387" s="259" t="s">
        <v>83</v>
      </c>
      <c r="AV387" s="14" t="s">
        <v>159</v>
      </c>
      <c r="AW387" s="14" t="s">
        <v>35</v>
      </c>
      <c r="AX387" s="14" t="s">
        <v>81</v>
      </c>
      <c r="AY387" s="259" t="s">
        <v>151</v>
      </c>
    </row>
    <row r="388" s="2" customFormat="1" ht="16.5" customHeight="1">
      <c r="A388" s="41"/>
      <c r="B388" s="42"/>
      <c r="C388" s="281" t="s">
        <v>589</v>
      </c>
      <c r="D388" s="281" t="s">
        <v>407</v>
      </c>
      <c r="E388" s="282" t="s">
        <v>530</v>
      </c>
      <c r="F388" s="283" t="s">
        <v>531</v>
      </c>
      <c r="G388" s="284" t="s">
        <v>297</v>
      </c>
      <c r="H388" s="285">
        <v>1.296</v>
      </c>
      <c r="I388" s="286"/>
      <c r="J388" s="287">
        <f>ROUND(I388*H388,2)</f>
        <v>0</v>
      </c>
      <c r="K388" s="283" t="s">
        <v>158</v>
      </c>
      <c r="L388" s="288"/>
      <c r="M388" s="289" t="s">
        <v>21</v>
      </c>
      <c r="N388" s="290" t="s">
        <v>44</v>
      </c>
      <c r="O388" s="87"/>
      <c r="P388" s="230">
        <f>O388*H388</f>
        <v>0</v>
      </c>
      <c r="Q388" s="230">
        <v>0.00046000000000000001</v>
      </c>
      <c r="R388" s="230">
        <f>Q388*H388</f>
        <v>0.00059615999999999998</v>
      </c>
      <c r="S388" s="230">
        <v>0</v>
      </c>
      <c r="T388" s="231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32" t="s">
        <v>372</v>
      </c>
      <c r="AT388" s="232" t="s">
        <v>407</v>
      </c>
      <c r="AU388" s="232" t="s">
        <v>83</v>
      </c>
      <c r="AY388" s="19" t="s">
        <v>151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9" t="s">
        <v>81</v>
      </c>
      <c r="BK388" s="233">
        <f>ROUND(I388*H388,2)</f>
        <v>0</v>
      </c>
      <c r="BL388" s="19" t="s">
        <v>271</v>
      </c>
      <c r="BM388" s="232" t="s">
        <v>3170</v>
      </c>
    </row>
    <row r="389" s="2" customFormat="1">
      <c r="A389" s="41"/>
      <c r="B389" s="42"/>
      <c r="C389" s="43"/>
      <c r="D389" s="234" t="s">
        <v>161</v>
      </c>
      <c r="E389" s="43"/>
      <c r="F389" s="235" t="s">
        <v>531</v>
      </c>
      <c r="G389" s="43"/>
      <c r="H389" s="43"/>
      <c r="I389" s="139"/>
      <c r="J389" s="43"/>
      <c r="K389" s="43"/>
      <c r="L389" s="47"/>
      <c r="M389" s="236"/>
      <c r="N389" s="237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161</v>
      </c>
      <c r="AU389" s="19" t="s">
        <v>83</v>
      </c>
    </row>
    <row r="390" s="13" customFormat="1">
      <c r="A390" s="13"/>
      <c r="B390" s="238"/>
      <c r="C390" s="239"/>
      <c r="D390" s="234" t="s">
        <v>163</v>
      </c>
      <c r="E390" s="240" t="s">
        <v>21</v>
      </c>
      <c r="F390" s="241" t="s">
        <v>3171</v>
      </c>
      <c r="G390" s="239"/>
      <c r="H390" s="242">
        <v>0.40000000000000002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163</v>
      </c>
      <c r="AU390" s="248" t="s">
        <v>83</v>
      </c>
      <c r="AV390" s="13" t="s">
        <v>83</v>
      </c>
      <c r="AW390" s="13" t="s">
        <v>35</v>
      </c>
      <c r="AX390" s="13" t="s">
        <v>73</v>
      </c>
      <c r="AY390" s="248" t="s">
        <v>151</v>
      </c>
    </row>
    <row r="391" s="13" customFormat="1">
      <c r="A391" s="13"/>
      <c r="B391" s="238"/>
      <c r="C391" s="239"/>
      <c r="D391" s="234" t="s">
        <v>163</v>
      </c>
      <c r="E391" s="240" t="s">
        <v>21</v>
      </c>
      <c r="F391" s="241" t="s">
        <v>3172</v>
      </c>
      <c r="G391" s="239"/>
      <c r="H391" s="242">
        <v>0.40000000000000002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163</v>
      </c>
      <c r="AU391" s="248" t="s">
        <v>83</v>
      </c>
      <c r="AV391" s="13" t="s">
        <v>83</v>
      </c>
      <c r="AW391" s="13" t="s">
        <v>35</v>
      </c>
      <c r="AX391" s="13" t="s">
        <v>73</v>
      </c>
      <c r="AY391" s="248" t="s">
        <v>151</v>
      </c>
    </row>
    <row r="392" s="13" customFormat="1">
      <c r="A392" s="13"/>
      <c r="B392" s="238"/>
      <c r="C392" s="239"/>
      <c r="D392" s="234" t="s">
        <v>163</v>
      </c>
      <c r="E392" s="240" t="s">
        <v>21</v>
      </c>
      <c r="F392" s="241" t="s">
        <v>3173</v>
      </c>
      <c r="G392" s="239"/>
      <c r="H392" s="242">
        <v>0.40000000000000002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163</v>
      </c>
      <c r="AU392" s="248" t="s">
        <v>83</v>
      </c>
      <c r="AV392" s="13" t="s">
        <v>83</v>
      </c>
      <c r="AW392" s="13" t="s">
        <v>35</v>
      </c>
      <c r="AX392" s="13" t="s">
        <v>73</v>
      </c>
      <c r="AY392" s="248" t="s">
        <v>151</v>
      </c>
    </row>
    <row r="393" s="14" customFormat="1">
      <c r="A393" s="14"/>
      <c r="B393" s="249"/>
      <c r="C393" s="250"/>
      <c r="D393" s="234" t="s">
        <v>163</v>
      </c>
      <c r="E393" s="251" t="s">
        <v>21</v>
      </c>
      <c r="F393" s="252" t="s">
        <v>177</v>
      </c>
      <c r="G393" s="250"/>
      <c r="H393" s="253">
        <v>1.2</v>
      </c>
      <c r="I393" s="254"/>
      <c r="J393" s="250"/>
      <c r="K393" s="250"/>
      <c r="L393" s="255"/>
      <c r="M393" s="256"/>
      <c r="N393" s="257"/>
      <c r="O393" s="257"/>
      <c r="P393" s="257"/>
      <c r="Q393" s="257"/>
      <c r="R393" s="257"/>
      <c r="S393" s="257"/>
      <c r="T393" s="25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9" t="s">
        <v>163</v>
      </c>
      <c r="AU393" s="259" t="s">
        <v>83</v>
      </c>
      <c r="AV393" s="14" t="s">
        <v>159</v>
      </c>
      <c r="AW393" s="14" t="s">
        <v>35</v>
      </c>
      <c r="AX393" s="14" t="s">
        <v>81</v>
      </c>
      <c r="AY393" s="259" t="s">
        <v>151</v>
      </c>
    </row>
    <row r="394" s="13" customFormat="1">
      <c r="A394" s="13"/>
      <c r="B394" s="238"/>
      <c r="C394" s="239"/>
      <c r="D394" s="234" t="s">
        <v>163</v>
      </c>
      <c r="E394" s="239"/>
      <c r="F394" s="241" t="s">
        <v>1513</v>
      </c>
      <c r="G394" s="239"/>
      <c r="H394" s="242">
        <v>1.296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163</v>
      </c>
      <c r="AU394" s="248" t="s">
        <v>83</v>
      </c>
      <c r="AV394" s="13" t="s">
        <v>83</v>
      </c>
      <c r="AW394" s="13" t="s">
        <v>4</v>
      </c>
      <c r="AX394" s="13" t="s">
        <v>81</v>
      </c>
      <c r="AY394" s="248" t="s">
        <v>151</v>
      </c>
    </row>
    <row r="395" s="2" customFormat="1" ht="16.5" customHeight="1">
      <c r="A395" s="41"/>
      <c r="B395" s="42"/>
      <c r="C395" s="281" t="s">
        <v>595</v>
      </c>
      <c r="D395" s="281" t="s">
        <v>407</v>
      </c>
      <c r="E395" s="282" t="s">
        <v>1130</v>
      </c>
      <c r="F395" s="283" t="s">
        <v>1131</v>
      </c>
      <c r="G395" s="284" t="s">
        <v>297</v>
      </c>
      <c r="H395" s="285">
        <v>0.432</v>
      </c>
      <c r="I395" s="286"/>
      <c r="J395" s="287">
        <f>ROUND(I395*H395,2)</f>
        <v>0</v>
      </c>
      <c r="K395" s="283" t="s">
        <v>158</v>
      </c>
      <c r="L395" s="288"/>
      <c r="M395" s="289" t="s">
        <v>21</v>
      </c>
      <c r="N395" s="290" t="s">
        <v>44</v>
      </c>
      <c r="O395" s="87"/>
      <c r="P395" s="230">
        <f>O395*H395</f>
        <v>0</v>
      </c>
      <c r="Q395" s="230">
        <v>0.00029</v>
      </c>
      <c r="R395" s="230">
        <f>Q395*H395</f>
        <v>0.00012527999999999999</v>
      </c>
      <c r="S395" s="230">
        <v>0</v>
      </c>
      <c r="T395" s="23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32" t="s">
        <v>372</v>
      </c>
      <c r="AT395" s="232" t="s">
        <v>407</v>
      </c>
      <c r="AU395" s="232" t="s">
        <v>83</v>
      </c>
      <c r="AY395" s="19" t="s">
        <v>151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9" t="s">
        <v>81</v>
      </c>
      <c r="BK395" s="233">
        <f>ROUND(I395*H395,2)</f>
        <v>0</v>
      </c>
      <c r="BL395" s="19" t="s">
        <v>271</v>
      </c>
      <c r="BM395" s="232" t="s">
        <v>3174</v>
      </c>
    </row>
    <row r="396" s="2" customFormat="1">
      <c r="A396" s="41"/>
      <c r="B396" s="42"/>
      <c r="C396" s="43"/>
      <c r="D396" s="234" t="s">
        <v>161</v>
      </c>
      <c r="E396" s="43"/>
      <c r="F396" s="235" t="s">
        <v>1131</v>
      </c>
      <c r="G396" s="43"/>
      <c r="H396" s="43"/>
      <c r="I396" s="139"/>
      <c r="J396" s="43"/>
      <c r="K396" s="43"/>
      <c r="L396" s="47"/>
      <c r="M396" s="236"/>
      <c r="N396" s="237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161</v>
      </c>
      <c r="AU396" s="19" t="s">
        <v>83</v>
      </c>
    </row>
    <row r="397" s="13" customFormat="1">
      <c r="A397" s="13"/>
      <c r="B397" s="238"/>
      <c r="C397" s="239"/>
      <c r="D397" s="234" t="s">
        <v>163</v>
      </c>
      <c r="E397" s="240" t="s">
        <v>21</v>
      </c>
      <c r="F397" s="241" t="s">
        <v>3175</v>
      </c>
      <c r="G397" s="239"/>
      <c r="H397" s="242">
        <v>0.40000000000000002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163</v>
      </c>
      <c r="AU397" s="248" t="s">
        <v>83</v>
      </c>
      <c r="AV397" s="13" t="s">
        <v>83</v>
      </c>
      <c r="AW397" s="13" t="s">
        <v>35</v>
      </c>
      <c r="AX397" s="13" t="s">
        <v>81</v>
      </c>
      <c r="AY397" s="248" t="s">
        <v>151</v>
      </c>
    </row>
    <row r="398" s="13" customFormat="1">
      <c r="A398" s="13"/>
      <c r="B398" s="238"/>
      <c r="C398" s="239"/>
      <c r="D398" s="234" t="s">
        <v>163</v>
      </c>
      <c r="E398" s="239"/>
      <c r="F398" s="241" t="s">
        <v>534</v>
      </c>
      <c r="G398" s="239"/>
      <c r="H398" s="242">
        <v>0.432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163</v>
      </c>
      <c r="AU398" s="248" t="s">
        <v>83</v>
      </c>
      <c r="AV398" s="13" t="s">
        <v>83</v>
      </c>
      <c r="AW398" s="13" t="s">
        <v>4</v>
      </c>
      <c r="AX398" s="13" t="s">
        <v>81</v>
      </c>
      <c r="AY398" s="248" t="s">
        <v>151</v>
      </c>
    </row>
    <row r="399" s="2" customFormat="1" ht="16.5" customHeight="1">
      <c r="A399" s="41"/>
      <c r="B399" s="42"/>
      <c r="C399" s="281" t="s">
        <v>602</v>
      </c>
      <c r="D399" s="281" t="s">
        <v>407</v>
      </c>
      <c r="E399" s="282" t="s">
        <v>536</v>
      </c>
      <c r="F399" s="283" t="s">
        <v>537</v>
      </c>
      <c r="G399" s="284" t="s">
        <v>538</v>
      </c>
      <c r="H399" s="285">
        <v>0.059999999999999998</v>
      </c>
      <c r="I399" s="286"/>
      <c r="J399" s="287">
        <f>ROUND(I399*H399,2)</f>
        <v>0</v>
      </c>
      <c r="K399" s="283" t="s">
        <v>158</v>
      </c>
      <c r="L399" s="288"/>
      <c r="M399" s="289" t="s">
        <v>21</v>
      </c>
      <c r="N399" s="290" t="s">
        <v>44</v>
      </c>
      <c r="O399" s="87"/>
      <c r="P399" s="230">
        <f>O399*H399</f>
        <v>0</v>
      </c>
      <c r="Q399" s="230">
        <v>0.00040999999999999999</v>
      </c>
      <c r="R399" s="230">
        <f>Q399*H399</f>
        <v>2.4599999999999998E-05</v>
      </c>
      <c r="S399" s="230">
        <v>0</v>
      </c>
      <c r="T399" s="231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32" t="s">
        <v>372</v>
      </c>
      <c r="AT399" s="232" t="s">
        <v>407</v>
      </c>
      <c r="AU399" s="232" t="s">
        <v>83</v>
      </c>
      <c r="AY399" s="19" t="s">
        <v>151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9" t="s">
        <v>81</v>
      </c>
      <c r="BK399" s="233">
        <f>ROUND(I399*H399,2)</f>
        <v>0</v>
      </c>
      <c r="BL399" s="19" t="s">
        <v>271</v>
      </c>
      <c r="BM399" s="232" t="s">
        <v>3176</v>
      </c>
    </row>
    <row r="400" s="2" customFormat="1">
      <c r="A400" s="41"/>
      <c r="B400" s="42"/>
      <c r="C400" s="43"/>
      <c r="D400" s="234" t="s">
        <v>161</v>
      </c>
      <c r="E400" s="43"/>
      <c r="F400" s="235" t="s">
        <v>537</v>
      </c>
      <c r="G400" s="43"/>
      <c r="H400" s="43"/>
      <c r="I400" s="139"/>
      <c r="J400" s="43"/>
      <c r="K400" s="43"/>
      <c r="L400" s="47"/>
      <c r="M400" s="236"/>
      <c r="N400" s="237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161</v>
      </c>
      <c r="AU400" s="19" t="s">
        <v>83</v>
      </c>
    </row>
    <row r="401" s="2" customFormat="1" ht="16.5" customHeight="1">
      <c r="A401" s="41"/>
      <c r="B401" s="42"/>
      <c r="C401" s="281" t="s">
        <v>607</v>
      </c>
      <c r="D401" s="281" t="s">
        <v>407</v>
      </c>
      <c r="E401" s="282" t="s">
        <v>1136</v>
      </c>
      <c r="F401" s="283" t="s">
        <v>1137</v>
      </c>
      <c r="G401" s="284" t="s">
        <v>538</v>
      </c>
      <c r="H401" s="285">
        <v>0.02</v>
      </c>
      <c r="I401" s="286"/>
      <c r="J401" s="287">
        <f>ROUND(I401*H401,2)</f>
        <v>0</v>
      </c>
      <c r="K401" s="283" t="s">
        <v>158</v>
      </c>
      <c r="L401" s="288"/>
      <c r="M401" s="289" t="s">
        <v>21</v>
      </c>
      <c r="N401" s="290" t="s">
        <v>44</v>
      </c>
      <c r="O401" s="87"/>
      <c r="P401" s="230">
        <f>O401*H401</f>
        <v>0</v>
      </c>
      <c r="Q401" s="230">
        <v>0.00021000000000000001</v>
      </c>
      <c r="R401" s="230">
        <f>Q401*H401</f>
        <v>4.2000000000000004E-06</v>
      </c>
      <c r="S401" s="230">
        <v>0</v>
      </c>
      <c r="T401" s="231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32" t="s">
        <v>372</v>
      </c>
      <c r="AT401" s="232" t="s">
        <v>407</v>
      </c>
      <c r="AU401" s="232" t="s">
        <v>83</v>
      </c>
      <c r="AY401" s="19" t="s">
        <v>151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9" t="s">
        <v>81</v>
      </c>
      <c r="BK401" s="233">
        <f>ROUND(I401*H401,2)</f>
        <v>0</v>
      </c>
      <c r="BL401" s="19" t="s">
        <v>271</v>
      </c>
      <c r="BM401" s="232" t="s">
        <v>3177</v>
      </c>
    </row>
    <row r="402" s="2" customFormat="1">
      <c r="A402" s="41"/>
      <c r="B402" s="42"/>
      <c r="C402" s="43"/>
      <c r="D402" s="234" t="s">
        <v>161</v>
      </c>
      <c r="E402" s="43"/>
      <c r="F402" s="235" t="s">
        <v>1137</v>
      </c>
      <c r="G402" s="43"/>
      <c r="H402" s="43"/>
      <c r="I402" s="139"/>
      <c r="J402" s="43"/>
      <c r="K402" s="43"/>
      <c r="L402" s="47"/>
      <c r="M402" s="236"/>
      <c r="N402" s="237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9" t="s">
        <v>161</v>
      </c>
      <c r="AU402" s="19" t="s">
        <v>83</v>
      </c>
    </row>
    <row r="403" s="2" customFormat="1" ht="16.5" customHeight="1">
      <c r="A403" s="41"/>
      <c r="B403" s="42"/>
      <c r="C403" s="281" t="s">
        <v>614</v>
      </c>
      <c r="D403" s="281" t="s">
        <v>407</v>
      </c>
      <c r="E403" s="282" t="s">
        <v>541</v>
      </c>
      <c r="F403" s="283" t="s">
        <v>542</v>
      </c>
      <c r="G403" s="284" t="s">
        <v>538</v>
      </c>
      <c r="H403" s="285">
        <v>0.059999999999999998</v>
      </c>
      <c r="I403" s="286"/>
      <c r="J403" s="287">
        <f>ROUND(I403*H403,2)</f>
        <v>0</v>
      </c>
      <c r="K403" s="283" t="s">
        <v>158</v>
      </c>
      <c r="L403" s="288"/>
      <c r="M403" s="289" t="s">
        <v>21</v>
      </c>
      <c r="N403" s="290" t="s">
        <v>44</v>
      </c>
      <c r="O403" s="87"/>
      <c r="P403" s="230">
        <f>O403*H403</f>
        <v>0</v>
      </c>
      <c r="Q403" s="230">
        <v>0.00040999999999999999</v>
      </c>
      <c r="R403" s="230">
        <f>Q403*H403</f>
        <v>2.4599999999999998E-05</v>
      </c>
      <c r="S403" s="230">
        <v>0</v>
      </c>
      <c r="T403" s="231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32" t="s">
        <v>372</v>
      </c>
      <c r="AT403" s="232" t="s">
        <v>407</v>
      </c>
      <c r="AU403" s="232" t="s">
        <v>83</v>
      </c>
      <c r="AY403" s="19" t="s">
        <v>151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9" t="s">
        <v>81</v>
      </c>
      <c r="BK403" s="233">
        <f>ROUND(I403*H403,2)</f>
        <v>0</v>
      </c>
      <c r="BL403" s="19" t="s">
        <v>271</v>
      </c>
      <c r="BM403" s="232" t="s">
        <v>3178</v>
      </c>
    </row>
    <row r="404" s="2" customFormat="1">
      <c r="A404" s="41"/>
      <c r="B404" s="42"/>
      <c r="C404" s="43"/>
      <c r="D404" s="234" t="s">
        <v>161</v>
      </c>
      <c r="E404" s="43"/>
      <c r="F404" s="235" t="s">
        <v>542</v>
      </c>
      <c r="G404" s="43"/>
      <c r="H404" s="43"/>
      <c r="I404" s="139"/>
      <c r="J404" s="43"/>
      <c r="K404" s="43"/>
      <c r="L404" s="47"/>
      <c r="M404" s="236"/>
      <c r="N404" s="237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9" t="s">
        <v>161</v>
      </c>
      <c r="AU404" s="19" t="s">
        <v>83</v>
      </c>
    </row>
    <row r="405" s="2" customFormat="1" ht="16.5" customHeight="1">
      <c r="A405" s="41"/>
      <c r="B405" s="42"/>
      <c r="C405" s="281" t="s">
        <v>618</v>
      </c>
      <c r="D405" s="281" t="s">
        <v>407</v>
      </c>
      <c r="E405" s="282" t="s">
        <v>1139</v>
      </c>
      <c r="F405" s="283" t="s">
        <v>1140</v>
      </c>
      <c r="G405" s="284" t="s">
        <v>538</v>
      </c>
      <c r="H405" s="285">
        <v>0.02</v>
      </c>
      <c r="I405" s="286"/>
      <c r="J405" s="287">
        <f>ROUND(I405*H405,2)</f>
        <v>0</v>
      </c>
      <c r="K405" s="283" t="s">
        <v>158</v>
      </c>
      <c r="L405" s="288"/>
      <c r="M405" s="289" t="s">
        <v>21</v>
      </c>
      <c r="N405" s="290" t="s">
        <v>44</v>
      </c>
      <c r="O405" s="87"/>
      <c r="P405" s="230">
        <f>O405*H405</f>
        <v>0</v>
      </c>
      <c r="Q405" s="230">
        <v>0.00022000000000000001</v>
      </c>
      <c r="R405" s="230">
        <f>Q405*H405</f>
        <v>4.4000000000000002E-06</v>
      </c>
      <c r="S405" s="230">
        <v>0</v>
      </c>
      <c r="T405" s="231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32" t="s">
        <v>372</v>
      </c>
      <c r="AT405" s="232" t="s">
        <v>407</v>
      </c>
      <c r="AU405" s="232" t="s">
        <v>83</v>
      </c>
      <c r="AY405" s="19" t="s">
        <v>151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9" t="s">
        <v>81</v>
      </c>
      <c r="BK405" s="233">
        <f>ROUND(I405*H405,2)</f>
        <v>0</v>
      </c>
      <c r="BL405" s="19" t="s">
        <v>271</v>
      </c>
      <c r="BM405" s="232" t="s">
        <v>3179</v>
      </c>
    </row>
    <row r="406" s="2" customFormat="1">
      <c r="A406" s="41"/>
      <c r="B406" s="42"/>
      <c r="C406" s="43"/>
      <c r="D406" s="234" t="s">
        <v>161</v>
      </c>
      <c r="E406" s="43"/>
      <c r="F406" s="235" t="s">
        <v>1140</v>
      </c>
      <c r="G406" s="43"/>
      <c r="H406" s="43"/>
      <c r="I406" s="139"/>
      <c r="J406" s="43"/>
      <c r="K406" s="43"/>
      <c r="L406" s="47"/>
      <c r="M406" s="236"/>
      <c r="N406" s="237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19" t="s">
        <v>161</v>
      </c>
      <c r="AU406" s="19" t="s">
        <v>83</v>
      </c>
    </row>
    <row r="407" s="2" customFormat="1" ht="21.75" customHeight="1">
      <c r="A407" s="41"/>
      <c r="B407" s="42"/>
      <c r="C407" s="221" t="s">
        <v>624</v>
      </c>
      <c r="D407" s="221" t="s">
        <v>154</v>
      </c>
      <c r="E407" s="222" t="s">
        <v>1142</v>
      </c>
      <c r="F407" s="223" t="s">
        <v>1143</v>
      </c>
      <c r="G407" s="224" t="s">
        <v>157</v>
      </c>
      <c r="H407" s="225">
        <v>20</v>
      </c>
      <c r="I407" s="226"/>
      <c r="J407" s="227">
        <f>ROUND(I407*H407,2)</f>
        <v>0</v>
      </c>
      <c r="K407" s="223" t="s">
        <v>21</v>
      </c>
      <c r="L407" s="47"/>
      <c r="M407" s="228" t="s">
        <v>21</v>
      </c>
      <c r="N407" s="229" t="s">
        <v>44</v>
      </c>
      <c r="O407" s="87"/>
      <c r="P407" s="230">
        <f>O407*H407</f>
        <v>0</v>
      </c>
      <c r="Q407" s="230">
        <v>0.00040000000000000002</v>
      </c>
      <c r="R407" s="230">
        <f>Q407*H407</f>
        <v>0.0080000000000000002</v>
      </c>
      <c r="S407" s="230">
        <v>0</v>
      </c>
      <c r="T407" s="231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32" t="s">
        <v>271</v>
      </c>
      <c r="AT407" s="232" t="s">
        <v>154</v>
      </c>
      <c r="AU407" s="232" t="s">
        <v>83</v>
      </c>
      <c r="AY407" s="19" t="s">
        <v>151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9" t="s">
        <v>81</v>
      </c>
      <c r="BK407" s="233">
        <f>ROUND(I407*H407,2)</f>
        <v>0</v>
      </c>
      <c r="BL407" s="19" t="s">
        <v>271</v>
      </c>
      <c r="BM407" s="232" t="s">
        <v>3180</v>
      </c>
    </row>
    <row r="408" s="2" customFormat="1">
      <c r="A408" s="41"/>
      <c r="B408" s="42"/>
      <c r="C408" s="43"/>
      <c r="D408" s="234" t="s">
        <v>161</v>
      </c>
      <c r="E408" s="43"/>
      <c r="F408" s="235" t="s">
        <v>1145</v>
      </c>
      <c r="G408" s="43"/>
      <c r="H408" s="43"/>
      <c r="I408" s="139"/>
      <c r="J408" s="43"/>
      <c r="K408" s="43"/>
      <c r="L408" s="47"/>
      <c r="M408" s="236"/>
      <c r="N408" s="237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19" t="s">
        <v>161</v>
      </c>
      <c r="AU408" s="19" t="s">
        <v>83</v>
      </c>
    </row>
    <row r="409" s="13" customFormat="1">
      <c r="A409" s="13"/>
      <c r="B409" s="238"/>
      <c r="C409" s="239"/>
      <c r="D409" s="234" t="s">
        <v>163</v>
      </c>
      <c r="E409" s="240" t="s">
        <v>21</v>
      </c>
      <c r="F409" s="241" t="s">
        <v>3181</v>
      </c>
      <c r="G409" s="239"/>
      <c r="H409" s="242">
        <v>20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163</v>
      </c>
      <c r="AU409" s="248" t="s">
        <v>83</v>
      </c>
      <c r="AV409" s="13" t="s">
        <v>83</v>
      </c>
      <c r="AW409" s="13" t="s">
        <v>35</v>
      </c>
      <c r="AX409" s="13" t="s">
        <v>81</v>
      </c>
      <c r="AY409" s="248" t="s">
        <v>151</v>
      </c>
    </row>
    <row r="410" s="2" customFormat="1" ht="21.75" customHeight="1">
      <c r="A410" s="41"/>
      <c r="B410" s="42"/>
      <c r="C410" s="221" t="s">
        <v>628</v>
      </c>
      <c r="D410" s="221" t="s">
        <v>154</v>
      </c>
      <c r="E410" s="222" t="s">
        <v>1147</v>
      </c>
      <c r="F410" s="223" t="s">
        <v>1148</v>
      </c>
      <c r="G410" s="224" t="s">
        <v>157</v>
      </c>
      <c r="H410" s="225">
        <v>7</v>
      </c>
      <c r="I410" s="226"/>
      <c r="J410" s="227">
        <f>ROUND(I410*H410,2)</f>
        <v>0</v>
      </c>
      <c r="K410" s="223" t="s">
        <v>21</v>
      </c>
      <c r="L410" s="47"/>
      <c r="M410" s="228" t="s">
        <v>21</v>
      </c>
      <c r="N410" s="229" t="s">
        <v>44</v>
      </c>
      <c r="O410" s="87"/>
      <c r="P410" s="230">
        <f>O410*H410</f>
        <v>0</v>
      </c>
      <c r="Q410" s="230">
        <v>0.00040000000000000002</v>
      </c>
      <c r="R410" s="230">
        <f>Q410*H410</f>
        <v>0.0028</v>
      </c>
      <c r="S410" s="230">
        <v>0</v>
      </c>
      <c r="T410" s="231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32" t="s">
        <v>271</v>
      </c>
      <c r="AT410" s="232" t="s">
        <v>154</v>
      </c>
      <c r="AU410" s="232" t="s">
        <v>83</v>
      </c>
      <c r="AY410" s="19" t="s">
        <v>151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9" t="s">
        <v>81</v>
      </c>
      <c r="BK410" s="233">
        <f>ROUND(I410*H410,2)</f>
        <v>0</v>
      </c>
      <c r="BL410" s="19" t="s">
        <v>271</v>
      </c>
      <c r="BM410" s="232" t="s">
        <v>3182</v>
      </c>
    </row>
    <row r="411" s="2" customFormat="1">
      <c r="A411" s="41"/>
      <c r="B411" s="42"/>
      <c r="C411" s="43"/>
      <c r="D411" s="234" t="s">
        <v>161</v>
      </c>
      <c r="E411" s="43"/>
      <c r="F411" s="235" t="s">
        <v>1150</v>
      </c>
      <c r="G411" s="43"/>
      <c r="H411" s="43"/>
      <c r="I411" s="139"/>
      <c r="J411" s="43"/>
      <c r="K411" s="43"/>
      <c r="L411" s="47"/>
      <c r="M411" s="236"/>
      <c r="N411" s="237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19" t="s">
        <v>161</v>
      </c>
      <c r="AU411" s="19" t="s">
        <v>83</v>
      </c>
    </row>
    <row r="412" s="13" customFormat="1">
      <c r="A412" s="13"/>
      <c r="B412" s="238"/>
      <c r="C412" s="239"/>
      <c r="D412" s="234" t="s">
        <v>163</v>
      </c>
      <c r="E412" s="240" t="s">
        <v>21</v>
      </c>
      <c r="F412" s="241" t="s">
        <v>3183</v>
      </c>
      <c r="G412" s="239"/>
      <c r="H412" s="242">
        <v>7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163</v>
      </c>
      <c r="AU412" s="248" t="s">
        <v>83</v>
      </c>
      <c r="AV412" s="13" t="s">
        <v>83</v>
      </c>
      <c r="AW412" s="13" t="s">
        <v>35</v>
      </c>
      <c r="AX412" s="13" t="s">
        <v>81</v>
      </c>
      <c r="AY412" s="248" t="s">
        <v>151</v>
      </c>
    </row>
    <row r="413" s="2" customFormat="1" ht="33" customHeight="1">
      <c r="A413" s="41"/>
      <c r="B413" s="42"/>
      <c r="C413" s="221" t="s">
        <v>632</v>
      </c>
      <c r="D413" s="221" t="s">
        <v>154</v>
      </c>
      <c r="E413" s="222" t="s">
        <v>1520</v>
      </c>
      <c r="F413" s="223" t="s">
        <v>1521</v>
      </c>
      <c r="G413" s="224" t="s">
        <v>157</v>
      </c>
      <c r="H413" s="225">
        <v>2</v>
      </c>
      <c r="I413" s="226"/>
      <c r="J413" s="227">
        <f>ROUND(I413*H413,2)</f>
        <v>0</v>
      </c>
      <c r="K413" s="223" t="s">
        <v>21</v>
      </c>
      <c r="L413" s="47"/>
      <c r="M413" s="228" t="s">
        <v>21</v>
      </c>
      <c r="N413" s="229" t="s">
        <v>44</v>
      </c>
      <c r="O413" s="87"/>
      <c r="P413" s="230">
        <f>O413*H413</f>
        <v>0</v>
      </c>
      <c r="Q413" s="230">
        <v>0.00025999999999999998</v>
      </c>
      <c r="R413" s="230">
        <f>Q413*H413</f>
        <v>0.00051999999999999995</v>
      </c>
      <c r="S413" s="230">
        <v>0</v>
      </c>
      <c r="T413" s="231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32" t="s">
        <v>271</v>
      </c>
      <c r="AT413" s="232" t="s">
        <v>154</v>
      </c>
      <c r="AU413" s="232" t="s">
        <v>83</v>
      </c>
      <c r="AY413" s="19" t="s">
        <v>151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9" t="s">
        <v>81</v>
      </c>
      <c r="BK413" s="233">
        <f>ROUND(I413*H413,2)</f>
        <v>0</v>
      </c>
      <c r="BL413" s="19" t="s">
        <v>271</v>
      </c>
      <c r="BM413" s="232" t="s">
        <v>3184</v>
      </c>
    </row>
    <row r="414" s="2" customFormat="1">
      <c r="A414" s="41"/>
      <c r="B414" s="42"/>
      <c r="C414" s="43"/>
      <c r="D414" s="234" t="s">
        <v>161</v>
      </c>
      <c r="E414" s="43"/>
      <c r="F414" s="235" t="s">
        <v>1523</v>
      </c>
      <c r="G414" s="43"/>
      <c r="H414" s="43"/>
      <c r="I414" s="139"/>
      <c r="J414" s="43"/>
      <c r="K414" s="43"/>
      <c r="L414" s="47"/>
      <c r="M414" s="236"/>
      <c r="N414" s="237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19" t="s">
        <v>161</v>
      </c>
      <c r="AU414" s="19" t="s">
        <v>83</v>
      </c>
    </row>
    <row r="415" s="13" customFormat="1">
      <c r="A415" s="13"/>
      <c r="B415" s="238"/>
      <c r="C415" s="239"/>
      <c r="D415" s="234" t="s">
        <v>163</v>
      </c>
      <c r="E415" s="240" t="s">
        <v>21</v>
      </c>
      <c r="F415" s="241" t="s">
        <v>3185</v>
      </c>
      <c r="G415" s="239"/>
      <c r="H415" s="242">
        <v>1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8" t="s">
        <v>163</v>
      </c>
      <c r="AU415" s="248" t="s">
        <v>83</v>
      </c>
      <c r="AV415" s="13" t="s">
        <v>83</v>
      </c>
      <c r="AW415" s="13" t="s">
        <v>35</v>
      </c>
      <c r="AX415" s="13" t="s">
        <v>73</v>
      </c>
      <c r="AY415" s="248" t="s">
        <v>151</v>
      </c>
    </row>
    <row r="416" s="13" customFormat="1">
      <c r="A416" s="13"/>
      <c r="B416" s="238"/>
      <c r="C416" s="239"/>
      <c r="D416" s="234" t="s">
        <v>163</v>
      </c>
      <c r="E416" s="240" t="s">
        <v>21</v>
      </c>
      <c r="F416" s="241" t="s">
        <v>1524</v>
      </c>
      <c r="G416" s="239"/>
      <c r="H416" s="242">
        <v>1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163</v>
      </c>
      <c r="AU416" s="248" t="s">
        <v>83</v>
      </c>
      <c r="AV416" s="13" t="s">
        <v>83</v>
      </c>
      <c r="AW416" s="13" t="s">
        <v>35</v>
      </c>
      <c r="AX416" s="13" t="s">
        <v>73</v>
      </c>
      <c r="AY416" s="248" t="s">
        <v>151</v>
      </c>
    </row>
    <row r="417" s="14" customFormat="1">
      <c r="A417" s="14"/>
      <c r="B417" s="249"/>
      <c r="C417" s="250"/>
      <c r="D417" s="234" t="s">
        <v>163</v>
      </c>
      <c r="E417" s="251" t="s">
        <v>21</v>
      </c>
      <c r="F417" s="252" t="s">
        <v>177</v>
      </c>
      <c r="G417" s="250"/>
      <c r="H417" s="253">
        <v>2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9" t="s">
        <v>163</v>
      </c>
      <c r="AU417" s="259" t="s">
        <v>83</v>
      </c>
      <c r="AV417" s="14" t="s">
        <v>159</v>
      </c>
      <c r="AW417" s="14" t="s">
        <v>35</v>
      </c>
      <c r="AX417" s="14" t="s">
        <v>81</v>
      </c>
      <c r="AY417" s="259" t="s">
        <v>151</v>
      </c>
    </row>
    <row r="418" s="2" customFormat="1" ht="21.75" customHeight="1">
      <c r="A418" s="41"/>
      <c r="B418" s="42"/>
      <c r="C418" s="221" t="s">
        <v>639</v>
      </c>
      <c r="D418" s="221" t="s">
        <v>154</v>
      </c>
      <c r="E418" s="222" t="s">
        <v>1525</v>
      </c>
      <c r="F418" s="223" t="s">
        <v>1526</v>
      </c>
      <c r="G418" s="224" t="s">
        <v>297</v>
      </c>
      <c r="H418" s="225">
        <v>0.81999999999999995</v>
      </c>
      <c r="I418" s="226"/>
      <c r="J418" s="227">
        <f>ROUND(I418*H418,2)</f>
        <v>0</v>
      </c>
      <c r="K418" s="223" t="s">
        <v>158</v>
      </c>
      <c r="L418" s="47"/>
      <c r="M418" s="228" t="s">
        <v>21</v>
      </c>
      <c r="N418" s="229" t="s">
        <v>44</v>
      </c>
      <c r="O418" s="87"/>
      <c r="P418" s="230">
        <f>O418*H418</f>
        <v>0</v>
      </c>
      <c r="Q418" s="230">
        <v>0</v>
      </c>
      <c r="R418" s="230">
        <f>Q418*H418</f>
        <v>0</v>
      </c>
      <c r="S418" s="230">
        <v>0.0044000000000000003</v>
      </c>
      <c r="T418" s="231">
        <f>S418*H418</f>
        <v>0.0036080000000000001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32" t="s">
        <v>159</v>
      </c>
      <c r="AT418" s="232" t="s">
        <v>154</v>
      </c>
      <c r="AU418" s="232" t="s">
        <v>83</v>
      </c>
      <c r="AY418" s="19" t="s">
        <v>151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9" t="s">
        <v>81</v>
      </c>
      <c r="BK418" s="233">
        <f>ROUND(I418*H418,2)</f>
        <v>0</v>
      </c>
      <c r="BL418" s="19" t="s">
        <v>159</v>
      </c>
      <c r="BM418" s="232" t="s">
        <v>3186</v>
      </c>
    </row>
    <row r="419" s="2" customFormat="1">
      <c r="A419" s="41"/>
      <c r="B419" s="42"/>
      <c r="C419" s="43"/>
      <c r="D419" s="234" t="s">
        <v>161</v>
      </c>
      <c r="E419" s="43"/>
      <c r="F419" s="235" t="s">
        <v>1528</v>
      </c>
      <c r="G419" s="43"/>
      <c r="H419" s="43"/>
      <c r="I419" s="139"/>
      <c r="J419" s="43"/>
      <c r="K419" s="43"/>
      <c r="L419" s="47"/>
      <c r="M419" s="236"/>
      <c r="N419" s="237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9" t="s">
        <v>161</v>
      </c>
      <c r="AU419" s="19" t="s">
        <v>83</v>
      </c>
    </row>
    <row r="420" s="13" customFormat="1">
      <c r="A420" s="13"/>
      <c r="B420" s="238"/>
      <c r="C420" s="239"/>
      <c r="D420" s="234" t="s">
        <v>163</v>
      </c>
      <c r="E420" s="240" t="s">
        <v>21</v>
      </c>
      <c r="F420" s="241" t="s">
        <v>3187</v>
      </c>
      <c r="G420" s="239"/>
      <c r="H420" s="242">
        <v>0.81999999999999995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163</v>
      </c>
      <c r="AU420" s="248" t="s">
        <v>83</v>
      </c>
      <c r="AV420" s="13" t="s">
        <v>83</v>
      </c>
      <c r="AW420" s="13" t="s">
        <v>35</v>
      </c>
      <c r="AX420" s="13" t="s">
        <v>81</v>
      </c>
      <c r="AY420" s="248" t="s">
        <v>151</v>
      </c>
    </row>
    <row r="421" s="2" customFormat="1" ht="21.75" customHeight="1">
      <c r="A421" s="41"/>
      <c r="B421" s="42"/>
      <c r="C421" s="221" t="s">
        <v>645</v>
      </c>
      <c r="D421" s="221" t="s">
        <v>154</v>
      </c>
      <c r="E421" s="222" t="s">
        <v>545</v>
      </c>
      <c r="F421" s="223" t="s">
        <v>546</v>
      </c>
      <c r="G421" s="224" t="s">
        <v>180</v>
      </c>
      <c r="H421" s="225">
        <v>37.877000000000002</v>
      </c>
      <c r="I421" s="226"/>
      <c r="J421" s="227">
        <f>ROUND(I421*H421,2)</f>
        <v>0</v>
      </c>
      <c r="K421" s="223" t="s">
        <v>21</v>
      </c>
      <c r="L421" s="47"/>
      <c r="M421" s="228" t="s">
        <v>21</v>
      </c>
      <c r="N421" s="229" t="s">
        <v>44</v>
      </c>
      <c r="O421" s="87"/>
      <c r="P421" s="230">
        <f>O421*H421</f>
        <v>0</v>
      </c>
      <c r="Q421" s="230">
        <v>0</v>
      </c>
      <c r="R421" s="230">
        <f>Q421*H421</f>
        <v>0</v>
      </c>
      <c r="S421" s="230">
        <v>0.014999999999999999</v>
      </c>
      <c r="T421" s="231">
        <f>S421*H421</f>
        <v>0.56815499999999997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32" t="s">
        <v>271</v>
      </c>
      <c r="AT421" s="232" t="s">
        <v>154</v>
      </c>
      <c r="AU421" s="232" t="s">
        <v>83</v>
      </c>
      <c r="AY421" s="19" t="s">
        <v>151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9" t="s">
        <v>81</v>
      </c>
      <c r="BK421" s="233">
        <f>ROUND(I421*H421,2)</f>
        <v>0</v>
      </c>
      <c r="BL421" s="19" t="s">
        <v>271</v>
      </c>
      <c r="BM421" s="232" t="s">
        <v>3188</v>
      </c>
    </row>
    <row r="422" s="2" customFormat="1">
      <c r="A422" s="41"/>
      <c r="B422" s="42"/>
      <c r="C422" s="43"/>
      <c r="D422" s="234" t="s">
        <v>161</v>
      </c>
      <c r="E422" s="43"/>
      <c r="F422" s="235" t="s">
        <v>548</v>
      </c>
      <c r="G422" s="43"/>
      <c r="H422" s="43"/>
      <c r="I422" s="139"/>
      <c r="J422" s="43"/>
      <c r="K422" s="43"/>
      <c r="L422" s="47"/>
      <c r="M422" s="236"/>
      <c r="N422" s="237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19" t="s">
        <v>161</v>
      </c>
      <c r="AU422" s="19" t="s">
        <v>83</v>
      </c>
    </row>
    <row r="423" s="13" customFormat="1">
      <c r="A423" s="13"/>
      <c r="B423" s="238"/>
      <c r="C423" s="239"/>
      <c r="D423" s="234" t="s">
        <v>163</v>
      </c>
      <c r="E423" s="240" t="s">
        <v>21</v>
      </c>
      <c r="F423" s="241" t="s">
        <v>3189</v>
      </c>
      <c r="G423" s="239"/>
      <c r="H423" s="242">
        <v>26.675999999999998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163</v>
      </c>
      <c r="AU423" s="248" t="s">
        <v>83</v>
      </c>
      <c r="AV423" s="13" t="s">
        <v>83</v>
      </c>
      <c r="AW423" s="13" t="s">
        <v>35</v>
      </c>
      <c r="AX423" s="13" t="s">
        <v>73</v>
      </c>
      <c r="AY423" s="248" t="s">
        <v>151</v>
      </c>
    </row>
    <row r="424" s="13" customFormat="1">
      <c r="A424" s="13"/>
      <c r="B424" s="238"/>
      <c r="C424" s="239"/>
      <c r="D424" s="234" t="s">
        <v>163</v>
      </c>
      <c r="E424" s="240" t="s">
        <v>21</v>
      </c>
      <c r="F424" s="241" t="s">
        <v>3190</v>
      </c>
      <c r="G424" s="239"/>
      <c r="H424" s="242">
        <v>7.3979999999999997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8" t="s">
        <v>163</v>
      </c>
      <c r="AU424" s="248" t="s">
        <v>83</v>
      </c>
      <c r="AV424" s="13" t="s">
        <v>83</v>
      </c>
      <c r="AW424" s="13" t="s">
        <v>35</v>
      </c>
      <c r="AX424" s="13" t="s">
        <v>73</v>
      </c>
      <c r="AY424" s="248" t="s">
        <v>151</v>
      </c>
    </row>
    <row r="425" s="13" customFormat="1">
      <c r="A425" s="13"/>
      <c r="B425" s="238"/>
      <c r="C425" s="239"/>
      <c r="D425" s="234" t="s">
        <v>163</v>
      </c>
      <c r="E425" s="240" t="s">
        <v>21</v>
      </c>
      <c r="F425" s="241" t="s">
        <v>3191</v>
      </c>
      <c r="G425" s="239"/>
      <c r="H425" s="242">
        <v>1.002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8" t="s">
        <v>163</v>
      </c>
      <c r="AU425" s="248" t="s">
        <v>83</v>
      </c>
      <c r="AV425" s="13" t="s">
        <v>83</v>
      </c>
      <c r="AW425" s="13" t="s">
        <v>35</v>
      </c>
      <c r="AX425" s="13" t="s">
        <v>73</v>
      </c>
      <c r="AY425" s="248" t="s">
        <v>151</v>
      </c>
    </row>
    <row r="426" s="13" customFormat="1">
      <c r="A426" s="13"/>
      <c r="B426" s="238"/>
      <c r="C426" s="239"/>
      <c r="D426" s="234" t="s">
        <v>163</v>
      </c>
      <c r="E426" s="240" t="s">
        <v>21</v>
      </c>
      <c r="F426" s="241" t="s">
        <v>3192</v>
      </c>
      <c r="G426" s="239"/>
      <c r="H426" s="242">
        <v>2.8010000000000002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163</v>
      </c>
      <c r="AU426" s="248" t="s">
        <v>83</v>
      </c>
      <c r="AV426" s="13" t="s">
        <v>83</v>
      </c>
      <c r="AW426" s="13" t="s">
        <v>35</v>
      </c>
      <c r="AX426" s="13" t="s">
        <v>73</v>
      </c>
      <c r="AY426" s="248" t="s">
        <v>151</v>
      </c>
    </row>
    <row r="427" s="14" customFormat="1">
      <c r="A427" s="14"/>
      <c r="B427" s="249"/>
      <c r="C427" s="250"/>
      <c r="D427" s="234" t="s">
        <v>163</v>
      </c>
      <c r="E427" s="251" t="s">
        <v>21</v>
      </c>
      <c r="F427" s="252" t="s">
        <v>177</v>
      </c>
      <c r="G427" s="250"/>
      <c r="H427" s="253">
        <v>37.877000000000002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9" t="s">
        <v>163</v>
      </c>
      <c r="AU427" s="259" t="s">
        <v>83</v>
      </c>
      <c r="AV427" s="14" t="s">
        <v>159</v>
      </c>
      <c r="AW427" s="14" t="s">
        <v>35</v>
      </c>
      <c r="AX427" s="14" t="s">
        <v>81</v>
      </c>
      <c r="AY427" s="259" t="s">
        <v>151</v>
      </c>
    </row>
    <row r="428" s="2" customFormat="1" ht="44.25" customHeight="1">
      <c r="A428" s="41"/>
      <c r="B428" s="42"/>
      <c r="C428" s="221" t="s">
        <v>651</v>
      </c>
      <c r="D428" s="221" t="s">
        <v>154</v>
      </c>
      <c r="E428" s="222" t="s">
        <v>1157</v>
      </c>
      <c r="F428" s="223" t="s">
        <v>1158</v>
      </c>
      <c r="G428" s="224" t="s">
        <v>157</v>
      </c>
      <c r="H428" s="225">
        <v>2</v>
      </c>
      <c r="I428" s="226"/>
      <c r="J428" s="227">
        <f>ROUND(I428*H428,2)</f>
        <v>0</v>
      </c>
      <c r="K428" s="223" t="s">
        <v>21</v>
      </c>
      <c r="L428" s="47"/>
      <c r="M428" s="228" t="s">
        <v>21</v>
      </c>
      <c r="N428" s="229" t="s">
        <v>44</v>
      </c>
      <c r="O428" s="87"/>
      <c r="P428" s="230">
        <f>O428*H428</f>
        <v>0</v>
      </c>
      <c r="Q428" s="230">
        <v>0.021999999999999999</v>
      </c>
      <c r="R428" s="230">
        <f>Q428*H428</f>
        <v>0.043999999999999997</v>
      </c>
      <c r="S428" s="230">
        <v>0</v>
      </c>
      <c r="T428" s="231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32" t="s">
        <v>271</v>
      </c>
      <c r="AT428" s="232" t="s">
        <v>154</v>
      </c>
      <c r="AU428" s="232" t="s">
        <v>83</v>
      </c>
      <c r="AY428" s="19" t="s">
        <v>151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9" t="s">
        <v>81</v>
      </c>
      <c r="BK428" s="233">
        <f>ROUND(I428*H428,2)</f>
        <v>0</v>
      </c>
      <c r="BL428" s="19" t="s">
        <v>271</v>
      </c>
      <c r="BM428" s="232" t="s">
        <v>3193</v>
      </c>
    </row>
    <row r="429" s="2" customFormat="1">
      <c r="A429" s="41"/>
      <c r="B429" s="42"/>
      <c r="C429" s="43"/>
      <c r="D429" s="234" t="s">
        <v>161</v>
      </c>
      <c r="E429" s="43"/>
      <c r="F429" s="235" t="s">
        <v>1158</v>
      </c>
      <c r="G429" s="43"/>
      <c r="H429" s="43"/>
      <c r="I429" s="139"/>
      <c r="J429" s="43"/>
      <c r="K429" s="43"/>
      <c r="L429" s="47"/>
      <c r="M429" s="236"/>
      <c r="N429" s="237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19" t="s">
        <v>161</v>
      </c>
      <c r="AU429" s="19" t="s">
        <v>83</v>
      </c>
    </row>
    <row r="430" s="2" customFormat="1" ht="44.25" customHeight="1">
      <c r="A430" s="41"/>
      <c r="B430" s="42"/>
      <c r="C430" s="221" t="s">
        <v>656</v>
      </c>
      <c r="D430" s="221" t="s">
        <v>154</v>
      </c>
      <c r="E430" s="222" t="s">
        <v>3194</v>
      </c>
      <c r="F430" s="223" t="s">
        <v>3195</v>
      </c>
      <c r="G430" s="224" t="s">
        <v>157</v>
      </c>
      <c r="H430" s="225">
        <v>1</v>
      </c>
      <c r="I430" s="226"/>
      <c r="J430" s="227">
        <f>ROUND(I430*H430,2)</f>
        <v>0</v>
      </c>
      <c r="K430" s="223" t="s">
        <v>21</v>
      </c>
      <c r="L430" s="47"/>
      <c r="M430" s="228" t="s">
        <v>21</v>
      </c>
      <c r="N430" s="229" t="s">
        <v>44</v>
      </c>
      <c r="O430" s="87"/>
      <c r="P430" s="230">
        <f>O430*H430</f>
        <v>0</v>
      </c>
      <c r="Q430" s="230">
        <v>0.016500000000000001</v>
      </c>
      <c r="R430" s="230">
        <f>Q430*H430</f>
        <v>0.016500000000000001</v>
      </c>
      <c r="S430" s="230">
        <v>0</v>
      </c>
      <c r="T430" s="231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32" t="s">
        <v>271</v>
      </c>
      <c r="AT430" s="232" t="s">
        <v>154</v>
      </c>
      <c r="AU430" s="232" t="s">
        <v>83</v>
      </c>
      <c r="AY430" s="19" t="s">
        <v>151</v>
      </c>
      <c r="BE430" s="233">
        <f>IF(N430="základní",J430,0)</f>
        <v>0</v>
      </c>
      <c r="BF430" s="233">
        <f>IF(N430="snížená",J430,0)</f>
        <v>0</v>
      </c>
      <c r="BG430" s="233">
        <f>IF(N430="zákl. přenesená",J430,0)</f>
        <v>0</v>
      </c>
      <c r="BH430" s="233">
        <f>IF(N430="sníž. přenesená",J430,0)</f>
        <v>0</v>
      </c>
      <c r="BI430" s="233">
        <f>IF(N430="nulová",J430,0)</f>
        <v>0</v>
      </c>
      <c r="BJ430" s="19" t="s">
        <v>81</v>
      </c>
      <c r="BK430" s="233">
        <f>ROUND(I430*H430,2)</f>
        <v>0</v>
      </c>
      <c r="BL430" s="19" t="s">
        <v>271</v>
      </c>
      <c r="BM430" s="232" t="s">
        <v>3196</v>
      </c>
    </row>
    <row r="431" s="2" customFormat="1">
      <c r="A431" s="41"/>
      <c r="B431" s="42"/>
      <c r="C431" s="43"/>
      <c r="D431" s="234" t="s">
        <v>161</v>
      </c>
      <c r="E431" s="43"/>
      <c r="F431" s="235" t="s">
        <v>3195</v>
      </c>
      <c r="G431" s="43"/>
      <c r="H431" s="43"/>
      <c r="I431" s="139"/>
      <c r="J431" s="43"/>
      <c r="K431" s="43"/>
      <c r="L431" s="47"/>
      <c r="M431" s="236"/>
      <c r="N431" s="237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161</v>
      </c>
      <c r="AU431" s="19" t="s">
        <v>83</v>
      </c>
    </row>
    <row r="432" s="2" customFormat="1" ht="44.25" customHeight="1">
      <c r="A432" s="41"/>
      <c r="B432" s="42"/>
      <c r="C432" s="221" t="s">
        <v>661</v>
      </c>
      <c r="D432" s="221" t="s">
        <v>154</v>
      </c>
      <c r="E432" s="222" t="s">
        <v>2664</v>
      </c>
      <c r="F432" s="223" t="s">
        <v>2665</v>
      </c>
      <c r="G432" s="224" t="s">
        <v>157</v>
      </c>
      <c r="H432" s="225">
        <v>1</v>
      </c>
      <c r="I432" s="226"/>
      <c r="J432" s="227">
        <f>ROUND(I432*H432,2)</f>
        <v>0</v>
      </c>
      <c r="K432" s="223" t="s">
        <v>21</v>
      </c>
      <c r="L432" s="47"/>
      <c r="M432" s="228" t="s">
        <v>21</v>
      </c>
      <c r="N432" s="229" t="s">
        <v>44</v>
      </c>
      <c r="O432" s="87"/>
      <c r="P432" s="230">
        <f>O432*H432</f>
        <v>0</v>
      </c>
      <c r="Q432" s="230">
        <v>0.010999999999999999</v>
      </c>
      <c r="R432" s="230">
        <f>Q432*H432</f>
        <v>0.010999999999999999</v>
      </c>
      <c r="S432" s="230">
        <v>0</v>
      </c>
      <c r="T432" s="231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32" t="s">
        <v>271</v>
      </c>
      <c r="AT432" s="232" t="s">
        <v>154</v>
      </c>
      <c r="AU432" s="232" t="s">
        <v>83</v>
      </c>
      <c r="AY432" s="19" t="s">
        <v>151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9" t="s">
        <v>81</v>
      </c>
      <c r="BK432" s="233">
        <f>ROUND(I432*H432,2)</f>
        <v>0</v>
      </c>
      <c r="BL432" s="19" t="s">
        <v>271</v>
      </c>
      <c r="BM432" s="232" t="s">
        <v>3197</v>
      </c>
    </row>
    <row r="433" s="2" customFormat="1">
      <c r="A433" s="41"/>
      <c r="B433" s="42"/>
      <c r="C433" s="43"/>
      <c r="D433" s="234" t="s">
        <v>161</v>
      </c>
      <c r="E433" s="43"/>
      <c r="F433" s="235" t="s">
        <v>2665</v>
      </c>
      <c r="G433" s="43"/>
      <c r="H433" s="43"/>
      <c r="I433" s="139"/>
      <c r="J433" s="43"/>
      <c r="K433" s="43"/>
      <c r="L433" s="47"/>
      <c r="M433" s="236"/>
      <c r="N433" s="237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19" t="s">
        <v>161</v>
      </c>
      <c r="AU433" s="19" t="s">
        <v>83</v>
      </c>
    </row>
    <row r="434" s="2" customFormat="1" ht="44.25" customHeight="1">
      <c r="A434" s="41"/>
      <c r="B434" s="42"/>
      <c r="C434" s="221" t="s">
        <v>667</v>
      </c>
      <c r="D434" s="221" t="s">
        <v>154</v>
      </c>
      <c r="E434" s="222" t="s">
        <v>3198</v>
      </c>
      <c r="F434" s="223" t="s">
        <v>3199</v>
      </c>
      <c r="G434" s="224" t="s">
        <v>157</v>
      </c>
      <c r="H434" s="225">
        <v>1</v>
      </c>
      <c r="I434" s="226"/>
      <c r="J434" s="227">
        <f>ROUND(I434*H434,2)</f>
        <v>0</v>
      </c>
      <c r="K434" s="223" t="s">
        <v>21</v>
      </c>
      <c r="L434" s="47"/>
      <c r="M434" s="228" t="s">
        <v>21</v>
      </c>
      <c r="N434" s="229" t="s">
        <v>44</v>
      </c>
      <c r="O434" s="87"/>
      <c r="P434" s="230">
        <f>O434*H434</f>
        <v>0</v>
      </c>
      <c r="Q434" s="230">
        <v>0.010999999999999999</v>
      </c>
      <c r="R434" s="230">
        <f>Q434*H434</f>
        <v>0.010999999999999999</v>
      </c>
      <c r="S434" s="230">
        <v>0</v>
      </c>
      <c r="T434" s="231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32" t="s">
        <v>271</v>
      </c>
      <c r="AT434" s="232" t="s">
        <v>154</v>
      </c>
      <c r="AU434" s="232" t="s">
        <v>83</v>
      </c>
      <c r="AY434" s="19" t="s">
        <v>151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9" t="s">
        <v>81</v>
      </c>
      <c r="BK434" s="233">
        <f>ROUND(I434*H434,2)</f>
        <v>0</v>
      </c>
      <c r="BL434" s="19" t="s">
        <v>271</v>
      </c>
      <c r="BM434" s="232" t="s">
        <v>3200</v>
      </c>
    </row>
    <row r="435" s="2" customFormat="1">
      <c r="A435" s="41"/>
      <c r="B435" s="42"/>
      <c r="C435" s="43"/>
      <c r="D435" s="234" t="s">
        <v>161</v>
      </c>
      <c r="E435" s="43"/>
      <c r="F435" s="235" t="s">
        <v>3199</v>
      </c>
      <c r="G435" s="43"/>
      <c r="H435" s="43"/>
      <c r="I435" s="139"/>
      <c r="J435" s="43"/>
      <c r="K435" s="43"/>
      <c r="L435" s="47"/>
      <c r="M435" s="236"/>
      <c r="N435" s="237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161</v>
      </c>
      <c r="AU435" s="19" t="s">
        <v>83</v>
      </c>
    </row>
    <row r="436" s="2" customFormat="1" ht="44.25" customHeight="1">
      <c r="A436" s="41"/>
      <c r="B436" s="42"/>
      <c r="C436" s="221" t="s">
        <v>675</v>
      </c>
      <c r="D436" s="221" t="s">
        <v>154</v>
      </c>
      <c r="E436" s="222" t="s">
        <v>3201</v>
      </c>
      <c r="F436" s="223" t="s">
        <v>3202</v>
      </c>
      <c r="G436" s="224" t="s">
        <v>157</v>
      </c>
      <c r="H436" s="225">
        <v>1</v>
      </c>
      <c r="I436" s="226"/>
      <c r="J436" s="227">
        <f>ROUND(I436*H436,2)</f>
        <v>0</v>
      </c>
      <c r="K436" s="223" t="s">
        <v>21</v>
      </c>
      <c r="L436" s="47"/>
      <c r="M436" s="228" t="s">
        <v>21</v>
      </c>
      <c r="N436" s="229" t="s">
        <v>44</v>
      </c>
      <c r="O436" s="87"/>
      <c r="P436" s="230">
        <f>O436*H436</f>
        <v>0</v>
      </c>
      <c r="Q436" s="230">
        <v>0.017000000000000001</v>
      </c>
      <c r="R436" s="230">
        <f>Q436*H436</f>
        <v>0.017000000000000001</v>
      </c>
      <c r="S436" s="230">
        <v>0</v>
      </c>
      <c r="T436" s="231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32" t="s">
        <v>271</v>
      </c>
      <c r="AT436" s="232" t="s">
        <v>154</v>
      </c>
      <c r="AU436" s="232" t="s">
        <v>83</v>
      </c>
      <c r="AY436" s="19" t="s">
        <v>151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9" t="s">
        <v>81</v>
      </c>
      <c r="BK436" s="233">
        <f>ROUND(I436*H436,2)</f>
        <v>0</v>
      </c>
      <c r="BL436" s="19" t="s">
        <v>271</v>
      </c>
      <c r="BM436" s="232" t="s">
        <v>3203</v>
      </c>
    </row>
    <row r="437" s="2" customFormat="1">
      <c r="A437" s="41"/>
      <c r="B437" s="42"/>
      <c r="C437" s="43"/>
      <c r="D437" s="234" t="s">
        <v>161</v>
      </c>
      <c r="E437" s="43"/>
      <c r="F437" s="235" t="s">
        <v>3202</v>
      </c>
      <c r="G437" s="43"/>
      <c r="H437" s="43"/>
      <c r="I437" s="139"/>
      <c r="J437" s="43"/>
      <c r="K437" s="43"/>
      <c r="L437" s="47"/>
      <c r="M437" s="236"/>
      <c r="N437" s="237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161</v>
      </c>
      <c r="AU437" s="19" t="s">
        <v>83</v>
      </c>
    </row>
    <row r="438" s="2" customFormat="1" ht="44.25" customHeight="1">
      <c r="A438" s="41"/>
      <c r="B438" s="42"/>
      <c r="C438" s="221" t="s">
        <v>684</v>
      </c>
      <c r="D438" s="221" t="s">
        <v>154</v>
      </c>
      <c r="E438" s="222" t="s">
        <v>2683</v>
      </c>
      <c r="F438" s="223" t="s">
        <v>2684</v>
      </c>
      <c r="G438" s="224" t="s">
        <v>157</v>
      </c>
      <c r="H438" s="225">
        <v>1</v>
      </c>
      <c r="I438" s="226"/>
      <c r="J438" s="227">
        <f>ROUND(I438*H438,2)</f>
        <v>0</v>
      </c>
      <c r="K438" s="223" t="s">
        <v>21</v>
      </c>
      <c r="L438" s="47"/>
      <c r="M438" s="228" t="s">
        <v>21</v>
      </c>
      <c r="N438" s="229" t="s">
        <v>44</v>
      </c>
      <c r="O438" s="87"/>
      <c r="P438" s="230">
        <f>O438*H438</f>
        <v>0</v>
      </c>
      <c r="Q438" s="230">
        <v>0.0070000000000000001</v>
      </c>
      <c r="R438" s="230">
        <f>Q438*H438</f>
        <v>0.0070000000000000001</v>
      </c>
      <c r="S438" s="230">
        <v>0</v>
      </c>
      <c r="T438" s="231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32" t="s">
        <v>271</v>
      </c>
      <c r="AT438" s="232" t="s">
        <v>154</v>
      </c>
      <c r="AU438" s="232" t="s">
        <v>83</v>
      </c>
      <c r="AY438" s="19" t="s">
        <v>151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9" t="s">
        <v>81</v>
      </c>
      <c r="BK438" s="233">
        <f>ROUND(I438*H438,2)</f>
        <v>0</v>
      </c>
      <c r="BL438" s="19" t="s">
        <v>271</v>
      </c>
      <c r="BM438" s="232" t="s">
        <v>3204</v>
      </c>
    </row>
    <row r="439" s="2" customFormat="1">
      <c r="A439" s="41"/>
      <c r="B439" s="42"/>
      <c r="C439" s="43"/>
      <c r="D439" s="234" t="s">
        <v>161</v>
      </c>
      <c r="E439" s="43"/>
      <c r="F439" s="235" t="s">
        <v>2684</v>
      </c>
      <c r="G439" s="43"/>
      <c r="H439" s="43"/>
      <c r="I439" s="139"/>
      <c r="J439" s="43"/>
      <c r="K439" s="43"/>
      <c r="L439" s="47"/>
      <c r="M439" s="236"/>
      <c r="N439" s="237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19" t="s">
        <v>161</v>
      </c>
      <c r="AU439" s="19" t="s">
        <v>83</v>
      </c>
    </row>
    <row r="440" s="2" customFormat="1" ht="21.75" customHeight="1">
      <c r="A440" s="41"/>
      <c r="B440" s="42"/>
      <c r="C440" s="221" t="s">
        <v>689</v>
      </c>
      <c r="D440" s="221" t="s">
        <v>154</v>
      </c>
      <c r="E440" s="222" t="s">
        <v>555</v>
      </c>
      <c r="F440" s="223" t="s">
        <v>556</v>
      </c>
      <c r="G440" s="224" t="s">
        <v>297</v>
      </c>
      <c r="H440" s="225">
        <v>4.5</v>
      </c>
      <c r="I440" s="226"/>
      <c r="J440" s="227">
        <f>ROUND(I440*H440,2)</f>
        <v>0</v>
      </c>
      <c r="K440" s="223" t="s">
        <v>21</v>
      </c>
      <c r="L440" s="47"/>
      <c r="M440" s="228" t="s">
        <v>21</v>
      </c>
      <c r="N440" s="229" t="s">
        <v>44</v>
      </c>
      <c r="O440" s="87"/>
      <c r="P440" s="230">
        <f>O440*H440</f>
        <v>0</v>
      </c>
      <c r="Q440" s="230">
        <v>0</v>
      </c>
      <c r="R440" s="230">
        <f>Q440*H440</f>
        <v>0</v>
      </c>
      <c r="S440" s="230">
        <v>0.089999999999999997</v>
      </c>
      <c r="T440" s="231">
        <f>S440*H440</f>
        <v>0.40499999999999997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32" t="s">
        <v>271</v>
      </c>
      <c r="AT440" s="232" t="s">
        <v>154</v>
      </c>
      <c r="AU440" s="232" t="s">
        <v>83</v>
      </c>
      <c r="AY440" s="19" t="s">
        <v>151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9" t="s">
        <v>81</v>
      </c>
      <c r="BK440" s="233">
        <f>ROUND(I440*H440,2)</f>
        <v>0</v>
      </c>
      <c r="BL440" s="19" t="s">
        <v>271</v>
      </c>
      <c r="BM440" s="232" t="s">
        <v>3205</v>
      </c>
    </row>
    <row r="441" s="2" customFormat="1">
      <c r="A441" s="41"/>
      <c r="B441" s="42"/>
      <c r="C441" s="43"/>
      <c r="D441" s="234" t="s">
        <v>161</v>
      </c>
      <c r="E441" s="43"/>
      <c r="F441" s="235" t="s">
        <v>558</v>
      </c>
      <c r="G441" s="43"/>
      <c r="H441" s="43"/>
      <c r="I441" s="139"/>
      <c r="J441" s="43"/>
      <c r="K441" s="43"/>
      <c r="L441" s="47"/>
      <c r="M441" s="236"/>
      <c r="N441" s="237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161</v>
      </c>
      <c r="AU441" s="19" t="s">
        <v>83</v>
      </c>
    </row>
    <row r="442" s="13" customFormat="1">
      <c r="A442" s="13"/>
      <c r="B442" s="238"/>
      <c r="C442" s="239"/>
      <c r="D442" s="234" t="s">
        <v>163</v>
      </c>
      <c r="E442" s="240" t="s">
        <v>21</v>
      </c>
      <c r="F442" s="241" t="s">
        <v>3206</v>
      </c>
      <c r="G442" s="239"/>
      <c r="H442" s="242">
        <v>4.5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163</v>
      </c>
      <c r="AU442" s="248" t="s">
        <v>83</v>
      </c>
      <c r="AV442" s="13" t="s">
        <v>83</v>
      </c>
      <c r="AW442" s="13" t="s">
        <v>35</v>
      </c>
      <c r="AX442" s="13" t="s">
        <v>81</v>
      </c>
      <c r="AY442" s="248" t="s">
        <v>151</v>
      </c>
    </row>
    <row r="443" s="2" customFormat="1" ht="21.75" customHeight="1">
      <c r="A443" s="41"/>
      <c r="B443" s="42"/>
      <c r="C443" s="221" t="s">
        <v>694</v>
      </c>
      <c r="D443" s="221" t="s">
        <v>154</v>
      </c>
      <c r="E443" s="222" t="s">
        <v>3207</v>
      </c>
      <c r="F443" s="223" t="s">
        <v>3208</v>
      </c>
      <c r="G443" s="224" t="s">
        <v>297</v>
      </c>
      <c r="H443" s="225">
        <v>2.1000000000000001</v>
      </c>
      <c r="I443" s="226"/>
      <c r="J443" s="227">
        <f>ROUND(I443*H443,2)</f>
        <v>0</v>
      </c>
      <c r="K443" s="223" t="s">
        <v>21</v>
      </c>
      <c r="L443" s="47"/>
      <c r="M443" s="228" t="s">
        <v>21</v>
      </c>
      <c r="N443" s="229" t="s">
        <v>44</v>
      </c>
      <c r="O443" s="87"/>
      <c r="P443" s="230">
        <f>O443*H443</f>
        <v>0</v>
      </c>
      <c r="Q443" s="230">
        <v>0</v>
      </c>
      <c r="R443" s="230">
        <f>Q443*H443</f>
        <v>0</v>
      </c>
      <c r="S443" s="230">
        <v>0.14999999999999999</v>
      </c>
      <c r="T443" s="231">
        <f>S443*H443</f>
        <v>0.315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32" t="s">
        <v>271</v>
      </c>
      <c r="AT443" s="232" t="s">
        <v>154</v>
      </c>
      <c r="AU443" s="232" t="s">
        <v>83</v>
      </c>
      <c r="AY443" s="19" t="s">
        <v>151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9" t="s">
        <v>81</v>
      </c>
      <c r="BK443" s="233">
        <f>ROUND(I443*H443,2)</f>
        <v>0</v>
      </c>
      <c r="BL443" s="19" t="s">
        <v>271</v>
      </c>
      <c r="BM443" s="232" t="s">
        <v>3209</v>
      </c>
    </row>
    <row r="444" s="2" customFormat="1">
      <c r="A444" s="41"/>
      <c r="B444" s="42"/>
      <c r="C444" s="43"/>
      <c r="D444" s="234" t="s">
        <v>161</v>
      </c>
      <c r="E444" s="43"/>
      <c r="F444" s="235" t="s">
        <v>3210</v>
      </c>
      <c r="G444" s="43"/>
      <c r="H444" s="43"/>
      <c r="I444" s="139"/>
      <c r="J444" s="43"/>
      <c r="K444" s="43"/>
      <c r="L444" s="47"/>
      <c r="M444" s="236"/>
      <c r="N444" s="237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19" t="s">
        <v>161</v>
      </c>
      <c r="AU444" s="19" t="s">
        <v>83</v>
      </c>
    </row>
    <row r="445" s="13" customFormat="1">
      <c r="A445" s="13"/>
      <c r="B445" s="238"/>
      <c r="C445" s="239"/>
      <c r="D445" s="234" t="s">
        <v>163</v>
      </c>
      <c r="E445" s="240" t="s">
        <v>21</v>
      </c>
      <c r="F445" s="241" t="s">
        <v>3211</v>
      </c>
      <c r="G445" s="239"/>
      <c r="H445" s="242">
        <v>2.1000000000000001</v>
      </c>
      <c r="I445" s="243"/>
      <c r="J445" s="239"/>
      <c r="K445" s="239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163</v>
      </c>
      <c r="AU445" s="248" t="s">
        <v>83</v>
      </c>
      <c r="AV445" s="13" t="s">
        <v>83</v>
      </c>
      <c r="AW445" s="13" t="s">
        <v>35</v>
      </c>
      <c r="AX445" s="13" t="s">
        <v>81</v>
      </c>
      <c r="AY445" s="248" t="s">
        <v>151</v>
      </c>
    </row>
    <row r="446" s="2" customFormat="1" ht="21.75" customHeight="1">
      <c r="A446" s="41"/>
      <c r="B446" s="42"/>
      <c r="C446" s="221" t="s">
        <v>700</v>
      </c>
      <c r="D446" s="221" t="s">
        <v>154</v>
      </c>
      <c r="E446" s="222" t="s">
        <v>3212</v>
      </c>
      <c r="F446" s="223" t="s">
        <v>3213</v>
      </c>
      <c r="G446" s="224" t="s">
        <v>297</v>
      </c>
      <c r="H446" s="225">
        <v>0.75</v>
      </c>
      <c r="I446" s="226"/>
      <c r="J446" s="227">
        <f>ROUND(I446*H446,2)</f>
        <v>0</v>
      </c>
      <c r="K446" s="223" t="s">
        <v>21</v>
      </c>
      <c r="L446" s="47"/>
      <c r="M446" s="228" t="s">
        <v>21</v>
      </c>
      <c r="N446" s="229" t="s">
        <v>44</v>
      </c>
      <c r="O446" s="87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32" t="s">
        <v>271</v>
      </c>
      <c r="AT446" s="232" t="s">
        <v>154</v>
      </c>
      <c r="AU446" s="232" t="s">
        <v>83</v>
      </c>
      <c r="AY446" s="19" t="s">
        <v>151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9" t="s">
        <v>81</v>
      </c>
      <c r="BK446" s="233">
        <f>ROUND(I446*H446,2)</f>
        <v>0</v>
      </c>
      <c r="BL446" s="19" t="s">
        <v>271</v>
      </c>
      <c r="BM446" s="232" t="s">
        <v>3214</v>
      </c>
    </row>
    <row r="447" s="2" customFormat="1">
      <c r="A447" s="41"/>
      <c r="B447" s="42"/>
      <c r="C447" s="43"/>
      <c r="D447" s="234" t="s">
        <v>161</v>
      </c>
      <c r="E447" s="43"/>
      <c r="F447" s="235" t="s">
        <v>3215</v>
      </c>
      <c r="G447" s="43"/>
      <c r="H447" s="43"/>
      <c r="I447" s="139"/>
      <c r="J447" s="43"/>
      <c r="K447" s="43"/>
      <c r="L447" s="47"/>
      <c r="M447" s="236"/>
      <c r="N447" s="237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19" t="s">
        <v>161</v>
      </c>
      <c r="AU447" s="19" t="s">
        <v>83</v>
      </c>
    </row>
    <row r="448" s="15" customFormat="1">
      <c r="A448" s="15"/>
      <c r="B448" s="260"/>
      <c r="C448" s="261"/>
      <c r="D448" s="234" t="s">
        <v>163</v>
      </c>
      <c r="E448" s="262" t="s">
        <v>21</v>
      </c>
      <c r="F448" s="263" t="s">
        <v>3216</v>
      </c>
      <c r="G448" s="261"/>
      <c r="H448" s="262" t="s">
        <v>21</v>
      </c>
      <c r="I448" s="264"/>
      <c r="J448" s="261"/>
      <c r="K448" s="261"/>
      <c r="L448" s="265"/>
      <c r="M448" s="266"/>
      <c r="N448" s="267"/>
      <c r="O448" s="267"/>
      <c r="P448" s="267"/>
      <c r="Q448" s="267"/>
      <c r="R448" s="267"/>
      <c r="S448" s="267"/>
      <c r="T448" s="268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9" t="s">
        <v>163</v>
      </c>
      <c r="AU448" s="269" t="s">
        <v>83</v>
      </c>
      <c r="AV448" s="15" t="s">
        <v>81</v>
      </c>
      <c r="AW448" s="15" t="s">
        <v>35</v>
      </c>
      <c r="AX448" s="15" t="s">
        <v>73</v>
      </c>
      <c r="AY448" s="269" t="s">
        <v>151</v>
      </c>
    </row>
    <row r="449" s="13" customFormat="1">
      <c r="A449" s="13"/>
      <c r="B449" s="238"/>
      <c r="C449" s="239"/>
      <c r="D449" s="234" t="s">
        <v>163</v>
      </c>
      <c r="E449" s="240" t="s">
        <v>21</v>
      </c>
      <c r="F449" s="241" t="s">
        <v>3217</v>
      </c>
      <c r="G449" s="239"/>
      <c r="H449" s="242">
        <v>0.75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163</v>
      </c>
      <c r="AU449" s="248" t="s">
        <v>83</v>
      </c>
      <c r="AV449" s="13" t="s">
        <v>83</v>
      </c>
      <c r="AW449" s="13" t="s">
        <v>35</v>
      </c>
      <c r="AX449" s="13" t="s">
        <v>81</v>
      </c>
      <c r="AY449" s="248" t="s">
        <v>151</v>
      </c>
    </row>
    <row r="450" s="2" customFormat="1" ht="21.75" customHeight="1">
      <c r="A450" s="41"/>
      <c r="B450" s="42"/>
      <c r="C450" s="221" t="s">
        <v>707</v>
      </c>
      <c r="D450" s="221" t="s">
        <v>154</v>
      </c>
      <c r="E450" s="222" t="s">
        <v>2756</v>
      </c>
      <c r="F450" s="223" t="s">
        <v>2757</v>
      </c>
      <c r="G450" s="224" t="s">
        <v>180</v>
      </c>
      <c r="H450" s="225">
        <v>1.6120000000000001</v>
      </c>
      <c r="I450" s="226"/>
      <c r="J450" s="227">
        <f>ROUND(I450*H450,2)</f>
        <v>0</v>
      </c>
      <c r="K450" s="223" t="s">
        <v>21</v>
      </c>
      <c r="L450" s="47"/>
      <c r="M450" s="228" t="s">
        <v>21</v>
      </c>
      <c r="N450" s="229" t="s">
        <v>44</v>
      </c>
      <c r="O450" s="87"/>
      <c r="P450" s="230">
        <f>O450*H450</f>
        <v>0</v>
      </c>
      <c r="Q450" s="230">
        <v>0</v>
      </c>
      <c r="R450" s="230">
        <f>Q450*H450</f>
        <v>0</v>
      </c>
      <c r="S450" s="230">
        <v>0.017999999999999999</v>
      </c>
      <c r="T450" s="231">
        <f>S450*H450</f>
        <v>0.029016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32" t="s">
        <v>271</v>
      </c>
      <c r="AT450" s="232" t="s">
        <v>154</v>
      </c>
      <c r="AU450" s="232" t="s">
        <v>83</v>
      </c>
      <c r="AY450" s="19" t="s">
        <v>151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9" t="s">
        <v>81</v>
      </c>
      <c r="BK450" s="233">
        <f>ROUND(I450*H450,2)</f>
        <v>0</v>
      </c>
      <c r="BL450" s="19" t="s">
        <v>271</v>
      </c>
      <c r="BM450" s="232" t="s">
        <v>3218</v>
      </c>
    </row>
    <row r="451" s="2" customFormat="1">
      <c r="A451" s="41"/>
      <c r="B451" s="42"/>
      <c r="C451" s="43"/>
      <c r="D451" s="234" t="s">
        <v>161</v>
      </c>
      <c r="E451" s="43"/>
      <c r="F451" s="235" t="s">
        <v>2757</v>
      </c>
      <c r="G451" s="43"/>
      <c r="H451" s="43"/>
      <c r="I451" s="139"/>
      <c r="J451" s="43"/>
      <c r="K451" s="43"/>
      <c r="L451" s="47"/>
      <c r="M451" s="236"/>
      <c r="N451" s="237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19" t="s">
        <v>161</v>
      </c>
      <c r="AU451" s="19" t="s">
        <v>83</v>
      </c>
    </row>
    <row r="452" s="13" customFormat="1">
      <c r="A452" s="13"/>
      <c r="B452" s="238"/>
      <c r="C452" s="239"/>
      <c r="D452" s="234" t="s">
        <v>163</v>
      </c>
      <c r="E452" s="240" t="s">
        <v>21</v>
      </c>
      <c r="F452" s="241" t="s">
        <v>3219</v>
      </c>
      <c r="G452" s="239"/>
      <c r="H452" s="242">
        <v>1.6120000000000001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163</v>
      </c>
      <c r="AU452" s="248" t="s">
        <v>83</v>
      </c>
      <c r="AV452" s="13" t="s">
        <v>83</v>
      </c>
      <c r="AW452" s="13" t="s">
        <v>35</v>
      </c>
      <c r="AX452" s="13" t="s">
        <v>81</v>
      </c>
      <c r="AY452" s="248" t="s">
        <v>151</v>
      </c>
    </row>
    <row r="453" s="2" customFormat="1" ht="21.75" customHeight="1">
      <c r="A453" s="41"/>
      <c r="B453" s="42"/>
      <c r="C453" s="221" t="s">
        <v>712</v>
      </c>
      <c r="D453" s="221" t="s">
        <v>154</v>
      </c>
      <c r="E453" s="222" t="s">
        <v>1592</v>
      </c>
      <c r="F453" s="223" t="s">
        <v>1593</v>
      </c>
      <c r="G453" s="224" t="s">
        <v>180</v>
      </c>
      <c r="H453" s="225">
        <v>1.125</v>
      </c>
      <c r="I453" s="226"/>
      <c r="J453" s="227">
        <f>ROUND(I453*H453,2)</f>
        <v>0</v>
      </c>
      <c r="K453" s="223" t="s">
        <v>158</v>
      </c>
      <c r="L453" s="47"/>
      <c r="M453" s="228" t="s">
        <v>21</v>
      </c>
      <c r="N453" s="229" t="s">
        <v>44</v>
      </c>
      <c r="O453" s="87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32" t="s">
        <v>271</v>
      </c>
      <c r="AT453" s="232" t="s">
        <v>154</v>
      </c>
      <c r="AU453" s="232" t="s">
        <v>83</v>
      </c>
      <c r="AY453" s="19" t="s">
        <v>151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9" t="s">
        <v>81</v>
      </c>
      <c r="BK453" s="233">
        <f>ROUND(I453*H453,2)</f>
        <v>0</v>
      </c>
      <c r="BL453" s="19" t="s">
        <v>271</v>
      </c>
      <c r="BM453" s="232" t="s">
        <v>3220</v>
      </c>
    </row>
    <row r="454" s="2" customFormat="1">
      <c r="A454" s="41"/>
      <c r="B454" s="42"/>
      <c r="C454" s="43"/>
      <c r="D454" s="234" t="s">
        <v>161</v>
      </c>
      <c r="E454" s="43"/>
      <c r="F454" s="235" t="s">
        <v>1595</v>
      </c>
      <c r="G454" s="43"/>
      <c r="H454" s="43"/>
      <c r="I454" s="139"/>
      <c r="J454" s="43"/>
      <c r="K454" s="43"/>
      <c r="L454" s="47"/>
      <c r="M454" s="236"/>
      <c r="N454" s="237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9" t="s">
        <v>161</v>
      </c>
      <c r="AU454" s="19" t="s">
        <v>83</v>
      </c>
    </row>
    <row r="455" s="13" customFormat="1">
      <c r="A455" s="13"/>
      <c r="B455" s="238"/>
      <c r="C455" s="239"/>
      <c r="D455" s="234" t="s">
        <v>163</v>
      </c>
      <c r="E455" s="240" t="s">
        <v>21</v>
      </c>
      <c r="F455" s="241" t="s">
        <v>3221</v>
      </c>
      <c r="G455" s="239"/>
      <c r="H455" s="242">
        <v>1.125</v>
      </c>
      <c r="I455" s="243"/>
      <c r="J455" s="239"/>
      <c r="K455" s="239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163</v>
      </c>
      <c r="AU455" s="248" t="s">
        <v>83</v>
      </c>
      <c r="AV455" s="13" t="s">
        <v>83</v>
      </c>
      <c r="AW455" s="13" t="s">
        <v>35</v>
      </c>
      <c r="AX455" s="13" t="s">
        <v>81</v>
      </c>
      <c r="AY455" s="248" t="s">
        <v>151</v>
      </c>
    </row>
    <row r="456" s="2" customFormat="1" ht="21.75" customHeight="1">
      <c r="A456" s="41"/>
      <c r="B456" s="42"/>
      <c r="C456" s="221" t="s">
        <v>717</v>
      </c>
      <c r="D456" s="221" t="s">
        <v>154</v>
      </c>
      <c r="E456" s="222" t="s">
        <v>885</v>
      </c>
      <c r="F456" s="223" t="s">
        <v>886</v>
      </c>
      <c r="G456" s="224" t="s">
        <v>180</v>
      </c>
      <c r="H456" s="225">
        <v>29.123000000000001</v>
      </c>
      <c r="I456" s="226"/>
      <c r="J456" s="227">
        <f>ROUND(I456*H456,2)</f>
        <v>0</v>
      </c>
      <c r="K456" s="223" t="s">
        <v>158</v>
      </c>
      <c r="L456" s="47"/>
      <c r="M456" s="228" t="s">
        <v>21</v>
      </c>
      <c r="N456" s="229" t="s">
        <v>44</v>
      </c>
      <c r="O456" s="87"/>
      <c r="P456" s="230">
        <f>O456*H456</f>
        <v>0</v>
      </c>
      <c r="Q456" s="230">
        <v>0</v>
      </c>
      <c r="R456" s="230">
        <f>Q456*H456</f>
        <v>0</v>
      </c>
      <c r="S456" s="230">
        <v>0.017999999999999999</v>
      </c>
      <c r="T456" s="231">
        <f>S456*H456</f>
        <v>0.52421399999999996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32" t="s">
        <v>271</v>
      </c>
      <c r="AT456" s="232" t="s">
        <v>154</v>
      </c>
      <c r="AU456" s="232" t="s">
        <v>83</v>
      </c>
      <c r="AY456" s="19" t="s">
        <v>151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9" t="s">
        <v>81</v>
      </c>
      <c r="BK456" s="233">
        <f>ROUND(I456*H456,2)</f>
        <v>0</v>
      </c>
      <c r="BL456" s="19" t="s">
        <v>271</v>
      </c>
      <c r="BM456" s="232" t="s">
        <v>3222</v>
      </c>
    </row>
    <row r="457" s="2" customFormat="1">
      <c r="A457" s="41"/>
      <c r="B457" s="42"/>
      <c r="C457" s="43"/>
      <c r="D457" s="234" t="s">
        <v>161</v>
      </c>
      <c r="E457" s="43"/>
      <c r="F457" s="235" t="s">
        <v>888</v>
      </c>
      <c r="G457" s="43"/>
      <c r="H457" s="43"/>
      <c r="I457" s="139"/>
      <c r="J457" s="43"/>
      <c r="K457" s="43"/>
      <c r="L457" s="47"/>
      <c r="M457" s="236"/>
      <c r="N457" s="237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9" t="s">
        <v>161</v>
      </c>
      <c r="AU457" s="19" t="s">
        <v>83</v>
      </c>
    </row>
    <row r="458" s="13" customFormat="1">
      <c r="A458" s="13"/>
      <c r="B458" s="238"/>
      <c r="C458" s="239"/>
      <c r="D458" s="234" t="s">
        <v>163</v>
      </c>
      <c r="E458" s="240" t="s">
        <v>21</v>
      </c>
      <c r="F458" s="241" t="s">
        <v>3223</v>
      </c>
      <c r="G458" s="239"/>
      <c r="H458" s="242">
        <v>7.5750000000000002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163</v>
      </c>
      <c r="AU458" s="248" t="s">
        <v>83</v>
      </c>
      <c r="AV458" s="13" t="s">
        <v>83</v>
      </c>
      <c r="AW458" s="13" t="s">
        <v>35</v>
      </c>
      <c r="AX458" s="13" t="s">
        <v>73</v>
      </c>
      <c r="AY458" s="248" t="s">
        <v>151</v>
      </c>
    </row>
    <row r="459" s="13" customFormat="1">
      <c r="A459" s="13"/>
      <c r="B459" s="238"/>
      <c r="C459" s="239"/>
      <c r="D459" s="234" t="s">
        <v>163</v>
      </c>
      <c r="E459" s="240" t="s">
        <v>21</v>
      </c>
      <c r="F459" s="241" t="s">
        <v>3224</v>
      </c>
      <c r="G459" s="239"/>
      <c r="H459" s="242">
        <v>21.547999999999998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163</v>
      </c>
      <c r="AU459" s="248" t="s">
        <v>83</v>
      </c>
      <c r="AV459" s="13" t="s">
        <v>83</v>
      </c>
      <c r="AW459" s="13" t="s">
        <v>35</v>
      </c>
      <c r="AX459" s="13" t="s">
        <v>73</v>
      </c>
      <c r="AY459" s="248" t="s">
        <v>151</v>
      </c>
    </row>
    <row r="460" s="14" customFormat="1">
      <c r="A460" s="14"/>
      <c r="B460" s="249"/>
      <c r="C460" s="250"/>
      <c r="D460" s="234" t="s">
        <v>163</v>
      </c>
      <c r="E460" s="251" t="s">
        <v>21</v>
      </c>
      <c r="F460" s="252" t="s">
        <v>177</v>
      </c>
      <c r="G460" s="250"/>
      <c r="H460" s="253">
        <v>29.123000000000001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9" t="s">
        <v>163</v>
      </c>
      <c r="AU460" s="259" t="s">
        <v>83</v>
      </c>
      <c r="AV460" s="14" t="s">
        <v>159</v>
      </c>
      <c r="AW460" s="14" t="s">
        <v>35</v>
      </c>
      <c r="AX460" s="14" t="s">
        <v>81</v>
      </c>
      <c r="AY460" s="259" t="s">
        <v>151</v>
      </c>
    </row>
    <row r="461" s="2" customFormat="1" ht="33" customHeight="1">
      <c r="A461" s="41"/>
      <c r="B461" s="42"/>
      <c r="C461" s="221" t="s">
        <v>723</v>
      </c>
      <c r="D461" s="221" t="s">
        <v>154</v>
      </c>
      <c r="E461" s="222" t="s">
        <v>573</v>
      </c>
      <c r="F461" s="223" t="s">
        <v>574</v>
      </c>
      <c r="G461" s="224" t="s">
        <v>157</v>
      </c>
      <c r="H461" s="225">
        <v>1</v>
      </c>
      <c r="I461" s="226"/>
      <c r="J461" s="227">
        <f>ROUND(I461*H461,2)</f>
        <v>0</v>
      </c>
      <c r="K461" s="223" t="s">
        <v>21</v>
      </c>
      <c r="L461" s="47"/>
      <c r="M461" s="228" t="s">
        <v>21</v>
      </c>
      <c r="N461" s="229" t="s">
        <v>44</v>
      </c>
      <c r="O461" s="87"/>
      <c r="P461" s="230">
        <f>O461*H461</f>
        <v>0</v>
      </c>
      <c r="Q461" s="230">
        <v>0.046129999999999997</v>
      </c>
      <c r="R461" s="230">
        <f>Q461*H461</f>
        <v>0.046129999999999997</v>
      </c>
      <c r="S461" s="230">
        <v>0</v>
      </c>
      <c r="T461" s="231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32" t="s">
        <v>271</v>
      </c>
      <c r="AT461" s="232" t="s">
        <v>154</v>
      </c>
      <c r="AU461" s="232" t="s">
        <v>83</v>
      </c>
      <c r="AY461" s="19" t="s">
        <v>151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9" t="s">
        <v>81</v>
      </c>
      <c r="BK461" s="233">
        <f>ROUND(I461*H461,2)</f>
        <v>0</v>
      </c>
      <c r="BL461" s="19" t="s">
        <v>271</v>
      </c>
      <c r="BM461" s="232" t="s">
        <v>3225</v>
      </c>
    </row>
    <row r="462" s="2" customFormat="1">
      <c r="A462" s="41"/>
      <c r="B462" s="42"/>
      <c r="C462" s="43"/>
      <c r="D462" s="234" t="s">
        <v>161</v>
      </c>
      <c r="E462" s="43"/>
      <c r="F462" s="235" t="s">
        <v>576</v>
      </c>
      <c r="G462" s="43"/>
      <c r="H462" s="43"/>
      <c r="I462" s="139"/>
      <c r="J462" s="43"/>
      <c r="K462" s="43"/>
      <c r="L462" s="47"/>
      <c r="M462" s="236"/>
      <c r="N462" s="237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19" t="s">
        <v>161</v>
      </c>
      <c r="AU462" s="19" t="s">
        <v>83</v>
      </c>
    </row>
    <row r="463" s="13" customFormat="1">
      <c r="A463" s="13"/>
      <c r="B463" s="238"/>
      <c r="C463" s="239"/>
      <c r="D463" s="234" t="s">
        <v>163</v>
      </c>
      <c r="E463" s="240" t="s">
        <v>21</v>
      </c>
      <c r="F463" s="241" t="s">
        <v>1179</v>
      </c>
      <c r="G463" s="239"/>
      <c r="H463" s="242">
        <v>1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163</v>
      </c>
      <c r="AU463" s="248" t="s">
        <v>83</v>
      </c>
      <c r="AV463" s="13" t="s">
        <v>83</v>
      </c>
      <c r="AW463" s="13" t="s">
        <v>35</v>
      </c>
      <c r="AX463" s="13" t="s">
        <v>81</v>
      </c>
      <c r="AY463" s="248" t="s">
        <v>151</v>
      </c>
    </row>
    <row r="464" s="2" customFormat="1" ht="16.5" customHeight="1">
      <c r="A464" s="41"/>
      <c r="B464" s="42"/>
      <c r="C464" s="221" t="s">
        <v>1272</v>
      </c>
      <c r="D464" s="221" t="s">
        <v>154</v>
      </c>
      <c r="E464" s="222" t="s">
        <v>578</v>
      </c>
      <c r="F464" s="223" t="s">
        <v>579</v>
      </c>
      <c r="G464" s="224" t="s">
        <v>180</v>
      </c>
      <c r="H464" s="225">
        <v>48.212000000000003</v>
      </c>
      <c r="I464" s="226"/>
      <c r="J464" s="227">
        <f>ROUND(I464*H464,2)</f>
        <v>0</v>
      </c>
      <c r="K464" s="223" t="s">
        <v>158</v>
      </c>
      <c r="L464" s="47"/>
      <c r="M464" s="228" t="s">
        <v>21</v>
      </c>
      <c r="N464" s="229" t="s">
        <v>44</v>
      </c>
      <c r="O464" s="87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32" t="s">
        <v>271</v>
      </c>
      <c r="AT464" s="232" t="s">
        <v>154</v>
      </c>
      <c r="AU464" s="232" t="s">
        <v>83</v>
      </c>
      <c r="AY464" s="19" t="s">
        <v>151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9" t="s">
        <v>81</v>
      </c>
      <c r="BK464" s="233">
        <f>ROUND(I464*H464,2)</f>
        <v>0</v>
      </c>
      <c r="BL464" s="19" t="s">
        <v>271</v>
      </c>
      <c r="BM464" s="232" t="s">
        <v>3226</v>
      </c>
    </row>
    <row r="465" s="2" customFormat="1">
      <c r="A465" s="41"/>
      <c r="B465" s="42"/>
      <c r="C465" s="43"/>
      <c r="D465" s="234" t="s">
        <v>161</v>
      </c>
      <c r="E465" s="43"/>
      <c r="F465" s="235" t="s">
        <v>581</v>
      </c>
      <c r="G465" s="43"/>
      <c r="H465" s="43"/>
      <c r="I465" s="139"/>
      <c r="J465" s="43"/>
      <c r="K465" s="43"/>
      <c r="L465" s="47"/>
      <c r="M465" s="236"/>
      <c r="N465" s="237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19" t="s">
        <v>161</v>
      </c>
      <c r="AU465" s="19" t="s">
        <v>83</v>
      </c>
    </row>
    <row r="466" s="13" customFormat="1">
      <c r="A466" s="13"/>
      <c r="B466" s="238"/>
      <c r="C466" s="239"/>
      <c r="D466" s="234" t="s">
        <v>163</v>
      </c>
      <c r="E466" s="240" t="s">
        <v>21</v>
      </c>
      <c r="F466" s="241" t="s">
        <v>3227</v>
      </c>
      <c r="G466" s="239"/>
      <c r="H466" s="242">
        <v>2.617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163</v>
      </c>
      <c r="AU466" s="248" t="s">
        <v>83</v>
      </c>
      <c r="AV466" s="13" t="s">
        <v>83</v>
      </c>
      <c r="AW466" s="13" t="s">
        <v>35</v>
      </c>
      <c r="AX466" s="13" t="s">
        <v>73</v>
      </c>
      <c r="AY466" s="248" t="s">
        <v>151</v>
      </c>
    </row>
    <row r="467" s="13" customFormat="1">
      <c r="A467" s="13"/>
      <c r="B467" s="238"/>
      <c r="C467" s="239"/>
      <c r="D467" s="234" t="s">
        <v>163</v>
      </c>
      <c r="E467" s="240" t="s">
        <v>21</v>
      </c>
      <c r="F467" s="241" t="s">
        <v>3228</v>
      </c>
      <c r="G467" s="239"/>
      <c r="H467" s="242">
        <v>2.5059999999999998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163</v>
      </c>
      <c r="AU467" s="248" t="s">
        <v>83</v>
      </c>
      <c r="AV467" s="13" t="s">
        <v>83</v>
      </c>
      <c r="AW467" s="13" t="s">
        <v>35</v>
      </c>
      <c r="AX467" s="13" t="s">
        <v>73</v>
      </c>
      <c r="AY467" s="248" t="s">
        <v>151</v>
      </c>
    </row>
    <row r="468" s="13" customFormat="1">
      <c r="A468" s="13"/>
      <c r="B468" s="238"/>
      <c r="C468" s="239"/>
      <c r="D468" s="234" t="s">
        <v>163</v>
      </c>
      <c r="E468" s="240" t="s">
        <v>21</v>
      </c>
      <c r="F468" s="241" t="s">
        <v>3229</v>
      </c>
      <c r="G468" s="239"/>
      <c r="H468" s="242">
        <v>2.5310000000000001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163</v>
      </c>
      <c r="AU468" s="248" t="s">
        <v>83</v>
      </c>
      <c r="AV468" s="13" t="s">
        <v>83</v>
      </c>
      <c r="AW468" s="13" t="s">
        <v>35</v>
      </c>
      <c r="AX468" s="13" t="s">
        <v>73</v>
      </c>
      <c r="AY468" s="248" t="s">
        <v>151</v>
      </c>
    </row>
    <row r="469" s="13" customFormat="1">
      <c r="A469" s="13"/>
      <c r="B469" s="238"/>
      <c r="C469" s="239"/>
      <c r="D469" s="234" t="s">
        <v>163</v>
      </c>
      <c r="E469" s="240" t="s">
        <v>21</v>
      </c>
      <c r="F469" s="241" t="s">
        <v>3230</v>
      </c>
      <c r="G469" s="239"/>
      <c r="H469" s="242">
        <v>2.5059999999999998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8" t="s">
        <v>163</v>
      </c>
      <c r="AU469" s="248" t="s">
        <v>83</v>
      </c>
      <c r="AV469" s="13" t="s">
        <v>83</v>
      </c>
      <c r="AW469" s="13" t="s">
        <v>35</v>
      </c>
      <c r="AX469" s="13" t="s">
        <v>73</v>
      </c>
      <c r="AY469" s="248" t="s">
        <v>151</v>
      </c>
    </row>
    <row r="470" s="13" customFormat="1">
      <c r="A470" s="13"/>
      <c r="B470" s="238"/>
      <c r="C470" s="239"/>
      <c r="D470" s="234" t="s">
        <v>163</v>
      </c>
      <c r="E470" s="240" t="s">
        <v>21</v>
      </c>
      <c r="F470" s="241" t="s">
        <v>3231</v>
      </c>
      <c r="G470" s="239"/>
      <c r="H470" s="242">
        <v>2.923</v>
      </c>
      <c r="I470" s="243"/>
      <c r="J470" s="239"/>
      <c r="K470" s="239"/>
      <c r="L470" s="244"/>
      <c r="M470" s="245"/>
      <c r="N470" s="246"/>
      <c r="O470" s="246"/>
      <c r="P470" s="246"/>
      <c r="Q470" s="246"/>
      <c r="R470" s="246"/>
      <c r="S470" s="246"/>
      <c r="T470" s="24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8" t="s">
        <v>163</v>
      </c>
      <c r="AU470" s="248" t="s">
        <v>83</v>
      </c>
      <c r="AV470" s="13" t="s">
        <v>83</v>
      </c>
      <c r="AW470" s="13" t="s">
        <v>35</v>
      </c>
      <c r="AX470" s="13" t="s">
        <v>73</v>
      </c>
      <c r="AY470" s="248" t="s">
        <v>151</v>
      </c>
    </row>
    <row r="471" s="13" customFormat="1">
      <c r="A471" s="13"/>
      <c r="B471" s="238"/>
      <c r="C471" s="239"/>
      <c r="D471" s="234" t="s">
        <v>163</v>
      </c>
      <c r="E471" s="240" t="s">
        <v>21</v>
      </c>
      <c r="F471" s="241" t="s">
        <v>3232</v>
      </c>
      <c r="G471" s="239"/>
      <c r="H471" s="242">
        <v>1.847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163</v>
      </c>
      <c r="AU471" s="248" t="s">
        <v>83</v>
      </c>
      <c r="AV471" s="13" t="s">
        <v>83</v>
      </c>
      <c r="AW471" s="13" t="s">
        <v>35</v>
      </c>
      <c r="AX471" s="13" t="s">
        <v>73</v>
      </c>
      <c r="AY471" s="248" t="s">
        <v>151</v>
      </c>
    </row>
    <row r="472" s="13" customFormat="1">
      <c r="A472" s="13"/>
      <c r="B472" s="238"/>
      <c r="C472" s="239"/>
      <c r="D472" s="234" t="s">
        <v>163</v>
      </c>
      <c r="E472" s="240" t="s">
        <v>21</v>
      </c>
      <c r="F472" s="241" t="s">
        <v>3233</v>
      </c>
      <c r="G472" s="239"/>
      <c r="H472" s="242">
        <v>2.6960000000000002</v>
      </c>
      <c r="I472" s="243"/>
      <c r="J472" s="239"/>
      <c r="K472" s="239"/>
      <c r="L472" s="244"/>
      <c r="M472" s="245"/>
      <c r="N472" s="246"/>
      <c r="O472" s="246"/>
      <c r="P472" s="246"/>
      <c r="Q472" s="246"/>
      <c r="R472" s="246"/>
      <c r="S472" s="246"/>
      <c r="T472" s="24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8" t="s">
        <v>163</v>
      </c>
      <c r="AU472" s="248" t="s">
        <v>83</v>
      </c>
      <c r="AV472" s="13" t="s">
        <v>83</v>
      </c>
      <c r="AW472" s="13" t="s">
        <v>35</v>
      </c>
      <c r="AX472" s="13" t="s">
        <v>73</v>
      </c>
      <c r="AY472" s="248" t="s">
        <v>151</v>
      </c>
    </row>
    <row r="473" s="13" customFormat="1">
      <c r="A473" s="13"/>
      <c r="B473" s="238"/>
      <c r="C473" s="239"/>
      <c r="D473" s="234" t="s">
        <v>163</v>
      </c>
      <c r="E473" s="240" t="s">
        <v>21</v>
      </c>
      <c r="F473" s="241" t="s">
        <v>3234</v>
      </c>
      <c r="G473" s="239"/>
      <c r="H473" s="242">
        <v>3.2330000000000001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8" t="s">
        <v>163</v>
      </c>
      <c r="AU473" s="248" t="s">
        <v>83</v>
      </c>
      <c r="AV473" s="13" t="s">
        <v>83</v>
      </c>
      <c r="AW473" s="13" t="s">
        <v>35</v>
      </c>
      <c r="AX473" s="13" t="s">
        <v>73</v>
      </c>
      <c r="AY473" s="248" t="s">
        <v>151</v>
      </c>
    </row>
    <row r="474" s="13" customFormat="1">
      <c r="A474" s="13"/>
      <c r="B474" s="238"/>
      <c r="C474" s="239"/>
      <c r="D474" s="234" t="s">
        <v>163</v>
      </c>
      <c r="E474" s="240" t="s">
        <v>21</v>
      </c>
      <c r="F474" s="241" t="s">
        <v>3235</v>
      </c>
      <c r="G474" s="239"/>
      <c r="H474" s="242">
        <v>2.8130000000000002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8" t="s">
        <v>163</v>
      </c>
      <c r="AU474" s="248" t="s">
        <v>83</v>
      </c>
      <c r="AV474" s="13" t="s">
        <v>83</v>
      </c>
      <c r="AW474" s="13" t="s">
        <v>35</v>
      </c>
      <c r="AX474" s="13" t="s">
        <v>73</v>
      </c>
      <c r="AY474" s="248" t="s">
        <v>151</v>
      </c>
    </row>
    <row r="475" s="13" customFormat="1">
      <c r="A475" s="13"/>
      <c r="B475" s="238"/>
      <c r="C475" s="239"/>
      <c r="D475" s="234" t="s">
        <v>163</v>
      </c>
      <c r="E475" s="240" t="s">
        <v>21</v>
      </c>
      <c r="F475" s="241" t="s">
        <v>3236</v>
      </c>
      <c r="G475" s="239"/>
      <c r="H475" s="242">
        <v>2.1600000000000001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163</v>
      </c>
      <c r="AU475" s="248" t="s">
        <v>83</v>
      </c>
      <c r="AV475" s="13" t="s">
        <v>83</v>
      </c>
      <c r="AW475" s="13" t="s">
        <v>35</v>
      </c>
      <c r="AX475" s="13" t="s">
        <v>73</v>
      </c>
      <c r="AY475" s="248" t="s">
        <v>151</v>
      </c>
    </row>
    <row r="476" s="13" customFormat="1">
      <c r="A476" s="13"/>
      <c r="B476" s="238"/>
      <c r="C476" s="239"/>
      <c r="D476" s="234" t="s">
        <v>163</v>
      </c>
      <c r="E476" s="240" t="s">
        <v>21</v>
      </c>
      <c r="F476" s="241" t="s">
        <v>3237</v>
      </c>
      <c r="G476" s="239"/>
      <c r="H476" s="242">
        <v>1.26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163</v>
      </c>
      <c r="AU476" s="248" t="s">
        <v>83</v>
      </c>
      <c r="AV476" s="13" t="s">
        <v>83</v>
      </c>
      <c r="AW476" s="13" t="s">
        <v>35</v>
      </c>
      <c r="AX476" s="13" t="s">
        <v>73</v>
      </c>
      <c r="AY476" s="248" t="s">
        <v>151</v>
      </c>
    </row>
    <row r="477" s="13" customFormat="1">
      <c r="A477" s="13"/>
      <c r="B477" s="238"/>
      <c r="C477" s="239"/>
      <c r="D477" s="234" t="s">
        <v>163</v>
      </c>
      <c r="E477" s="240" t="s">
        <v>21</v>
      </c>
      <c r="F477" s="241" t="s">
        <v>3238</v>
      </c>
      <c r="G477" s="239"/>
      <c r="H477" s="242">
        <v>1.373</v>
      </c>
      <c r="I477" s="243"/>
      <c r="J477" s="239"/>
      <c r="K477" s="239"/>
      <c r="L477" s="244"/>
      <c r="M477" s="245"/>
      <c r="N477" s="246"/>
      <c r="O477" s="246"/>
      <c r="P477" s="246"/>
      <c r="Q477" s="246"/>
      <c r="R477" s="246"/>
      <c r="S477" s="246"/>
      <c r="T477" s="24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8" t="s">
        <v>163</v>
      </c>
      <c r="AU477" s="248" t="s">
        <v>83</v>
      </c>
      <c r="AV477" s="13" t="s">
        <v>83</v>
      </c>
      <c r="AW477" s="13" t="s">
        <v>35</v>
      </c>
      <c r="AX477" s="13" t="s">
        <v>73</v>
      </c>
      <c r="AY477" s="248" t="s">
        <v>151</v>
      </c>
    </row>
    <row r="478" s="13" customFormat="1">
      <c r="A478" s="13"/>
      <c r="B478" s="238"/>
      <c r="C478" s="239"/>
      <c r="D478" s="234" t="s">
        <v>163</v>
      </c>
      <c r="E478" s="240" t="s">
        <v>21</v>
      </c>
      <c r="F478" s="241" t="s">
        <v>3239</v>
      </c>
      <c r="G478" s="239"/>
      <c r="H478" s="242">
        <v>3.96</v>
      </c>
      <c r="I478" s="243"/>
      <c r="J478" s="239"/>
      <c r="K478" s="239"/>
      <c r="L478" s="244"/>
      <c r="M478" s="245"/>
      <c r="N478" s="246"/>
      <c r="O478" s="246"/>
      <c r="P478" s="246"/>
      <c r="Q478" s="246"/>
      <c r="R478" s="246"/>
      <c r="S478" s="246"/>
      <c r="T478" s="24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8" t="s">
        <v>163</v>
      </c>
      <c r="AU478" s="248" t="s">
        <v>83</v>
      </c>
      <c r="AV478" s="13" t="s">
        <v>83</v>
      </c>
      <c r="AW478" s="13" t="s">
        <v>35</v>
      </c>
      <c r="AX478" s="13" t="s">
        <v>73</v>
      </c>
      <c r="AY478" s="248" t="s">
        <v>151</v>
      </c>
    </row>
    <row r="479" s="13" customFormat="1">
      <c r="A479" s="13"/>
      <c r="B479" s="238"/>
      <c r="C479" s="239"/>
      <c r="D479" s="234" t="s">
        <v>163</v>
      </c>
      <c r="E479" s="240" t="s">
        <v>21</v>
      </c>
      <c r="F479" s="241" t="s">
        <v>3240</v>
      </c>
      <c r="G479" s="239"/>
      <c r="H479" s="242">
        <v>1.5009999999999999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163</v>
      </c>
      <c r="AU479" s="248" t="s">
        <v>83</v>
      </c>
      <c r="AV479" s="13" t="s">
        <v>83</v>
      </c>
      <c r="AW479" s="13" t="s">
        <v>35</v>
      </c>
      <c r="AX479" s="13" t="s">
        <v>73</v>
      </c>
      <c r="AY479" s="248" t="s">
        <v>151</v>
      </c>
    </row>
    <row r="480" s="13" customFormat="1">
      <c r="A480" s="13"/>
      <c r="B480" s="238"/>
      <c r="C480" s="239"/>
      <c r="D480" s="234" t="s">
        <v>163</v>
      </c>
      <c r="E480" s="240" t="s">
        <v>21</v>
      </c>
      <c r="F480" s="241" t="s">
        <v>3241</v>
      </c>
      <c r="G480" s="239"/>
      <c r="H480" s="242">
        <v>1.861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163</v>
      </c>
      <c r="AU480" s="248" t="s">
        <v>83</v>
      </c>
      <c r="AV480" s="13" t="s">
        <v>83</v>
      </c>
      <c r="AW480" s="13" t="s">
        <v>35</v>
      </c>
      <c r="AX480" s="13" t="s">
        <v>73</v>
      </c>
      <c r="AY480" s="248" t="s">
        <v>151</v>
      </c>
    </row>
    <row r="481" s="13" customFormat="1">
      <c r="A481" s="13"/>
      <c r="B481" s="238"/>
      <c r="C481" s="239"/>
      <c r="D481" s="234" t="s">
        <v>163</v>
      </c>
      <c r="E481" s="240" t="s">
        <v>21</v>
      </c>
      <c r="F481" s="241" t="s">
        <v>3242</v>
      </c>
      <c r="G481" s="239"/>
      <c r="H481" s="242">
        <v>1.512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8" t="s">
        <v>163</v>
      </c>
      <c r="AU481" s="248" t="s">
        <v>83</v>
      </c>
      <c r="AV481" s="13" t="s">
        <v>83</v>
      </c>
      <c r="AW481" s="13" t="s">
        <v>35</v>
      </c>
      <c r="AX481" s="13" t="s">
        <v>73</v>
      </c>
      <c r="AY481" s="248" t="s">
        <v>151</v>
      </c>
    </row>
    <row r="482" s="13" customFormat="1">
      <c r="A482" s="13"/>
      <c r="B482" s="238"/>
      <c r="C482" s="239"/>
      <c r="D482" s="234" t="s">
        <v>163</v>
      </c>
      <c r="E482" s="240" t="s">
        <v>21</v>
      </c>
      <c r="F482" s="241" t="s">
        <v>3243</v>
      </c>
      <c r="G482" s="239"/>
      <c r="H482" s="242">
        <v>3.1280000000000001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8" t="s">
        <v>163</v>
      </c>
      <c r="AU482" s="248" t="s">
        <v>83</v>
      </c>
      <c r="AV482" s="13" t="s">
        <v>83</v>
      </c>
      <c r="AW482" s="13" t="s">
        <v>35</v>
      </c>
      <c r="AX482" s="13" t="s">
        <v>73</v>
      </c>
      <c r="AY482" s="248" t="s">
        <v>151</v>
      </c>
    </row>
    <row r="483" s="13" customFormat="1">
      <c r="A483" s="13"/>
      <c r="B483" s="238"/>
      <c r="C483" s="239"/>
      <c r="D483" s="234" t="s">
        <v>163</v>
      </c>
      <c r="E483" s="240" t="s">
        <v>21</v>
      </c>
      <c r="F483" s="241" t="s">
        <v>3244</v>
      </c>
      <c r="G483" s="239"/>
      <c r="H483" s="242">
        <v>2.1960000000000002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8" t="s">
        <v>163</v>
      </c>
      <c r="AU483" s="248" t="s">
        <v>83</v>
      </c>
      <c r="AV483" s="13" t="s">
        <v>83</v>
      </c>
      <c r="AW483" s="13" t="s">
        <v>35</v>
      </c>
      <c r="AX483" s="13" t="s">
        <v>73</v>
      </c>
      <c r="AY483" s="248" t="s">
        <v>151</v>
      </c>
    </row>
    <row r="484" s="13" customFormat="1">
      <c r="A484" s="13"/>
      <c r="B484" s="238"/>
      <c r="C484" s="239"/>
      <c r="D484" s="234" t="s">
        <v>163</v>
      </c>
      <c r="E484" s="240" t="s">
        <v>21</v>
      </c>
      <c r="F484" s="241" t="s">
        <v>3245</v>
      </c>
      <c r="G484" s="239"/>
      <c r="H484" s="242">
        <v>4.4640000000000004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8" t="s">
        <v>163</v>
      </c>
      <c r="AU484" s="248" t="s">
        <v>83</v>
      </c>
      <c r="AV484" s="13" t="s">
        <v>83</v>
      </c>
      <c r="AW484" s="13" t="s">
        <v>35</v>
      </c>
      <c r="AX484" s="13" t="s">
        <v>73</v>
      </c>
      <c r="AY484" s="248" t="s">
        <v>151</v>
      </c>
    </row>
    <row r="485" s="16" customFormat="1">
      <c r="A485" s="16"/>
      <c r="B485" s="270"/>
      <c r="C485" s="271"/>
      <c r="D485" s="234" t="s">
        <v>163</v>
      </c>
      <c r="E485" s="272" t="s">
        <v>21</v>
      </c>
      <c r="F485" s="273" t="s">
        <v>250</v>
      </c>
      <c r="G485" s="271"/>
      <c r="H485" s="274">
        <v>47.086999999999996</v>
      </c>
      <c r="I485" s="275"/>
      <c r="J485" s="271"/>
      <c r="K485" s="271"/>
      <c r="L485" s="276"/>
      <c r="M485" s="277"/>
      <c r="N485" s="278"/>
      <c r="O485" s="278"/>
      <c r="P485" s="278"/>
      <c r="Q485" s="278"/>
      <c r="R485" s="278"/>
      <c r="S485" s="278"/>
      <c r="T485" s="279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80" t="s">
        <v>163</v>
      </c>
      <c r="AU485" s="280" t="s">
        <v>83</v>
      </c>
      <c r="AV485" s="16" t="s">
        <v>152</v>
      </c>
      <c r="AW485" s="16" t="s">
        <v>35</v>
      </c>
      <c r="AX485" s="16" t="s">
        <v>73</v>
      </c>
      <c r="AY485" s="280" t="s">
        <v>151</v>
      </c>
    </row>
    <row r="486" s="13" customFormat="1">
      <c r="A486" s="13"/>
      <c r="B486" s="238"/>
      <c r="C486" s="239"/>
      <c r="D486" s="234" t="s">
        <v>163</v>
      </c>
      <c r="E486" s="240" t="s">
        <v>21</v>
      </c>
      <c r="F486" s="241" t="s">
        <v>3246</v>
      </c>
      <c r="G486" s="239"/>
      <c r="H486" s="242">
        <v>1.125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163</v>
      </c>
      <c r="AU486" s="248" t="s">
        <v>83</v>
      </c>
      <c r="AV486" s="13" t="s">
        <v>83</v>
      </c>
      <c r="AW486" s="13" t="s">
        <v>35</v>
      </c>
      <c r="AX486" s="13" t="s">
        <v>73</v>
      </c>
      <c r="AY486" s="248" t="s">
        <v>151</v>
      </c>
    </row>
    <row r="487" s="14" customFormat="1">
      <c r="A487" s="14"/>
      <c r="B487" s="249"/>
      <c r="C487" s="250"/>
      <c r="D487" s="234" t="s">
        <v>163</v>
      </c>
      <c r="E487" s="251" t="s">
        <v>21</v>
      </c>
      <c r="F487" s="252" t="s">
        <v>177</v>
      </c>
      <c r="G487" s="250"/>
      <c r="H487" s="253">
        <v>48.211999999999996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9" t="s">
        <v>163</v>
      </c>
      <c r="AU487" s="259" t="s">
        <v>83</v>
      </c>
      <c r="AV487" s="14" t="s">
        <v>159</v>
      </c>
      <c r="AW487" s="14" t="s">
        <v>35</v>
      </c>
      <c r="AX487" s="14" t="s">
        <v>81</v>
      </c>
      <c r="AY487" s="259" t="s">
        <v>151</v>
      </c>
    </row>
    <row r="488" s="2" customFormat="1" ht="21.75" customHeight="1">
      <c r="A488" s="41"/>
      <c r="B488" s="42"/>
      <c r="C488" s="281" t="s">
        <v>1278</v>
      </c>
      <c r="D488" s="281" t="s">
        <v>407</v>
      </c>
      <c r="E488" s="282" t="s">
        <v>584</v>
      </c>
      <c r="F488" s="283" t="s">
        <v>585</v>
      </c>
      <c r="G488" s="284" t="s">
        <v>173</v>
      </c>
      <c r="H488" s="285">
        <v>1.6279999999999999</v>
      </c>
      <c r="I488" s="286"/>
      <c r="J488" s="287">
        <f>ROUND(I488*H488,2)</f>
        <v>0</v>
      </c>
      <c r="K488" s="283" t="s">
        <v>158</v>
      </c>
      <c r="L488" s="288"/>
      <c r="M488" s="289" t="s">
        <v>21</v>
      </c>
      <c r="N488" s="290" t="s">
        <v>44</v>
      </c>
      <c r="O488" s="87"/>
      <c r="P488" s="230">
        <f>O488*H488</f>
        <v>0</v>
      </c>
      <c r="Q488" s="230">
        <v>0.55000000000000004</v>
      </c>
      <c r="R488" s="230">
        <f>Q488*H488</f>
        <v>0.89539999999999997</v>
      </c>
      <c r="S488" s="230">
        <v>0</v>
      </c>
      <c r="T488" s="231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32" t="s">
        <v>372</v>
      </c>
      <c r="AT488" s="232" t="s">
        <v>407</v>
      </c>
      <c r="AU488" s="232" t="s">
        <v>83</v>
      </c>
      <c r="AY488" s="19" t="s">
        <v>151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9" t="s">
        <v>81</v>
      </c>
      <c r="BK488" s="233">
        <f>ROUND(I488*H488,2)</f>
        <v>0</v>
      </c>
      <c r="BL488" s="19" t="s">
        <v>271</v>
      </c>
      <c r="BM488" s="232" t="s">
        <v>3247</v>
      </c>
    </row>
    <row r="489" s="2" customFormat="1">
      <c r="A489" s="41"/>
      <c r="B489" s="42"/>
      <c r="C489" s="43"/>
      <c r="D489" s="234" t="s">
        <v>161</v>
      </c>
      <c r="E489" s="43"/>
      <c r="F489" s="235" t="s">
        <v>585</v>
      </c>
      <c r="G489" s="43"/>
      <c r="H489" s="43"/>
      <c r="I489" s="139"/>
      <c r="J489" s="43"/>
      <c r="K489" s="43"/>
      <c r="L489" s="47"/>
      <c r="M489" s="236"/>
      <c r="N489" s="237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161</v>
      </c>
      <c r="AU489" s="19" t="s">
        <v>83</v>
      </c>
    </row>
    <row r="490" s="13" customFormat="1">
      <c r="A490" s="13"/>
      <c r="B490" s="238"/>
      <c r="C490" s="239"/>
      <c r="D490" s="234" t="s">
        <v>163</v>
      </c>
      <c r="E490" s="240" t="s">
        <v>21</v>
      </c>
      <c r="F490" s="241" t="s">
        <v>3248</v>
      </c>
      <c r="G490" s="239"/>
      <c r="H490" s="242">
        <v>1.5069999999999999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163</v>
      </c>
      <c r="AU490" s="248" t="s">
        <v>83</v>
      </c>
      <c r="AV490" s="13" t="s">
        <v>83</v>
      </c>
      <c r="AW490" s="13" t="s">
        <v>35</v>
      </c>
      <c r="AX490" s="13" t="s">
        <v>81</v>
      </c>
      <c r="AY490" s="248" t="s">
        <v>151</v>
      </c>
    </row>
    <row r="491" s="13" customFormat="1">
      <c r="A491" s="13"/>
      <c r="B491" s="238"/>
      <c r="C491" s="239"/>
      <c r="D491" s="234" t="s">
        <v>163</v>
      </c>
      <c r="E491" s="239"/>
      <c r="F491" s="241" t="s">
        <v>3249</v>
      </c>
      <c r="G491" s="239"/>
      <c r="H491" s="242">
        <v>1.6279999999999999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8" t="s">
        <v>163</v>
      </c>
      <c r="AU491" s="248" t="s">
        <v>83</v>
      </c>
      <c r="AV491" s="13" t="s">
        <v>83</v>
      </c>
      <c r="AW491" s="13" t="s">
        <v>4</v>
      </c>
      <c r="AX491" s="13" t="s">
        <v>81</v>
      </c>
      <c r="AY491" s="248" t="s">
        <v>151</v>
      </c>
    </row>
    <row r="492" s="2" customFormat="1" ht="21.75" customHeight="1">
      <c r="A492" s="41"/>
      <c r="B492" s="42"/>
      <c r="C492" s="221" t="s">
        <v>1285</v>
      </c>
      <c r="D492" s="221" t="s">
        <v>154</v>
      </c>
      <c r="E492" s="222" t="s">
        <v>590</v>
      </c>
      <c r="F492" s="223" t="s">
        <v>591</v>
      </c>
      <c r="G492" s="224" t="s">
        <v>297</v>
      </c>
      <c r="H492" s="225">
        <v>120.22499999999999</v>
      </c>
      <c r="I492" s="226"/>
      <c r="J492" s="227">
        <f>ROUND(I492*H492,2)</f>
        <v>0</v>
      </c>
      <c r="K492" s="223" t="s">
        <v>21</v>
      </c>
      <c r="L492" s="47"/>
      <c r="M492" s="228" t="s">
        <v>21</v>
      </c>
      <c r="N492" s="229" t="s">
        <v>44</v>
      </c>
      <c r="O492" s="87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32" t="s">
        <v>271</v>
      </c>
      <c r="AT492" s="232" t="s">
        <v>154</v>
      </c>
      <c r="AU492" s="232" t="s">
        <v>83</v>
      </c>
      <c r="AY492" s="19" t="s">
        <v>151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9" t="s">
        <v>81</v>
      </c>
      <c r="BK492" s="233">
        <f>ROUND(I492*H492,2)</f>
        <v>0</v>
      </c>
      <c r="BL492" s="19" t="s">
        <v>271</v>
      </c>
      <c r="BM492" s="232" t="s">
        <v>3250</v>
      </c>
    </row>
    <row r="493" s="2" customFormat="1">
      <c r="A493" s="41"/>
      <c r="B493" s="42"/>
      <c r="C493" s="43"/>
      <c r="D493" s="234" t="s">
        <v>161</v>
      </c>
      <c r="E493" s="43"/>
      <c r="F493" s="235" t="s">
        <v>591</v>
      </c>
      <c r="G493" s="43"/>
      <c r="H493" s="43"/>
      <c r="I493" s="139"/>
      <c r="J493" s="43"/>
      <c r="K493" s="43"/>
      <c r="L493" s="47"/>
      <c r="M493" s="236"/>
      <c r="N493" s="237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19" t="s">
        <v>161</v>
      </c>
      <c r="AU493" s="19" t="s">
        <v>83</v>
      </c>
    </row>
    <row r="494" s="15" customFormat="1">
      <c r="A494" s="15"/>
      <c r="B494" s="260"/>
      <c r="C494" s="261"/>
      <c r="D494" s="234" t="s">
        <v>163</v>
      </c>
      <c r="E494" s="262" t="s">
        <v>21</v>
      </c>
      <c r="F494" s="263" t="s">
        <v>897</v>
      </c>
      <c r="G494" s="261"/>
      <c r="H494" s="262" t="s">
        <v>21</v>
      </c>
      <c r="I494" s="264"/>
      <c r="J494" s="261"/>
      <c r="K494" s="261"/>
      <c r="L494" s="265"/>
      <c r="M494" s="266"/>
      <c r="N494" s="267"/>
      <c r="O494" s="267"/>
      <c r="P494" s="267"/>
      <c r="Q494" s="267"/>
      <c r="R494" s="267"/>
      <c r="S494" s="267"/>
      <c r="T494" s="268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69" t="s">
        <v>163</v>
      </c>
      <c r="AU494" s="269" t="s">
        <v>83</v>
      </c>
      <c r="AV494" s="15" t="s">
        <v>81</v>
      </c>
      <c r="AW494" s="15" t="s">
        <v>35</v>
      </c>
      <c r="AX494" s="15" t="s">
        <v>73</v>
      </c>
      <c r="AY494" s="269" t="s">
        <v>151</v>
      </c>
    </row>
    <row r="495" s="13" customFormat="1">
      <c r="A495" s="13"/>
      <c r="B495" s="238"/>
      <c r="C495" s="239"/>
      <c r="D495" s="234" t="s">
        <v>163</v>
      </c>
      <c r="E495" s="240" t="s">
        <v>21</v>
      </c>
      <c r="F495" s="241" t="s">
        <v>3251</v>
      </c>
      <c r="G495" s="239"/>
      <c r="H495" s="242">
        <v>7.2450000000000001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8" t="s">
        <v>163</v>
      </c>
      <c r="AU495" s="248" t="s">
        <v>83</v>
      </c>
      <c r="AV495" s="13" t="s">
        <v>83</v>
      </c>
      <c r="AW495" s="13" t="s">
        <v>35</v>
      </c>
      <c r="AX495" s="13" t="s">
        <v>73</v>
      </c>
      <c r="AY495" s="248" t="s">
        <v>151</v>
      </c>
    </row>
    <row r="496" s="13" customFormat="1">
      <c r="A496" s="13"/>
      <c r="B496" s="238"/>
      <c r="C496" s="239"/>
      <c r="D496" s="234" t="s">
        <v>163</v>
      </c>
      <c r="E496" s="240" t="s">
        <v>21</v>
      </c>
      <c r="F496" s="241" t="s">
        <v>3252</v>
      </c>
      <c r="G496" s="239"/>
      <c r="H496" s="242">
        <v>6.96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163</v>
      </c>
      <c r="AU496" s="248" t="s">
        <v>83</v>
      </c>
      <c r="AV496" s="13" t="s">
        <v>83</v>
      </c>
      <c r="AW496" s="13" t="s">
        <v>35</v>
      </c>
      <c r="AX496" s="13" t="s">
        <v>73</v>
      </c>
      <c r="AY496" s="248" t="s">
        <v>151</v>
      </c>
    </row>
    <row r="497" s="13" customFormat="1">
      <c r="A497" s="13"/>
      <c r="B497" s="238"/>
      <c r="C497" s="239"/>
      <c r="D497" s="234" t="s">
        <v>163</v>
      </c>
      <c r="E497" s="240" t="s">
        <v>21</v>
      </c>
      <c r="F497" s="241" t="s">
        <v>3253</v>
      </c>
      <c r="G497" s="239"/>
      <c r="H497" s="242">
        <v>7.0300000000000002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163</v>
      </c>
      <c r="AU497" s="248" t="s">
        <v>83</v>
      </c>
      <c r="AV497" s="13" t="s">
        <v>83</v>
      </c>
      <c r="AW497" s="13" t="s">
        <v>35</v>
      </c>
      <c r="AX497" s="13" t="s">
        <v>73</v>
      </c>
      <c r="AY497" s="248" t="s">
        <v>151</v>
      </c>
    </row>
    <row r="498" s="13" customFormat="1">
      <c r="A498" s="13"/>
      <c r="B498" s="238"/>
      <c r="C498" s="239"/>
      <c r="D498" s="234" t="s">
        <v>163</v>
      </c>
      <c r="E498" s="240" t="s">
        <v>21</v>
      </c>
      <c r="F498" s="241" t="s">
        <v>3254</v>
      </c>
      <c r="G498" s="239"/>
      <c r="H498" s="242">
        <v>6.96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163</v>
      </c>
      <c r="AU498" s="248" t="s">
        <v>83</v>
      </c>
      <c r="AV498" s="13" t="s">
        <v>83</v>
      </c>
      <c r="AW498" s="13" t="s">
        <v>35</v>
      </c>
      <c r="AX498" s="13" t="s">
        <v>73</v>
      </c>
      <c r="AY498" s="248" t="s">
        <v>151</v>
      </c>
    </row>
    <row r="499" s="13" customFormat="1">
      <c r="A499" s="13"/>
      <c r="B499" s="238"/>
      <c r="C499" s="239"/>
      <c r="D499" s="234" t="s">
        <v>163</v>
      </c>
      <c r="E499" s="240" t="s">
        <v>21</v>
      </c>
      <c r="F499" s="241" t="s">
        <v>3255</v>
      </c>
      <c r="G499" s="239"/>
      <c r="H499" s="242">
        <v>8.0899999999999999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163</v>
      </c>
      <c r="AU499" s="248" t="s">
        <v>83</v>
      </c>
      <c r="AV499" s="13" t="s">
        <v>83</v>
      </c>
      <c r="AW499" s="13" t="s">
        <v>35</v>
      </c>
      <c r="AX499" s="13" t="s">
        <v>73</v>
      </c>
      <c r="AY499" s="248" t="s">
        <v>151</v>
      </c>
    </row>
    <row r="500" s="13" customFormat="1">
      <c r="A500" s="13"/>
      <c r="B500" s="238"/>
      <c r="C500" s="239"/>
      <c r="D500" s="234" t="s">
        <v>163</v>
      </c>
      <c r="E500" s="240" t="s">
        <v>21</v>
      </c>
      <c r="F500" s="241" t="s">
        <v>3256</v>
      </c>
      <c r="G500" s="239"/>
      <c r="H500" s="242">
        <v>5.29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163</v>
      </c>
      <c r="AU500" s="248" t="s">
        <v>83</v>
      </c>
      <c r="AV500" s="13" t="s">
        <v>83</v>
      </c>
      <c r="AW500" s="13" t="s">
        <v>35</v>
      </c>
      <c r="AX500" s="13" t="s">
        <v>73</v>
      </c>
      <c r="AY500" s="248" t="s">
        <v>151</v>
      </c>
    </row>
    <row r="501" s="13" customFormat="1">
      <c r="A501" s="13"/>
      <c r="B501" s="238"/>
      <c r="C501" s="239"/>
      <c r="D501" s="234" t="s">
        <v>163</v>
      </c>
      <c r="E501" s="240" t="s">
        <v>21</v>
      </c>
      <c r="F501" s="241" t="s">
        <v>3257</v>
      </c>
      <c r="G501" s="239"/>
      <c r="H501" s="242">
        <v>7.3899999999999997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8" t="s">
        <v>163</v>
      </c>
      <c r="AU501" s="248" t="s">
        <v>83</v>
      </c>
      <c r="AV501" s="13" t="s">
        <v>83</v>
      </c>
      <c r="AW501" s="13" t="s">
        <v>35</v>
      </c>
      <c r="AX501" s="13" t="s">
        <v>73</v>
      </c>
      <c r="AY501" s="248" t="s">
        <v>151</v>
      </c>
    </row>
    <row r="502" s="13" customFormat="1">
      <c r="A502" s="13"/>
      <c r="B502" s="238"/>
      <c r="C502" s="239"/>
      <c r="D502" s="234" t="s">
        <v>163</v>
      </c>
      <c r="E502" s="240" t="s">
        <v>21</v>
      </c>
      <c r="F502" s="241" t="s">
        <v>3258</v>
      </c>
      <c r="G502" s="239"/>
      <c r="H502" s="242">
        <v>7.5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8" t="s">
        <v>163</v>
      </c>
      <c r="AU502" s="248" t="s">
        <v>83</v>
      </c>
      <c r="AV502" s="13" t="s">
        <v>83</v>
      </c>
      <c r="AW502" s="13" t="s">
        <v>35</v>
      </c>
      <c r="AX502" s="13" t="s">
        <v>73</v>
      </c>
      <c r="AY502" s="248" t="s">
        <v>151</v>
      </c>
    </row>
    <row r="503" s="13" customFormat="1">
      <c r="A503" s="13"/>
      <c r="B503" s="238"/>
      <c r="C503" s="239"/>
      <c r="D503" s="234" t="s">
        <v>163</v>
      </c>
      <c r="E503" s="240" t="s">
        <v>21</v>
      </c>
      <c r="F503" s="241" t="s">
        <v>3259</v>
      </c>
      <c r="G503" s="239"/>
      <c r="H503" s="242">
        <v>6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163</v>
      </c>
      <c r="AU503" s="248" t="s">
        <v>83</v>
      </c>
      <c r="AV503" s="13" t="s">
        <v>83</v>
      </c>
      <c r="AW503" s="13" t="s">
        <v>35</v>
      </c>
      <c r="AX503" s="13" t="s">
        <v>73</v>
      </c>
      <c r="AY503" s="248" t="s">
        <v>151</v>
      </c>
    </row>
    <row r="504" s="13" customFormat="1">
      <c r="A504" s="13"/>
      <c r="B504" s="238"/>
      <c r="C504" s="239"/>
      <c r="D504" s="234" t="s">
        <v>163</v>
      </c>
      <c r="E504" s="240" t="s">
        <v>21</v>
      </c>
      <c r="F504" s="241" t="s">
        <v>3260</v>
      </c>
      <c r="G504" s="239"/>
      <c r="H504" s="242">
        <v>3.5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163</v>
      </c>
      <c r="AU504" s="248" t="s">
        <v>83</v>
      </c>
      <c r="AV504" s="13" t="s">
        <v>83</v>
      </c>
      <c r="AW504" s="13" t="s">
        <v>35</v>
      </c>
      <c r="AX504" s="13" t="s">
        <v>73</v>
      </c>
      <c r="AY504" s="248" t="s">
        <v>151</v>
      </c>
    </row>
    <row r="505" s="13" customFormat="1">
      <c r="A505" s="13"/>
      <c r="B505" s="238"/>
      <c r="C505" s="239"/>
      <c r="D505" s="234" t="s">
        <v>163</v>
      </c>
      <c r="E505" s="240" t="s">
        <v>21</v>
      </c>
      <c r="F505" s="241" t="s">
        <v>3261</v>
      </c>
      <c r="G505" s="239"/>
      <c r="H505" s="242">
        <v>2.875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163</v>
      </c>
      <c r="AU505" s="248" t="s">
        <v>83</v>
      </c>
      <c r="AV505" s="13" t="s">
        <v>83</v>
      </c>
      <c r="AW505" s="13" t="s">
        <v>35</v>
      </c>
      <c r="AX505" s="13" t="s">
        <v>73</v>
      </c>
      <c r="AY505" s="248" t="s">
        <v>151</v>
      </c>
    </row>
    <row r="506" s="13" customFormat="1">
      <c r="A506" s="13"/>
      <c r="B506" s="238"/>
      <c r="C506" s="239"/>
      <c r="D506" s="234" t="s">
        <v>163</v>
      </c>
      <c r="E506" s="240" t="s">
        <v>21</v>
      </c>
      <c r="F506" s="241" t="s">
        <v>3262</v>
      </c>
      <c r="G506" s="239"/>
      <c r="H506" s="242">
        <v>4.1699999999999999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163</v>
      </c>
      <c r="AU506" s="248" t="s">
        <v>83</v>
      </c>
      <c r="AV506" s="13" t="s">
        <v>83</v>
      </c>
      <c r="AW506" s="13" t="s">
        <v>35</v>
      </c>
      <c r="AX506" s="13" t="s">
        <v>73</v>
      </c>
      <c r="AY506" s="248" t="s">
        <v>151</v>
      </c>
    </row>
    <row r="507" s="13" customFormat="1">
      <c r="A507" s="13"/>
      <c r="B507" s="238"/>
      <c r="C507" s="239"/>
      <c r="D507" s="234" t="s">
        <v>163</v>
      </c>
      <c r="E507" s="240" t="s">
        <v>21</v>
      </c>
      <c r="F507" s="241" t="s">
        <v>3263</v>
      </c>
      <c r="G507" s="239"/>
      <c r="H507" s="242">
        <v>3.48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163</v>
      </c>
      <c r="AU507" s="248" t="s">
        <v>83</v>
      </c>
      <c r="AV507" s="13" t="s">
        <v>83</v>
      </c>
      <c r="AW507" s="13" t="s">
        <v>35</v>
      </c>
      <c r="AX507" s="13" t="s">
        <v>73</v>
      </c>
      <c r="AY507" s="248" t="s">
        <v>151</v>
      </c>
    </row>
    <row r="508" s="13" customFormat="1">
      <c r="A508" s="13"/>
      <c r="B508" s="238"/>
      <c r="C508" s="239"/>
      <c r="D508" s="234" t="s">
        <v>163</v>
      </c>
      <c r="E508" s="240" t="s">
        <v>21</v>
      </c>
      <c r="F508" s="241" t="s">
        <v>3264</v>
      </c>
      <c r="G508" s="239"/>
      <c r="H508" s="242">
        <v>4.2000000000000002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163</v>
      </c>
      <c r="AU508" s="248" t="s">
        <v>83</v>
      </c>
      <c r="AV508" s="13" t="s">
        <v>83</v>
      </c>
      <c r="AW508" s="13" t="s">
        <v>35</v>
      </c>
      <c r="AX508" s="13" t="s">
        <v>73</v>
      </c>
      <c r="AY508" s="248" t="s">
        <v>151</v>
      </c>
    </row>
    <row r="509" s="13" customFormat="1">
      <c r="A509" s="13"/>
      <c r="B509" s="238"/>
      <c r="C509" s="239"/>
      <c r="D509" s="234" t="s">
        <v>163</v>
      </c>
      <c r="E509" s="240" t="s">
        <v>21</v>
      </c>
      <c r="F509" s="241" t="s">
        <v>3265</v>
      </c>
      <c r="G509" s="239"/>
      <c r="H509" s="242">
        <v>5.75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8" t="s">
        <v>163</v>
      </c>
      <c r="AU509" s="248" t="s">
        <v>83</v>
      </c>
      <c r="AV509" s="13" t="s">
        <v>83</v>
      </c>
      <c r="AW509" s="13" t="s">
        <v>35</v>
      </c>
      <c r="AX509" s="13" t="s">
        <v>73</v>
      </c>
      <c r="AY509" s="248" t="s">
        <v>151</v>
      </c>
    </row>
    <row r="510" s="13" customFormat="1">
      <c r="A510" s="13"/>
      <c r="B510" s="238"/>
      <c r="C510" s="239"/>
      <c r="D510" s="234" t="s">
        <v>163</v>
      </c>
      <c r="E510" s="240" t="s">
        <v>21</v>
      </c>
      <c r="F510" s="241" t="s">
        <v>3266</v>
      </c>
      <c r="G510" s="239"/>
      <c r="H510" s="242">
        <v>12.4</v>
      </c>
      <c r="I510" s="243"/>
      <c r="J510" s="239"/>
      <c r="K510" s="239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163</v>
      </c>
      <c r="AU510" s="248" t="s">
        <v>83</v>
      </c>
      <c r="AV510" s="13" t="s">
        <v>83</v>
      </c>
      <c r="AW510" s="13" t="s">
        <v>35</v>
      </c>
      <c r="AX510" s="13" t="s">
        <v>73</v>
      </c>
      <c r="AY510" s="248" t="s">
        <v>151</v>
      </c>
    </row>
    <row r="511" s="13" customFormat="1">
      <c r="A511" s="13"/>
      <c r="B511" s="238"/>
      <c r="C511" s="239"/>
      <c r="D511" s="234" t="s">
        <v>163</v>
      </c>
      <c r="E511" s="240" t="s">
        <v>21</v>
      </c>
      <c r="F511" s="241" t="s">
        <v>3267</v>
      </c>
      <c r="G511" s="239"/>
      <c r="H511" s="242">
        <v>0.76000000000000001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163</v>
      </c>
      <c r="AU511" s="248" t="s">
        <v>83</v>
      </c>
      <c r="AV511" s="13" t="s">
        <v>83</v>
      </c>
      <c r="AW511" s="13" t="s">
        <v>35</v>
      </c>
      <c r="AX511" s="13" t="s">
        <v>73</v>
      </c>
      <c r="AY511" s="248" t="s">
        <v>151</v>
      </c>
    </row>
    <row r="512" s="16" customFormat="1">
      <c r="A512" s="16"/>
      <c r="B512" s="270"/>
      <c r="C512" s="271"/>
      <c r="D512" s="234" t="s">
        <v>163</v>
      </c>
      <c r="E512" s="272" t="s">
        <v>21</v>
      </c>
      <c r="F512" s="273" t="s">
        <v>250</v>
      </c>
      <c r="G512" s="271"/>
      <c r="H512" s="274">
        <v>99.600000000000023</v>
      </c>
      <c r="I512" s="275"/>
      <c r="J512" s="271"/>
      <c r="K512" s="271"/>
      <c r="L512" s="276"/>
      <c r="M512" s="277"/>
      <c r="N512" s="278"/>
      <c r="O512" s="278"/>
      <c r="P512" s="278"/>
      <c r="Q512" s="278"/>
      <c r="R512" s="278"/>
      <c r="S512" s="278"/>
      <c r="T512" s="279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80" t="s">
        <v>163</v>
      </c>
      <c r="AU512" s="280" t="s">
        <v>83</v>
      </c>
      <c r="AV512" s="16" t="s">
        <v>152</v>
      </c>
      <c r="AW512" s="16" t="s">
        <v>35</v>
      </c>
      <c r="AX512" s="16" t="s">
        <v>73</v>
      </c>
      <c r="AY512" s="280" t="s">
        <v>151</v>
      </c>
    </row>
    <row r="513" s="15" customFormat="1">
      <c r="A513" s="15"/>
      <c r="B513" s="260"/>
      <c r="C513" s="261"/>
      <c r="D513" s="234" t="s">
        <v>163</v>
      </c>
      <c r="E513" s="262" t="s">
        <v>21</v>
      </c>
      <c r="F513" s="263" t="s">
        <v>3268</v>
      </c>
      <c r="G513" s="261"/>
      <c r="H513" s="262" t="s">
        <v>21</v>
      </c>
      <c r="I513" s="264"/>
      <c r="J513" s="261"/>
      <c r="K513" s="261"/>
      <c r="L513" s="265"/>
      <c r="M513" s="266"/>
      <c r="N513" s="267"/>
      <c r="O513" s="267"/>
      <c r="P513" s="267"/>
      <c r="Q513" s="267"/>
      <c r="R513" s="267"/>
      <c r="S513" s="267"/>
      <c r="T513" s="268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9" t="s">
        <v>163</v>
      </c>
      <c r="AU513" s="269" t="s">
        <v>83</v>
      </c>
      <c r="AV513" s="15" t="s">
        <v>81</v>
      </c>
      <c r="AW513" s="15" t="s">
        <v>35</v>
      </c>
      <c r="AX513" s="15" t="s">
        <v>73</v>
      </c>
      <c r="AY513" s="269" t="s">
        <v>151</v>
      </c>
    </row>
    <row r="514" s="13" customFormat="1">
      <c r="A514" s="13"/>
      <c r="B514" s="238"/>
      <c r="C514" s="239"/>
      <c r="D514" s="234" t="s">
        <v>163</v>
      </c>
      <c r="E514" s="240" t="s">
        <v>21</v>
      </c>
      <c r="F514" s="241" t="s">
        <v>3269</v>
      </c>
      <c r="G514" s="239"/>
      <c r="H514" s="242">
        <v>8.6850000000000005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8" t="s">
        <v>163</v>
      </c>
      <c r="AU514" s="248" t="s">
        <v>83</v>
      </c>
      <c r="AV514" s="13" t="s">
        <v>83</v>
      </c>
      <c r="AW514" s="13" t="s">
        <v>35</v>
      </c>
      <c r="AX514" s="13" t="s">
        <v>73</v>
      </c>
      <c r="AY514" s="248" t="s">
        <v>151</v>
      </c>
    </row>
    <row r="515" s="16" customFormat="1">
      <c r="A515" s="16"/>
      <c r="B515" s="270"/>
      <c r="C515" s="271"/>
      <c r="D515" s="234" t="s">
        <v>163</v>
      </c>
      <c r="E515" s="272" t="s">
        <v>21</v>
      </c>
      <c r="F515" s="273" t="s">
        <v>250</v>
      </c>
      <c r="G515" s="271"/>
      <c r="H515" s="274">
        <v>8.6850000000000005</v>
      </c>
      <c r="I515" s="275"/>
      <c r="J515" s="271"/>
      <c r="K515" s="271"/>
      <c r="L515" s="276"/>
      <c r="M515" s="277"/>
      <c r="N515" s="278"/>
      <c r="O515" s="278"/>
      <c r="P515" s="278"/>
      <c r="Q515" s="278"/>
      <c r="R515" s="278"/>
      <c r="S515" s="278"/>
      <c r="T515" s="279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80" t="s">
        <v>163</v>
      </c>
      <c r="AU515" s="280" t="s">
        <v>83</v>
      </c>
      <c r="AV515" s="16" t="s">
        <v>152</v>
      </c>
      <c r="AW515" s="16" t="s">
        <v>35</v>
      </c>
      <c r="AX515" s="16" t="s">
        <v>73</v>
      </c>
      <c r="AY515" s="280" t="s">
        <v>151</v>
      </c>
    </row>
    <row r="516" s="15" customFormat="1">
      <c r="A516" s="15"/>
      <c r="B516" s="260"/>
      <c r="C516" s="261"/>
      <c r="D516" s="234" t="s">
        <v>163</v>
      </c>
      <c r="E516" s="262" t="s">
        <v>21</v>
      </c>
      <c r="F516" s="263" t="s">
        <v>3270</v>
      </c>
      <c r="G516" s="261"/>
      <c r="H516" s="262" t="s">
        <v>21</v>
      </c>
      <c r="I516" s="264"/>
      <c r="J516" s="261"/>
      <c r="K516" s="261"/>
      <c r="L516" s="265"/>
      <c r="M516" s="266"/>
      <c r="N516" s="267"/>
      <c r="O516" s="267"/>
      <c r="P516" s="267"/>
      <c r="Q516" s="267"/>
      <c r="R516" s="267"/>
      <c r="S516" s="267"/>
      <c r="T516" s="268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9" t="s">
        <v>163</v>
      </c>
      <c r="AU516" s="269" t="s">
        <v>83</v>
      </c>
      <c r="AV516" s="15" t="s">
        <v>81</v>
      </c>
      <c r="AW516" s="15" t="s">
        <v>35</v>
      </c>
      <c r="AX516" s="15" t="s">
        <v>73</v>
      </c>
      <c r="AY516" s="269" t="s">
        <v>151</v>
      </c>
    </row>
    <row r="517" s="13" customFormat="1">
      <c r="A517" s="13"/>
      <c r="B517" s="238"/>
      <c r="C517" s="239"/>
      <c r="D517" s="234" t="s">
        <v>163</v>
      </c>
      <c r="E517" s="240" t="s">
        <v>21</v>
      </c>
      <c r="F517" s="241" t="s">
        <v>3271</v>
      </c>
      <c r="G517" s="239"/>
      <c r="H517" s="242">
        <v>8.6199999999999992</v>
      </c>
      <c r="I517" s="243"/>
      <c r="J517" s="239"/>
      <c r="K517" s="239"/>
      <c r="L517" s="244"/>
      <c r="M517" s="245"/>
      <c r="N517" s="246"/>
      <c r="O517" s="246"/>
      <c r="P517" s="246"/>
      <c r="Q517" s="246"/>
      <c r="R517" s="246"/>
      <c r="S517" s="246"/>
      <c r="T517" s="247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8" t="s">
        <v>163</v>
      </c>
      <c r="AU517" s="248" t="s">
        <v>83</v>
      </c>
      <c r="AV517" s="13" t="s">
        <v>83</v>
      </c>
      <c r="AW517" s="13" t="s">
        <v>35</v>
      </c>
      <c r="AX517" s="13" t="s">
        <v>73</v>
      </c>
      <c r="AY517" s="248" t="s">
        <v>151</v>
      </c>
    </row>
    <row r="518" s="16" customFormat="1">
      <c r="A518" s="16"/>
      <c r="B518" s="270"/>
      <c r="C518" s="271"/>
      <c r="D518" s="234" t="s">
        <v>163</v>
      </c>
      <c r="E518" s="272" t="s">
        <v>21</v>
      </c>
      <c r="F518" s="273" t="s">
        <v>250</v>
      </c>
      <c r="G518" s="271"/>
      <c r="H518" s="274">
        <v>8.6199999999999992</v>
      </c>
      <c r="I518" s="275"/>
      <c r="J518" s="271"/>
      <c r="K518" s="271"/>
      <c r="L518" s="276"/>
      <c r="M518" s="277"/>
      <c r="N518" s="278"/>
      <c r="O518" s="278"/>
      <c r="P518" s="278"/>
      <c r="Q518" s="278"/>
      <c r="R518" s="278"/>
      <c r="S518" s="278"/>
      <c r="T518" s="279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T518" s="280" t="s">
        <v>163</v>
      </c>
      <c r="AU518" s="280" t="s">
        <v>83</v>
      </c>
      <c r="AV518" s="16" t="s">
        <v>152</v>
      </c>
      <c r="AW518" s="16" t="s">
        <v>35</v>
      </c>
      <c r="AX518" s="16" t="s">
        <v>73</v>
      </c>
      <c r="AY518" s="280" t="s">
        <v>151</v>
      </c>
    </row>
    <row r="519" s="15" customFormat="1">
      <c r="A519" s="15"/>
      <c r="B519" s="260"/>
      <c r="C519" s="261"/>
      <c r="D519" s="234" t="s">
        <v>163</v>
      </c>
      <c r="E519" s="262" t="s">
        <v>21</v>
      </c>
      <c r="F519" s="263" t="s">
        <v>912</v>
      </c>
      <c r="G519" s="261"/>
      <c r="H519" s="262" t="s">
        <v>21</v>
      </c>
      <c r="I519" s="264"/>
      <c r="J519" s="261"/>
      <c r="K519" s="261"/>
      <c r="L519" s="265"/>
      <c r="M519" s="266"/>
      <c r="N519" s="267"/>
      <c r="O519" s="267"/>
      <c r="P519" s="267"/>
      <c r="Q519" s="267"/>
      <c r="R519" s="267"/>
      <c r="S519" s="267"/>
      <c r="T519" s="268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9" t="s">
        <v>163</v>
      </c>
      <c r="AU519" s="269" t="s">
        <v>83</v>
      </c>
      <c r="AV519" s="15" t="s">
        <v>81</v>
      </c>
      <c r="AW519" s="15" t="s">
        <v>35</v>
      </c>
      <c r="AX519" s="15" t="s">
        <v>73</v>
      </c>
      <c r="AY519" s="269" t="s">
        <v>151</v>
      </c>
    </row>
    <row r="520" s="13" customFormat="1">
      <c r="A520" s="13"/>
      <c r="B520" s="238"/>
      <c r="C520" s="239"/>
      <c r="D520" s="234" t="s">
        <v>163</v>
      </c>
      <c r="E520" s="240" t="s">
        <v>21</v>
      </c>
      <c r="F520" s="241" t="s">
        <v>3272</v>
      </c>
      <c r="G520" s="239"/>
      <c r="H520" s="242">
        <v>3.3199999999999998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8" t="s">
        <v>163</v>
      </c>
      <c r="AU520" s="248" t="s">
        <v>83</v>
      </c>
      <c r="AV520" s="13" t="s">
        <v>83</v>
      </c>
      <c r="AW520" s="13" t="s">
        <v>35</v>
      </c>
      <c r="AX520" s="13" t="s">
        <v>73</v>
      </c>
      <c r="AY520" s="248" t="s">
        <v>151</v>
      </c>
    </row>
    <row r="521" s="16" customFormat="1">
      <c r="A521" s="16"/>
      <c r="B521" s="270"/>
      <c r="C521" s="271"/>
      <c r="D521" s="234" t="s">
        <v>163</v>
      </c>
      <c r="E521" s="272" t="s">
        <v>21</v>
      </c>
      <c r="F521" s="273" t="s">
        <v>250</v>
      </c>
      <c r="G521" s="271"/>
      <c r="H521" s="274">
        <v>3.3199999999999998</v>
      </c>
      <c r="I521" s="275"/>
      <c r="J521" s="271"/>
      <c r="K521" s="271"/>
      <c r="L521" s="276"/>
      <c r="M521" s="277"/>
      <c r="N521" s="278"/>
      <c r="O521" s="278"/>
      <c r="P521" s="278"/>
      <c r="Q521" s="278"/>
      <c r="R521" s="278"/>
      <c r="S521" s="278"/>
      <c r="T521" s="279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80" t="s">
        <v>163</v>
      </c>
      <c r="AU521" s="280" t="s">
        <v>83</v>
      </c>
      <c r="AV521" s="16" t="s">
        <v>152</v>
      </c>
      <c r="AW521" s="16" t="s">
        <v>35</v>
      </c>
      <c r="AX521" s="16" t="s">
        <v>73</v>
      </c>
      <c r="AY521" s="280" t="s">
        <v>151</v>
      </c>
    </row>
    <row r="522" s="14" customFormat="1">
      <c r="A522" s="14"/>
      <c r="B522" s="249"/>
      <c r="C522" s="250"/>
      <c r="D522" s="234" t="s">
        <v>163</v>
      </c>
      <c r="E522" s="251" t="s">
        <v>21</v>
      </c>
      <c r="F522" s="252" t="s">
        <v>177</v>
      </c>
      <c r="G522" s="250"/>
      <c r="H522" s="253">
        <v>120.22500000000002</v>
      </c>
      <c r="I522" s="254"/>
      <c r="J522" s="250"/>
      <c r="K522" s="250"/>
      <c r="L522" s="255"/>
      <c r="M522" s="256"/>
      <c r="N522" s="257"/>
      <c r="O522" s="257"/>
      <c r="P522" s="257"/>
      <c r="Q522" s="257"/>
      <c r="R522" s="257"/>
      <c r="S522" s="257"/>
      <c r="T522" s="25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9" t="s">
        <v>163</v>
      </c>
      <c r="AU522" s="259" t="s">
        <v>83</v>
      </c>
      <c r="AV522" s="14" t="s">
        <v>159</v>
      </c>
      <c r="AW522" s="14" t="s">
        <v>35</v>
      </c>
      <c r="AX522" s="14" t="s">
        <v>81</v>
      </c>
      <c r="AY522" s="259" t="s">
        <v>151</v>
      </c>
    </row>
    <row r="523" s="2" customFormat="1" ht="16.5" customHeight="1">
      <c r="A523" s="41"/>
      <c r="B523" s="42"/>
      <c r="C523" s="281" t="s">
        <v>1289</v>
      </c>
      <c r="D523" s="281" t="s">
        <v>407</v>
      </c>
      <c r="E523" s="282" t="s">
        <v>596</v>
      </c>
      <c r="F523" s="283" t="s">
        <v>597</v>
      </c>
      <c r="G523" s="284" t="s">
        <v>173</v>
      </c>
      <c r="H523" s="285">
        <v>0.95499999999999996</v>
      </c>
      <c r="I523" s="286"/>
      <c r="J523" s="287">
        <f>ROUND(I523*H523,2)</f>
        <v>0</v>
      </c>
      <c r="K523" s="283" t="s">
        <v>158</v>
      </c>
      <c r="L523" s="288"/>
      <c r="M523" s="289" t="s">
        <v>21</v>
      </c>
      <c r="N523" s="290" t="s">
        <v>44</v>
      </c>
      <c r="O523" s="87"/>
      <c r="P523" s="230">
        <f>O523*H523</f>
        <v>0</v>
      </c>
      <c r="Q523" s="230">
        <v>0.55000000000000004</v>
      </c>
      <c r="R523" s="230">
        <f>Q523*H523</f>
        <v>0.52524999999999999</v>
      </c>
      <c r="S523" s="230">
        <v>0</v>
      </c>
      <c r="T523" s="231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32" t="s">
        <v>372</v>
      </c>
      <c r="AT523" s="232" t="s">
        <v>407</v>
      </c>
      <c r="AU523" s="232" t="s">
        <v>83</v>
      </c>
      <c r="AY523" s="19" t="s">
        <v>151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19" t="s">
        <v>81</v>
      </c>
      <c r="BK523" s="233">
        <f>ROUND(I523*H523,2)</f>
        <v>0</v>
      </c>
      <c r="BL523" s="19" t="s">
        <v>271</v>
      </c>
      <c r="BM523" s="232" t="s">
        <v>3273</v>
      </c>
    </row>
    <row r="524" s="2" customFormat="1">
      <c r="A524" s="41"/>
      <c r="B524" s="42"/>
      <c r="C524" s="43"/>
      <c r="D524" s="234" t="s">
        <v>161</v>
      </c>
      <c r="E524" s="43"/>
      <c r="F524" s="235" t="s">
        <v>597</v>
      </c>
      <c r="G524" s="43"/>
      <c r="H524" s="43"/>
      <c r="I524" s="139"/>
      <c r="J524" s="43"/>
      <c r="K524" s="43"/>
      <c r="L524" s="47"/>
      <c r="M524" s="236"/>
      <c r="N524" s="237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19" t="s">
        <v>161</v>
      </c>
      <c r="AU524" s="19" t="s">
        <v>83</v>
      </c>
    </row>
    <row r="525" s="15" customFormat="1">
      <c r="A525" s="15"/>
      <c r="B525" s="260"/>
      <c r="C525" s="261"/>
      <c r="D525" s="234" t="s">
        <v>163</v>
      </c>
      <c r="E525" s="262" t="s">
        <v>21</v>
      </c>
      <c r="F525" s="263" t="s">
        <v>897</v>
      </c>
      <c r="G525" s="261"/>
      <c r="H525" s="262" t="s">
        <v>21</v>
      </c>
      <c r="I525" s="264"/>
      <c r="J525" s="261"/>
      <c r="K525" s="261"/>
      <c r="L525" s="265"/>
      <c r="M525" s="266"/>
      <c r="N525" s="267"/>
      <c r="O525" s="267"/>
      <c r="P525" s="267"/>
      <c r="Q525" s="267"/>
      <c r="R525" s="267"/>
      <c r="S525" s="267"/>
      <c r="T525" s="268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9" t="s">
        <v>163</v>
      </c>
      <c r="AU525" s="269" t="s">
        <v>83</v>
      </c>
      <c r="AV525" s="15" t="s">
        <v>81</v>
      </c>
      <c r="AW525" s="15" t="s">
        <v>35</v>
      </c>
      <c r="AX525" s="15" t="s">
        <v>73</v>
      </c>
      <c r="AY525" s="269" t="s">
        <v>151</v>
      </c>
    </row>
    <row r="526" s="13" customFormat="1">
      <c r="A526" s="13"/>
      <c r="B526" s="238"/>
      <c r="C526" s="239"/>
      <c r="D526" s="234" t="s">
        <v>163</v>
      </c>
      <c r="E526" s="240" t="s">
        <v>21</v>
      </c>
      <c r="F526" s="241" t="s">
        <v>3274</v>
      </c>
      <c r="G526" s="239"/>
      <c r="H526" s="242">
        <v>0.69799999999999995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163</v>
      </c>
      <c r="AU526" s="248" t="s">
        <v>83</v>
      </c>
      <c r="AV526" s="13" t="s">
        <v>83</v>
      </c>
      <c r="AW526" s="13" t="s">
        <v>35</v>
      </c>
      <c r="AX526" s="13" t="s">
        <v>73</v>
      </c>
      <c r="AY526" s="248" t="s">
        <v>151</v>
      </c>
    </row>
    <row r="527" s="15" customFormat="1">
      <c r="A527" s="15"/>
      <c r="B527" s="260"/>
      <c r="C527" s="261"/>
      <c r="D527" s="234" t="s">
        <v>163</v>
      </c>
      <c r="E527" s="262" t="s">
        <v>21</v>
      </c>
      <c r="F527" s="263" t="s">
        <v>3268</v>
      </c>
      <c r="G527" s="261"/>
      <c r="H527" s="262" t="s">
        <v>21</v>
      </c>
      <c r="I527" s="264"/>
      <c r="J527" s="261"/>
      <c r="K527" s="261"/>
      <c r="L527" s="265"/>
      <c r="M527" s="266"/>
      <c r="N527" s="267"/>
      <c r="O527" s="267"/>
      <c r="P527" s="267"/>
      <c r="Q527" s="267"/>
      <c r="R527" s="267"/>
      <c r="S527" s="267"/>
      <c r="T527" s="268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9" t="s">
        <v>163</v>
      </c>
      <c r="AU527" s="269" t="s">
        <v>83</v>
      </c>
      <c r="AV527" s="15" t="s">
        <v>81</v>
      </c>
      <c r="AW527" s="15" t="s">
        <v>35</v>
      </c>
      <c r="AX527" s="15" t="s">
        <v>73</v>
      </c>
      <c r="AY527" s="269" t="s">
        <v>151</v>
      </c>
    </row>
    <row r="528" s="13" customFormat="1">
      <c r="A528" s="13"/>
      <c r="B528" s="238"/>
      <c r="C528" s="239"/>
      <c r="D528" s="234" t="s">
        <v>163</v>
      </c>
      <c r="E528" s="240" t="s">
        <v>21</v>
      </c>
      <c r="F528" s="241" t="s">
        <v>3275</v>
      </c>
      <c r="G528" s="239"/>
      <c r="H528" s="242">
        <v>0.083000000000000004</v>
      </c>
      <c r="I528" s="243"/>
      <c r="J528" s="239"/>
      <c r="K528" s="239"/>
      <c r="L528" s="244"/>
      <c r="M528" s="245"/>
      <c r="N528" s="246"/>
      <c r="O528" s="246"/>
      <c r="P528" s="246"/>
      <c r="Q528" s="246"/>
      <c r="R528" s="246"/>
      <c r="S528" s="246"/>
      <c r="T528" s="24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8" t="s">
        <v>163</v>
      </c>
      <c r="AU528" s="248" t="s">
        <v>83</v>
      </c>
      <c r="AV528" s="13" t="s">
        <v>83</v>
      </c>
      <c r="AW528" s="13" t="s">
        <v>35</v>
      </c>
      <c r="AX528" s="13" t="s">
        <v>73</v>
      </c>
      <c r="AY528" s="248" t="s">
        <v>151</v>
      </c>
    </row>
    <row r="529" s="15" customFormat="1">
      <c r="A529" s="15"/>
      <c r="B529" s="260"/>
      <c r="C529" s="261"/>
      <c r="D529" s="234" t="s">
        <v>163</v>
      </c>
      <c r="E529" s="262" t="s">
        <v>21</v>
      </c>
      <c r="F529" s="263" t="s">
        <v>599</v>
      </c>
      <c r="G529" s="261"/>
      <c r="H529" s="262" t="s">
        <v>21</v>
      </c>
      <c r="I529" s="264"/>
      <c r="J529" s="261"/>
      <c r="K529" s="261"/>
      <c r="L529" s="265"/>
      <c r="M529" s="266"/>
      <c r="N529" s="267"/>
      <c r="O529" s="267"/>
      <c r="P529" s="267"/>
      <c r="Q529" s="267"/>
      <c r="R529" s="267"/>
      <c r="S529" s="267"/>
      <c r="T529" s="268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9" t="s">
        <v>163</v>
      </c>
      <c r="AU529" s="269" t="s">
        <v>83</v>
      </c>
      <c r="AV529" s="15" t="s">
        <v>81</v>
      </c>
      <c r="AW529" s="15" t="s">
        <v>35</v>
      </c>
      <c r="AX529" s="15" t="s">
        <v>73</v>
      </c>
      <c r="AY529" s="269" t="s">
        <v>151</v>
      </c>
    </row>
    <row r="530" s="13" customFormat="1">
      <c r="A530" s="13"/>
      <c r="B530" s="238"/>
      <c r="C530" s="239"/>
      <c r="D530" s="234" t="s">
        <v>163</v>
      </c>
      <c r="E530" s="240" t="s">
        <v>21</v>
      </c>
      <c r="F530" s="241" t="s">
        <v>3276</v>
      </c>
      <c r="G530" s="239"/>
      <c r="H530" s="242">
        <v>0.10299999999999999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8" t="s">
        <v>163</v>
      </c>
      <c r="AU530" s="248" t="s">
        <v>83</v>
      </c>
      <c r="AV530" s="13" t="s">
        <v>83</v>
      </c>
      <c r="AW530" s="13" t="s">
        <v>35</v>
      </c>
      <c r="AX530" s="13" t="s">
        <v>73</v>
      </c>
      <c r="AY530" s="248" t="s">
        <v>151</v>
      </c>
    </row>
    <row r="531" s="14" customFormat="1">
      <c r="A531" s="14"/>
      <c r="B531" s="249"/>
      <c r="C531" s="250"/>
      <c r="D531" s="234" t="s">
        <v>163</v>
      </c>
      <c r="E531" s="251" t="s">
        <v>21</v>
      </c>
      <c r="F531" s="252" t="s">
        <v>177</v>
      </c>
      <c r="G531" s="250"/>
      <c r="H531" s="253">
        <v>0.8839999999999999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9" t="s">
        <v>163</v>
      </c>
      <c r="AU531" s="259" t="s">
        <v>83</v>
      </c>
      <c r="AV531" s="14" t="s">
        <v>159</v>
      </c>
      <c r="AW531" s="14" t="s">
        <v>35</v>
      </c>
      <c r="AX531" s="14" t="s">
        <v>81</v>
      </c>
      <c r="AY531" s="259" t="s">
        <v>151</v>
      </c>
    </row>
    <row r="532" s="13" customFormat="1">
      <c r="A532" s="13"/>
      <c r="B532" s="238"/>
      <c r="C532" s="239"/>
      <c r="D532" s="234" t="s">
        <v>163</v>
      </c>
      <c r="E532" s="239"/>
      <c r="F532" s="241" t="s">
        <v>3277</v>
      </c>
      <c r="G532" s="239"/>
      <c r="H532" s="242">
        <v>0.95499999999999996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8" t="s">
        <v>163</v>
      </c>
      <c r="AU532" s="248" t="s">
        <v>83</v>
      </c>
      <c r="AV532" s="13" t="s">
        <v>83</v>
      </c>
      <c r="AW532" s="13" t="s">
        <v>4</v>
      </c>
      <c r="AX532" s="13" t="s">
        <v>81</v>
      </c>
      <c r="AY532" s="248" t="s">
        <v>151</v>
      </c>
    </row>
    <row r="533" s="2" customFormat="1" ht="16.5" customHeight="1">
      <c r="A533" s="41"/>
      <c r="B533" s="42"/>
      <c r="C533" s="281" t="s">
        <v>1295</v>
      </c>
      <c r="D533" s="281" t="s">
        <v>407</v>
      </c>
      <c r="E533" s="282" t="s">
        <v>2368</v>
      </c>
      <c r="F533" s="283" t="s">
        <v>2369</v>
      </c>
      <c r="G533" s="284" t="s">
        <v>173</v>
      </c>
      <c r="H533" s="285">
        <v>0.107</v>
      </c>
      <c r="I533" s="286"/>
      <c r="J533" s="287">
        <f>ROUND(I533*H533,2)</f>
        <v>0</v>
      </c>
      <c r="K533" s="283" t="s">
        <v>158</v>
      </c>
      <c r="L533" s="288"/>
      <c r="M533" s="289" t="s">
        <v>21</v>
      </c>
      <c r="N533" s="290" t="s">
        <v>44</v>
      </c>
      <c r="O533" s="87"/>
      <c r="P533" s="230">
        <f>O533*H533</f>
        <v>0</v>
      </c>
      <c r="Q533" s="230">
        <v>0.55000000000000004</v>
      </c>
      <c r="R533" s="230">
        <f>Q533*H533</f>
        <v>0.058850000000000006</v>
      </c>
      <c r="S533" s="230">
        <v>0</v>
      </c>
      <c r="T533" s="231">
        <f>S533*H533</f>
        <v>0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32" t="s">
        <v>372</v>
      </c>
      <c r="AT533" s="232" t="s">
        <v>407</v>
      </c>
      <c r="AU533" s="232" t="s">
        <v>83</v>
      </c>
      <c r="AY533" s="19" t="s">
        <v>151</v>
      </c>
      <c r="BE533" s="233">
        <f>IF(N533="základní",J533,0)</f>
        <v>0</v>
      </c>
      <c r="BF533" s="233">
        <f>IF(N533="snížená",J533,0)</f>
        <v>0</v>
      </c>
      <c r="BG533" s="233">
        <f>IF(N533="zákl. přenesená",J533,0)</f>
        <v>0</v>
      </c>
      <c r="BH533" s="233">
        <f>IF(N533="sníž. přenesená",J533,0)</f>
        <v>0</v>
      </c>
      <c r="BI533" s="233">
        <f>IF(N533="nulová",J533,0)</f>
        <v>0</v>
      </c>
      <c r="BJ533" s="19" t="s">
        <v>81</v>
      </c>
      <c r="BK533" s="233">
        <f>ROUND(I533*H533,2)</f>
        <v>0</v>
      </c>
      <c r="BL533" s="19" t="s">
        <v>271</v>
      </c>
      <c r="BM533" s="232" t="s">
        <v>3278</v>
      </c>
    </row>
    <row r="534" s="2" customFormat="1">
      <c r="A534" s="41"/>
      <c r="B534" s="42"/>
      <c r="C534" s="43"/>
      <c r="D534" s="234" t="s">
        <v>161</v>
      </c>
      <c r="E534" s="43"/>
      <c r="F534" s="235" t="s">
        <v>2369</v>
      </c>
      <c r="G534" s="43"/>
      <c r="H534" s="43"/>
      <c r="I534" s="139"/>
      <c r="J534" s="43"/>
      <c r="K534" s="43"/>
      <c r="L534" s="47"/>
      <c r="M534" s="236"/>
      <c r="N534" s="237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19" t="s">
        <v>161</v>
      </c>
      <c r="AU534" s="19" t="s">
        <v>83</v>
      </c>
    </row>
    <row r="535" s="15" customFormat="1">
      <c r="A535" s="15"/>
      <c r="B535" s="260"/>
      <c r="C535" s="261"/>
      <c r="D535" s="234" t="s">
        <v>163</v>
      </c>
      <c r="E535" s="262" t="s">
        <v>21</v>
      </c>
      <c r="F535" s="263" t="s">
        <v>612</v>
      </c>
      <c r="G535" s="261"/>
      <c r="H535" s="262" t="s">
        <v>21</v>
      </c>
      <c r="I535" s="264"/>
      <c r="J535" s="261"/>
      <c r="K535" s="261"/>
      <c r="L535" s="265"/>
      <c r="M535" s="266"/>
      <c r="N535" s="267"/>
      <c r="O535" s="267"/>
      <c r="P535" s="267"/>
      <c r="Q535" s="267"/>
      <c r="R535" s="267"/>
      <c r="S535" s="267"/>
      <c r="T535" s="268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9" t="s">
        <v>163</v>
      </c>
      <c r="AU535" s="269" t="s">
        <v>83</v>
      </c>
      <c r="AV535" s="15" t="s">
        <v>81</v>
      </c>
      <c r="AW535" s="15" t="s">
        <v>35</v>
      </c>
      <c r="AX535" s="15" t="s">
        <v>73</v>
      </c>
      <c r="AY535" s="269" t="s">
        <v>151</v>
      </c>
    </row>
    <row r="536" s="13" customFormat="1">
      <c r="A536" s="13"/>
      <c r="B536" s="238"/>
      <c r="C536" s="239"/>
      <c r="D536" s="234" t="s">
        <v>163</v>
      </c>
      <c r="E536" s="240" t="s">
        <v>21</v>
      </c>
      <c r="F536" s="241" t="s">
        <v>3279</v>
      </c>
      <c r="G536" s="239"/>
      <c r="H536" s="242">
        <v>0.099000000000000005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8" t="s">
        <v>163</v>
      </c>
      <c r="AU536" s="248" t="s">
        <v>83</v>
      </c>
      <c r="AV536" s="13" t="s">
        <v>83</v>
      </c>
      <c r="AW536" s="13" t="s">
        <v>35</v>
      </c>
      <c r="AX536" s="13" t="s">
        <v>81</v>
      </c>
      <c r="AY536" s="248" t="s">
        <v>151</v>
      </c>
    </row>
    <row r="537" s="13" customFormat="1">
      <c r="A537" s="13"/>
      <c r="B537" s="238"/>
      <c r="C537" s="239"/>
      <c r="D537" s="234" t="s">
        <v>163</v>
      </c>
      <c r="E537" s="239"/>
      <c r="F537" s="241" t="s">
        <v>1611</v>
      </c>
      <c r="G537" s="239"/>
      <c r="H537" s="242">
        <v>0.107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163</v>
      </c>
      <c r="AU537" s="248" t="s">
        <v>83</v>
      </c>
      <c r="AV537" s="13" t="s">
        <v>83</v>
      </c>
      <c r="AW537" s="13" t="s">
        <v>4</v>
      </c>
      <c r="AX537" s="13" t="s">
        <v>81</v>
      </c>
      <c r="AY537" s="248" t="s">
        <v>151</v>
      </c>
    </row>
    <row r="538" s="2" customFormat="1" ht="21.75" customHeight="1">
      <c r="A538" s="41"/>
      <c r="B538" s="42"/>
      <c r="C538" s="281" t="s">
        <v>1301</v>
      </c>
      <c r="D538" s="281" t="s">
        <v>407</v>
      </c>
      <c r="E538" s="282" t="s">
        <v>909</v>
      </c>
      <c r="F538" s="283" t="s">
        <v>910</v>
      </c>
      <c r="G538" s="284" t="s">
        <v>173</v>
      </c>
      <c r="H538" s="285">
        <v>0.029000000000000001</v>
      </c>
      <c r="I538" s="286"/>
      <c r="J538" s="287">
        <f>ROUND(I538*H538,2)</f>
        <v>0</v>
      </c>
      <c r="K538" s="283" t="s">
        <v>158</v>
      </c>
      <c r="L538" s="288"/>
      <c r="M538" s="289" t="s">
        <v>21</v>
      </c>
      <c r="N538" s="290" t="s">
        <v>44</v>
      </c>
      <c r="O538" s="87"/>
      <c r="P538" s="230">
        <f>O538*H538</f>
        <v>0</v>
      </c>
      <c r="Q538" s="230">
        <v>0.55000000000000004</v>
      </c>
      <c r="R538" s="230">
        <f>Q538*H538</f>
        <v>0.015950000000000002</v>
      </c>
      <c r="S538" s="230">
        <v>0</v>
      </c>
      <c r="T538" s="231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32" t="s">
        <v>372</v>
      </c>
      <c r="AT538" s="232" t="s">
        <v>407</v>
      </c>
      <c r="AU538" s="232" t="s">
        <v>83</v>
      </c>
      <c r="AY538" s="19" t="s">
        <v>151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9" t="s">
        <v>81</v>
      </c>
      <c r="BK538" s="233">
        <f>ROUND(I538*H538,2)</f>
        <v>0</v>
      </c>
      <c r="BL538" s="19" t="s">
        <v>271</v>
      </c>
      <c r="BM538" s="232" t="s">
        <v>3280</v>
      </c>
    </row>
    <row r="539" s="2" customFormat="1">
      <c r="A539" s="41"/>
      <c r="B539" s="42"/>
      <c r="C539" s="43"/>
      <c r="D539" s="234" t="s">
        <v>161</v>
      </c>
      <c r="E539" s="43"/>
      <c r="F539" s="235" t="s">
        <v>910</v>
      </c>
      <c r="G539" s="43"/>
      <c r="H539" s="43"/>
      <c r="I539" s="139"/>
      <c r="J539" s="43"/>
      <c r="K539" s="43"/>
      <c r="L539" s="47"/>
      <c r="M539" s="236"/>
      <c r="N539" s="237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19" t="s">
        <v>161</v>
      </c>
      <c r="AU539" s="19" t="s">
        <v>83</v>
      </c>
    </row>
    <row r="540" s="15" customFormat="1">
      <c r="A540" s="15"/>
      <c r="B540" s="260"/>
      <c r="C540" s="261"/>
      <c r="D540" s="234" t="s">
        <v>163</v>
      </c>
      <c r="E540" s="262" t="s">
        <v>21</v>
      </c>
      <c r="F540" s="263" t="s">
        <v>912</v>
      </c>
      <c r="G540" s="261"/>
      <c r="H540" s="262" t="s">
        <v>21</v>
      </c>
      <c r="I540" s="264"/>
      <c r="J540" s="261"/>
      <c r="K540" s="261"/>
      <c r="L540" s="265"/>
      <c r="M540" s="266"/>
      <c r="N540" s="267"/>
      <c r="O540" s="267"/>
      <c r="P540" s="267"/>
      <c r="Q540" s="267"/>
      <c r="R540" s="267"/>
      <c r="S540" s="267"/>
      <c r="T540" s="268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9" t="s">
        <v>163</v>
      </c>
      <c r="AU540" s="269" t="s">
        <v>83</v>
      </c>
      <c r="AV540" s="15" t="s">
        <v>81</v>
      </c>
      <c r="AW540" s="15" t="s">
        <v>35</v>
      </c>
      <c r="AX540" s="15" t="s">
        <v>73</v>
      </c>
      <c r="AY540" s="269" t="s">
        <v>151</v>
      </c>
    </row>
    <row r="541" s="13" customFormat="1">
      <c r="A541" s="13"/>
      <c r="B541" s="238"/>
      <c r="C541" s="239"/>
      <c r="D541" s="234" t="s">
        <v>163</v>
      </c>
      <c r="E541" s="240" t="s">
        <v>21</v>
      </c>
      <c r="F541" s="241" t="s">
        <v>3281</v>
      </c>
      <c r="G541" s="239"/>
      <c r="H541" s="242">
        <v>0.027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8" t="s">
        <v>163</v>
      </c>
      <c r="AU541" s="248" t="s">
        <v>83</v>
      </c>
      <c r="AV541" s="13" t="s">
        <v>83</v>
      </c>
      <c r="AW541" s="13" t="s">
        <v>35</v>
      </c>
      <c r="AX541" s="13" t="s">
        <v>81</v>
      </c>
      <c r="AY541" s="248" t="s">
        <v>151</v>
      </c>
    </row>
    <row r="542" s="13" customFormat="1">
      <c r="A542" s="13"/>
      <c r="B542" s="238"/>
      <c r="C542" s="239"/>
      <c r="D542" s="234" t="s">
        <v>163</v>
      </c>
      <c r="E542" s="239"/>
      <c r="F542" s="241" t="s">
        <v>1220</v>
      </c>
      <c r="G542" s="239"/>
      <c r="H542" s="242">
        <v>0.029000000000000001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8" t="s">
        <v>163</v>
      </c>
      <c r="AU542" s="248" t="s">
        <v>83</v>
      </c>
      <c r="AV542" s="13" t="s">
        <v>83</v>
      </c>
      <c r="AW542" s="13" t="s">
        <v>4</v>
      </c>
      <c r="AX542" s="13" t="s">
        <v>81</v>
      </c>
      <c r="AY542" s="248" t="s">
        <v>151</v>
      </c>
    </row>
    <row r="543" s="2" customFormat="1" ht="21.75" customHeight="1">
      <c r="A543" s="41"/>
      <c r="B543" s="42"/>
      <c r="C543" s="221" t="s">
        <v>1659</v>
      </c>
      <c r="D543" s="221" t="s">
        <v>154</v>
      </c>
      <c r="E543" s="222" t="s">
        <v>2823</v>
      </c>
      <c r="F543" s="223" t="s">
        <v>2824</v>
      </c>
      <c r="G543" s="224" t="s">
        <v>297</v>
      </c>
      <c r="H543" s="225">
        <v>10.67</v>
      </c>
      <c r="I543" s="226"/>
      <c r="J543" s="227">
        <f>ROUND(I543*H543,2)</f>
        <v>0</v>
      </c>
      <c r="K543" s="223" t="s">
        <v>21</v>
      </c>
      <c r="L543" s="47"/>
      <c r="M543" s="228" t="s">
        <v>21</v>
      </c>
      <c r="N543" s="229" t="s">
        <v>44</v>
      </c>
      <c r="O543" s="87"/>
      <c r="P543" s="230">
        <f>O543*H543</f>
        <v>0</v>
      </c>
      <c r="Q543" s="230">
        <v>0</v>
      </c>
      <c r="R543" s="230">
        <f>Q543*H543</f>
        <v>0</v>
      </c>
      <c r="S543" s="230">
        <v>0</v>
      </c>
      <c r="T543" s="231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32" t="s">
        <v>271</v>
      </c>
      <c r="AT543" s="232" t="s">
        <v>154</v>
      </c>
      <c r="AU543" s="232" t="s">
        <v>83</v>
      </c>
      <c r="AY543" s="19" t="s">
        <v>151</v>
      </c>
      <c r="BE543" s="233">
        <f>IF(N543="základní",J543,0)</f>
        <v>0</v>
      </c>
      <c r="BF543" s="233">
        <f>IF(N543="snížená",J543,0)</f>
        <v>0</v>
      </c>
      <c r="BG543" s="233">
        <f>IF(N543="zákl. přenesená",J543,0)</f>
        <v>0</v>
      </c>
      <c r="BH543" s="233">
        <f>IF(N543="sníž. přenesená",J543,0)</f>
        <v>0</v>
      </c>
      <c r="BI543" s="233">
        <f>IF(N543="nulová",J543,0)</f>
        <v>0</v>
      </c>
      <c r="BJ543" s="19" t="s">
        <v>81</v>
      </c>
      <c r="BK543" s="233">
        <f>ROUND(I543*H543,2)</f>
        <v>0</v>
      </c>
      <c r="BL543" s="19" t="s">
        <v>271</v>
      </c>
      <c r="BM543" s="232" t="s">
        <v>3282</v>
      </c>
    </row>
    <row r="544" s="2" customFormat="1">
      <c r="A544" s="41"/>
      <c r="B544" s="42"/>
      <c r="C544" s="43"/>
      <c r="D544" s="234" t="s">
        <v>161</v>
      </c>
      <c r="E544" s="43"/>
      <c r="F544" s="235" t="s">
        <v>2824</v>
      </c>
      <c r="G544" s="43"/>
      <c r="H544" s="43"/>
      <c r="I544" s="139"/>
      <c r="J544" s="43"/>
      <c r="K544" s="43"/>
      <c r="L544" s="47"/>
      <c r="M544" s="236"/>
      <c r="N544" s="237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19" t="s">
        <v>161</v>
      </c>
      <c r="AU544" s="19" t="s">
        <v>83</v>
      </c>
    </row>
    <row r="545" s="15" customFormat="1">
      <c r="A545" s="15"/>
      <c r="B545" s="260"/>
      <c r="C545" s="261"/>
      <c r="D545" s="234" t="s">
        <v>163</v>
      </c>
      <c r="E545" s="262" t="s">
        <v>21</v>
      </c>
      <c r="F545" s="263" t="s">
        <v>2826</v>
      </c>
      <c r="G545" s="261"/>
      <c r="H545" s="262" t="s">
        <v>21</v>
      </c>
      <c r="I545" s="264"/>
      <c r="J545" s="261"/>
      <c r="K545" s="261"/>
      <c r="L545" s="265"/>
      <c r="M545" s="266"/>
      <c r="N545" s="267"/>
      <c r="O545" s="267"/>
      <c r="P545" s="267"/>
      <c r="Q545" s="267"/>
      <c r="R545" s="267"/>
      <c r="S545" s="267"/>
      <c r="T545" s="268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9" t="s">
        <v>163</v>
      </c>
      <c r="AU545" s="269" t="s">
        <v>83</v>
      </c>
      <c r="AV545" s="15" t="s">
        <v>81</v>
      </c>
      <c r="AW545" s="15" t="s">
        <v>35</v>
      </c>
      <c r="AX545" s="15" t="s">
        <v>73</v>
      </c>
      <c r="AY545" s="269" t="s">
        <v>151</v>
      </c>
    </row>
    <row r="546" s="13" customFormat="1">
      <c r="A546" s="13"/>
      <c r="B546" s="238"/>
      <c r="C546" s="239"/>
      <c r="D546" s="234" t="s">
        <v>163</v>
      </c>
      <c r="E546" s="240" t="s">
        <v>21</v>
      </c>
      <c r="F546" s="241" t="s">
        <v>3283</v>
      </c>
      <c r="G546" s="239"/>
      <c r="H546" s="242">
        <v>10.67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8" t="s">
        <v>163</v>
      </c>
      <c r="AU546" s="248" t="s">
        <v>83</v>
      </c>
      <c r="AV546" s="13" t="s">
        <v>83</v>
      </c>
      <c r="AW546" s="13" t="s">
        <v>35</v>
      </c>
      <c r="AX546" s="13" t="s">
        <v>81</v>
      </c>
      <c r="AY546" s="248" t="s">
        <v>151</v>
      </c>
    </row>
    <row r="547" s="2" customFormat="1" ht="16.5" customHeight="1">
      <c r="A547" s="41"/>
      <c r="B547" s="42"/>
      <c r="C547" s="281" t="s">
        <v>1662</v>
      </c>
      <c r="D547" s="281" t="s">
        <v>407</v>
      </c>
      <c r="E547" s="282" t="s">
        <v>2828</v>
      </c>
      <c r="F547" s="283" t="s">
        <v>2829</v>
      </c>
      <c r="G547" s="284" t="s">
        <v>173</v>
      </c>
      <c r="H547" s="285">
        <v>0.161</v>
      </c>
      <c r="I547" s="286"/>
      <c r="J547" s="287">
        <f>ROUND(I547*H547,2)</f>
        <v>0</v>
      </c>
      <c r="K547" s="283" t="s">
        <v>158</v>
      </c>
      <c r="L547" s="288"/>
      <c r="M547" s="289" t="s">
        <v>21</v>
      </c>
      <c r="N547" s="290" t="s">
        <v>44</v>
      </c>
      <c r="O547" s="87"/>
      <c r="P547" s="230">
        <f>O547*H547</f>
        <v>0</v>
      </c>
      <c r="Q547" s="230">
        <v>0.55000000000000004</v>
      </c>
      <c r="R547" s="230">
        <f>Q547*H547</f>
        <v>0.088550000000000004</v>
      </c>
      <c r="S547" s="230">
        <v>0</v>
      </c>
      <c r="T547" s="231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32" t="s">
        <v>372</v>
      </c>
      <c r="AT547" s="232" t="s">
        <v>407</v>
      </c>
      <c r="AU547" s="232" t="s">
        <v>83</v>
      </c>
      <c r="AY547" s="19" t="s">
        <v>151</v>
      </c>
      <c r="BE547" s="233">
        <f>IF(N547="základní",J547,0)</f>
        <v>0</v>
      </c>
      <c r="BF547" s="233">
        <f>IF(N547="snížená",J547,0)</f>
        <v>0</v>
      </c>
      <c r="BG547" s="233">
        <f>IF(N547="zákl. přenesená",J547,0)</f>
        <v>0</v>
      </c>
      <c r="BH547" s="233">
        <f>IF(N547="sníž. přenesená",J547,0)</f>
        <v>0</v>
      </c>
      <c r="BI547" s="233">
        <f>IF(N547="nulová",J547,0)</f>
        <v>0</v>
      </c>
      <c r="BJ547" s="19" t="s">
        <v>81</v>
      </c>
      <c r="BK547" s="233">
        <f>ROUND(I547*H547,2)</f>
        <v>0</v>
      </c>
      <c r="BL547" s="19" t="s">
        <v>271</v>
      </c>
      <c r="BM547" s="232" t="s">
        <v>3284</v>
      </c>
    </row>
    <row r="548" s="2" customFormat="1">
      <c r="A548" s="41"/>
      <c r="B548" s="42"/>
      <c r="C548" s="43"/>
      <c r="D548" s="234" t="s">
        <v>161</v>
      </c>
      <c r="E548" s="43"/>
      <c r="F548" s="235" t="s">
        <v>2829</v>
      </c>
      <c r="G548" s="43"/>
      <c r="H548" s="43"/>
      <c r="I548" s="139"/>
      <c r="J548" s="43"/>
      <c r="K548" s="43"/>
      <c r="L548" s="47"/>
      <c r="M548" s="236"/>
      <c r="N548" s="237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19" t="s">
        <v>161</v>
      </c>
      <c r="AU548" s="19" t="s">
        <v>83</v>
      </c>
    </row>
    <row r="549" s="15" customFormat="1">
      <c r="A549" s="15"/>
      <c r="B549" s="260"/>
      <c r="C549" s="261"/>
      <c r="D549" s="234" t="s">
        <v>163</v>
      </c>
      <c r="E549" s="262" t="s">
        <v>21</v>
      </c>
      <c r="F549" s="263" t="s">
        <v>2831</v>
      </c>
      <c r="G549" s="261"/>
      <c r="H549" s="262" t="s">
        <v>21</v>
      </c>
      <c r="I549" s="264"/>
      <c r="J549" s="261"/>
      <c r="K549" s="261"/>
      <c r="L549" s="265"/>
      <c r="M549" s="266"/>
      <c r="N549" s="267"/>
      <c r="O549" s="267"/>
      <c r="P549" s="267"/>
      <c r="Q549" s="267"/>
      <c r="R549" s="267"/>
      <c r="S549" s="267"/>
      <c r="T549" s="268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9" t="s">
        <v>163</v>
      </c>
      <c r="AU549" s="269" t="s">
        <v>83</v>
      </c>
      <c r="AV549" s="15" t="s">
        <v>81</v>
      </c>
      <c r="AW549" s="15" t="s">
        <v>35</v>
      </c>
      <c r="AX549" s="15" t="s">
        <v>73</v>
      </c>
      <c r="AY549" s="269" t="s">
        <v>151</v>
      </c>
    </row>
    <row r="550" s="13" customFormat="1">
      <c r="A550" s="13"/>
      <c r="B550" s="238"/>
      <c r="C550" s="239"/>
      <c r="D550" s="234" t="s">
        <v>163</v>
      </c>
      <c r="E550" s="240" t="s">
        <v>21</v>
      </c>
      <c r="F550" s="241" t="s">
        <v>3285</v>
      </c>
      <c r="G550" s="239"/>
      <c r="H550" s="242">
        <v>0.14899999999999999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8" t="s">
        <v>163</v>
      </c>
      <c r="AU550" s="248" t="s">
        <v>83</v>
      </c>
      <c r="AV550" s="13" t="s">
        <v>83</v>
      </c>
      <c r="AW550" s="13" t="s">
        <v>35</v>
      </c>
      <c r="AX550" s="13" t="s">
        <v>81</v>
      </c>
      <c r="AY550" s="248" t="s">
        <v>151</v>
      </c>
    </row>
    <row r="551" s="13" customFormat="1">
      <c r="A551" s="13"/>
      <c r="B551" s="238"/>
      <c r="C551" s="239"/>
      <c r="D551" s="234" t="s">
        <v>163</v>
      </c>
      <c r="E551" s="239"/>
      <c r="F551" s="241" t="s">
        <v>2833</v>
      </c>
      <c r="G551" s="239"/>
      <c r="H551" s="242">
        <v>0.161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8" t="s">
        <v>163</v>
      </c>
      <c r="AU551" s="248" t="s">
        <v>83</v>
      </c>
      <c r="AV551" s="13" t="s">
        <v>83</v>
      </c>
      <c r="AW551" s="13" t="s">
        <v>4</v>
      </c>
      <c r="AX551" s="13" t="s">
        <v>81</v>
      </c>
      <c r="AY551" s="248" t="s">
        <v>151</v>
      </c>
    </row>
    <row r="552" s="2" customFormat="1" ht="21.75" customHeight="1">
      <c r="A552" s="41"/>
      <c r="B552" s="42"/>
      <c r="C552" s="221" t="s">
        <v>1666</v>
      </c>
      <c r="D552" s="221" t="s">
        <v>154</v>
      </c>
      <c r="E552" s="222" t="s">
        <v>603</v>
      </c>
      <c r="F552" s="223" t="s">
        <v>604</v>
      </c>
      <c r="G552" s="224" t="s">
        <v>180</v>
      </c>
      <c r="H552" s="225">
        <v>51.695</v>
      </c>
      <c r="I552" s="226"/>
      <c r="J552" s="227">
        <f>ROUND(I552*H552,2)</f>
        <v>0</v>
      </c>
      <c r="K552" s="223" t="s">
        <v>158</v>
      </c>
      <c r="L552" s="47"/>
      <c r="M552" s="228" t="s">
        <v>21</v>
      </c>
      <c r="N552" s="229" t="s">
        <v>44</v>
      </c>
      <c r="O552" s="87"/>
      <c r="P552" s="230">
        <f>O552*H552</f>
        <v>0</v>
      </c>
      <c r="Q552" s="230">
        <v>0.00020000000000000001</v>
      </c>
      <c r="R552" s="230">
        <f>Q552*H552</f>
        <v>0.010339000000000001</v>
      </c>
      <c r="S552" s="230">
        <v>0</v>
      </c>
      <c r="T552" s="231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32" t="s">
        <v>271</v>
      </c>
      <c r="AT552" s="232" t="s">
        <v>154</v>
      </c>
      <c r="AU552" s="232" t="s">
        <v>83</v>
      </c>
      <c r="AY552" s="19" t="s">
        <v>151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9" t="s">
        <v>81</v>
      </c>
      <c r="BK552" s="233">
        <f>ROUND(I552*H552,2)</f>
        <v>0</v>
      </c>
      <c r="BL552" s="19" t="s">
        <v>271</v>
      </c>
      <c r="BM552" s="232" t="s">
        <v>3286</v>
      </c>
    </row>
    <row r="553" s="2" customFormat="1">
      <c r="A553" s="41"/>
      <c r="B553" s="42"/>
      <c r="C553" s="43"/>
      <c r="D553" s="234" t="s">
        <v>161</v>
      </c>
      <c r="E553" s="43"/>
      <c r="F553" s="235" t="s">
        <v>606</v>
      </c>
      <c r="G553" s="43"/>
      <c r="H553" s="43"/>
      <c r="I553" s="139"/>
      <c r="J553" s="43"/>
      <c r="K553" s="43"/>
      <c r="L553" s="47"/>
      <c r="M553" s="236"/>
      <c r="N553" s="237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161</v>
      </c>
      <c r="AU553" s="19" t="s">
        <v>83</v>
      </c>
    </row>
    <row r="554" s="13" customFormat="1">
      <c r="A554" s="13"/>
      <c r="B554" s="238"/>
      <c r="C554" s="239"/>
      <c r="D554" s="234" t="s">
        <v>163</v>
      </c>
      <c r="E554" s="240" t="s">
        <v>21</v>
      </c>
      <c r="F554" s="241" t="s">
        <v>3227</v>
      </c>
      <c r="G554" s="239"/>
      <c r="H554" s="242">
        <v>2.617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8" t="s">
        <v>163</v>
      </c>
      <c r="AU554" s="248" t="s">
        <v>83</v>
      </c>
      <c r="AV554" s="13" t="s">
        <v>83</v>
      </c>
      <c r="AW554" s="13" t="s">
        <v>35</v>
      </c>
      <c r="AX554" s="13" t="s">
        <v>73</v>
      </c>
      <c r="AY554" s="248" t="s">
        <v>151</v>
      </c>
    </row>
    <row r="555" s="13" customFormat="1">
      <c r="A555" s="13"/>
      <c r="B555" s="238"/>
      <c r="C555" s="239"/>
      <c r="D555" s="234" t="s">
        <v>163</v>
      </c>
      <c r="E555" s="240" t="s">
        <v>21</v>
      </c>
      <c r="F555" s="241" t="s">
        <v>3228</v>
      </c>
      <c r="G555" s="239"/>
      <c r="H555" s="242">
        <v>2.5059999999999998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8" t="s">
        <v>163</v>
      </c>
      <c r="AU555" s="248" t="s">
        <v>83</v>
      </c>
      <c r="AV555" s="13" t="s">
        <v>83</v>
      </c>
      <c r="AW555" s="13" t="s">
        <v>35</v>
      </c>
      <c r="AX555" s="13" t="s">
        <v>73</v>
      </c>
      <c r="AY555" s="248" t="s">
        <v>151</v>
      </c>
    </row>
    <row r="556" s="13" customFormat="1">
      <c r="A556" s="13"/>
      <c r="B556" s="238"/>
      <c r="C556" s="239"/>
      <c r="D556" s="234" t="s">
        <v>163</v>
      </c>
      <c r="E556" s="240" t="s">
        <v>21</v>
      </c>
      <c r="F556" s="241" t="s">
        <v>3229</v>
      </c>
      <c r="G556" s="239"/>
      <c r="H556" s="242">
        <v>2.5310000000000001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163</v>
      </c>
      <c r="AU556" s="248" t="s">
        <v>83</v>
      </c>
      <c r="AV556" s="13" t="s">
        <v>83</v>
      </c>
      <c r="AW556" s="13" t="s">
        <v>35</v>
      </c>
      <c r="AX556" s="13" t="s">
        <v>73</v>
      </c>
      <c r="AY556" s="248" t="s">
        <v>151</v>
      </c>
    </row>
    <row r="557" s="13" customFormat="1">
      <c r="A557" s="13"/>
      <c r="B557" s="238"/>
      <c r="C557" s="239"/>
      <c r="D557" s="234" t="s">
        <v>163</v>
      </c>
      <c r="E557" s="240" t="s">
        <v>21</v>
      </c>
      <c r="F557" s="241" t="s">
        <v>3230</v>
      </c>
      <c r="G557" s="239"/>
      <c r="H557" s="242">
        <v>2.5059999999999998</v>
      </c>
      <c r="I557" s="243"/>
      <c r="J557" s="239"/>
      <c r="K557" s="239"/>
      <c r="L557" s="244"/>
      <c r="M557" s="245"/>
      <c r="N557" s="246"/>
      <c r="O557" s="246"/>
      <c r="P557" s="246"/>
      <c r="Q557" s="246"/>
      <c r="R557" s="246"/>
      <c r="S557" s="246"/>
      <c r="T557" s="24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8" t="s">
        <v>163</v>
      </c>
      <c r="AU557" s="248" t="s">
        <v>83</v>
      </c>
      <c r="AV557" s="13" t="s">
        <v>83</v>
      </c>
      <c r="AW557" s="13" t="s">
        <v>35</v>
      </c>
      <c r="AX557" s="13" t="s">
        <v>73</v>
      </c>
      <c r="AY557" s="248" t="s">
        <v>151</v>
      </c>
    </row>
    <row r="558" s="13" customFormat="1">
      <c r="A558" s="13"/>
      <c r="B558" s="238"/>
      <c r="C558" s="239"/>
      <c r="D558" s="234" t="s">
        <v>163</v>
      </c>
      <c r="E558" s="240" t="s">
        <v>21</v>
      </c>
      <c r="F558" s="241" t="s">
        <v>3231</v>
      </c>
      <c r="G558" s="239"/>
      <c r="H558" s="242">
        <v>2.923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8" t="s">
        <v>163</v>
      </c>
      <c r="AU558" s="248" t="s">
        <v>83</v>
      </c>
      <c r="AV558" s="13" t="s">
        <v>83</v>
      </c>
      <c r="AW558" s="13" t="s">
        <v>35</v>
      </c>
      <c r="AX558" s="13" t="s">
        <v>73</v>
      </c>
      <c r="AY558" s="248" t="s">
        <v>151</v>
      </c>
    </row>
    <row r="559" s="13" customFormat="1">
      <c r="A559" s="13"/>
      <c r="B559" s="238"/>
      <c r="C559" s="239"/>
      <c r="D559" s="234" t="s">
        <v>163</v>
      </c>
      <c r="E559" s="240" t="s">
        <v>21</v>
      </c>
      <c r="F559" s="241" t="s">
        <v>3232</v>
      </c>
      <c r="G559" s="239"/>
      <c r="H559" s="242">
        <v>1.847</v>
      </c>
      <c r="I559" s="243"/>
      <c r="J559" s="239"/>
      <c r="K559" s="239"/>
      <c r="L559" s="244"/>
      <c r="M559" s="245"/>
      <c r="N559" s="246"/>
      <c r="O559" s="246"/>
      <c r="P559" s="246"/>
      <c r="Q559" s="246"/>
      <c r="R559" s="246"/>
      <c r="S559" s="246"/>
      <c r="T559" s="24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8" t="s">
        <v>163</v>
      </c>
      <c r="AU559" s="248" t="s">
        <v>83</v>
      </c>
      <c r="AV559" s="13" t="s">
        <v>83</v>
      </c>
      <c r="AW559" s="13" t="s">
        <v>35</v>
      </c>
      <c r="AX559" s="13" t="s">
        <v>73</v>
      </c>
      <c r="AY559" s="248" t="s">
        <v>151</v>
      </c>
    </row>
    <row r="560" s="13" customFormat="1">
      <c r="A560" s="13"/>
      <c r="B560" s="238"/>
      <c r="C560" s="239"/>
      <c r="D560" s="234" t="s">
        <v>163</v>
      </c>
      <c r="E560" s="240" t="s">
        <v>21</v>
      </c>
      <c r="F560" s="241" t="s">
        <v>3233</v>
      </c>
      <c r="G560" s="239"/>
      <c r="H560" s="242">
        <v>2.6960000000000002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8" t="s">
        <v>163</v>
      </c>
      <c r="AU560" s="248" t="s">
        <v>83</v>
      </c>
      <c r="AV560" s="13" t="s">
        <v>83</v>
      </c>
      <c r="AW560" s="13" t="s">
        <v>35</v>
      </c>
      <c r="AX560" s="13" t="s">
        <v>73</v>
      </c>
      <c r="AY560" s="248" t="s">
        <v>151</v>
      </c>
    </row>
    <row r="561" s="13" customFormat="1">
      <c r="A561" s="13"/>
      <c r="B561" s="238"/>
      <c r="C561" s="239"/>
      <c r="D561" s="234" t="s">
        <v>163</v>
      </c>
      <c r="E561" s="240" t="s">
        <v>21</v>
      </c>
      <c r="F561" s="241" t="s">
        <v>3234</v>
      </c>
      <c r="G561" s="239"/>
      <c r="H561" s="242">
        <v>3.2330000000000001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8" t="s">
        <v>163</v>
      </c>
      <c r="AU561" s="248" t="s">
        <v>83</v>
      </c>
      <c r="AV561" s="13" t="s">
        <v>83</v>
      </c>
      <c r="AW561" s="13" t="s">
        <v>35</v>
      </c>
      <c r="AX561" s="13" t="s">
        <v>73</v>
      </c>
      <c r="AY561" s="248" t="s">
        <v>151</v>
      </c>
    </row>
    <row r="562" s="13" customFormat="1">
      <c r="A562" s="13"/>
      <c r="B562" s="238"/>
      <c r="C562" s="239"/>
      <c r="D562" s="234" t="s">
        <v>163</v>
      </c>
      <c r="E562" s="240" t="s">
        <v>21</v>
      </c>
      <c r="F562" s="241" t="s">
        <v>3235</v>
      </c>
      <c r="G562" s="239"/>
      <c r="H562" s="242">
        <v>2.8130000000000002</v>
      </c>
      <c r="I562" s="243"/>
      <c r="J562" s="239"/>
      <c r="K562" s="239"/>
      <c r="L562" s="244"/>
      <c r="M562" s="245"/>
      <c r="N562" s="246"/>
      <c r="O562" s="246"/>
      <c r="P562" s="246"/>
      <c r="Q562" s="246"/>
      <c r="R562" s="246"/>
      <c r="S562" s="246"/>
      <c r="T562" s="24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8" t="s">
        <v>163</v>
      </c>
      <c r="AU562" s="248" t="s">
        <v>83</v>
      </c>
      <c r="AV562" s="13" t="s">
        <v>83</v>
      </c>
      <c r="AW562" s="13" t="s">
        <v>35</v>
      </c>
      <c r="AX562" s="13" t="s">
        <v>73</v>
      </c>
      <c r="AY562" s="248" t="s">
        <v>151</v>
      </c>
    </row>
    <row r="563" s="13" customFormat="1">
      <c r="A563" s="13"/>
      <c r="B563" s="238"/>
      <c r="C563" s="239"/>
      <c r="D563" s="234" t="s">
        <v>163</v>
      </c>
      <c r="E563" s="240" t="s">
        <v>21</v>
      </c>
      <c r="F563" s="241" t="s">
        <v>3236</v>
      </c>
      <c r="G563" s="239"/>
      <c r="H563" s="242">
        <v>2.1600000000000001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8" t="s">
        <v>163</v>
      </c>
      <c r="AU563" s="248" t="s">
        <v>83</v>
      </c>
      <c r="AV563" s="13" t="s">
        <v>83</v>
      </c>
      <c r="AW563" s="13" t="s">
        <v>35</v>
      </c>
      <c r="AX563" s="13" t="s">
        <v>73</v>
      </c>
      <c r="AY563" s="248" t="s">
        <v>151</v>
      </c>
    </row>
    <row r="564" s="13" customFormat="1">
      <c r="A564" s="13"/>
      <c r="B564" s="238"/>
      <c r="C564" s="239"/>
      <c r="D564" s="234" t="s">
        <v>163</v>
      </c>
      <c r="E564" s="240" t="s">
        <v>21</v>
      </c>
      <c r="F564" s="241" t="s">
        <v>3237</v>
      </c>
      <c r="G564" s="239"/>
      <c r="H564" s="242">
        <v>1.26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8" t="s">
        <v>163</v>
      </c>
      <c r="AU564" s="248" t="s">
        <v>83</v>
      </c>
      <c r="AV564" s="13" t="s">
        <v>83</v>
      </c>
      <c r="AW564" s="13" t="s">
        <v>35</v>
      </c>
      <c r="AX564" s="13" t="s">
        <v>73</v>
      </c>
      <c r="AY564" s="248" t="s">
        <v>151</v>
      </c>
    </row>
    <row r="565" s="13" customFormat="1">
      <c r="A565" s="13"/>
      <c r="B565" s="238"/>
      <c r="C565" s="239"/>
      <c r="D565" s="234" t="s">
        <v>163</v>
      </c>
      <c r="E565" s="240" t="s">
        <v>21</v>
      </c>
      <c r="F565" s="241" t="s">
        <v>3238</v>
      </c>
      <c r="G565" s="239"/>
      <c r="H565" s="242">
        <v>1.373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163</v>
      </c>
      <c r="AU565" s="248" t="s">
        <v>83</v>
      </c>
      <c r="AV565" s="13" t="s">
        <v>83</v>
      </c>
      <c r="AW565" s="13" t="s">
        <v>35</v>
      </c>
      <c r="AX565" s="13" t="s">
        <v>73</v>
      </c>
      <c r="AY565" s="248" t="s">
        <v>151</v>
      </c>
    </row>
    <row r="566" s="13" customFormat="1">
      <c r="A566" s="13"/>
      <c r="B566" s="238"/>
      <c r="C566" s="239"/>
      <c r="D566" s="234" t="s">
        <v>163</v>
      </c>
      <c r="E566" s="240" t="s">
        <v>21</v>
      </c>
      <c r="F566" s="241" t="s">
        <v>3239</v>
      </c>
      <c r="G566" s="239"/>
      <c r="H566" s="242">
        <v>3.96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8" t="s">
        <v>163</v>
      </c>
      <c r="AU566" s="248" t="s">
        <v>83</v>
      </c>
      <c r="AV566" s="13" t="s">
        <v>83</v>
      </c>
      <c r="AW566" s="13" t="s">
        <v>35</v>
      </c>
      <c r="AX566" s="13" t="s">
        <v>73</v>
      </c>
      <c r="AY566" s="248" t="s">
        <v>151</v>
      </c>
    </row>
    <row r="567" s="13" customFormat="1">
      <c r="A567" s="13"/>
      <c r="B567" s="238"/>
      <c r="C567" s="239"/>
      <c r="D567" s="234" t="s">
        <v>163</v>
      </c>
      <c r="E567" s="240" t="s">
        <v>21</v>
      </c>
      <c r="F567" s="241" t="s">
        <v>3240</v>
      </c>
      <c r="G567" s="239"/>
      <c r="H567" s="242">
        <v>1.5009999999999999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8" t="s">
        <v>163</v>
      </c>
      <c r="AU567" s="248" t="s">
        <v>83</v>
      </c>
      <c r="AV567" s="13" t="s">
        <v>83</v>
      </c>
      <c r="AW567" s="13" t="s">
        <v>35</v>
      </c>
      <c r="AX567" s="13" t="s">
        <v>73</v>
      </c>
      <c r="AY567" s="248" t="s">
        <v>151</v>
      </c>
    </row>
    <row r="568" s="13" customFormat="1">
      <c r="A568" s="13"/>
      <c r="B568" s="238"/>
      <c r="C568" s="239"/>
      <c r="D568" s="234" t="s">
        <v>163</v>
      </c>
      <c r="E568" s="240" t="s">
        <v>21</v>
      </c>
      <c r="F568" s="241" t="s">
        <v>3241</v>
      </c>
      <c r="G568" s="239"/>
      <c r="H568" s="242">
        <v>1.861</v>
      </c>
      <c r="I568" s="243"/>
      <c r="J568" s="239"/>
      <c r="K568" s="239"/>
      <c r="L568" s="244"/>
      <c r="M568" s="245"/>
      <c r="N568" s="246"/>
      <c r="O568" s="246"/>
      <c r="P568" s="246"/>
      <c r="Q568" s="246"/>
      <c r="R568" s="246"/>
      <c r="S568" s="246"/>
      <c r="T568" s="24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8" t="s">
        <v>163</v>
      </c>
      <c r="AU568" s="248" t="s">
        <v>83</v>
      </c>
      <c r="AV568" s="13" t="s">
        <v>83</v>
      </c>
      <c r="AW568" s="13" t="s">
        <v>35</v>
      </c>
      <c r="AX568" s="13" t="s">
        <v>73</v>
      </c>
      <c r="AY568" s="248" t="s">
        <v>151</v>
      </c>
    </row>
    <row r="569" s="13" customFormat="1">
      <c r="A569" s="13"/>
      <c r="B569" s="238"/>
      <c r="C569" s="239"/>
      <c r="D569" s="234" t="s">
        <v>163</v>
      </c>
      <c r="E569" s="240" t="s">
        <v>21</v>
      </c>
      <c r="F569" s="241" t="s">
        <v>3242</v>
      </c>
      <c r="G569" s="239"/>
      <c r="H569" s="242">
        <v>1.512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8" t="s">
        <v>163</v>
      </c>
      <c r="AU569" s="248" t="s">
        <v>83</v>
      </c>
      <c r="AV569" s="13" t="s">
        <v>83</v>
      </c>
      <c r="AW569" s="13" t="s">
        <v>35</v>
      </c>
      <c r="AX569" s="13" t="s">
        <v>73</v>
      </c>
      <c r="AY569" s="248" t="s">
        <v>151</v>
      </c>
    </row>
    <row r="570" s="13" customFormat="1">
      <c r="A570" s="13"/>
      <c r="B570" s="238"/>
      <c r="C570" s="239"/>
      <c r="D570" s="234" t="s">
        <v>163</v>
      </c>
      <c r="E570" s="240" t="s">
        <v>21</v>
      </c>
      <c r="F570" s="241" t="s">
        <v>3243</v>
      </c>
      <c r="G570" s="239"/>
      <c r="H570" s="242">
        <v>3.1280000000000001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8" t="s">
        <v>163</v>
      </c>
      <c r="AU570" s="248" t="s">
        <v>83</v>
      </c>
      <c r="AV570" s="13" t="s">
        <v>83</v>
      </c>
      <c r="AW570" s="13" t="s">
        <v>35</v>
      </c>
      <c r="AX570" s="13" t="s">
        <v>73</v>
      </c>
      <c r="AY570" s="248" t="s">
        <v>151</v>
      </c>
    </row>
    <row r="571" s="13" customFormat="1">
      <c r="A571" s="13"/>
      <c r="B571" s="238"/>
      <c r="C571" s="239"/>
      <c r="D571" s="234" t="s">
        <v>163</v>
      </c>
      <c r="E571" s="240" t="s">
        <v>21</v>
      </c>
      <c r="F571" s="241" t="s">
        <v>3244</v>
      </c>
      <c r="G571" s="239"/>
      <c r="H571" s="242">
        <v>2.1960000000000002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8" t="s">
        <v>163</v>
      </c>
      <c r="AU571" s="248" t="s">
        <v>83</v>
      </c>
      <c r="AV571" s="13" t="s">
        <v>83</v>
      </c>
      <c r="AW571" s="13" t="s">
        <v>35</v>
      </c>
      <c r="AX571" s="13" t="s">
        <v>73</v>
      </c>
      <c r="AY571" s="248" t="s">
        <v>151</v>
      </c>
    </row>
    <row r="572" s="13" customFormat="1">
      <c r="A572" s="13"/>
      <c r="B572" s="238"/>
      <c r="C572" s="239"/>
      <c r="D572" s="234" t="s">
        <v>163</v>
      </c>
      <c r="E572" s="240" t="s">
        <v>21</v>
      </c>
      <c r="F572" s="241" t="s">
        <v>3245</v>
      </c>
      <c r="G572" s="239"/>
      <c r="H572" s="242">
        <v>4.4640000000000004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8" t="s">
        <v>163</v>
      </c>
      <c r="AU572" s="248" t="s">
        <v>83</v>
      </c>
      <c r="AV572" s="13" t="s">
        <v>83</v>
      </c>
      <c r="AW572" s="13" t="s">
        <v>35</v>
      </c>
      <c r="AX572" s="13" t="s">
        <v>73</v>
      </c>
      <c r="AY572" s="248" t="s">
        <v>151</v>
      </c>
    </row>
    <row r="573" s="13" customFormat="1">
      <c r="A573" s="13"/>
      <c r="B573" s="238"/>
      <c r="C573" s="239"/>
      <c r="D573" s="234" t="s">
        <v>163</v>
      </c>
      <c r="E573" s="240" t="s">
        <v>21</v>
      </c>
      <c r="F573" s="241" t="s">
        <v>3287</v>
      </c>
      <c r="G573" s="239"/>
      <c r="H573" s="242">
        <v>4.6079999999999997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8" t="s">
        <v>163</v>
      </c>
      <c r="AU573" s="248" t="s">
        <v>83</v>
      </c>
      <c r="AV573" s="13" t="s">
        <v>83</v>
      </c>
      <c r="AW573" s="13" t="s">
        <v>35</v>
      </c>
      <c r="AX573" s="13" t="s">
        <v>73</v>
      </c>
      <c r="AY573" s="248" t="s">
        <v>151</v>
      </c>
    </row>
    <row r="574" s="14" customFormat="1">
      <c r="A574" s="14"/>
      <c r="B574" s="249"/>
      <c r="C574" s="250"/>
      <c r="D574" s="234" t="s">
        <v>163</v>
      </c>
      <c r="E574" s="251" t="s">
        <v>21</v>
      </c>
      <c r="F574" s="252" t="s">
        <v>177</v>
      </c>
      <c r="G574" s="250"/>
      <c r="H574" s="253">
        <v>51.694999999999993</v>
      </c>
      <c r="I574" s="254"/>
      <c r="J574" s="250"/>
      <c r="K574" s="250"/>
      <c r="L574" s="255"/>
      <c r="M574" s="256"/>
      <c r="N574" s="257"/>
      <c r="O574" s="257"/>
      <c r="P574" s="257"/>
      <c r="Q574" s="257"/>
      <c r="R574" s="257"/>
      <c r="S574" s="257"/>
      <c r="T574" s="25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9" t="s">
        <v>163</v>
      </c>
      <c r="AU574" s="259" t="s">
        <v>83</v>
      </c>
      <c r="AV574" s="14" t="s">
        <v>159</v>
      </c>
      <c r="AW574" s="14" t="s">
        <v>35</v>
      </c>
      <c r="AX574" s="14" t="s">
        <v>81</v>
      </c>
      <c r="AY574" s="259" t="s">
        <v>151</v>
      </c>
    </row>
    <row r="575" s="2" customFormat="1" ht="21.75" customHeight="1">
      <c r="A575" s="41"/>
      <c r="B575" s="42"/>
      <c r="C575" s="221" t="s">
        <v>1670</v>
      </c>
      <c r="D575" s="221" t="s">
        <v>154</v>
      </c>
      <c r="E575" s="222" t="s">
        <v>1720</v>
      </c>
      <c r="F575" s="223" t="s">
        <v>1721</v>
      </c>
      <c r="G575" s="224" t="s">
        <v>297</v>
      </c>
      <c r="H575" s="225">
        <v>0.85999999999999999</v>
      </c>
      <c r="I575" s="226"/>
      <c r="J575" s="227">
        <f>ROUND(I575*H575,2)</f>
        <v>0</v>
      </c>
      <c r="K575" s="223" t="s">
        <v>158</v>
      </c>
      <c r="L575" s="47"/>
      <c r="M575" s="228" t="s">
        <v>21</v>
      </c>
      <c r="N575" s="229" t="s">
        <v>44</v>
      </c>
      <c r="O575" s="87"/>
      <c r="P575" s="230">
        <f>O575*H575</f>
        <v>0</v>
      </c>
      <c r="Q575" s="230">
        <v>0</v>
      </c>
      <c r="R575" s="230">
        <f>Q575*H575</f>
        <v>0</v>
      </c>
      <c r="S575" s="230">
        <v>0.0060000000000000001</v>
      </c>
      <c r="T575" s="231">
        <f>S575*H575</f>
        <v>0.0051599999999999997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32" t="s">
        <v>271</v>
      </c>
      <c r="AT575" s="232" t="s">
        <v>154</v>
      </c>
      <c r="AU575" s="232" t="s">
        <v>83</v>
      </c>
      <c r="AY575" s="19" t="s">
        <v>151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19" t="s">
        <v>81</v>
      </c>
      <c r="BK575" s="233">
        <f>ROUND(I575*H575,2)</f>
        <v>0</v>
      </c>
      <c r="BL575" s="19" t="s">
        <v>271</v>
      </c>
      <c r="BM575" s="232" t="s">
        <v>3288</v>
      </c>
    </row>
    <row r="576" s="2" customFormat="1">
      <c r="A576" s="41"/>
      <c r="B576" s="42"/>
      <c r="C576" s="43"/>
      <c r="D576" s="234" t="s">
        <v>161</v>
      </c>
      <c r="E576" s="43"/>
      <c r="F576" s="235" t="s">
        <v>1723</v>
      </c>
      <c r="G576" s="43"/>
      <c r="H576" s="43"/>
      <c r="I576" s="139"/>
      <c r="J576" s="43"/>
      <c r="K576" s="43"/>
      <c r="L576" s="47"/>
      <c r="M576" s="236"/>
      <c r="N576" s="237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19" t="s">
        <v>161</v>
      </c>
      <c r="AU576" s="19" t="s">
        <v>83</v>
      </c>
    </row>
    <row r="577" s="13" customFormat="1">
      <c r="A577" s="13"/>
      <c r="B577" s="238"/>
      <c r="C577" s="239"/>
      <c r="D577" s="234" t="s">
        <v>163</v>
      </c>
      <c r="E577" s="240" t="s">
        <v>21</v>
      </c>
      <c r="F577" s="241" t="s">
        <v>2886</v>
      </c>
      <c r="G577" s="239"/>
      <c r="H577" s="242">
        <v>0.85999999999999999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163</v>
      </c>
      <c r="AU577" s="248" t="s">
        <v>83</v>
      </c>
      <c r="AV577" s="13" t="s">
        <v>83</v>
      </c>
      <c r="AW577" s="13" t="s">
        <v>35</v>
      </c>
      <c r="AX577" s="13" t="s">
        <v>81</v>
      </c>
      <c r="AY577" s="248" t="s">
        <v>151</v>
      </c>
    </row>
    <row r="578" s="2" customFormat="1" ht="21.75" customHeight="1">
      <c r="A578" s="41"/>
      <c r="B578" s="42"/>
      <c r="C578" s="221" t="s">
        <v>1683</v>
      </c>
      <c r="D578" s="221" t="s">
        <v>154</v>
      </c>
      <c r="E578" s="222" t="s">
        <v>904</v>
      </c>
      <c r="F578" s="223" t="s">
        <v>905</v>
      </c>
      <c r="G578" s="224" t="s">
        <v>297</v>
      </c>
      <c r="H578" s="225">
        <v>4.9000000000000004</v>
      </c>
      <c r="I578" s="226"/>
      <c r="J578" s="227">
        <f>ROUND(I578*H578,2)</f>
        <v>0</v>
      </c>
      <c r="K578" s="223" t="s">
        <v>158</v>
      </c>
      <c r="L578" s="47"/>
      <c r="M578" s="228" t="s">
        <v>21</v>
      </c>
      <c r="N578" s="229" t="s">
        <v>44</v>
      </c>
      <c r="O578" s="87"/>
      <c r="P578" s="230">
        <f>O578*H578</f>
        <v>0</v>
      </c>
      <c r="Q578" s="230">
        <v>0</v>
      </c>
      <c r="R578" s="230">
        <f>Q578*H578</f>
        <v>0</v>
      </c>
      <c r="S578" s="230">
        <v>0</v>
      </c>
      <c r="T578" s="231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32" t="s">
        <v>271</v>
      </c>
      <c r="AT578" s="232" t="s">
        <v>154</v>
      </c>
      <c r="AU578" s="232" t="s">
        <v>83</v>
      </c>
      <c r="AY578" s="19" t="s">
        <v>151</v>
      </c>
      <c r="BE578" s="233">
        <f>IF(N578="základní",J578,0)</f>
        <v>0</v>
      </c>
      <c r="BF578" s="233">
        <f>IF(N578="snížená",J578,0)</f>
        <v>0</v>
      </c>
      <c r="BG578" s="233">
        <f>IF(N578="zákl. přenesená",J578,0)</f>
        <v>0</v>
      </c>
      <c r="BH578" s="233">
        <f>IF(N578="sníž. přenesená",J578,0)</f>
        <v>0</v>
      </c>
      <c r="BI578" s="233">
        <f>IF(N578="nulová",J578,0)</f>
        <v>0</v>
      </c>
      <c r="BJ578" s="19" t="s">
        <v>81</v>
      </c>
      <c r="BK578" s="233">
        <f>ROUND(I578*H578,2)</f>
        <v>0</v>
      </c>
      <c r="BL578" s="19" t="s">
        <v>271</v>
      </c>
      <c r="BM578" s="232" t="s">
        <v>3289</v>
      </c>
    </row>
    <row r="579" s="2" customFormat="1">
      <c r="A579" s="41"/>
      <c r="B579" s="42"/>
      <c r="C579" s="43"/>
      <c r="D579" s="234" t="s">
        <v>161</v>
      </c>
      <c r="E579" s="43"/>
      <c r="F579" s="235" t="s">
        <v>907</v>
      </c>
      <c r="G579" s="43"/>
      <c r="H579" s="43"/>
      <c r="I579" s="139"/>
      <c r="J579" s="43"/>
      <c r="K579" s="43"/>
      <c r="L579" s="47"/>
      <c r="M579" s="236"/>
      <c r="N579" s="237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19" t="s">
        <v>161</v>
      </c>
      <c r="AU579" s="19" t="s">
        <v>83</v>
      </c>
    </row>
    <row r="580" s="15" customFormat="1">
      <c r="A580" s="15"/>
      <c r="B580" s="260"/>
      <c r="C580" s="261"/>
      <c r="D580" s="234" t="s">
        <v>163</v>
      </c>
      <c r="E580" s="262" t="s">
        <v>21</v>
      </c>
      <c r="F580" s="263" t="s">
        <v>912</v>
      </c>
      <c r="G580" s="261"/>
      <c r="H580" s="262" t="s">
        <v>21</v>
      </c>
      <c r="I580" s="264"/>
      <c r="J580" s="261"/>
      <c r="K580" s="261"/>
      <c r="L580" s="265"/>
      <c r="M580" s="266"/>
      <c r="N580" s="267"/>
      <c r="O580" s="267"/>
      <c r="P580" s="267"/>
      <c r="Q580" s="267"/>
      <c r="R580" s="267"/>
      <c r="S580" s="267"/>
      <c r="T580" s="268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9" t="s">
        <v>163</v>
      </c>
      <c r="AU580" s="269" t="s">
        <v>83</v>
      </c>
      <c r="AV580" s="15" t="s">
        <v>81</v>
      </c>
      <c r="AW580" s="15" t="s">
        <v>35</v>
      </c>
      <c r="AX580" s="15" t="s">
        <v>73</v>
      </c>
      <c r="AY580" s="269" t="s">
        <v>151</v>
      </c>
    </row>
    <row r="581" s="13" customFormat="1">
      <c r="A581" s="13"/>
      <c r="B581" s="238"/>
      <c r="C581" s="239"/>
      <c r="D581" s="234" t="s">
        <v>163</v>
      </c>
      <c r="E581" s="240" t="s">
        <v>21</v>
      </c>
      <c r="F581" s="241" t="s">
        <v>3290</v>
      </c>
      <c r="G581" s="239"/>
      <c r="H581" s="242">
        <v>1.5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8" t="s">
        <v>163</v>
      </c>
      <c r="AU581" s="248" t="s">
        <v>83</v>
      </c>
      <c r="AV581" s="13" t="s">
        <v>83</v>
      </c>
      <c r="AW581" s="13" t="s">
        <v>35</v>
      </c>
      <c r="AX581" s="13" t="s">
        <v>73</v>
      </c>
      <c r="AY581" s="248" t="s">
        <v>151</v>
      </c>
    </row>
    <row r="582" s="13" customFormat="1">
      <c r="A582" s="13"/>
      <c r="B582" s="238"/>
      <c r="C582" s="239"/>
      <c r="D582" s="234" t="s">
        <v>163</v>
      </c>
      <c r="E582" s="240" t="s">
        <v>21</v>
      </c>
      <c r="F582" s="241" t="s">
        <v>3291</v>
      </c>
      <c r="G582" s="239"/>
      <c r="H582" s="242">
        <v>3.3999999999999999</v>
      </c>
      <c r="I582" s="243"/>
      <c r="J582" s="239"/>
      <c r="K582" s="239"/>
      <c r="L582" s="244"/>
      <c r="M582" s="245"/>
      <c r="N582" s="246"/>
      <c r="O582" s="246"/>
      <c r="P582" s="246"/>
      <c r="Q582" s="246"/>
      <c r="R582" s="246"/>
      <c r="S582" s="246"/>
      <c r="T582" s="24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8" t="s">
        <v>163</v>
      </c>
      <c r="AU582" s="248" t="s">
        <v>83</v>
      </c>
      <c r="AV582" s="13" t="s">
        <v>83</v>
      </c>
      <c r="AW582" s="13" t="s">
        <v>35</v>
      </c>
      <c r="AX582" s="13" t="s">
        <v>73</v>
      </c>
      <c r="AY582" s="248" t="s">
        <v>151</v>
      </c>
    </row>
    <row r="583" s="14" customFormat="1">
      <c r="A583" s="14"/>
      <c r="B583" s="249"/>
      <c r="C583" s="250"/>
      <c r="D583" s="234" t="s">
        <v>163</v>
      </c>
      <c r="E583" s="251" t="s">
        <v>21</v>
      </c>
      <c r="F583" s="252" t="s">
        <v>177</v>
      </c>
      <c r="G583" s="250"/>
      <c r="H583" s="253">
        <v>4.9000000000000004</v>
      </c>
      <c r="I583" s="254"/>
      <c r="J583" s="250"/>
      <c r="K583" s="250"/>
      <c r="L583" s="255"/>
      <c r="M583" s="256"/>
      <c r="N583" s="257"/>
      <c r="O583" s="257"/>
      <c r="P583" s="257"/>
      <c r="Q583" s="257"/>
      <c r="R583" s="257"/>
      <c r="S583" s="257"/>
      <c r="T583" s="25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9" t="s">
        <v>163</v>
      </c>
      <c r="AU583" s="259" t="s">
        <v>83</v>
      </c>
      <c r="AV583" s="14" t="s">
        <v>159</v>
      </c>
      <c r="AW583" s="14" t="s">
        <v>35</v>
      </c>
      <c r="AX583" s="14" t="s">
        <v>81</v>
      </c>
      <c r="AY583" s="259" t="s">
        <v>151</v>
      </c>
    </row>
    <row r="584" s="2" customFormat="1" ht="21.75" customHeight="1">
      <c r="A584" s="41"/>
      <c r="B584" s="42"/>
      <c r="C584" s="281" t="s">
        <v>1687</v>
      </c>
      <c r="D584" s="281" t="s">
        <v>407</v>
      </c>
      <c r="E584" s="282" t="s">
        <v>909</v>
      </c>
      <c r="F584" s="283" t="s">
        <v>910</v>
      </c>
      <c r="G584" s="284" t="s">
        <v>173</v>
      </c>
      <c r="H584" s="285">
        <v>0.049000000000000002</v>
      </c>
      <c r="I584" s="286"/>
      <c r="J584" s="287">
        <f>ROUND(I584*H584,2)</f>
        <v>0</v>
      </c>
      <c r="K584" s="283" t="s">
        <v>158</v>
      </c>
      <c r="L584" s="288"/>
      <c r="M584" s="289" t="s">
        <v>21</v>
      </c>
      <c r="N584" s="290" t="s">
        <v>44</v>
      </c>
      <c r="O584" s="87"/>
      <c r="P584" s="230">
        <f>O584*H584</f>
        <v>0</v>
      </c>
      <c r="Q584" s="230">
        <v>0.55000000000000004</v>
      </c>
      <c r="R584" s="230">
        <f>Q584*H584</f>
        <v>0.026950000000000002</v>
      </c>
      <c r="S584" s="230">
        <v>0</v>
      </c>
      <c r="T584" s="231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32" t="s">
        <v>372</v>
      </c>
      <c r="AT584" s="232" t="s">
        <v>407</v>
      </c>
      <c r="AU584" s="232" t="s">
        <v>83</v>
      </c>
      <c r="AY584" s="19" t="s">
        <v>151</v>
      </c>
      <c r="BE584" s="233">
        <f>IF(N584="základní",J584,0)</f>
        <v>0</v>
      </c>
      <c r="BF584" s="233">
        <f>IF(N584="snížená",J584,0)</f>
        <v>0</v>
      </c>
      <c r="BG584" s="233">
        <f>IF(N584="zákl. přenesená",J584,0)</f>
        <v>0</v>
      </c>
      <c r="BH584" s="233">
        <f>IF(N584="sníž. přenesená",J584,0)</f>
        <v>0</v>
      </c>
      <c r="BI584" s="233">
        <f>IF(N584="nulová",J584,0)</f>
        <v>0</v>
      </c>
      <c r="BJ584" s="19" t="s">
        <v>81</v>
      </c>
      <c r="BK584" s="233">
        <f>ROUND(I584*H584,2)</f>
        <v>0</v>
      </c>
      <c r="BL584" s="19" t="s">
        <v>271</v>
      </c>
      <c r="BM584" s="232" t="s">
        <v>3292</v>
      </c>
    </row>
    <row r="585" s="2" customFormat="1">
      <c r="A585" s="41"/>
      <c r="B585" s="42"/>
      <c r="C585" s="43"/>
      <c r="D585" s="234" t="s">
        <v>161</v>
      </c>
      <c r="E585" s="43"/>
      <c r="F585" s="235" t="s">
        <v>910</v>
      </c>
      <c r="G585" s="43"/>
      <c r="H585" s="43"/>
      <c r="I585" s="139"/>
      <c r="J585" s="43"/>
      <c r="K585" s="43"/>
      <c r="L585" s="47"/>
      <c r="M585" s="236"/>
      <c r="N585" s="237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19" t="s">
        <v>161</v>
      </c>
      <c r="AU585" s="19" t="s">
        <v>83</v>
      </c>
    </row>
    <row r="586" s="13" customFormat="1">
      <c r="A586" s="13"/>
      <c r="B586" s="238"/>
      <c r="C586" s="239"/>
      <c r="D586" s="234" t="s">
        <v>163</v>
      </c>
      <c r="E586" s="240" t="s">
        <v>21</v>
      </c>
      <c r="F586" s="241" t="s">
        <v>3293</v>
      </c>
      <c r="G586" s="239"/>
      <c r="H586" s="242">
        <v>0.012</v>
      </c>
      <c r="I586" s="243"/>
      <c r="J586" s="239"/>
      <c r="K586" s="239"/>
      <c r="L586" s="244"/>
      <c r="M586" s="245"/>
      <c r="N586" s="246"/>
      <c r="O586" s="246"/>
      <c r="P586" s="246"/>
      <c r="Q586" s="246"/>
      <c r="R586" s="246"/>
      <c r="S586" s="246"/>
      <c r="T586" s="247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8" t="s">
        <v>163</v>
      </c>
      <c r="AU586" s="248" t="s">
        <v>83</v>
      </c>
      <c r="AV586" s="13" t="s">
        <v>83</v>
      </c>
      <c r="AW586" s="13" t="s">
        <v>35</v>
      </c>
      <c r="AX586" s="13" t="s">
        <v>73</v>
      </c>
      <c r="AY586" s="248" t="s">
        <v>151</v>
      </c>
    </row>
    <row r="587" s="13" customFormat="1">
      <c r="A587" s="13"/>
      <c r="B587" s="238"/>
      <c r="C587" s="239"/>
      <c r="D587" s="234" t="s">
        <v>163</v>
      </c>
      <c r="E587" s="240" t="s">
        <v>21</v>
      </c>
      <c r="F587" s="241" t="s">
        <v>3294</v>
      </c>
      <c r="G587" s="239"/>
      <c r="H587" s="242">
        <v>0.033000000000000002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8" t="s">
        <v>163</v>
      </c>
      <c r="AU587" s="248" t="s">
        <v>83</v>
      </c>
      <c r="AV587" s="13" t="s">
        <v>83</v>
      </c>
      <c r="AW587" s="13" t="s">
        <v>35</v>
      </c>
      <c r="AX587" s="13" t="s">
        <v>73</v>
      </c>
      <c r="AY587" s="248" t="s">
        <v>151</v>
      </c>
    </row>
    <row r="588" s="14" customFormat="1">
      <c r="A588" s="14"/>
      <c r="B588" s="249"/>
      <c r="C588" s="250"/>
      <c r="D588" s="234" t="s">
        <v>163</v>
      </c>
      <c r="E588" s="251" t="s">
        <v>21</v>
      </c>
      <c r="F588" s="252" t="s">
        <v>177</v>
      </c>
      <c r="G588" s="250"/>
      <c r="H588" s="253">
        <v>0.044999999999999998</v>
      </c>
      <c r="I588" s="254"/>
      <c r="J588" s="250"/>
      <c r="K588" s="250"/>
      <c r="L588" s="255"/>
      <c r="M588" s="256"/>
      <c r="N588" s="257"/>
      <c r="O588" s="257"/>
      <c r="P588" s="257"/>
      <c r="Q588" s="257"/>
      <c r="R588" s="257"/>
      <c r="S588" s="257"/>
      <c r="T588" s="25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9" t="s">
        <v>163</v>
      </c>
      <c r="AU588" s="259" t="s">
        <v>83</v>
      </c>
      <c r="AV588" s="14" t="s">
        <v>159</v>
      </c>
      <c r="AW588" s="14" t="s">
        <v>35</v>
      </c>
      <c r="AX588" s="14" t="s">
        <v>81</v>
      </c>
      <c r="AY588" s="259" t="s">
        <v>151</v>
      </c>
    </row>
    <row r="589" s="13" customFormat="1">
      <c r="A589" s="13"/>
      <c r="B589" s="238"/>
      <c r="C589" s="239"/>
      <c r="D589" s="234" t="s">
        <v>163</v>
      </c>
      <c r="E589" s="239"/>
      <c r="F589" s="241" t="s">
        <v>3295</v>
      </c>
      <c r="G589" s="239"/>
      <c r="H589" s="242">
        <v>0.049000000000000002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8" t="s">
        <v>163</v>
      </c>
      <c r="AU589" s="248" t="s">
        <v>83</v>
      </c>
      <c r="AV589" s="13" t="s">
        <v>83</v>
      </c>
      <c r="AW589" s="13" t="s">
        <v>4</v>
      </c>
      <c r="AX589" s="13" t="s">
        <v>81</v>
      </c>
      <c r="AY589" s="248" t="s">
        <v>151</v>
      </c>
    </row>
    <row r="590" s="2" customFormat="1" ht="16.5" customHeight="1">
      <c r="A590" s="41"/>
      <c r="B590" s="42"/>
      <c r="C590" s="281" t="s">
        <v>1691</v>
      </c>
      <c r="D590" s="281" t="s">
        <v>407</v>
      </c>
      <c r="E590" s="282" t="s">
        <v>629</v>
      </c>
      <c r="F590" s="283" t="s">
        <v>630</v>
      </c>
      <c r="G590" s="284" t="s">
        <v>157</v>
      </c>
      <c r="H590" s="285">
        <v>4</v>
      </c>
      <c r="I590" s="286"/>
      <c r="J590" s="287">
        <f>ROUND(I590*H590,2)</f>
        <v>0</v>
      </c>
      <c r="K590" s="283" t="s">
        <v>21</v>
      </c>
      <c r="L590" s="288"/>
      <c r="M590" s="289" t="s">
        <v>21</v>
      </c>
      <c r="N590" s="290" t="s">
        <v>44</v>
      </c>
      <c r="O590" s="87"/>
      <c r="P590" s="230">
        <f>O590*H590</f>
        <v>0</v>
      </c>
      <c r="Q590" s="230">
        <v>0.00024000000000000001</v>
      </c>
      <c r="R590" s="230">
        <f>Q590*H590</f>
        <v>0.00096000000000000002</v>
      </c>
      <c r="S590" s="230">
        <v>0</v>
      </c>
      <c r="T590" s="231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32" t="s">
        <v>372</v>
      </c>
      <c r="AT590" s="232" t="s">
        <v>407</v>
      </c>
      <c r="AU590" s="232" t="s">
        <v>83</v>
      </c>
      <c r="AY590" s="19" t="s">
        <v>151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19" t="s">
        <v>81</v>
      </c>
      <c r="BK590" s="233">
        <f>ROUND(I590*H590,2)</f>
        <v>0</v>
      </c>
      <c r="BL590" s="19" t="s">
        <v>271</v>
      </c>
      <c r="BM590" s="232" t="s">
        <v>3296</v>
      </c>
    </row>
    <row r="591" s="2" customFormat="1">
      <c r="A591" s="41"/>
      <c r="B591" s="42"/>
      <c r="C591" s="43"/>
      <c r="D591" s="234" t="s">
        <v>161</v>
      </c>
      <c r="E591" s="43"/>
      <c r="F591" s="235" t="s">
        <v>630</v>
      </c>
      <c r="G591" s="43"/>
      <c r="H591" s="43"/>
      <c r="I591" s="139"/>
      <c r="J591" s="43"/>
      <c r="K591" s="43"/>
      <c r="L591" s="47"/>
      <c r="M591" s="236"/>
      <c r="N591" s="237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19" t="s">
        <v>161</v>
      </c>
      <c r="AU591" s="19" t="s">
        <v>83</v>
      </c>
    </row>
    <row r="592" s="13" customFormat="1">
      <c r="A592" s="13"/>
      <c r="B592" s="238"/>
      <c r="C592" s="239"/>
      <c r="D592" s="234" t="s">
        <v>163</v>
      </c>
      <c r="E592" s="240" t="s">
        <v>21</v>
      </c>
      <c r="F592" s="241" t="s">
        <v>3297</v>
      </c>
      <c r="G592" s="239"/>
      <c r="H592" s="242">
        <v>2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8" t="s">
        <v>163</v>
      </c>
      <c r="AU592" s="248" t="s">
        <v>83</v>
      </c>
      <c r="AV592" s="13" t="s">
        <v>83</v>
      </c>
      <c r="AW592" s="13" t="s">
        <v>35</v>
      </c>
      <c r="AX592" s="13" t="s">
        <v>73</v>
      </c>
      <c r="AY592" s="248" t="s">
        <v>151</v>
      </c>
    </row>
    <row r="593" s="13" customFormat="1">
      <c r="A593" s="13"/>
      <c r="B593" s="238"/>
      <c r="C593" s="239"/>
      <c r="D593" s="234" t="s">
        <v>163</v>
      </c>
      <c r="E593" s="240" t="s">
        <v>21</v>
      </c>
      <c r="F593" s="241" t="s">
        <v>3298</v>
      </c>
      <c r="G593" s="239"/>
      <c r="H593" s="242">
        <v>2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163</v>
      </c>
      <c r="AU593" s="248" t="s">
        <v>83</v>
      </c>
      <c r="AV593" s="13" t="s">
        <v>83</v>
      </c>
      <c r="AW593" s="13" t="s">
        <v>35</v>
      </c>
      <c r="AX593" s="13" t="s">
        <v>73</v>
      </c>
      <c r="AY593" s="248" t="s">
        <v>151</v>
      </c>
    </row>
    <row r="594" s="14" customFormat="1">
      <c r="A594" s="14"/>
      <c r="B594" s="249"/>
      <c r="C594" s="250"/>
      <c r="D594" s="234" t="s">
        <v>163</v>
      </c>
      <c r="E594" s="251" t="s">
        <v>21</v>
      </c>
      <c r="F594" s="252" t="s">
        <v>177</v>
      </c>
      <c r="G594" s="250"/>
      <c r="H594" s="253">
        <v>4</v>
      </c>
      <c r="I594" s="254"/>
      <c r="J594" s="250"/>
      <c r="K594" s="250"/>
      <c r="L594" s="255"/>
      <c r="M594" s="256"/>
      <c r="N594" s="257"/>
      <c r="O594" s="257"/>
      <c r="P594" s="257"/>
      <c r="Q594" s="257"/>
      <c r="R594" s="257"/>
      <c r="S594" s="257"/>
      <c r="T594" s="25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9" t="s">
        <v>163</v>
      </c>
      <c r="AU594" s="259" t="s">
        <v>83</v>
      </c>
      <c r="AV594" s="14" t="s">
        <v>159</v>
      </c>
      <c r="AW594" s="14" t="s">
        <v>35</v>
      </c>
      <c r="AX594" s="14" t="s">
        <v>81</v>
      </c>
      <c r="AY594" s="259" t="s">
        <v>151</v>
      </c>
    </row>
    <row r="595" s="2" customFormat="1" ht="21.75" customHeight="1">
      <c r="A595" s="41"/>
      <c r="B595" s="42"/>
      <c r="C595" s="221" t="s">
        <v>1694</v>
      </c>
      <c r="D595" s="221" t="s">
        <v>154</v>
      </c>
      <c r="E595" s="222" t="s">
        <v>608</v>
      </c>
      <c r="F595" s="223" t="s">
        <v>609</v>
      </c>
      <c r="G595" s="224" t="s">
        <v>297</v>
      </c>
      <c r="H595" s="225">
        <v>10.029999999999999</v>
      </c>
      <c r="I595" s="226"/>
      <c r="J595" s="227">
        <f>ROUND(I595*H595,2)</f>
        <v>0</v>
      </c>
      <c r="K595" s="223" t="s">
        <v>158</v>
      </c>
      <c r="L595" s="47"/>
      <c r="M595" s="228" t="s">
        <v>21</v>
      </c>
      <c r="N595" s="229" t="s">
        <v>44</v>
      </c>
      <c r="O595" s="87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32" t="s">
        <v>271</v>
      </c>
      <c r="AT595" s="232" t="s">
        <v>154</v>
      </c>
      <c r="AU595" s="232" t="s">
        <v>83</v>
      </c>
      <c r="AY595" s="19" t="s">
        <v>151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19" t="s">
        <v>81</v>
      </c>
      <c r="BK595" s="233">
        <f>ROUND(I595*H595,2)</f>
        <v>0</v>
      </c>
      <c r="BL595" s="19" t="s">
        <v>271</v>
      </c>
      <c r="BM595" s="232" t="s">
        <v>3299</v>
      </c>
    </row>
    <row r="596" s="2" customFormat="1">
      <c r="A596" s="41"/>
      <c r="B596" s="42"/>
      <c r="C596" s="43"/>
      <c r="D596" s="234" t="s">
        <v>161</v>
      </c>
      <c r="E596" s="43"/>
      <c r="F596" s="235" t="s">
        <v>611</v>
      </c>
      <c r="G596" s="43"/>
      <c r="H596" s="43"/>
      <c r="I596" s="139"/>
      <c r="J596" s="43"/>
      <c r="K596" s="43"/>
      <c r="L596" s="47"/>
      <c r="M596" s="236"/>
      <c r="N596" s="237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19" t="s">
        <v>161</v>
      </c>
      <c r="AU596" s="19" t="s">
        <v>83</v>
      </c>
    </row>
    <row r="597" s="15" customFormat="1">
      <c r="A597" s="15"/>
      <c r="B597" s="260"/>
      <c r="C597" s="261"/>
      <c r="D597" s="234" t="s">
        <v>163</v>
      </c>
      <c r="E597" s="262" t="s">
        <v>21</v>
      </c>
      <c r="F597" s="263" t="s">
        <v>897</v>
      </c>
      <c r="G597" s="261"/>
      <c r="H597" s="262" t="s">
        <v>21</v>
      </c>
      <c r="I597" s="264"/>
      <c r="J597" s="261"/>
      <c r="K597" s="261"/>
      <c r="L597" s="265"/>
      <c r="M597" s="266"/>
      <c r="N597" s="267"/>
      <c r="O597" s="267"/>
      <c r="P597" s="267"/>
      <c r="Q597" s="267"/>
      <c r="R597" s="267"/>
      <c r="S597" s="267"/>
      <c r="T597" s="268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9" t="s">
        <v>163</v>
      </c>
      <c r="AU597" s="269" t="s">
        <v>83</v>
      </c>
      <c r="AV597" s="15" t="s">
        <v>81</v>
      </c>
      <c r="AW597" s="15" t="s">
        <v>35</v>
      </c>
      <c r="AX597" s="15" t="s">
        <v>73</v>
      </c>
      <c r="AY597" s="269" t="s">
        <v>151</v>
      </c>
    </row>
    <row r="598" s="13" customFormat="1">
      <c r="A598" s="13"/>
      <c r="B598" s="238"/>
      <c r="C598" s="239"/>
      <c r="D598" s="234" t="s">
        <v>163</v>
      </c>
      <c r="E598" s="240" t="s">
        <v>21</v>
      </c>
      <c r="F598" s="241" t="s">
        <v>3300</v>
      </c>
      <c r="G598" s="239"/>
      <c r="H598" s="242">
        <v>0.75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8" t="s">
        <v>163</v>
      </c>
      <c r="AU598" s="248" t="s">
        <v>83</v>
      </c>
      <c r="AV598" s="13" t="s">
        <v>83</v>
      </c>
      <c r="AW598" s="13" t="s">
        <v>35</v>
      </c>
      <c r="AX598" s="13" t="s">
        <v>73</v>
      </c>
      <c r="AY598" s="248" t="s">
        <v>151</v>
      </c>
    </row>
    <row r="599" s="13" customFormat="1">
      <c r="A599" s="13"/>
      <c r="B599" s="238"/>
      <c r="C599" s="239"/>
      <c r="D599" s="234" t="s">
        <v>163</v>
      </c>
      <c r="E599" s="240" t="s">
        <v>21</v>
      </c>
      <c r="F599" s="241" t="s">
        <v>3301</v>
      </c>
      <c r="G599" s="239"/>
      <c r="H599" s="242">
        <v>0.44</v>
      </c>
      <c r="I599" s="243"/>
      <c r="J599" s="239"/>
      <c r="K599" s="239"/>
      <c r="L599" s="244"/>
      <c r="M599" s="245"/>
      <c r="N599" s="246"/>
      <c r="O599" s="246"/>
      <c r="P599" s="246"/>
      <c r="Q599" s="246"/>
      <c r="R599" s="246"/>
      <c r="S599" s="246"/>
      <c r="T599" s="24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8" t="s">
        <v>163</v>
      </c>
      <c r="AU599" s="248" t="s">
        <v>83</v>
      </c>
      <c r="AV599" s="13" t="s">
        <v>83</v>
      </c>
      <c r="AW599" s="13" t="s">
        <v>35</v>
      </c>
      <c r="AX599" s="13" t="s">
        <v>73</v>
      </c>
      <c r="AY599" s="248" t="s">
        <v>151</v>
      </c>
    </row>
    <row r="600" s="13" customFormat="1">
      <c r="A600" s="13"/>
      <c r="B600" s="238"/>
      <c r="C600" s="239"/>
      <c r="D600" s="234" t="s">
        <v>163</v>
      </c>
      <c r="E600" s="240" t="s">
        <v>21</v>
      </c>
      <c r="F600" s="241" t="s">
        <v>3302</v>
      </c>
      <c r="G600" s="239"/>
      <c r="H600" s="242">
        <v>3.8399999999999999</v>
      </c>
      <c r="I600" s="243"/>
      <c r="J600" s="239"/>
      <c r="K600" s="239"/>
      <c r="L600" s="244"/>
      <c r="M600" s="245"/>
      <c r="N600" s="246"/>
      <c r="O600" s="246"/>
      <c r="P600" s="246"/>
      <c r="Q600" s="246"/>
      <c r="R600" s="246"/>
      <c r="S600" s="246"/>
      <c r="T600" s="24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8" t="s">
        <v>163</v>
      </c>
      <c r="AU600" s="248" t="s">
        <v>83</v>
      </c>
      <c r="AV600" s="13" t="s">
        <v>83</v>
      </c>
      <c r="AW600" s="13" t="s">
        <v>35</v>
      </c>
      <c r="AX600" s="13" t="s">
        <v>73</v>
      </c>
      <c r="AY600" s="248" t="s">
        <v>151</v>
      </c>
    </row>
    <row r="601" s="13" customFormat="1">
      <c r="A601" s="13"/>
      <c r="B601" s="238"/>
      <c r="C601" s="239"/>
      <c r="D601" s="234" t="s">
        <v>163</v>
      </c>
      <c r="E601" s="240" t="s">
        <v>21</v>
      </c>
      <c r="F601" s="241" t="s">
        <v>3303</v>
      </c>
      <c r="G601" s="239"/>
      <c r="H601" s="242">
        <v>0.76000000000000001</v>
      </c>
      <c r="I601" s="243"/>
      <c r="J601" s="239"/>
      <c r="K601" s="239"/>
      <c r="L601" s="244"/>
      <c r="M601" s="245"/>
      <c r="N601" s="246"/>
      <c r="O601" s="246"/>
      <c r="P601" s="246"/>
      <c r="Q601" s="246"/>
      <c r="R601" s="246"/>
      <c r="S601" s="246"/>
      <c r="T601" s="247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8" t="s">
        <v>163</v>
      </c>
      <c r="AU601" s="248" t="s">
        <v>83</v>
      </c>
      <c r="AV601" s="13" t="s">
        <v>83</v>
      </c>
      <c r="AW601" s="13" t="s">
        <v>35</v>
      </c>
      <c r="AX601" s="13" t="s">
        <v>73</v>
      </c>
      <c r="AY601" s="248" t="s">
        <v>151</v>
      </c>
    </row>
    <row r="602" s="13" customFormat="1">
      <c r="A602" s="13"/>
      <c r="B602" s="238"/>
      <c r="C602" s="239"/>
      <c r="D602" s="234" t="s">
        <v>163</v>
      </c>
      <c r="E602" s="240" t="s">
        <v>21</v>
      </c>
      <c r="F602" s="241" t="s">
        <v>3304</v>
      </c>
      <c r="G602" s="239"/>
      <c r="H602" s="242">
        <v>0.71999999999999997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8" t="s">
        <v>163</v>
      </c>
      <c r="AU602" s="248" t="s">
        <v>83</v>
      </c>
      <c r="AV602" s="13" t="s">
        <v>83</v>
      </c>
      <c r="AW602" s="13" t="s">
        <v>35</v>
      </c>
      <c r="AX602" s="13" t="s">
        <v>73</v>
      </c>
      <c r="AY602" s="248" t="s">
        <v>151</v>
      </c>
    </row>
    <row r="603" s="13" customFormat="1">
      <c r="A603" s="13"/>
      <c r="B603" s="238"/>
      <c r="C603" s="239"/>
      <c r="D603" s="234" t="s">
        <v>163</v>
      </c>
      <c r="E603" s="240" t="s">
        <v>21</v>
      </c>
      <c r="F603" s="241" t="s">
        <v>3305</v>
      </c>
      <c r="G603" s="239"/>
      <c r="H603" s="242">
        <v>0.71999999999999997</v>
      </c>
      <c r="I603" s="243"/>
      <c r="J603" s="239"/>
      <c r="K603" s="239"/>
      <c r="L603" s="244"/>
      <c r="M603" s="245"/>
      <c r="N603" s="246"/>
      <c r="O603" s="246"/>
      <c r="P603" s="246"/>
      <c r="Q603" s="246"/>
      <c r="R603" s="246"/>
      <c r="S603" s="246"/>
      <c r="T603" s="247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8" t="s">
        <v>163</v>
      </c>
      <c r="AU603" s="248" t="s">
        <v>83</v>
      </c>
      <c r="AV603" s="13" t="s">
        <v>83</v>
      </c>
      <c r="AW603" s="13" t="s">
        <v>35</v>
      </c>
      <c r="AX603" s="13" t="s">
        <v>73</v>
      </c>
      <c r="AY603" s="248" t="s">
        <v>151</v>
      </c>
    </row>
    <row r="604" s="13" customFormat="1">
      <c r="A604" s="13"/>
      <c r="B604" s="238"/>
      <c r="C604" s="239"/>
      <c r="D604" s="234" t="s">
        <v>163</v>
      </c>
      <c r="E604" s="240" t="s">
        <v>21</v>
      </c>
      <c r="F604" s="241" t="s">
        <v>3306</v>
      </c>
      <c r="G604" s="239"/>
      <c r="H604" s="242">
        <v>0.46000000000000002</v>
      </c>
      <c r="I604" s="243"/>
      <c r="J604" s="239"/>
      <c r="K604" s="239"/>
      <c r="L604" s="244"/>
      <c r="M604" s="245"/>
      <c r="N604" s="246"/>
      <c r="O604" s="246"/>
      <c r="P604" s="246"/>
      <c r="Q604" s="246"/>
      <c r="R604" s="246"/>
      <c r="S604" s="246"/>
      <c r="T604" s="247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8" t="s">
        <v>163</v>
      </c>
      <c r="AU604" s="248" t="s">
        <v>83</v>
      </c>
      <c r="AV604" s="13" t="s">
        <v>83</v>
      </c>
      <c r="AW604" s="13" t="s">
        <v>35</v>
      </c>
      <c r="AX604" s="13" t="s">
        <v>73</v>
      </c>
      <c r="AY604" s="248" t="s">
        <v>151</v>
      </c>
    </row>
    <row r="605" s="13" customFormat="1">
      <c r="A605" s="13"/>
      <c r="B605" s="238"/>
      <c r="C605" s="239"/>
      <c r="D605" s="234" t="s">
        <v>163</v>
      </c>
      <c r="E605" s="240" t="s">
        <v>21</v>
      </c>
      <c r="F605" s="241" t="s">
        <v>3307</v>
      </c>
      <c r="G605" s="239"/>
      <c r="H605" s="242">
        <v>0.81999999999999995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163</v>
      </c>
      <c r="AU605" s="248" t="s">
        <v>83</v>
      </c>
      <c r="AV605" s="13" t="s">
        <v>83</v>
      </c>
      <c r="AW605" s="13" t="s">
        <v>35</v>
      </c>
      <c r="AX605" s="13" t="s">
        <v>73</v>
      </c>
      <c r="AY605" s="248" t="s">
        <v>151</v>
      </c>
    </row>
    <row r="606" s="13" customFormat="1">
      <c r="A606" s="13"/>
      <c r="B606" s="238"/>
      <c r="C606" s="239"/>
      <c r="D606" s="234" t="s">
        <v>163</v>
      </c>
      <c r="E606" s="240" t="s">
        <v>21</v>
      </c>
      <c r="F606" s="241" t="s">
        <v>3308</v>
      </c>
      <c r="G606" s="239"/>
      <c r="H606" s="242">
        <v>1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8" t="s">
        <v>163</v>
      </c>
      <c r="AU606" s="248" t="s">
        <v>83</v>
      </c>
      <c r="AV606" s="13" t="s">
        <v>83</v>
      </c>
      <c r="AW606" s="13" t="s">
        <v>35</v>
      </c>
      <c r="AX606" s="13" t="s">
        <v>73</v>
      </c>
      <c r="AY606" s="248" t="s">
        <v>151</v>
      </c>
    </row>
    <row r="607" s="13" customFormat="1">
      <c r="A607" s="13"/>
      <c r="B607" s="238"/>
      <c r="C607" s="239"/>
      <c r="D607" s="234" t="s">
        <v>163</v>
      </c>
      <c r="E607" s="240" t="s">
        <v>21</v>
      </c>
      <c r="F607" s="241" t="s">
        <v>3309</v>
      </c>
      <c r="G607" s="239"/>
      <c r="H607" s="242">
        <v>0.52000000000000002</v>
      </c>
      <c r="I607" s="243"/>
      <c r="J607" s="239"/>
      <c r="K607" s="239"/>
      <c r="L607" s="244"/>
      <c r="M607" s="245"/>
      <c r="N607" s="246"/>
      <c r="O607" s="246"/>
      <c r="P607" s="246"/>
      <c r="Q607" s="246"/>
      <c r="R607" s="246"/>
      <c r="S607" s="246"/>
      <c r="T607" s="24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8" t="s">
        <v>163</v>
      </c>
      <c r="AU607" s="248" t="s">
        <v>83</v>
      </c>
      <c r="AV607" s="13" t="s">
        <v>83</v>
      </c>
      <c r="AW607" s="13" t="s">
        <v>35</v>
      </c>
      <c r="AX607" s="13" t="s">
        <v>73</v>
      </c>
      <c r="AY607" s="248" t="s">
        <v>151</v>
      </c>
    </row>
    <row r="608" s="14" customFormat="1">
      <c r="A608" s="14"/>
      <c r="B608" s="249"/>
      <c r="C608" s="250"/>
      <c r="D608" s="234" t="s">
        <v>163</v>
      </c>
      <c r="E608" s="251" t="s">
        <v>21</v>
      </c>
      <c r="F608" s="252" t="s">
        <v>177</v>
      </c>
      <c r="G608" s="250"/>
      <c r="H608" s="253">
        <v>10.029999999999999</v>
      </c>
      <c r="I608" s="254"/>
      <c r="J608" s="250"/>
      <c r="K608" s="250"/>
      <c r="L608" s="255"/>
      <c r="M608" s="256"/>
      <c r="N608" s="257"/>
      <c r="O608" s="257"/>
      <c r="P608" s="257"/>
      <c r="Q608" s="257"/>
      <c r="R608" s="257"/>
      <c r="S608" s="257"/>
      <c r="T608" s="25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9" t="s">
        <v>163</v>
      </c>
      <c r="AU608" s="259" t="s">
        <v>83</v>
      </c>
      <c r="AV608" s="14" t="s">
        <v>159</v>
      </c>
      <c r="AW608" s="14" t="s">
        <v>35</v>
      </c>
      <c r="AX608" s="14" t="s">
        <v>81</v>
      </c>
      <c r="AY608" s="259" t="s">
        <v>151</v>
      </c>
    </row>
    <row r="609" s="2" customFormat="1" ht="16.5" customHeight="1">
      <c r="A609" s="41"/>
      <c r="B609" s="42"/>
      <c r="C609" s="281" t="s">
        <v>1698</v>
      </c>
      <c r="D609" s="281" t="s">
        <v>407</v>
      </c>
      <c r="E609" s="282" t="s">
        <v>596</v>
      </c>
      <c r="F609" s="283" t="s">
        <v>597</v>
      </c>
      <c r="G609" s="284" t="s">
        <v>173</v>
      </c>
      <c r="H609" s="285">
        <v>0.085999999999999993</v>
      </c>
      <c r="I609" s="286"/>
      <c r="J609" s="287">
        <f>ROUND(I609*H609,2)</f>
        <v>0</v>
      </c>
      <c r="K609" s="283" t="s">
        <v>158</v>
      </c>
      <c r="L609" s="288"/>
      <c r="M609" s="289" t="s">
        <v>21</v>
      </c>
      <c r="N609" s="290" t="s">
        <v>44</v>
      </c>
      <c r="O609" s="87"/>
      <c r="P609" s="230">
        <f>O609*H609</f>
        <v>0</v>
      </c>
      <c r="Q609" s="230">
        <v>0.55000000000000004</v>
      </c>
      <c r="R609" s="230">
        <f>Q609*H609</f>
        <v>0.047300000000000002</v>
      </c>
      <c r="S609" s="230">
        <v>0</v>
      </c>
      <c r="T609" s="231">
        <f>S609*H609</f>
        <v>0</v>
      </c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R609" s="232" t="s">
        <v>372</v>
      </c>
      <c r="AT609" s="232" t="s">
        <v>407</v>
      </c>
      <c r="AU609" s="232" t="s">
        <v>83</v>
      </c>
      <c r="AY609" s="19" t="s">
        <v>151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19" t="s">
        <v>81</v>
      </c>
      <c r="BK609" s="233">
        <f>ROUND(I609*H609,2)</f>
        <v>0</v>
      </c>
      <c r="BL609" s="19" t="s">
        <v>271</v>
      </c>
      <c r="BM609" s="232" t="s">
        <v>3310</v>
      </c>
    </row>
    <row r="610" s="2" customFormat="1">
      <c r="A610" s="41"/>
      <c r="B610" s="42"/>
      <c r="C610" s="43"/>
      <c r="D610" s="234" t="s">
        <v>161</v>
      </c>
      <c r="E610" s="43"/>
      <c r="F610" s="235" t="s">
        <v>597</v>
      </c>
      <c r="G610" s="43"/>
      <c r="H610" s="43"/>
      <c r="I610" s="139"/>
      <c r="J610" s="43"/>
      <c r="K610" s="43"/>
      <c r="L610" s="47"/>
      <c r="M610" s="236"/>
      <c r="N610" s="237"/>
      <c r="O610" s="87"/>
      <c r="P610" s="87"/>
      <c r="Q610" s="87"/>
      <c r="R610" s="87"/>
      <c r="S610" s="87"/>
      <c r="T610" s="88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T610" s="19" t="s">
        <v>161</v>
      </c>
      <c r="AU610" s="19" t="s">
        <v>83</v>
      </c>
    </row>
    <row r="611" s="13" customFormat="1">
      <c r="A611" s="13"/>
      <c r="B611" s="238"/>
      <c r="C611" s="239"/>
      <c r="D611" s="234" t="s">
        <v>163</v>
      </c>
      <c r="E611" s="240" t="s">
        <v>21</v>
      </c>
      <c r="F611" s="241" t="s">
        <v>3311</v>
      </c>
      <c r="G611" s="239"/>
      <c r="H611" s="242">
        <v>0.080000000000000002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163</v>
      </c>
      <c r="AU611" s="248" t="s">
        <v>83</v>
      </c>
      <c r="AV611" s="13" t="s">
        <v>83</v>
      </c>
      <c r="AW611" s="13" t="s">
        <v>35</v>
      </c>
      <c r="AX611" s="13" t="s">
        <v>81</v>
      </c>
      <c r="AY611" s="248" t="s">
        <v>151</v>
      </c>
    </row>
    <row r="612" s="13" customFormat="1">
      <c r="A612" s="13"/>
      <c r="B612" s="238"/>
      <c r="C612" s="239"/>
      <c r="D612" s="234" t="s">
        <v>163</v>
      </c>
      <c r="E612" s="239"/>
      <c r="F612" s="241" t="s">
        <v>3312</v>
      </c>
      <c r="G612" s="239"/>
      <c r="H612" s="242">
        <v>0.085999999999999993</v>
      </c>
      <c r="I612" s="243"/>
      <c r="J612" s="239"/>
      <c r="K612" s="239"/>
      <c r="L612" s="244"/>
      <c r="M612" s="245"/>
      <c r="N612" s="246"/>
      <c r="O612" s="246"/>
      <c r="P612" s="246"/>
      <c r="Q612" s="246"/>
      <c r="R612" s="246"/>
      <c r="S612" s="246"/>
      <c r="T612" s="247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8" t="s">
        <v>163</v>
      </c>
      <c r="AU612" s="248" t="s">
        <v>83</v>
      </c>
      <c r="AV612" s="13" t="s">
        <v>83</v>
      </c>
      <c r="AW612" s="13" t="s">
        <v>4</v>
      </c>
      <c r="AX612" s="13" t="s">
        <v>81</v>
      </c>
      <c r="AY612" s="248" t="s">
        <v>151</v>
      </c>
    </row>
    <row r="613" s="2" customFormat="1" ht="21.75" customHeight="1">
      <c r="A613" s="41"/>
      <c r="B613" s="42"/>
      <c r="C613" s="221" t="s">
        <v>1701</v>
      </c>
      <c r="D613" s="221" t="s">
        <v>154</v>
      </c>
      <c r="E613" s="222" t="s">
        <v>619</v>
      </c>
      <c r="F613" s="223" t="s">
        <v>620</v>
      </c>
      <c r="G613" s="224" t="s">
        <v>297</v>
      </c>
      <c r="H613" s="225">
        <v>13.82</v>
      </c>
      <c r="I613" s="226"/>
      <c r="J613" s="227">
        <f>ROUND(I613*H613,2)</f>
        <v>0</v>
      </c>
      <c r="K613" s="223" t="s">
        <v>158</v>
      </c>
      <c r="L613" s="47"/>
      <c r="M613" s="228" t="s">
        <v>21</v>
      </c>
      <c r="N613" s="229" t="s">
        <v>44</v>
      </c>
      <c r="O613" s="87"/>
      <c r="P613" s="230">
        <f>O613*H613</f>
        <v>0</v>
      </c>
      <c r="Q613" s="230">
        <v>0</v>
      </c>
      <c r="R613" s="230">
        <f>Q613*H613</f>
        <v>0</v>
      </c>
      <c r="S613" s="230">
        <v>0</v>
      </c>
      <c r="T613" s="231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32" t="s">
        <v>271</v>
      </c>
      <c r="AT613" s="232" t="s">
        <v>154</v>
      </c>
      <c r="AU613" s="232" t="s">
        <v>83</v>
      </c>
      <c r="AY613" s="19" t="s">
        <v>151</v>
      </c>
      <c r="BE613" s="233">
        <f>IF(N613="základní",J613,0)</f>
        <v>0</v>
      </c>
      <c r="BF613" s="233">
        <f>IF(N613="snížená",J613,0)</f>
        <v>0</v>
      </c>
      <c r="BG613" s="233">
        <f>IF(N613="zákl. přenesená",J613,0)</f>
        <v>0</v>
      </c>
      <c r="BH613" s="233">
        <f>IF(N613="sníž. přenesená",J613,0)</f>
        <v>0</v>
      </c>
      <c r="BI613" s="233">
        <f>IF(N613="nulová",J613,0)</f>
        <v>0</v>
      </c>
      <c r="BJ613" s="19" t="s">
        <v>81</v>
      </c>
      <c r="BK613" s="233">
        <f>ROUND(I613*H613,2)</f>
        <v>0</v>
      </c>
      <c r="BL613" s="19" t="s">
        <v>271</v>
      </c>
      <c r="BM613" s="232" t="s">
        <v>3313</v>
      </c>
    </row>
    <row r="614" s="2" customFormat="1">
      <c r="A614" s="41"/>
      <c r="B614" s="42"/>
      <c r="C614" s="43"/>
      <c r="D614" s="234" t="s">
        <v>161</v>
      </c>
      <c r="E614" s="43"/>
      <c r="F614" s="235" t="s">
        <v>622</v>
      </c>
      <c r="G614" s="43"/>
      <c r="H614" s="43"/>
      <c r="I614" s="139"/>
      <c r="J614" s="43"/>
      <c r="K614" s="43"/>
      <c r="L614" s="47"/>
      <c r="M614" s="236"/>
      <c r="N614" s="237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19" t="s">
        <v>161</v>
      </c>
      <c r="AU614" s="19" t="s">
        <v>83</v>
      </c>
    </row>
    <row r="615" s="13" customFormat="1">
      <c r="A615" s="13"/>
      <c r="B615" s="238"/>
      <c r="C615" s="239"/>
      <c r="D615" s="234" t="s">
        <v>163</v>
      </c>
      <c r="E615" s="240" t="s">
        <v>21</v>
      </c>
      <c r="F615" s="241" t="s">
        <v>3314</v>
      </c>
      <c r="G615" s="239"/>
      <c r="H615" s="242">
        <v>13.82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8" t="s">
        <v>163</v>
      </c>
      <c r="AU615" s="248" t="s">
        <v>83</v>
      </c>
      <c r="AV615" s="13" t="s">
        <v>83</v>
      </c>
      <c r="AW615" s="13" t="s">
        <v>35</v>
      </c>
      <c r="AX615" s="13" t="s">
        <v>81</v>
      </c>
      <c r="AY615" s="248" t="s">
        <v>151</v>
      </c>
    </row>
    <row r="616" s="2" customFormat="1" ht="21.75" customHeight="1">
      <c r="A616" s="41"/>
      <c r="B616" s="42"/>
      <c r="C616" s="281" t="s">
        <v>1706</v>
      </c>
      <c r="D616" s="281" t="s">
        <v>407</v>
      </c>
      <c r="E616" s="282" t="s">
        <v>584</v>
      </c>
      <c r="F616" s="283" t="s">
        <v>585</v>
      </c>
      <c r="G616" s="284" t="s">
        <v>173</v>
      </c>
      <c r="H616" s="285">
        <v>0.076999999999999999</v>
      </c>
      <c r="I616" s="286"/>
      <c r="J616" s="287">
        <f>ROUND(I616*H616,2)</f>
        <v>0</v>
      </c>
      <c r="K616" s="283" t="s">
        <v>158</v>
      </c>
      <c r="L616" s="288"/>
      <c r="M616" s="289" t="s">
        <v>21</v>
      </c>
      <c r="N616" s="290" t="s">
        <v>44</v>
      </c>
      <c r="O616" s="87"/>
      <c r="P616" s="230">
        <f>O616*H616</f>
        <v>0</v>
      </c>
      <c r="Q616" s="230">
        <v>0.55000000000000004</v>
      </c>
      <c r="R616" s="230">
        <f>Q616*H616</f>
        <v>0.042350000000000006</v>
      </c>
      <c r="S616" s="230">
        <v>0</v>
      </c>
      <c r="T616" s="231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32" t="s">
        <v>372</v>
      </c>
      <c r="AT616" s="232" t="s">
        <v>407</v>
      </c>
      <c r="AU616" s="232" t="s">
        <v>83</v>
      </c>
      <c r="AY616" s="19" t="s">
        <v>151</v>
      </c>
      <c r="BE616" s="233">
        <f>IF(N616="základní",J616,0)</f>
        <v>0</v>
      </c>
      <c r="BF616" s="233">
        <f>IF(N616="snížená",J616,0)</f>
        <v>0</v>
      </c>
      <c r="BG616" s="233">
        <f>IF(N616="zákl. přenesená",J616,0)</f>
        <v>0</v>
      </c>
      <c r="BH616" s="233">
        <f>IF(N616="sníž. přenesená",J616,0)</f>
        <v>0</v>
      </c>
      <c r="BI616" s="233">
        <f>IF(N616="nulová",J616,0)</f>
        <v>0</v>
      </c>
      <c r="BJ616" s="19" t="s">
        <v>81</v>
      </c>
      <c r="BK616" s="233">
        <f>ROUND(I616*H616,2)</f>
        <v>0</v>
      </c>
      <c r="BL616" s="19" t="s">
        <v>271</v>
      </c>
      <c r="BM616" s="232" t="s">
        <v>3315</v>
      </c>
    </row>
    <row r="617" s="2" customFormat="1">
      <c r="A617" s="41"/>
      <c r="B617" s="42"/>
      <c r="C617" s="43"/>
      <c r="D617" s="234" t="s">
        <v>161</v>
      </c>
      <c r="E617" s="43"/>
      <c r="F617" s="235" t="s">
        <v>585</v>
      </c>
      <c r="G617" s="43"/>
      <c r="H617" s="43"/>
      <c r="I617" s="139"/>
      <c r="J617" s="43"/>
      <c r="K617" s="43"/>
      <c r="L617" s="47"/>
      <c r="M617" s="236"/>
      <c r="N617" s="237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19" t="s">
        <v>161</v>
      </c>
      <c r="AU617" s="19" t="s">
        <v>83</v>
      </c>
    </row>
    <row r="618" s="13" customFormat="1">
      <c r="A618" s="13"/>
      <c r="B618" s="238"/>
      <c r="C618" s="239"/>
      <c r="D618" s="234" t="s">
        <v>163</v>
      </c>
      <c r="E618" s="240" t="s">
        <v>21</v>
      </c>
      <c r="F618" s="241" t="s">
        <v>3316</v>
      </c>
      <c r="G618" s="239"/>
      <c r="H618" s="242">
        <v>0.070999999999999994</v>
      </c>
      <c r="I618" s="243"/>
      <c r="J618" s="239"/>
      <c r="K618" s="239"/>
      <c r="L618" s="244"/>
      <c r="M618" s="245"/>
      <c r="N618" s="246"/>
      <c r="O618" s="246"/>
      <c r="P618" s="246"/>
      <c r="Q618" s="246"/>
      <c r="R618" s="246"/>
      <c r="S618" s="246"/>
      <c r="T618" s="24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8" t="s">
        <v>163</v>
      </c>
      <c r="AU618" s="248" t="s">
        <v>83</v>
      </c>
      <c r="AV618" s="13" t="s">
        <v>83</v>
      </c>
      <c r="AW618" s="13" t="s">
        <v>35</v>
      </c>
      <c r="AX618" s="13" t="s">
        <v>81</v>
      </c>
      <c r="AY618" s="248" t="s">
        <v>151</v>
      </c>
    </row>
    <row r="619" s="13" customFormat="1">
      <c r="A619" s="13"/>
      <c r="B619" s="238"/>
      <c r="C619" s="239"/>
      <c r="D619" s="234" t="s">
        <v>163</v>
      </c>
      <c r="E619" s="239"/>
      <c r="F619" s="241" t="s">
        <v>3317</v>
      </c>
      <c r="G619" s="239"/>
      <c r="H619" s="242">
        <v>0.076999999999999999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8" t="s">
        <v>163</v>
      </c>
      <c r="AU619" s="248" t="s">
        <v>83</v>
      </c>
      <c r="AV619" s="13" t="s">
        <v>83</v>
      </c>
      <c r="AW619" s="13" t="s">
        <v>4</v>
      </c>
      <c r="AX619" s="13" t="s">
        <v>81</v>
      </c>
      <c r="AY619" s="248" t="s">
        <v>151</v>
      </c>
    </row>
    <row r="620" s="2" customFormat="1" ht="16.5" customHeight="1">
      <c r="A620" s="41"/>
      <c r="B620" s="42"/>
      <c r="C620" s="281" t="s">
        <v>1713</v>
      </c>
      <c r="D620" s="281" t="s">
        <v>407</v>
      </c>
      <c r="E620" s="282" t="s">
        <v>629</v>
      </c>
      <c r="F620" s="283" t="s">
        <v>630</v>
      </c>
      <c r="G620" s="284" t="s">
        <v>157</v>
      </c>
      <c r="H620" s="285">
        <v>40</v>
      </c>
      <c r="I620" s="286"/>
      <c r="J620" s="287">
        <f>ROUND(I620*H620,2)</f>
        <v>0</v>
      </c>
      <c r="K620" s="283" t="s">
        <v>21</v>
      </c>
      <c r="L620" s="288"/>
      <c r="M620" s="289" t="s">
        <v>21</v>
      </c>
      <c r="N620" s="290" t="s">
        <v>44</v>
      </c>
      <c r="O620" s="87"/>
      <c r="P620" s="230">
        <f>O620*H620</f>
        <v>0</v>
      </c>
      <c r="Q620" s="230">
        <v>0.00024000000000000001</v>
      </c>
      <c r="R620" s="230">
        <f>Q620*H620</f>
        <v>0.0096000000000000009</v>
      </c>
      <c r="S620" s="230">
        <v>0</v>
      </c>
      <c r="T620" s="231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32" t="s">
        <v>372</v>
      </c>
      <c r="AT620" s="232" t="s">
        <v>407</v>
      </c>
      <c r="AU620" s="232" t="s">
        <v>83</v>
      </c>
      <c r="AY620" s="19" t="s">
        <v>151</v>
      </c>
      <c r="BE620" s="233">
        <f>IF(N620="základní",J620,0)</f>
        <v>0</v>
      </c>
      <c r="BF620" s="233">
        <f>IF(N620="snížená",J620,0)</f>
        <v>0</v>
      </c>
      <c r="BG620" s="233">
        <f>IF(N620="zákl. přenesená",J620,0)</f>
        <v>0</v>
      </c>
      <c r="BH620" s="233">
        <f>IF(N620="sníž. přenesená",J620,0)</f>
        <v>0</v>
      </c>
      <c r="BI620" s="233">
        <f>IF(N620="nulová",J620,0)</f>
        <v>0</v>
      </c>
      <c r="BJ620" s="19" t="s">
        <v>81</v>
      </c>
      <c r="BK620" s="233">
        <f>ROUND(I620*H620,2)</f>
        <v>0</v>
      </c>
      <c r="BL620" s="19" t="s">
        <v>271</v>
      </c>
      <c r="BM620" s="232" t="s">
        <v>3318</v>
      </c>
    </row>
    <row r="621" s="2" customFormat="1">
      <c r="A621" s="41"/>
      <c r="B621" s="42"/>
      <c r="C621" s="43"/>
      <c r="D621" s="234" t="s">
        <v>161</v>
      </c>
      <c r="E621" s="43"/>
      <c r="F621" s="235" t="s">
        <v>630</v>
      </c>
      <c r="G621" s="43"/>
      <c r="H621" s="43"/>
      <c r="I621" s="139"/>
      <c r="J621" s="43"/>
      <c r="K621" s="43"/>
      <c r="L621" s="47"/>
      <c r="M621" s="236"/>
      <c r="N621" s="237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19" t="s">
        <v>161</v>
      </c>
      <c r="AU621" s="19" t="s">
        <v>83</v>
      </c>
    </row>
    <row r="622" s="2" customFormat="1" ht="21.75" customHeight="1">
      <c r="A622" s="41"/>
      <c r="B622" s="42"/>
      <c r="C622" s="221" t="s">
        <v>1715</v>
      </c>
      <c r="D622" s="221" t="s">
        <v>154</v>
      </c>
      <c r="E622" s="222" t="s">
        <v>633</v>
      </c>
      <c r="F622" s="223" t="s">
        <v>634</v>
      </c>
      <c r="G622" s="224" t="s">
        <v>173</v>
      </c>
      <c r="H622" s="225">
        <v>0.19600000000000001</v>
      </c>
      <c r="I622" s="226"/>
      <c r="J622" s="227">
        <f>ROUND(I622*H622,2)</f>
        <v>0</v>
      </c>
      <c r="K622" s="223" t="s">
        <v>158</v>
      </c>
      <c r="L622" s="47"/>
      <c r="M622" s="228" t="s">
        <v>21</v>
      </c>
      <c r="N622" s="229" t="s">
        <v>44</v>
      </c>
      <c r="O622" s="87"/>
      <c r="P622" s="230">
        <f>O622*H622</f>
        <v>0</v>
      </c>
      <c r="Q622" s="230">
        <v>0.024469999999999999</v>
      </c>
      <c r="R622" s="230">
        <f>Q622*H622</f>
        <v>0.0047961200000000001</v>
      </c>
      <c r="S622" s="230">
        <v>0</v>
      </c>
      <c r="T622" s="231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32" t="s">
        <v>271</v>
      </c>
      <c r="AT622" s="232" t="s">
        <v>154</v>
      </c>
      <c r="AU622" s="232" t="s">
        <v>83</v>
      </c>
      <c r="AY622" s="19" t="s">
        <v>151</v>
      </c>
      <c r="BE622" s="233">
        <f>IF(N622="základní",J622,0)</f>
        <v>0</v>
      </c>
      <c r="BF622" s="233">
        <f>IF(N622="snížená",J622,0)</f>
        <v>0</v>
      </c>
      <c r="BG622" s="233">
        <f>IF(N622="zákl. přenesená",J622,0)</f>
        <v>0</v>
      </c>
      <c r="BH622" s="233">
        <f>IF(N622="sníž. přenesená",J622,0)</f>
        <v>0</v>
      </c>
      <c r="BI622" s="233">
        <f>IF(N622="nulová",J622,0)</f>
        <v>0</v>
      </c>
      <c r="BJ622" s="19" t="s">
        <v>81</v>
      </c>
      <c r="BK622" s="233">
        <f>ROUND(I622*H622,2)</f>
        <v>0</v>
      </c>
      <c r="BL622" s="19" t="s">
        <v>271</v>
      </c>
      <c r="BM622" s="232" t="s">
        <v>3319</v>
      </c>
    </row>
    <row r="623" s="2" customFormat="1">
      <c r="A623" s="41"/>
      <c r="B623" s="42"/>
      <c r="C623" s="43"/>
      <c r="D623" s="234" t="s">
        <v>161</v>
      </c>
      <c r="E623" s="43"/>
      <c r="F623" s="235" t="s">
        <v>636</v>
      </c>
      <c r="G623" s="43"/>
      <c r="H623" s="43"/>
      <c r="I623" s="139"/>
      <c r="J623" s="43"/>
      <c r="K623" s="43"/>
      <c r="L623" s="47"/>
      <c r="M623" s="236"/>
      <c r="N623" s="237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19" t="s">
        <v>161</v>
      </c>
      <c r="AU623" s="19" t="s">
        <v>83</v>
      </c>
    </row>
    <row r="624" s="13" customFormat="1">
      <c r="A624" s="13"/>
      <c r="B624" s="238"/>
      <c r="C624" s="239"/>
      <c r="D624" s="234" t="s">
        <v>163</v>
      </c>
      <c r="E624" s="240" t="s">
        <v>21</v>
      </c>
      <c r="F624" s="241" t="s">
        <v>3320</v>
      </c>
      <c r="G624" s="239"/>
      <c r="H624" s="242">
        <v>0.080000000000000002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8" t="s">
        <v>163</v>
      </c>
      <c r="AU624" s="248" t="s">
        <v>83</v>
      </c>
      <c r="AV624" s="13" t="s">
        <v>83</v>
      </c>
      <c r="AW624" s="13" t="s">
        <v>35</v>
      </c>
      <c r="AX624" s="13" t="s">
        <v>73</v>
      </c>
      <c r="AY624" s="248" t="s">
        <v>151</v>
      </c>
    </row>
    <row r="625" s="13" customFormat="1">
      <c r="A625" s="13"/>
      <c r="B625" s="238"/>
      <c r="C625" s="239"/>
      <c r="D625" s="234" t="s">
        <v>163</v>
      </c>
      <c r="E625" s="240" t="s">
        <v>21</v>
      </c>
      <c r="F625" s="241" t="s">
        <v>3321</v>
      </c>
      <c r="G625" s="239"/>
      <c r="H625" s="242">
        <v>0.044999999999999998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8" t="s">
        <v>163</v>
      </c>
      <c r="AU625" s="248" t="s">
        <v>83</v>
      </c>
      <c r="AV625" s="13" t="s">
        <v>83</v>
      </c>
      <c r="AW625" s="13" t="s">
        <v>35</v>
      </c>
      <c r="AX625" s="13" t="s">
        <v>73</v>
      </c>
      <c r="AY625" s="248" t="s">
        <v>151</v>
      </c>
    </row>
    <row r="626" s="13" customFormat="1">
      <c r="A626" s="13"/>
      <c r="B626" s="238"/>
      <c r="C626" s="239"/>
      <c r="D626" s="234" t="s">
        <v>163</v>
      </c>
      <c r="E626" s="240" t="s">
        <v>21</v>
      </c>
      <c r="F626" s="241" t="s">
        <v>3322</v>
      </c>
      <c r="G626" s="239"/>
      <c r="H626" s="242">
        <v>0.070999999999999994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8" t="s">
        <v>163</v>
      </c>
      <c r="AU626" s="248" t="s">
        <v>83</v>
      </c>
      <c r="AV626" s="13" t="s">
        <v>83</v>
      </c>
      <c r="AW626" s="13" t="s">
        <v>35</v>
      </c>
      <c r="AX626" s="13" t="s">
        <v>73</v>
      </c>
      <c r="AY626" s="248" t="s">
        <v>151</v>
      </c>
    </row>
    <row r="627" s="14" customFormat="1">
      <c r="A627" s="14"/>
      <c r="B627" s="249"/>
      <c r="C627" s="250"/>
      <c r="D627" s="234" t="s">
        <v>163</v>
      </c>
      <c r="E627" s="251" t="s">
        <v>21</v>
      </c>
      <c r="F627" s="252" t="s">
        <v>177</v>
      </c>
      <c r="G627" s="250"/>
      <c r="H627" s="253">
        <v>0.19600000000000001</v>
      </c>
      <c r="I627" s="254"/>
      <c r="J627" s="250"/>
      <c r="K627" s="250"/>
      <c r="L627" s="255"/>
      <c r="M627" s="256"/>
      <c r="N627" s="257"/>
      <c r="O627" s="257"/>
      <c r="P627" s="257"/>
      <c r="Q627" s="257"/>
      <c r="R627" s="257"/>
      <c r="S627" s="257"/>
      <c r="T627" s="25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9" t="s">
        <v>163</v>
      </c>
      <c r="AU627" s="259" t="s">
        <v>83</v>
      </c>
      <c r="AV627" s="14" t="s">
        <v>159</v>
      </c>
      <c r="AW627" s="14" t="s">
        <v>35</v>
      </c>
      <c r="AX627" s="14" t="s">
        <v>81</v>
      </c>
      <c r="AY627" s="259" t="s">
        <v>151</v>
      </c>
    </row>
    <row r="628" s="2" customFormat="1" ht="44.25" customHeight="1">
      <c r="A628" s="41"/>
      <c r="B628" s="42"/>
      <c r="C628" s="221" t="s">
        <v>1719</v>
      </c>
      <c r="D628" s="221" t="s">
        <v>154</v>
      </c>
      <c r="E628" s="222" t="s">
        <v>1707</v>
      </c>
      <c r="F628" s="223" t="s">
        <v>1708</v>
      </c>
      <c r="G628" s="224" t="s">
        <v>157</v>
      </c>
      <c r="H628" s="225">
        <v>3</v>
      </c>
      <c r="I628" s="226"/>
      <c r="J628" s="227">
        <f>ROUND(I628*H628,2)</f>
        <v>0</v>
      </c>
      <c r="K628" s="223" t="s">
        <v>21</v>
      </c>
      <c r="L628" s="47"/>
      <c r="M628" s="228" t="s">
        <v>21</v>
      </c>
      <c r="N628" s="229" t="s">
        <v>44</v>
      </c>
      <c r="O628" s="87"/>
      <c r="P628" s="230">
        <f>O628*H628</f>
        <v>0</v>
      </c>
      <c r="Q628" s="230">
        <v>0.0063</v>
      </c>
      <c r="R628" s="230">
        <f>Q628*H628</f>
        <v>0.0189</v>
      </c>
      <c r="S628" s="230">
        <v>0</v>
      </c>
      <c r="T628" s="231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32" t="s">
        <v>271</v>
      </c>
      <c r="AT628" s="232" t="s">
        <v>154</v>
      </c>
      <c r="AU628" s="232" t="s">
        <v>83</v>
      </c>
      <c r="AY628" s="19" t="s">
        <v>151</v>
      </c>
      <c r="BE628" s="233">
        <f>IF(N628="základní",J628,0)</f>
        <v>0</v>
      </c>
      <c r="BF628" s="233">
        <f>IF(N628="snížená",J628,0)</f>
        <v>0</v>
      </c>
      <c r="BG628" s="233">
        <f>IF(N628="zákl. přenesená",J628,0)</f>
        <v>0</v>
      </c>
      <c r="BH628" s="233">
        <f>IF(N628="sníž. přenesená",J628,0)</f>
        <v>0</v>
      </c>
      <c r="BI628" s="233">
        <f>IF(N628="nulová",J628,0)</f>
        <v>0</v>
      </c>
      <c r="BJ628" s="19" t="s">
        <v>81</v>
      </c>
      <c r="BK628" s="233">
        <f>ROUND(I628*H628,2)</f>
        <v>0</v>
      </c>
      <c r="BL628" s="19" t="s">
        <v>271</v>
      </c>
      <c r="BM628" s="232" t="s">
        <v>3323</v>
      </c>
    </row>
    <row r="629" s="2" customFormat="1">
      <c r="A629" s="41"/>
      <c r="B629" s="42"/>
      <c r="C629" s="43"/>
      <c r="D629" s="234" t="s">
        <v>161</v>
      </c>
      <c r="E629" s="43"/>
      <c r="F629" s="235" t="s">
        <v>1710</v>
      </c>
      <c r="G629" s="43"/>
      <c r="H629" s="43"/>
      <c r="I629" s="139"/>
      <c r="J629" s="43"/>
      <c r="K629" s="43"/>
      <c r="L629" s="47"/>
      <c r="M629" s="236"/>
      <c r="N629" s="237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19" t="s">
        <v>161</v>
      </c>
      <c r="AU629" s="19" t="s">
        <v>83</v>
      </c>
    </row>
    <row r="630" s="13" customFormat="1">
      <c r="A630" s="13"/>
      <c r="B630" s="238"/>
      <c r="C630" s="239"/>
      <c r="D630" s="234" t="s">
        <v>163</v>
      </c>
      <c r="E630" s="240" t="s">
        <v>21</v>
      </c>
      <c r="F630" s="241" t="s">
        <v>3324</v>
      </c>
      <c r="G630" s="239"/>
      <c r="H630" s="242">
        <v>2</v>
      </c>
      <c r="I630" s="243"/>
      <c r="J630" s="239"/>
      <c r="K630" s="239"/>
      <c r="L630" s="244"/>
      <c r="M630" s="245"/>
      <c r="N630" s="246"/>
      <c r="O630" s="246"/>
      <c r="P630" s="246"/>
      <c r="Q630" s="246"/>
      <c r="R630" s="246"/>
      <c r="S630" s="246"/>
      <c r="T630" s="24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8" t="s">
        <v>163</v>
      </c>
      <c r="AU630" s="248" t="s">
        <v>83</v>
      </c>
      <c r="AV630" s="13" t="s">
        <v>83</v>
      </c>
      <c r="AW630" s="13" t="s">
        <v>35</v>
      </c>
      <c r="AX630" s="13" t="s">
        <v>73</v>
      </c>
      <c r="AY630" s="248" t="s">
        <v>151</v>
      </c>
    </row>
    <row r="631" s="13" customFormat="1">
      <c r="A631" s="13"/>
      <c r="B631" s="238"/>
      <c r="C631" s="239"/>
      <c r="D631" s="234" t="s">
        <v>163</v>
      </c>
      <c r="E631" s="240" t="s">
        <v>21</v>
      </c>
      <c r="F631" s="241" t="s">
        <v>3325</v>
      </c>
      <c r="G631" s="239"/>
      <c r="H631" s="242">
        <v>1</v>
      </c>
      <c r="I631" s="243"/>
      <c r="J631" s="239"/>
      <c r="K631" s="239"/>
      <c r="L631" s="244"/>
      <c r="M631" s="245"/>
      <c r="N631" s="246"/>
      <c r="O631" s="246"/>
      <c r="P631" s="246"/>
      <c r="Q631" s="246"/>
      <c r="R631" s="246"/>
      <c r="S631" s="246"/>
      <c r="T631" s="247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8" t="s">
        <v>163</v>
      </c>
      <c r="AU631" s="248" t="s">
        <v>83</v>
      </c>
      <c r="AV631" s="13" t="s">
        <v>83</v>
      </c>
      <c r="AW631" s="13" t="s">
        <v>35</v>
      </c>
      <c r="AX631" s="13" t="s">
        <v>73</v>
      </c>
      <c r="AY631" s="248" t="s">
        <v>151</v>
      </c>
    </row>
    <row r="632" s="14" customFormat="1">
      <c r="A632" s="14"/>
      <c r="B632" s="249"/>
      <c r="C632" s="250"/>
      <c r="D632" s="234" t="s">
        <v>163</v>
      </c>
      <c r="E632" s="251" t="s">
        <v>21</v>
      </c>
      <c r="F632" s="252" t="s">
        <v>177</v>
      </c>
      <c r="G632" s="250"/>
      <c r="H632" s="253">
        <v>3</v>
      </c>
      <c r="I632" s="254"/>
      <c r="J632" s="250"/>
      <c r="K632" s="250"/>
      <c r="L632" s="255"/>
      <c r="M632" s="256"/>
      <c r="N632" s="257"/>
      <c r="O632" s="257"/>
      <c r="P632" s="257"/>
      <c r="Q632" s="257"/>
      <c r="R632" s="257"/>
      <c r="S632" s="257"/>
      <c r="T632" s="25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9" t="s">
        <v>163</v>
      </c>
      <c r="AU632" s="259" t="s">
        <v>83</v>
      </c>
      <c r="AV632" s="14" t="s">
        <v>159</v>
      </c>
      <c r="AW632" s="14" t="s">
        <v>35</v>
      </c>
      <c r="AX632" s="14" t="s">
        <v>81</v>
      </c>
      <c r="AY632" s="259" t="s">
        <v>151</v>
      </c>
    </row>
    <row r="633" s="2" customFormat="1" ht="44.25" customHeight="1">
      <c r="A633" s="41"/>
      <c r="B633" s="42"/>
      <c r="C633" s="221" t="s">
        <v>1726</v>
      </c>
      <c r="D633" s="221" t="s">
        <v>154</v>
      </c>
      <c r="E633" s="222" t="s">
        <v>1235</v>
      </c>
      <c r="F633" s="223" t="s">
        <v>1236</v>
      </c>
      <c r="G633" s="224" t="s">
        <v>157</v>
      </c>
      <c r="H633" s="225">
        <v>2</v>
      </c>
      <c r="I633" s="226"/>
      <c r="J633" s="227">
        <f>ROUND(I633*H633,2)</f>
        <v>0</v>
      </c>
      <c r="K633" s="223" t="s">
        <v>21</v>
      </c>
      <c r="L633" s="47"/>
      <c r="M633" s="228" t="s">
        <v>21</v>
      </c>
      <c r="N633" s="229" t="s">
        <v>44</v>
      </c>
      <c r="O633" s="87"/>
      <c r="P633" s="230">
        <f>O633*H633</f>
        <v>0</v>
      </c>
      <c r="Q633" s="230">
        <v>0.0094000000000000004</v>
      </c>
      <c r="R633" s="230">
        <f>Q633*H633</f>
        <v>0.018800000000000001</v>
      </c>
      <c r="S633" s="230">
        <v>0</v>
      </c>
      <c r="T633" s="231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32" t="s">
        <v>271</v>
      </c>
      <c r="AT633" s="232" t="s">
        <v>154</v>
      </c>
      <c r="AU633" s="232" t="s">
        <v>83</v>
      </c>
      <c r="AY633" s="19" t="s">
        <v>151</v>
      </c>
      <c r="BE633" s="233">
        <f>IF(N633="základní",J633,0)</f>
        <v>0</v>
      </c>
      <c r="BF633" s="233">
        <f>IF(N633="snížená",J633,0)</f>
        <v>0</v>
      </c>
      <c r="BG633" s="233">
        <f>IF(N633="zákl. přenesená",J633,0)</f>
        <v>0</v>
      </c>
      <c r="BH633" s="233">
        <f>IF(N633="sníž. přenesená",J633,0)</f>
        <v>0</v>
      </c>
      <c r="BI633" s="233">
        <f>IF(N633="nulová",J633,0)</f>
        <v>0</v>
      </c>
      <c r="BJ633" s="19" t="s">
        <v>81</v>
      </c>
      <c r="BK633" s="233">
        <f>ROUND(I633*H633,2)</f>
        <v>0</v>
      </c>
      <c r="BL633" s="19" t="s">
        <v>271</v>
      </c>
      <c r="BM633" s="232" t="s">
        <v>3326</v>
      </c>
    </row>
    <row r="634" s="2" customFormat="1">
      <c r="A634" s="41"/>
      <c r="B634" s="42"/>
      <c r="C634" s="43"/>
      <c r="D634" s="234" t="s">
        <v>161</v>
      </c>
      <c r="E634" s="43"/>
      <c r="F634" s="235" t="s">
        <v>1238</v>
      </c>
      <c r="G634" s="43"/>
      <c r="H634" s="43"/>
      <c r="I634" s="139"/>
      <c r="J634" s="43"/>
      <c r="K634" s="43"/>
      <c r="L634" s="47"/>
      <c r="M634" s="236"/>
      <c r="N634" s="237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19" t="s">
        <v>161</v>
      </c>
      <c r="AU634" s="19" t="s">
        <v>83</v>
      </c>
    </row>
    <row r="635" s="13" customFormat="1">
      <c r="A635" s="13"/>
      <c r="B635" s="238"/>
      <c r="C635" s="239"/>
      <c r="D635" s="234" t="s">
        <v>163</v>
      </c>
      <c r="E635" s="240" t="s">
        <v>21</v>
      </c>
      <c r="F635" s="241" t="s">
        <v>3324</v>
      </c>
      <c r="G635" s="239"/>
      <c r="H635" s="242">
        <v>2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8" t="s">
        <v>163</v>
      </c>
      <c r="AU635" s="248" t="s">
        <v>83</v>
      </c>
      <c r="AV635" s="13" t="s">
        <v>83</v>
      </c>
      <c r="AW635" s="13" t="s">
        <v>35</v>
      </c>
      <c r="AX635" s="13" t="s">
        <v>81</v>
      </c>
      <c r="AY635" s="248" t="s">
        <v>151</v>
      </c>
    </row>
    <row r="636" s="2" customFormat="1" ht="33" customHeight="1">
      <c r="A636" s="41"/>
      <c r="B636" s="42"/>
      <c r="C636" s="221" t="s">
        <v>1730</v>
      </c>
      <c r="D636" s="221" t="s">
        <v>154</v>
      </c>
      <c r="E636" s="222" t="s">
        <v>1716</v>
      </c>
      <c r="F636" s="223" t="s">
        <v>1717</v>
      </c>
      <c r="G636" s="224" t="s">
        <v>157</v>
      </c>
      <c r="H636" s="225">
        <v>1</v>
      </c>
      <c r="I636" s="226"/>
      <c r="J636" s="227">
        <f>ROUND(I636*H636,2)</f>
        <v>0</v>
      </c>
      <c r="K636" s="223" t="s">
        <v>21</v>
      </c>
      <c r="L636" s="47"/>
      <c r="M636" s="228" t="s">
        <v>21</v>
      </c>
      <c r="N636" s="229" t="s">
        <v>44</v>
      </c>
      <c r="O636" s="87"/>
      <c r="P636" s="230">
        <f>O636*H636</f>
        <v>0</v>
      </c>
      <c r="Q636" s="230">
        <v>0.00025999999999999998</v>
      </c>
      <c r="R636" s="230">
        <f>Q636*H636</f>
        <v>0.00025999999999999998</v>
      </c>
      <c r="S636" s="230">
        <v>0</v>
      </c>
      <c r="T636" s="231">
        <f>S636*H636</f>
        <v>0</v>
      </c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R636" s="232" t="s">
        <v>271</v>
      </c>
      <c r="AT636" s="232" t="s">
        <v>154</v>
      </c>
      <c r="AU636" s="232" t="s">
        <v>83</v>
      </c>
      <c r="AY636" s="19" t="s">
        <v>151</v>
      </c>
      <c r="BE636" s="233">
        <f>IF(N636="základní",J636,0)</f>
        <v>0</v>
      </c>
      <c r="BF636" s="233">
        <f>IF(N636="snížená",J636,0)</f>
        <v>0</v>
      </c>
      <c r="BG636" s="233">
        <f>IF(N636="zákl. přenesená",J636,0)</f>
        <v>0</v>
      </c>
      <c r="BH636" s="233">
        <f>IF(N636="sníž. přenesená",J636,0)</f>
        <v>0</v>
      </c>
      <c r="BI636" s="233">
        <f>IF(N636="nulová",J636,0)</f>
        <v>0</v>
      </c>
      <c r="BJ636" s="19" t="s">
        <v>81</v>
      </c>
      <c r="BK636" s="233">
        <f>ROUND(I636*H636,2)</f>
        <v>0</v>
      </c>
      <c r="BL636" s="19" t="s">
        <v>271</v>
      </c>
      <c r="BM636" s="232" t="s">
        <v>3327</v>
      </c>
    </row>
    <row r="637" s="2" customFormat="1">
      <c r="A637" s="41"/>
      <c r="B637" s="42"/>
      <c r="C637" s="43"/>
      <c r="D637" s="234" t="s">
        <v>161</v>
      </c>
      <c r="E637" s="43"/>
      <c r="F637" s="235" t="s">
        <v>1717</v>
      </c>
      <c r="G637" s="43"/>
      <c r="H637" s="43"/>
      <c r="I637" s="139"/>
      <c r="J637" s="43"/>
      <c r="K637" s="43"/>
      <c r="L637" s="47"/>
      <c r="M637" s="236"/>
      <c r="N637" s="237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T637" s="19" t="s">
        <v>161</v>
      </c>
      <c r="AU637" s="19" t="s">
        <v>83</v>
      </c>
    </row>
    <row r="638" s="2" customFormat="1" ht="44.25" customHeight="1">
      <c r="A638" s="41"/>
      <c r="B638" s="42"/>
      <c r="C638" s="221" t="s">
        <v>1739</v>
      </c>
      <c r="D638" s="221" t="s">
        <v>154</v>
      </c>
      <c r="E638" s="222" t="s">
        <v>2881</v>
      </c>
      <c r="F638" s="223" t="s">
        <v>2882</v>
      </c>
      <c r="G638" s="224" t="s">
        <v>157</v>
      </c>
      <c r="H638" s="225">
        <v>1</v>
      </c>
      <c r="I638" s="226"/>
      <c r="J638" s="227">
        <f>ROUND(I638*H638,2)</f>
        <v>0</v>
      </c>
      <c r="K638" s="223" t="s">
        <v>21</v>
      </c>
      <c r="L638" s="47"/>
      <c r="M638" s="228" t="s">
        <v>21</v>
      </c>
      <c r="N638" s="229" t="s">
        <v>44</v>
      </c>
      <c r="O638" s="87"/>
      <c r="P638" s="230">
        <f>O638*H638</f>
        <v>0</v>
      </c>
      <c r="Q638" s="230">
        <v>0.0115</v>
      </c>
      <c r="R638" s="230">
        <f>Q638*H638</f>
        <v>0.0115</v>
      </c>
      <c r="S638" s="230">
        <v>0</v>
      </c>
      <c r="T638" s="231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32" t="s">
        <v>271</v>
      </c>
      <c r="AT638" s="232" t="s">
        <v>154</v>
      </c>
      <c r="AU638" s="232" t="s">
        <v>83</v>
      </c>
      <c r="AY638" s="19" t="s">
        <v>151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9" t="s">
        <v>81</v>
      </c>
      <c r="BK638" s="233">
        <f>ROUND(I638*H638,2)</f>
        <v>0</v>
      </c>
      <c r="BL638" s="19" t="s">
        <v>271</v>
      </c>
      <c r="BM638" s="232" t="s">
        <v>3328</v>
      </c>
    </row>
    <row r="639" s="2" customFormat="1">
      <c r="A639" s="41"/>
      <c r="B639" s="42"/>
      <c r="C639" s="43"/>
      <c r="D639" s="234" t="s">
        <v>161</v>
      </c>
      <c r="E639" s="43"/>
      <c r="F639" s="235" t="s">
        <v>2882</v>
      </c>
      <c r="G639" s="43"/>
      <c r="H639" s="43"/>
      <c r="I639" s="139"/>
      <c r="J639" s="43"/>
      <c r="K639" s="43"/>
      <c r="L639" s="47"/>
      <c r="M639" s="236"/>
      <c r="N639" s="237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19" t="s">
        <v>161</v>
      </c>
      <c r="AU639" s="19" t="s">
        <v>83</v>
      </c>
    </row>
    <row r="640" s="13" customFormat="1">
      <c r="A640" s="13"/>
      <c r="B640" s="238"/>
      <c r="C640" s="239"/>
      <c r="D640" s="234" t="s">
        <v>163</v>
      </c>
      <c r="E640" s="240" t="s">
        <v>21</v>
      </c>
      <c r="F640" s="241" t="s">
        <v>3329</v>
      </c>
      <c r="G640" s="239"/>
      <c r="H640" s="242">
        <v>1</v>
      </c>
      <c r="I640" s="243"/>
      <c r="J640" s="239"/>
      <c r="K640" s="239"/>
      <c r="L640" s="244"/>
      <c r="M640" s="245"/>
      <c r="N640" s="246"/>
      <c r="O640" s="246"/>
      <c r="P640" s="246"/>
      <c r="Q640" s="246"/>
      <c r="R640" s="246"/>
      <c r="S640" s="246"/>
      <c r="T640" s="24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8" t="s">
        <v>163</v>
      </c>
      <c r="AU640" s="248" t="s">
        <v>83</v>
      </c>
      <c r="AV640" s="13" t="s">
        <v>83</v>
      </c>
      <c r="AW640" s="13" t="s">
        <v>35</v>
      </c>
      <c r="AX640" s="13" t="s">
        <v>81</v>
      </c>
      <c r="AY640" s="248" t="s">
        <v>151</v>
      </c>
    </row>
    <row r="641" s="2" customFormat="1" ht="16.5" customHeight="1">
      <c r="A641" s="41"/>
      <c r="B641" s="42"/>
      <c r="C641" s="221" t="s">
        <v>1746</v>
      </c>
      <c r="D641" s="221" t="s">
        <v>154</v>
      </c>
      <c r="E641" s="222" t="s">
        <v>916</v>
      </c>
      <c r="F641" s="223" t="s">
        <v>917</v>
      </c>
      <c r="G641" s="224" t="s">
        <v>180</v>
      </c>
      <c r="H641" s="225">
        <v>0.043999999999999997</v>
      </c>
      <c r="I641" s="226"/>
      <c r="J641" s="227">
        <f>ROUND(I641*H641,2)</f>
        <v>0</v>
      </c>
      <c r="K641" s="223" t="s">
        <v>158</v>
      </c>
      <c r="L641" s="47"/>
      <c r="M641" s="228" t="s">
        <v>21</v>
      </c>
      <c r="N641" s="229" t="s">
        <v>44</v>
      </c>
      <c r="O641" s="87"/>
      <c r="P641" s="230">
        <f>O641*H641</f>
        <v>0</v>
      </c>
      <c r="Q641" s="230">
        <v>0.0018</v>
      </c>
      <c r="R641" s="230">
        <f>Q641*H641</f>
        <v>7.9199999999999987E-05</v>
      </c>
      <c r="S641" s="230">
        <v>0</v>
      </c>
      <c r="T641" s="231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32" t="s">
        <v>271</v>
      </c>
      <c r="AT641" s="232" t="s">
        <v>154</v>
      </c>
      <c r="AU641" s="232" t="s">
        <v>83</v>
      </c>
      <c r="AY641" s="19" t="s">
        <v>151</v>
      </c>
      <c r="BE641" s="233">
        <f>IF(N641="základní",J641,0)</f>
        <v>0</v>
      </c>
      <c r="BF641" s="233">
        <f>IF(N641="snížená",J641,0)</f>
        <v>0</v>
      </c>
      <c r="BG641" s="233">
        <f>IF(N641="zákl. přenesená",J641,0)</f>
        <v>0</v>
      </c>
      <c r="BH641" s="233">
        <f>IF(N641="sníž. přenesená",J641,0)</f>
        <v>0</v>
      </c>
      <c r="BI641" s="233">
        <f>IF(N641="nulová",J641,0)</f>
        <v>0</v>
      </c>
      <c r="BJ641" s="19" t="s">
        <v>81</v>
      </c>
      <c r="BK641" s="233">
        <f>ROUND(I641*H641,2)</f>
        <v>0</v>
      </c>
      <c r="BL641" s="19" t="s">
        <v>271</v>
      </c>
      <c r="BM641" s="232" t="s">
        <v>3330</v>
      </c>
    </row>
    <row r="642" s="2" customFormat="1">
      <c r="A642" s="41"/>
      <c r="B642" s="42"/>
      <c r="C642" s="43"/>
      <c r="D642" s="234" t="s">
        <v>161</v>
      </c>
      <c r="E642" s="43"/>
      <c r="F642" s="235" t="s">
        <v>917</v>
      </c>
      <c r="G642" s="43"/>
      <c r="H642" s="43"/>
      <c r="I642" s="139"/>
      <c r="J642" s="43"/>
      <c r="K642" s="43"/>
      <c r="L642" s="47"/>
      <c r="M642" s="236"/>
      <c r="N642" s="237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19" t="s">
        <v>161</v>
      </c>
      <c r="AU642" s="19" t="s">
        <v>83</v>
      </c>
    </row>
    <row r="643" s="15" customFormat="1">
      <c r="A643" s="15"/>
      <c r="B643" s="260"/>
      <c r="C643" s="261"/>
      <c r="D643" s="234" t="s">
        <v>163</v>
      </c>
      <c r="E643" s="262" t="s">
        <v>21</v>
      </c>
      <c r="F643" s="263" t="s">
        <v>919</v>
      </c>
      <c r="G643" s="261"/>
      <c r="H643" s="262" t="s">
        <v>21</v>
      </c>
      <c r="I643" s="264"/>
      <c r="J643" s="261"/>
      <c r="K643" s="261"/>
      <c r="L643" s="265"/>
      <c r="M643" s="266"/>
      <c r="N643" s="267"/>
      <c r="O643" s="267"/>
      <c r="P643" s="267"/>
      <c r="Q643" s="267"/>
      <c r="R643" s="267"/>
      <c r="S643" s="267"/>
      <c r="T643" s="268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9" t="s">
        <v>163</v>
      </c>
      <c r="AU643" s="269" t="s">
        <v>83</v>
      </c>
      <c r="AV643" s="15" t="s">
        <v>81</v>
      </c>
      <c r="AW643" s="15" t="s">
        <v>35</v>
      </c>
      <c r="AX643" s="15" t="s">
        <v>73</v>
      </c>
      <c r="AY643" s="269" t="s">
        <v>151</v>
      </c>
    </row>
    <row r="644" s="13" customFormat="1">
      <c r="A644" s="13"/>
      <c r="B644" s="238"/>
      <c r="C644" s="239"/>
      <c r="D644" s="234" t="s">
        <v>163</v>
      </c>
      <c r="E644" s="240" t="s">
        <v>21</v>
      </c>
      <c r="F644" s="241" t="s">
        <v>3331</v>
      </c>
      <c r="G644" s="239"/>
      <c r="H644" s="242">
        <v>0.021999999999999999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8" t="s">
        <v>163</v>
      </c>
      <c r="AU644" s="248" t="s">
        <v>83</v>
      </c>
      <c r="AV644" s="13" t="s">
        <v>83</v>
      </c>
      <c r="AW644" s="13" t="s">
        <v>35</v>
      </c>
      <c r="AX644" s="13" t="s">
        <v>73</v>
      </c>
      <c r="AY644" s="248" t="s">
        <v>151</v>
      </c>
    </row>
    <row r="645" s="13" customFormat="1">
      <c r="A645" s="13"/>
      <c r="B645" s="238"/>
      <c r="C645" s="239"/>
      <c r="D645" s="234" t="s">
        <v>163</v>
      </c>
      <c r="E645" s="240" t="s">
        <v>21</v>
      </c>
      <c r="F645" s="241" t="s">
        <v>3332</v>
      </c>
      <c r="G645" s="239"/>
      <c r="H645" s="242">
        <v>0.021999999999999999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8" t="s">
        <v>163</v>
      </c>
      <c r="AU645" s="248" t="s">
        <v>83</v>
      </c>
      <c r="AV645" s="13" t="s">
        <v>83</v>
      </c>
      <c r="AW645" s="13" t="s">
        <v>35</v>
      </c>
      <c r="AX645" s="13" t="s">
        <v>73</v>
      </c>
      <c r="AY645" s="248" t="s">
        <v>151</v>
      </c>
    </row>
    <row r="646" s="14" customFormat="1">
      <c r="A646" s="14"/>
      <c r="B646" s="249"/>
      <c r="C646" s="250"/>
      <c r="D646" s="234" t="s">
        <v>163</v>
      </c>
      <c r="E646" s="251" t="s">
        <v>21</v>
      </c>
      <c r="F646" s="252" t="s">
        <v>177</v>
      </c>
      <c r="G646" s="250"/>
      <c r="H646" s="253">
        <v>0.043999999999999997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9" t="s">
        <v>163</v>
      </c>
      <c r="AU646" s="259" t="s">
        <v>83</v>
      </c>
      <c r="AV646" s="14" t="s">
        <v>159</v>
      </c>
      <c r="AW646" s="14" t="s">
        <v>35</v>
      </c>
      <c r="AX646" s="14" t="s">
        <v>81</v>
      </c>
      <c r="AY646" s="259" t="s">
        <v>151</v>
      </c>
    </row>
    <row r="647" s="2" customFormat="1" ht="21.75" customHeight="1">
      <c r="A647" s="41"/>
      <c r="B647" s="42"/>
      <c r="C647" s="221" t="s">
        <v>1748</v>
      </c>
      <c r="D647" s="221" t="s">
        <v>154</v>
      </c>
      <c r="E647" s="222" t="s">
        <v>1740</v>
      </c>
      <c r="F647" s="223" t="s">
        <v>1741</v>
      </c>
      <c r="G647" s="224" t="s">
        <v>180</v>
      </c>
      <c r="H647" s="225">
        <v>8.2750000000000004</v>
      </c>
      <c r="I647" s="226"/>
      <c r="J647" s="227">
        <f>ROUND(I647*H647,2)</f>
        <v>0</v>
      </c>
      <c r="K647" s="223" t="s">
        <v>21</v>
      </c>
      <c r="L647" s="47"/>
      <c r="M647" s="228" t="s">
        <v>21</v>
      </c>
      <c r="N647" s="229" t="s">
        <v>44</v>
      </c>
      <c r="O647" s="87"/>
      <c r="P647" s="230">
        <f>O647*H647</f>
        <v>0</v>
      </c>
      <c r="Q647" s="230">
        <v>0</v>
      </c>
      <c r="R647" s="230">
        <f>Q647*H647</f>
        <v>0</v>
      </c>
      <c r="S647" s="230">
        <v>0.014</v>
      </c>
      <c r="T647" s="231">
        <f>S647*H647</f>
        <v>0.11585000000000001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R647" s="232" t="s">
        <v>271</v>
      </c>
      <c r="AT647" s="232" t="s">
        <v>154</v>
      </c>
      <c r="AU647" s="232" t="s">
        <v>83</v>
      </c>
      <c r="AY647" s="19" t="s">
        <v>151</v>
      </c>
      <c r="BE647" s="233">
        <f>IF(N647="základní",J647,0)</f>
        <v>0</v>
      </c>
      <c r="BF647" s="233">
        <f>IF(N647="snížená",J647,0)</f>
        <v>0</v>
      </c>
      <c r="BG647" s="233">
        <f>IF(N647="zákl. přenesená",J647,0)</f>
        <v>0</v>
      </c>
      <c r="BH647" s="233">
        <f>IF(N647="sníž. přenesená",J647,0)</f>
        <v>0</v>
      </c>
      <c r="BI647" s="233">
        <f>IF(N647="nulová",J647,0)</f>
        <v>0</v>
      </c>
      <c r="BJ647" s="19" t="s">
        <v>81</v>
      </c>
      <c r="BK647" s="233">
        <f>ROUND(I647*H647,2)</f>
        <v>0</v>
      </c>
      <c r="BL647" s="19" t="s">
        <v>271</v>
      </c>
      <c r="BM647" s="232" t="s">
        <v>3333</v>
      </c>
    </row>
    <row r="648" s="2" customFormat="1">
      <c r="A648" s="41"/>
      <c r="B648" s="42"/>
      <c r="C648" s="43"/>
      <c r="D648" s="234" t="s">
        <v>161</v>
      </c>
      <c r="E648" s="43"/>
      <c r="F648" s="235" t="s">
        <v>1743</v>
      </c>
      <c r="G648" s="43"/>
      <c r="H648" s="43"/>
      <c r="I648" s="139"/>
      <c r="J648" s="43"/>
      <c r="K648" s="43"/>
      <c r="L648" s="47"/>
      <c r="M648" s="236"/>
      <c r="N648" s="237"/>
      <c r="O648" s="87"/>
      <c r="P648" s="87"/>
      <c r="Q648" s="87"/>
      <c r="R648" s="87"/>
      <c r="S648" s="87"/>
      <c r="T648" s="88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T648" s="19" t="s">
        <v>161</v>
      </c>
      <c r="AU648" s="19" t="s">
        <v>83</v>
      </c>
    </row>
    <row r="649" s="13" customFormat="1">
      <c r="A649" s="13"/>
      <c r="B649" s="238"/>
      <c r="C649" s="239"/>
      <c r="D649" s="234" t="s">
        <v>163</v>
      </c>
      <c r="E649" s="240" t="s">
        <v>21</v>
      </c>
      <c r="F649" s="241" t="s">
        <v>3334</v>
      </c>
      <c r="G649" s="239"/>
      <c r="H649" s="242">
        <v>4.5250000000000004</v>
      </c>
      <c r="I649" s="243"/>
      <c r="J649" s="239"/>
      <c r="K649" s="239"/>
      <c r="L649" s="244"/>
      <c r="M649" s="245"/>
      <c r="N649" s="246"/>
      <c r="O649" s="246"/>
      <c r="P649" s="246"/>
      <c r="Q649" s="246"/>
      <c r="R649" s="246"/>
      <c r="S649" s="246"/>
      <c r="T649" s="247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8" t="s">
        <v>163</v>
      </c>
      <c r="AU649" s="248" t="s">
        <v>83</v>
      </c>
      <c r="AV649" s="13" t="s">
        <v>83</v>
      </c>
      <c r="AW649" s="13" t="s">
        <v>35</v>
      </c>
      <c r="AX649" s="13" t="s">
        <v>73</v>
      </c>
      <c r="AY649" s="248" t="s">
        <v>151</v>
      </c>
    </row>
    <row r="650" s="13" customFormat="1">
      <c r="A650" s="13"/>
      <c r="B650" s="238"/>
      <c r="C650" s="239"/>
      <c r="D650" s="234" t="s">
        <v>163</v>
      </c>
      <c r="E650" s="240" t="s">
        <v>21</v>
      </c>
      <c r="F650" s="241" t="s">
        <v>3335</v>
      </c>
      <c r="G650" s="239"/>
      <c r="H650" s="242">
        <v>3.75</v>
      </c>
      <c r="I650" s="243"/>
      <c r="J650" s="239"/>
      <c r="K650" s="239"/>
      <c r="L650" s="244"/>
      <c r="M650" s="245"/>
      <c r="N650" s="246"/>
      <c r="O650" s="246"/>
      <c r="P650" s="246"/>
      <c r="Q650" s="246"/>
      <c r="R650" s="246"/>
      <c r="S650" s="246"/>
      <c r="T650" s="247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8" t="s">
        <v>163</v>
      </c>
      <c r="AU650" s="248" t="s">
        <v>83</v>
      </c>
      <c r="AV650" s="13" t="s">
        <v>83</v>
      </c>
      <c r="AW650" s="13" t="s">
        <v>35</v>
      </c>
      <c r="AX650" s="13" t="s">
        <v>73</v>
      </c>
      <c r="AY650" s="248" t="s">
        <v>151</v>
      </c>
    </row>
    <row r="651" s="14" customFormat="1">
      <c r="A651" s="14"/>
      <c r="B651" s="249"/>
      <c r="C651" s="250"/>
      <c r="D651" s="234" t="s">
        <v>163</v>
      </c>
      <c r="E651" s="251" t="s">
        <v>21</v>
      </c>
      <c r="F651" s="252" t="s">
        <v>177</v>
      </c>
      <c r="G651" s="250"/>
      <c r="H651" s="253">
        <v>8.2750000000000004</v>
      </c>
      <c r="I651" s="254"/>
      <c r="J651" s="250"/>
      <c r="K651" s="250"/>
      <c r="L651" s="255"/>
      <c r="M651" s="256"/>
      <c r="N651" s="257"/>
      <c r="O651" s="257"/>
      <c r="P651" s="257"/>
      <c r="Q651" s="257"/>
      <c r="R651" s="257"/>
      <c r="S651" s="257"/>
      <c r="T651" s="258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9" t="s">
        <v>163</v>
      </c>
      <c r="AU651" s="259" t="s">
        <v>83</v>
      </c>
      <c r="AV651" s="14" t="s">
        <v>159</v>
      </c>
      <c r="AW651" s="14" t="s">
        <v>35</v>
      </c>
      <c r="AX651" s="14" t="s">
        <v>81</v>
      </c>
      <c r="AY651" s="259" t="s">
        <v>151</v>
      </c>
    </row>
    <row r="652" s="2" customFormat="1" ht="21.75" customHeight="1">
      <c r="A652" s="41"/>
      <c r="B652" s="42"/>
      <c r="C652" s="221" t="s">
        <v>1751</v>
      </c>
      <c r="D652" s="221" t="s">
        <v>154</v>
      </c>
      <c r="E652" s="222" t="s">
        <v>657</v>
      </c>
      <c r="F652" s="223" t="s">
        <v>658</v>
      </c>
      <c r="G652" s="224" t="s">
        <v>322</v>
      </c>
      <c r="H652" s="225">
        <v>1.9410000000000001</v>
      </c>
      <c r="I652" s="226"/>
      <c r="J652" s="227">
        <f>ROUND(I652*H652,2)</f>
        <v>0</v>
      </c>
      <c r="K652" s="223" t="s">
        <v>158</v>
      </c>
      <c r="L652" s="47"/>
      <c r="M652" s="228" t="s">
        <v>21</v>
      </c>
      <c r="N652" s="229" t="s">
        <v>44</v>
      </c>
      <c r="O652" s="87"/>
      <c r="P652" s="230">
        <f>O652*H652</f>
        <v>0</v>
      </c>
      <c r="Q652" s="230">
        <v>0</v>
      </c>
      <c r="R652" s="230">
        <f>Q652*H652</f>
        <v>0</v>
      </c>
      <c r="S652" s="230">
        <v>0</v>
      </c>
      <c r="T652" s="231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32" t="s">
        <v>271</v>
      </c>
      <c r="AT652" s="232" t="s">
        <v>154</v>
      </c>
      <c r="AU652" s="232" t="s">
        <v>83</v>
      </c>
      <c r="AY652" s="19" t="s">
        <v>151</v>
      </c>
      <c r="BE652" s="233">
        <f>IF(N652="základní",J652,0)</f>
        <v>0</v>
      </c>
      <c r="BF652" s="233">
        <f>IF(N652="snížená",J652,0)</f>
        <v>0</v>
      </c>
      <c r="BG652" s="233">
        <f>IF(N652="zákl. přenesená",J652,0)</f>
        <v>0</v>
      </c>
      <c r="BH652" s="233">
        <f>IF(N652="sníž. přenesená",J652,0)</f>
        <v>0</v>
      </c>
      <c r="BI652" s="233">
        <f>IF(N652="nulová",J652,0)</f>
        <v>0</v>
      </c>
      <c r="BJ652" s="19" t="s">
        <v>81</v>
      </c>
      <c r="BK652" s="233">
        <f>ROUND(I652*H652,2)</f>
        <v>0</v>
      </c>
      <c r="BL652" s="19" t="s">
        <v>271</v>
      </c>
      <c r="BM652" s="232" t="s">
        <v>3336</v>
      </c>
    </row>
    <row r="653" s="2" customFormat="1">
      <c r="A653" s="41"/>
      <c r="B653" s="42"/>
      <c r="C653" s="43"/>
      <c r="D653" s="234" t="s">
        <v>161</v>
      </c>
      <c r="E653" s="43"/>
      <c r="F653" s="235" t="s">
        <v>660</v>
      </c>
      <c r="G653" s="43"/>
      <c r="H653" s="43"/>
      <c r="I653" s="139"/>
      <c r="J653" s="43"/>
      <c r="K653" s="43"/>
      <c r="L653" s="47"/>
      <c r="M653" s="236"/>
      <c r="N653" s="237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19" t="s">
        <v>161</v>
      </c>
      <c r="AU653" s="19" t="s">
        <v>83</v>
      </c>
    </row>
    <row r="654" s="2" customFormat="1" ht="21.75" customHeight="1">
      <c r="A654" s="41"/>
      <c r="B654" s="42"/>
      <c r="C654" s="221" t="s">
        <v>1753</v>
      </c>
      <c r="D654" s="221" t="s">
        <v>154</v>
      </c>
      <c r="E654" s="222" t="s">
        <v>668</v>
      </c>
      <c r="F654" s="223" t="s">
        <v>669</v>
      </c>
      <c r="G654" s="224" t="s">
        <v>322</v>
      </c>
      <c r="H654" s="225">
        <v>1.942</v>
      </c>
      <c r="I654" s="226"/>
      <c r="J654" s="227">
        <f>ROUND(I654*H654,2)</f>
        <v>0</v>
      </c>
      <c r="K654" s="223" t="s">
        <v>158</v>
      </c>
      <c r="L654" s="47"/>
      <c r="M654" s="228" t="s">
        <v>21</v>
      </c>
      <c r="N654" s="229" t="s">
        <v>44</v>
      </c>
      <c r="O654" s="87"/>
      <c r="P654" s="230">
        <f>O654*H654</f>
        <v>0</v>
      </c>
      <c r="Q654" s="230">
        <v>0</v>
      </c>
      <c r="R654" s="230">
        <f>Q654*H654</f>
        <v>0</v>
      </c>
      <c r="S654" s="230">
        <v>0</v>
      </c>
      <c r="T654" s="231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32" t="s">
        <v>271</v>
      </c>
      <c r="AT654" s="232" t="s">
        <v>154</v>
      </c>
      <c r="AU654" s="232" t="s">
        <v>83</v>
      </c>
      <c r="AY654" s="19" t="s">
        <v>151</v>
      </c>
      <c r="BE654" s="233">
        <f>IF(N654="základní",J654,0)</f>
        <v>0</v>
      </c>
      <c r="BF654" s="233">
        <f>IF(N654="snížená",J654,0)</f>
        <v>0</v>
      </c>
      <c r="BG654" s="233">
        <f>IF(N654="zákl. přenesená",J654,0)</f>
        <v>0</v>
      </c>
      <c r="BH654" s="233">
        <f>IF(N654="sníž. přenesená",J654,0)</f>
        <v>0</v>
      </c>
      <c r="BI654" s="233">
        <f>IF(N654="nulová",J654,0)</f>
        <v>0</v>
      </c>
      <c r="BJ654" s="19" t="s">
        <v>81</v>
      </c>
      <c r="BK654" s="233">
        <f>ROUND(I654*H654,2)</f>
        <v>0</v>
      </c>
      <c r="BL654" s="19" t="s">
        <v>271</v>
      </c>
      <c r="BM654" s="232" t="s">
        <v>3337</v>
      </c>
    </row>
    <row r="655" s="2" customFormat="1">
      <c r="A655" s="41"/>
      <c r="B655" s="42"/>
      <c r="C655" s="43"/>
      <c r="D655" s="234" t="s">
        <v>161</v>
      </c>
      <c r="E655" s="43"/>
      <c r="F655" s="235" t="s">
        <v>671</v>
      </c>
      <c r="G655" s="43"/>
      <c r="H655" s="43"/>
      <c r="I655" s="139"/>
      <c r="J655" s="43"/>
      <c r="K655" s="43"/>
      <c r="L655" s="47"/>
      <c r="M655" s="236"/>
      <c r="N655" s="237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19" t="s">
        <v>161</v>
      </c>
      <c r="AU655" s="19" t="s">
        <v>83</v>
      </c>
    </row>
    <row r="656" s="13" customFormat="1">
      <c r="A656" s="13"/>
      <c r="B656" s="238"/>
      <c r="C656" s="239"/>
      <c r="D656" s="234" t="s">
        <v>163</v>
      </c>
      <c r="E656" s="240" t="s">
        <v>21</v>
      </c>
      <c r="F656" s="241" t="s">
        <v>3338</v>
      </c>
      <c r="G656" s="239"/>
      <c r="H656" s="242">
        <v>1.942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8" t="s">
        <v>163</v>
      </c>
      <c r="AU656" s="248" t="s">
        <v>83</v>
      </c>
      <c r="AV656" s="13" t="s">
        <v>83</v>
      </c>
      <c r="AW656" s="13" t="s">
        <v>35</v>
      </c>
      <c r="AX656" s="13" t="s">
        <v>81</v>
      </c>
      <c r="AY656" s="248" t="s">
        <v>151</v>
      </c>
    </row>
    <row r="657" s="12" customFormat="1" ht="22.8" customHeight="1">
      <c r="A657" s="12"/>
      <c r="B657" s="205"/>
      <c r="C657" s="206"/>
      <c r="D657" s="207" t="s">
        <v>72</v>
      </c>
      <c r="E657" s="219" t="s">
        <v>673</v>
      </c>
      <c r="F657" s="219" t="s">
        <v>674</v>
      </c>
      <c r="G657" s="206"/>
      <c r="H657" s="206"/>
      <c r="I657" s="209"/>
      <c r="J657" s="220">
        <f>BK657</f>
        <v>0</v>
      </c>
      <c r="K657" s="206"/>
      <c r="L657" s="211"/>
      <c r="M657" s="212"/>
      <c r="N657" s="213"/>
      <c r="O657" s="213"/>
      <c r="P657" s="214">
        <f>SUM(P658:P674)</f>
        <v>0</v>
      </c>
      <c r="Q657" s="213"/>
      <c r="R657" s="214">
        <f>SUM(R658:R674)</f>
        <v>0.00216</v>
      </c>
      <c r="S657" s="213"/>
      <c r="T657" s="215">
        <f>SUM(T658:T674)</f>
        <v>0.27300000000000002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16" t="s">
        <v>83</v>
      </c>
      <c r="AT657" s="217" t="s">
        <v>72</v>
      </c>
      <c r="AU657" s="217" t="s">
        <v>81</v>
      </c>
      <c r="AY657" s="216" t="s">
        <v>151</v>
      </c>
      <c r="BK657" s="218">
        <f>SUM(BK658:BK674)</f>
        <v>0</v>
      </c>
    </row>
    <row r="658" s="2" customFormat="1" ht="33" customHeight="1">
      <c r="A658" s="41"/>
      <c r="B658" s="42"/>
      <c r="C658" s="221" t="s">
        <v>1758</v>
      </c>
      <c r="D658" s="221" t="s">
        <v>154</v>
      </c>
      <c r="E658" s="222" t="s">
        <v>3339</v>
      </c>
      <c r="F658" s="223" t="s">
        <v>3340</v>
      </c>
      <c r="G658" s="224" t="s">
        <v>157</v>
      </c>
      <c r="H658" s="225">
        <v>1</v>
      </c>
      <c r="I658" s="226"/>
      <c r="J658" s="227">
        <f>ROUND(I658*H658,2)</f>
        <v>0</v>
      </c>
      <c r="K658" s="223" t="s">
        <v>21</v>
      </c>
      <c r="L658" s="47"/>
      <c r="M658" s="228" t="s">
        <v>21</v>
      </c>
      <c r="N658" s="229" t="s">
        <v>44</v>
      </c>
      <c r="O658" s="87"/>
      <c r="P658" s="230">
        <f>O658*H658</f>
        <v>0</v>
      </c>
      <c r="Q658" s="230">
        <v>0</v>
      </c>
      <c r="R658" s="230">
        <f>Q658*H658</f>
        <v>0</v>
      </c>
      <c r="S658" s="230">
        <v>0</v>
      </c>
      <c r="T658" s="231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32" t="s">
        <v>271</v>
      </c>
      <c r="AT658" s="232" t="s">
        <v>154</v>
      </c>
      <c r="AU658" s="232" t="s">
        <v>83</v>
      </c>
      <c r="AY658" s="19" t="s">
        <v>151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9" t="s">
        <v>81</v>
      </c>
      <c r="BK658" s="233">
        <f>ROUND(I658*H658,2)</f>
        <v>0</v>
      </c>
      <c r="BL658" s="19" t="s">
        <v>271</v>
      </c>
      <c r="BM658" s="232" t="s">
        <v>3341</v>
      </c>
    </row>
    <row r="659" s="2" customFormat="1">
      <c r="A659" s="41"/>
      <c r="B659" s="42"/>
      <c r="C659" s="43"/>
      <c r="D659" s="234" t="s">
        <v>161</v>
      </c>
      <c r="E659" s="43"/>
      <c r="F659" s="235" t="s">
        <v>3340</v>
      </c>
      <c r="G659" s="43"/>
      <c r="H659" s="43"/>
      <c r="I659" s="139"/>
      <c r="J659" s="43"/>
      <c r="K659" s="43"/>
      <c r="L659" s="47"/>
      <c r="M659" s="236"/>
      <c r="N659" s="237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19" t="s">
        <v>161</v>
      </c>
      <c r="AU659" s="19" t="s">
        <v>83</v>
      </c>
    </row>
    <row r="660" s="2" customFormat="1" ht="21.75" customHeight="1">
      <c r="A660" s="41"/>
      <c r="B660" s="42"/>
      <c r="C660" s="221" t="s">
        <v>1762</v>
      </c>
      <c r="D660" s="221" t="s">
        <v>154</v>
      </c>
      <c r="E660" s="222" t="s">
        <v>3342</v>
      </c>
      <c r="F660" s="223" t="s">
        <v>3343</v>
      </c>
      <c r="G660" s="224" t="s">
        <v>157</v>
      </c>
      <c r="H660" s="225">
        <v>1</v>
      </c>
      <c r="I660" s="226"/>
      <c r="J660" s="227">
        <f>ROUND(I660*H660,2)</f>
        <v>0</v>
      </c>
      <c r="K660" s="223" t="s">
        <v>21</v>
      </c>
      <c r="L660" s="47"/>
      <c r="M660" s="228" t="s">
        <v>21</v>
      </c>
      <c r="N660" s="229" t="s">
        <v>44</v>
      </c>
      <c r="O660" s="87"/>
      <c r="P660" s="230">
        <f>O660*H660</f>
        <v>0</v>
      </c>
      <c r="Q660" s="230">
        <v>0</v>
      </c>
      <c r="R660" s="230">
        <f>Q660*H660</f>
        <v>0</v>
      </c>
      <c r="S660" s="230">
        <v>0.001</v>
      </c>
      <c r="T660" s="231">
        <f>S660*H660</f>
        <v>0.001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32" t="s">
        <v>271</v>
      </c>
      <c r="AT660" s="232" t="s">
        <v>154</v>
      </c>
      <c r="AU660" s="232" t="s">
        <v>83</v>
      </c>
      <c r="AY660" s="19" t="s">
        <v>151</v>
      </c>
      <c r="BE660" s="233">
        <f>IF(N660="základní",J660,0)</f>
        <v>0</v>
      </c>
      <c r="BF660" s="233">
        <f>IF(N660="snížená",J660,0)</f>
        <v>0</v>
      </c>
      <c r="BG660" s="233">
        <f>IF(N660="zákl. přenesená",J660,0)</f>
        <v>0</v>
      </c>
      <c r="BH660" s="233">
        <f>IF(N660="sníž. přenesená",J660,0)</f>
        <v>0</v>
      </c>
      <c r="BI660" s="233">
        <f>IF(N660="nulová",J660,0)</f>
        <v>0</v>
      </c>
      <c r="BJ660" s="19" t="s">
        <v>81</v>
      </c>
      <c r="BK660" s="233">
        <f>ROUND(I660*H660,2)</f>
        <v>0</v>
      </c>
      <c r="BL660" s="19" t="s">
        <v>271</v>
      </c>
      <c r="BM660" s="232" t="s">
        <v>3344</v>
      </c>
    </row>
    <row r="661" s="2" customFormat="1">
      <c r="A661" s="41"/>
      <c r="B661" s="42"/>
      <c r="C661" s="43"/>
      <c r="D661" s="234" t="s">
        <v>161</v>
      </c>
      <c r="E661" s="43"/>
      <c r="F661" s="235" t="s">
        <v>3343</v>
      </c>
      <c r="G661" s="43"/>
      <c r="H661" s="43"/>
      <c r="I661" s="139"/>
      <c r="J661" s="43"/>
      <c r="K661" s="43"/>
      <c r="L661" s="47"/>
      <c r="M661" s="236"/>
      <c r="N661" s="237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T661" s="19" t="s">
        <v>161</v>
      </c>
      <c r="AU661" s="19" t="s">
        <v>83</v>
      </c>
    </row>
    <row r="662" s="2" customFormat="1" ht="16.5" customHeight="1">
      <c r="A662" s="41"/>
      <c r="B662" s="42"/>
      <c r="C662" s="221" t="s">
        <v>1767</v>
      </c>
      <c r="D662" s="221" t="s">
        <v>154</v>
      </c>
      <c r="E662" s="222" t="s">
        <v>676</v>
      </c>
      <c r="F662" s="223" t="s">
        <v>677</v>
      </c>
      <c r="G662" s="224" t="s">
        <v>180</v>
      </c>
      <c r="H662" s="225">
        <v>34</v>
      </c>
      <c r="I662" s="226"/>
      <c r="J662" s="227">
        <f>ROUND(I662*H662,2)</f>
        <v>0</v>
      </c>
      <c r="K662" s="223" t="s">
        <v>21</v>
      </c>
      <c r="L662" s="47"/>
      <c r="M662" s="228" t="s">
        <v>21</v>
      </c>
      <c r="N662" s="229" t="s">
        <v>44</v>
      </c>
      <c r="O662" s="87"/>
      <c r="P662" s="230">
        <f>O662*H662</f>
        <v>0</v>
      </c>
      <c r="Q662" s="230">
        <v>0</v>
      </c>
      <c r="R662" s="230">
        <f>Q662*H662</f>
        <v>0</v>
      </c>
      <c r="S662" s="230">
        <v>0.0080000000000000002</v>
      </c>
      <c r="T662" s="231">
        <f>S662*H662</f>
        <v>0.27200000000000002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32" t="s">
        <v>271</v>
      </c>
      <c r="AT662" s="232" t="s">
        <v>154</v>
      </c>
      <c r="AU662" s="232" t="s">
        <v>83</v>
      </c>
      <c r="AY662" s="19" t="s">
        <v>151</v>
      </c>
      <c r="BE662" s="233">
        <f>IF(N662="základní",J662,0)</f>
        <v>0</v>
      </c>
      <c r="BF662" s="233">
        <f>IF(N662="snížená",J662,0)</f>
        <v>0</v>
      </c>
      <c r="BG662" s="233">
        <f>IF(N662="zákl. přenesená",J662,0)</f>
        <v>0</v>
      </c>
      <c r="BH662" s="233">
        <f>IF(N662="sníž. přenesená",J662,0)</f>
        <v>0</v>
      </c>
      <c r="BI662" s="233">
        <f>IF(N662="nulová",J662,0)</f>
        <v>0</v>
      </c>
      <c r="BJ662" s="19" t="s">
        <v>81</v>
      </c>
      <c r="BK662" s="233">
        <f>ROUND(I662*H662,2)</f>
        <v>0</v>
      </c>
      <c r="BL662" s="19" t="s">
        <v>271</v>
      </c>
      <c r="BM662" s="232" t="s">
        <v>3345</v>
      </c>
    </row>
    <row r="663" s="2" customFormat="1">
      <c r="A663" s="41"/>
      <c r="B663" s="42"/>
      <c r="C663" s="43"/>
      <c r="D663" s="234" t="s">
        <v>161</v>
      </c>
      <c r="E663" s="43"/>
      <c r="F663" s="235" t="s">
        <v>679</v>
      </c>
      <c r="G663" s="43"/>
      <c r="H663" s="43"/>
      <c r="I663" s="139"/>
      <c r="J663" s="43"/>
      <c r="K663" s="43"/>
      <c r="L663" s="47"/>
      <c r="M663" s="236"/>
      <c r="N663" s="237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T663" s="19" t="s">
        <v>161</v>
      </c>
      <c r="AU663" s="19" t="s">
        <v>83</v>
      </c>
    </row>
    <row r="664" s="15" customFormat="1">
      <c r="A664" s="15"/>
      <c r="B664" s="260"/>
      <c r="C664" s="261"/>
      <c r="D664" s="234" t="s">
        <v>163</v>
      </c>
      <c r="E664" s="262" t="s">
        <v>21</v>
      </c>
      <c r="F664" s="263" t="s">
        <v>680</v>
      </c>
      <c r="G664" s="261"/>
      <c r="H664" s="262" t="s">
        <v>21</v>
      </c>
      <c r="I664" s="264"/>
      <c r="J664" s="261"/>
      <c r="K664" s="261"/>
      <c r="L664" s="265"/>
      <c r="M664" s="266"/>
      <c r="N664" s="267"/>
      <c r="O664" s="267"/>
      <c r="P664" s="267"/>
      <c r="Q664" s="267"/>
      <c r="R664" s="267"/>
      <c r="S664" s="267"/>
      <c r="T664" s="268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9" t="s">
        <v>163</v>
      </c>
      <c r="AU664" s="269" t="s">
        <v>83</v>
      </c>
      <c r="AV664" s="15" t="s">
        <v>81</v>
      </c>
      <c r="AW664" s="15" t="s">
        <v>35</v>
      </c>
      <c r="AX664" s="15" t="s">
        <v>73</v>
      </c>
      <c r="AY664" s="269" t="s">
        <v>151</v>
      </c>
    </row>
    <row r="665" s="13" customFormat="1">
      <c r="A665" s="13"/>
      <c r="B665" s="238"/>
      <c r="C665" s="239"/>
      <c r="D665" s="234" t="s">
        <v>163</v>
      </c>
      <c r="E665" s="240" t="s">
        <v>21</v>
      </c>
      <c r="F665" s="241" t="s">
        <v>3346</v>
      </c>
      <c r="G665" s="239"/>
      <c r="H665" s="242">
        <v>16.699999999999999</v>
      </c>
      <c r="I665" s="243"/>
      <c r="J665" s="239"/>
      <c r="K665" s="239"/>
      <c r="L665" s="244"/>
      <c r="M665" s="245"/>
      <c r="N665" s="246"/>
      <c r="O665" s="246"/>
      <c r="P665" s="246"/>
      <c r="Q665" s="246"/>
      <c r="R665" s="246"/>
      <c r="S665" s="246"/>
      <c r="T665" s="247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8" t="s">
        <v>163</v>
      </c>
      <c r="AU665" s="248" t="s">
        <v>83</v>
      </c>
      <c r="AV665" s="13" t="s">
        <v>83</v>
      </c>
      <c r="AW665" s="13" t="s">
        <v>35</v>
      </c>
      <c r="AX665" s="13" t="s">
        <v>73</v>
      </c>
      <c r="AY665" s="248" t="s">
        <v>151</v>
      </c>
    </row>
    <row r="666" s="13" customFormat="1">
      <c r="A666" s="13"/>
      <c r="B666" s="238"/>
      <c r="C666" s="239"/>
      <c r="D666" s="234" t="s">
        <v>163</v>
      </c>
      <c r="E666" s="240" t="s">
        <v>21</v>
      </c>
      <c r="F666" s="241" t="s">
        <v>3347</v>
      </c>
      <c r="G666" s="239"/>
      <c r="H666" s="242">
        <v>17.300000000000001</v>
      </c>
      <c r="I666" s="243"/>
      <c r="J666" s="239"/>
      <c r="K666" s="239"/>
      <c r="L666" s="244"/>
      <c r="M666" s="245"/>
      <c r="N666" s="246"/>
      <c r="O666" s="246"/>
      <c r="P666" s="246"/>
      <c r="Q666" s="246"/>
      <c r="R666" s="246"/>
      <c r="S666" s="246"/>
      <c r="T666" s="24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8" t="s">
        <v>163</v>
      </c>
      <c r="AU666" s="248" t="s">
        <v>83</v>
      </c>
      <c r="AV666" s="13" t="s">
        <v>83</v>
      </c>
      <c r="AW666" s="13" t="s">
        <v>35</v>
      </c>
      <c r="AX666" s="13" t="s">
        <v>73</v>
      </c>
      <c r="AY666" s="248" t="s">
        <v>151</v>
      </c>
    </row>
    <row r="667" s="14" customFormat="1">
      <c r="A667" s="14"/>
      <c r="B667" s="249"/>
      <c r="C667" s="250"/>
      <c r="D667" s="234" t="s">
        <v>163</v>
      </c>
      <c r="E667" s="251" t="s">
        <v>21</v>
      </c>
      <c r="F667" s="252" t="s">
        <v>177</v>
      </c>
      <c r="G667" s="250"/>
      <c r="H667" s="253">
        <v>34</v>
      </c>
      <c r="I667" s="254"/>
      <c r="J667" s="250"/>
      <c r="K667" s="250"/>
      <c r="L667" s="255"/>
      <c r="M667" s="256"/>
      <c r="N667" s="257"/>
      <c r="O667" s="257"/>
      <c r="P667" s="257"/>
      <c r="Q667" s="257"/>
      <c r="R667" s="257"/>
      <c r="S667" s="257"/>
      <c r="T667" s="25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9" t="s">
        <v>163</v>
      </c>
      <c r="AU667" s="259" t="s">
        <v>83</v>
      </c>
      <c r="AV667" s="14" t="s">
        <v>159</v>
      </c>
      <c r="AW667" s="14" t="s">
        <v>35</v>
      </c>
      <c r="AX667" s="14" t="s">
        <v>81</v>
      </c>
      <c r="AY667" s="259" t="s">
        <v>151</v>
      </c>
    </row>
    <row r="668" s="2" customFormat="1" ht="55.5" customHeight="1">
      <c r="A668" s="41"/>
      <c r="B668" s="42"/>
      <c r="C668" s="221" t="s">
        <v>1769</v>
      </c>
      <c r="D668" s="221" t="s">
        <v>154</v>
      </c>
      <c r="E668" s="222" t="s">
        <v>1255</v>
      </c>
      <c r="F668" s="223" t="s">
        <v>1256</v>
      </c>
      <c r="G668" s="224" t="s">
        <v>157</v>
      </c>
      <c r="H668" s="225">
        <v>12</v>
      </c>
      <c r="I668" s="226"/>
      <c r="J668" s="227">
        <f>ROUND(I668*H668,2)</f>
        <v>0</v>
      </c>
      <c r="K668" s="223" t="s">
        <v>21</v>
      </c>
      <c r="L668" s="47"/>
      <c r="M668" s="228" t="s">
        <v>21</v>
      </c>
      <c r="N668" s="229" t="s">
        <v>44</v>
      </c>
      <c r="O668" s="87"/>
      <c r="P668" s="230">
        <f>O668*H668</f>
        <v>0</v>
      </c>
      <c r="Q668" s="230">
        <v>0.00018000000000000001</v>
      </c>
      <c r="R668" s="230">
        <f>Q668*H668</f>
        <v>0.00216</v>
      </c>
      <c r="S668" s="230">
        <v>0</v>
      </c>
      <c r="T668" s="231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32" t="s">
        <v>271</v>
      </c>
      <c r="AT668" s="232" t="s">
        <v>154</v>
      </c>
      <c r="AU668" s="232" t="s">
        <v>83</v>
      </c>
      <c r="AY668" s="19" t="s">
        <v>151</v>
      </c>
      <c r="BE668" s="233">
        <f>IF(N668="základní",J668,0)</f>
        <v>0</v>
      </c>
      <c r="BF668" s="233">
        <f>IF(N668="snížená",J668,0)</f>
        <v>0</v>
      </c>
      <c r="BG668" s="233">
        <f>IF(N668="zákl. přenesená",J668,0)</f>
        <v>0</v>
      </c>
      <c r="BH668" s="233">
        <f>IF(N668="sníž. přenesená",J668,0)</f>
        <v>0</v>
      </c>
      <c r="BI668" s="233">
        <f>IF(N668="nulová",J668,0)</f>
        <v>0</v>
      </c>
      <c r="BJ668" s="19" t="s">
        <v>81</v>
      </c>
      <c r="BK668" s="233">
        <f>ROUND(I668*H668,2)</f>
        <v>0</v>
      </c>
      <c r="BL668" s="19" t="s">
        <v>271</v>
      </c>
      <c r="BM668" s="232" t="s">
        <v>3348</v>
      </c>
    </row>
    <row r="669" s="2" customFormat="1">
      <c r="A669" s="41"/>
      <c r="B669" s="42"/>
      <c r="C669" s="43"/>
      <c r="D669" s="234" t="s">
        <v>161</v>
      </c>
      <c r="E669" s="43"/>
      <c r="F669" s="235" t="s">
        <v>1256</v>
      </c>
      <c r="G669" s="43"/>
      <c r="H669" s="43"/>
      <c r="I669" s="139"/>
      <c r="J669" s="43"/>
      <c r="K669" s="43"/>
      <c r="L669" s="47"/>
      <c r="M669" s="236"/>
      <c r="N669" s="237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T669" s="19" t="s">
        <v>161</v>
      </c>
      <c r="AU669" s="19" t="s">
        <v>83</v>
      </c>
    </row>
    <row r="670" s="2" customFormat="1" ht="21.75" customHeight="1">
      <c r="A670" s="41"/>
      <c r="B670" s="42"/>
      <c r="C670" s="221" t="s">
        <v>1773</v>
      </c>
      <c r="D670" s="221" t="s">
        <v>154</v>
      </c>
      <c r="E670" s="222" t="s">
        <v>1774</v>
      </c>
      <c r="F670" s="223" t="s">
        <v>1775</v>
      </c>
      <c r="G670" s="224" t="s">
        <v>322</v>
      </c>
      <c r="H670" s="225">
        <v>0.002</v>
      </c>
      <c r="I670" s="226"/>
      <c r="J670" s="227">
        <f>ROUND(I670*H670,2)</f>
        <v>0</v>
      </c>
      <c r="K670" s="223" t="s">
        <v>158</v>
      </c>
      <c r="L670" s="47"/>
      <c r="M670" s="228" t="s">
        <v>21</v>
      </c>
      <c r="N670" s="229" t="s">
        <v>44</v>
      </c>
      <c r="O670" s="87"/>
      <c r="P670" s="230">
        <f>O670*H670</f>
        <v>0</v>
      </c>
      <c r="Q670" s="230">
        <v>0</v>
      </c>
      <c r="R670" s="230">
        <f>Q670*H670</f>
        <v>0</v>
      </c>
      <c r="S670" s="230">
        <v>0</v>
      </c>
      <c r="T670" s="231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32" t="s">
        <v>271</v>
      </c>
      <c r="AT670" s="232" t="s">
        <v>154</v>
      </c>
      <c r="AU670" s="232" t="s">
        <v>83</v>
      </c>
      <c r="AY670" s="19" t="s">
        <v>151</v>
      </c>
      <c r="BE670" s="233">
        <f>IF(N670="základní",J670,0)</f>
        <v>0</v>
      </c>
      <c r="BF670" s="233">
        <f>IF(N670="snížená",J670,0)</f>
        <v>0</v>
      </c>
      <c r="BG670" s="233">
        <f>IF(N670="zákl. přenesená",J670,0)</f>
        <v>0</v>
      </c>
      <c r="BH670" s="233">
        <f>IF(N670="sníž. přenesená",J670,0)</f>
        <v>0</v>
      </c>
      <c r="BI670" s="233">
        <f>IF(N670="nulová",J670,0)</f>
        <v>0</v>
      </c>
      <c r="BJ670" s="19" t="s">
        <v>81</v>
      </c>
      <c r="BK670" s="233">
        <f>ROUND(I670*H670,2)</f>
        <v>0</v>
      </c>
      <c r="BL670" s="19" t="s">
        <v>271</v>
      </c>
      <c r="BM670" s="232" t="s">
        <v>3349</v>
      </c>
    </row>
    <row r="671" s="2" customFormat="1">
      <c r="A671" s="41"/>
      <c r="B671" s="42"/>
      <c r="C671" s="43"/>
      <c r="D671" s="234" t="s">
        <v>161</v>
      </c>
      <c r="E671" s="43"/>
      <c r="F671" s="235" t="s">
        <v>1777</v>
      </c>
      <c r="G671" s="43"/>
      <c r="H671" s="43"/>
      <c r="I671" s="139"/>
      <c r="J671" s="43"/>
      <c r="K671" s="43"/>
      <c r="L671" s="47"/>
      <c r="M671" s="236"/>
      <c r="N671" s="237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19" t="s">
        <v>161</v>
      </c>
      <c r="AU671" s="19" t="s">
        <v>83</v>
      </c>
    </row>
    <row r="672" s="2" customFormat="1" ht="21.75" customHeight="1">
      <c r="A672" s="41"/>
      <c r="B672" s="42"/>
      <c r="C672" s="221" t="s">
        <v>1778</v>
      </c>
      <c r="D672" s="221" t="s">
        <v>154</v>
      </c>
      <c r="E672" s="222" t="s">
        <v>1266</v>
      </c>
      <c r="F672" s="223" t="s">
        <v>1267</v>
      </c>
      <c r="G672" s="224" t="s">
        <v>322</v>
      </c>
      <c r="H672" s="225">
        <v>0.002</v>
      </c>
      <c r="I672" s="226"/>
      <c r="J672" s="227">
        <f>ROUND(I672*H672,2)</f>
        <v>0</v>
      </c>
      <c r="K672" s="223" t="s">
        <v>158</v>
      </c>
      <c r="L672" s="47"/>
      <c r="M672" s="228" t="s">
        <v>21</v>
      </c>
      <c r="N672" s="229" t="s">
        <v>44</v>
      </c>
      <c r="O672" s="87"/>
      <c r="P672" s="230">
        <f>O672*H672</f>
        <v>0</v>
      </c>
      <c r="Q672" s="230">
        <v>0</v>
      </c>
      <c r="R672" s="230">
        <f>Q672*H672</f>
        <v>0</v>
      </c>
      <c r="S672" s="230">
        <v>0</v>
      </c>
      <c r="T672" s="231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32" t="s">
        <v>271</v>
      </c>
      <c r="AT672" s="232" t="s">
        <v>154</v>
      </c>
      <c r="AU672" s="232" t="s">
        <v>83</v>
      </c>
      <c r="AY672" s="19" t="s">
        <v>151</v>
      </c>
      <c r="BE672" s="233">
        <f>IF(N672="základní",J672,0)</f>
        <v>0</v>
      </c>
      <c r="BF672" s="233">
        <f>IF(N672="snížená",J672,0)</f>
        <v>0</v>
      </c>
      <c r="BG672" s="233">
        <f>IF(N672="zákl. přenesená",J672,0)</f>
        <v>0</v>
      </c>
      <c r="BH672" s="233">
        <f>IF(N672="sníž. přenesená",J672,0)</f>
        <v>0</v>
      </c>
      <c r="BI672" s="233">
        <f>IF(N672="nulová",J672,0)</f>
        <v>0</v>
      </c>
      <c r="BJ672" s="19" t="s">
        <v>81</v>
      </c>
      <c r="BK672" s="233">
        <f>ROUND(I672*H672,2)</f>
        <v>0</v>
      </c>
      <c r="BL672" s="19" t="s">
        <v>271</v>
      </c>
      <c r="BM672" s="232" t="s">
        <v>3350</v>
      </c>
    </row>
    <row r="673" s="2" customFormat="1">
      <c r="A673" s="41"/>
      <c r="B673" s="42"/>
      <c r="C673" s="43"/>
      <c r="D673" s="234" t="s">
        <v>161</v>
      </c>
      <c r="E673" s="43"/>
      <c r="F673" s="235" t="s">
        <v>1269</v>
      </c>
      <c r="G673" s="43"/>
      <c r="H673" s="43"/>
      <c r="I673" s="139"/>
      <c r="J673" s="43"/>
      <c r="K673" s="43"/>
      <c r="L673" s="47"/>
      <c r="M673" s="236"/>
      <c r="N673" s="237"/>
      <c r="O673" s="87"/>
      <c r="P673" s="87"/>
      <c r="Q673" s="87"/>
      <c r="R673" s="87"/>
      <c r="S673" s="87"/>
      <c r="T673" s="88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T673" s="19" t="s">
        <v>161</v>
      </c>
      <c r="AU673" s="19" t="s">
        <v>83</v>
      </c>
    </row>
    <row r="674" s="13" customFormat="1">
      <c r="A674" s="13"/>
      <c r="B674" s="238"/>
      <c r="C674" s="239"/>
      <c r="D674" s="234" t="s">
        <v>163</v>
      </c>
      <c r="E674" s="240" t="s">
        <v>21</v>
      </c>
      <c r="F674" s="241" t="s">
        <v>3351</v>
      </c>
      <c r="G674" s="239"/>
      <c r="H674" s="242">
        <v>0.002</v>
      </c>
      <c r="I674" s="243"/>
      <c r="J674" s="239"/>
      <c r="K674" s="239"/>
      <c r="L674" s="244"/>
      <c r="M674" s="245"/>
      <c r="N674" s="246"/>
      <c r="O674" s="246"/>
      <c r="P674" s="246"/>
      <c r="Q674" s="246"/>
      <c r="R674" s="246"/>
      <c r="S674" s="246"/>
      <c r="T674" s="247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8" t="s">
        <v>163</v>
      </c>
      <c r="AU674" s="248" t="s">
        <v>83</v>
      </c>
      <c r="AV674" s="13" t="s">
        <v>83</v>
      </c>
      <c r="AW674" s="13" t="s">
        <v>35</v>
      </c>
      <c r="AX674" s="13" t="s">
        <v>81</v>
      </c>
      <c r="AY674" s="248" t="s">
        <v>151</v>
      </c>
    </row>
    <row r="675" s="12" customFormat="1" ht="22.8" customHeight="1">
      <c r="A675" s="12"/>
      <c r="B675" s="205"/>
      <c r="C675" s="206"/>
      <c r="D675" s="207" t="s">
        <v>72</v>
      </c>
      <c r="E675" s="219" t="s">
        <v>682</v>
      </c>
      <c r="F675" s="219" t="s">
        <v>683</v>
      </c>
      <c r="G675" s="206"/>
      <c r="H675" s="206"/>
      <c r="I675" s="209"/>
      <c r="J675" s="220">
        <f>BK675</f>
        <v>0</v>
      </c>
      <c r="K675" s="206"/>
      <c r="L675" s="211"/>
      <c r="M675" s="212"/>
      <c r="N675" s="213"/>
      <c r="O675" s="213"/>
      <c r="P675" s="214">
        <f>SUM(P676:P682)</f>
        <v>0</v>
      </c>
      <c r="Q675" s="213"/>
      <c r="R675" s="214">
        <f>SUM(R676:R682)</f>
        <v>0.37099649999999995</v>
      </c>
      <c r="S675" s="213"/>
      <c r="T675" s="215">
        <f>SUM(T676:T682)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16" t="s">
        <v>83</v>
      </c>
      <c r="AT675" s="217" t="s">
        <v>72</v>
      </c>
      <c r="AU675" s="217" t="s">
        <v>81</v>
      </c>
      <c r="AY675" s="216" t="s">
        <v>151</v>
      </c>
      <c r="BK675" s="218">
        <f>SUM(BK676:BK682)</f>
        <v>0</v>
      </c>
    </row>
    <row r="676" s="2" customFormat="1" ht="44.25" customHeight="1">
      <c r="A676" s="41"/>
      <c r="B676" s="42"/>
      <c r="C676" s="221" t="s">
        <v>1781</v>
      </c>
      <c r="D676" s="221" t="s">
        <v>154</v>
      </c>
      <c r="E676" s="222" t="s">
        <v>685</v>
      </c>
      <c r="F676" s="223" t="s">
        <v>686</v>
      </c>
      <c r="G676" s="224" t="s">
        <v>687</v>
      </c>
      <c r="H676" s="225">
        <v>353.32999999999998</v>
      </c>
      <c r="I676" s="226"/>
      <c r="J676" s="227">
        <f>ROUND(I676*H676,2)</f>
        <v>0</v>
      </c>
      <c r="K676" s="223" t="s">
        <v>21</v>
      </c>
      <c r="L676" s="47"/>
      <c r="M676" s="228" t="s">
        <v>21</v>
      </c>
      <c r="N676" s="229" t="s">
        <v>44</v>
      </c>
      <c r="O676" s="87"/>
      <c r="P676" s="230">
        <f>O676*H676</f>
        <v>0</v>
      </c>
      <c r="Q676" s="230">
        <v>0.0010499999999999999</v>
      </c>
      <c r="R676" s="230">
        <f>Q676*H676</f>
        <v>0.37099649999999995</v>
      </c>
      <c r="S676" s="230">
        <v>0</v>
      </c>
      <c r="T676" s="231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32" t="s">
        <v>271</v>
      </c>
      <c r="AT676" s="232" t="s">
        <v>154</v>
      </c>
      <c r="AU676" s="232" t="s">
        <v>83</v>
      </c>
      <c r="AY676" s="19" t="s">
        <v>151</v>
      </c>
      <c r="BE676" s="233">
        <f>IF(N676="základní",J676,0)</f>
        <v>0</v>
      </c>
      <c r="BF676" s="233">
        <f>IF(N676="snížená",J676,0)</f>
        <v>0</v>
      </c>
      <c r="BG676" s="233">
        <f>IF(N676="zákl. přenesená",J676,0)</f>
        <v>0</v>
      </c>
      <c r="BH676" s="233">
        <f>IF(N676="sníž. přenesená",J676,0)</f>
        <v>0</v>
      </c>
      <c r="BI676" s="233">
        <f>IF(N676="nulová",J676,0)</f>
        <v>0</v>
      </c>
      <c r="BJ676" s="19" t="s">
        <v>81</v>
      </c>
      <c r="BK676" s="233">
        <f>ROUND(I676*H676,2)</f>
        <v>0</v>
      </c>
      <c r="BL676" s="19" t="s">
        <v>271</v>
      </c>
      <c r="BM676" s="232" t="s">
        <v>3352</v>
      </c>
    </row>
    <row r="677" s="2" customFormat="1">
      <c r="A677" s="41"/>
      <c r="B677" s="42"/>
      <c r="C677" s="43"/>
      <c r="D677" s="234" t="s">
        <v>161</v>
      </c>
      <c r="E677" s="43"/>
      <c r="F677" s="235" t="s">
        <v>686</v>
      </c>
      <c r="G677" s="43"/>
      <c r="H677" s="43"/>
      <c r="I677" s="139"/>
      <c r="J677" s="43"/>
      <c r="K677" s="43"/>
      <c r="L677" s="47"/>
      <c r="M677" s="236"/>
      <c r="N677" s="237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19" t="s">
        <v>161</v>
      </c>
      <c r="AU677" s="19" t="s">
        <v>83</v>
      </c>
    </row>
    <row r="678" s="2" customFormat="1" ht="21.75" customHeight="1">
      <c r="A678" s="41"/>
      <c r="B678" s="42"/>
      <c r="C678" s="221" t="s">
        <v>1786</v>
      </c>
      <c r="D678" s="221" t="s">
        <v>154</v>
      </c>
      <c r="E678" s="222" t="s">
        <v>690</v>
      </c>
      <c r="F678" s="223" t="s">
        <v>691</v>
      </c>
      <c r="G678" s="224" t="s">
        <v>322</v>
      </c>
      <c r="H678" s="225">
        <v>0.371</v>
      </c>
      <c r="I678" s="226"/>
      <c r="J678" s="227">
        <f>ROUND(I678*H678,2)</f>
        <v>0</v>
      </c>
      <c r="K678" s="223" t="s">
        <v>158</v>
      </c>
      <c r="L678" s="47"/>
      <c r="M678" s="228" t="s">
        <v>21</v>
      </c>
      <c r="N678" s="229" t="s">
        <v>44</v>
      </c>
      <c r="O678" s="87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32" t="s">
        <v>271</v>
      </c>
      <c r="AT678" s="232" t="s">
        <v>154</v>
      </c>
      <c r="AU678" s="232" t="s">
        <v>83</v>
      </c>
      <c r="AY678" s="19" t="s">
        <v>151</v>
      </c>
      <c r="BE678" s="233">
        <f>IF(N678="základní",J678,0)</f>
        <v>0</v>
      </c>
      <c r="BF678" s="233">
        <f>IF(N678="snížená",J678,0)</f>
        <v>0</v>
      </c>
      <c r="BG678" s="233">
        <f>IF(N678="zákl. přenesená",J678,0)</f>
        <v>0</v>
      </c>
      <c r="BH678" s="233">
        <f>IF(N678="sníž. přenesená",J678,0)</f>
        <v>0</v>
      </c>
      <c r="BI678" s="233">
        <f>IF(N678="nulová",J678,0)</f>
        <v>0</v>
      </c>
      <c r="BJ678" s="19" t="s">
        <v>81</v>
      </c>
      <c r="BK678" s="233">
        <f>ROUND(I678*H678,2)</f>
        <v>0</v>
      </c>
      <c r="BL678" s="19" t="s">
        <v>271</v>
      </c>
      <c r="BM678" s="232" t="s">
        <v>3353</v>
      </c>
    </row>
    <row r="679" s="2" customFormat="1">
      <c r="A679" s="41"/>
      <c r="B679" s="42"/>
      <c r="C679" s="43"/>
      <c r="D679" s="234" t="s">
        <v>161</v>
      </c>
      <c r="E679" s="43"/>
      <c r="F679" s="235" t="s">
        <v>693</v>
      </c>
      <c r="G679" s="43"/>
      <c r="H679" s="43"/>
      <c r="I679" s="139"/>
      <c r="J679" s="43"/>
      <c r="K679" s="43"/>
      <c r="L679" s="47"/>
      <c r="M679" s="236"/>
      <c r="N679" s="237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19" t="s">
        <v>161</v>
      </c>
      <c r="AU679" s="19" t="s">
        <v>83</v>
      </c>
    </row>
    <row r="680" s="2" customFormat="1" ht="21.75" customHeight="1">
      <c r="A680" s="41"/>
      <c r="B680" s="42"/>
      <c r="C680" s="221" t="s">
        <v>1790</v>
      </c>
      <c r="D680" s="221" t="s">
        <v>154</v>
      </c>
      <c r="E680" s="222" t="s">
        <v>2444</v>
      </c>
      <c r="F680" s="223" t="s">
        <v>2445</v>
      </c>
      <c r="G680" s="224" t="s">
        <v>322</v>
      </c>
      <c r="H680" s="225">
        <v>0.371</v>
      </c>
      <c r="I680" s="226"/>
      <c r="J680" s="227">
        <f>ROUND(I680*H680,2)</f>
        <v>0</v>
      </c>
      <c r="K680" s="223" t="s">
        <v>158</v>
      </c>
      <c r="L680" s="47"/>
      <c r="M680" s="228" t="s">
        <v>21</v>
      </c>
      <c r="N680" s="229" t="s">
        <v>44</v>
      </c>
      <c r="O680" s="87"/>
      <c r="P680" s="230">
        <f>O680*H680</f>
        <v>0</v>
      </c>
      <c r="Q680" s="230">
        <v>0</v>
      </c>
      <c r="R680" s="230">
        <f>Q680*H680</f>
        <v>0</v>
      </c>
      <c r="S680" s="230">
        <v>0</v>
      </c>
      <c r="T680" s="231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32" t="s">
        <v>271</v>
      </c>
      <c r="AT680" s="232" t="s">
        <v>154</v>
      </c>
      <c r="AU680" s="232" t="s">
        <v>83</v>
      </c>
      <c r="AY680" s="19" t="s">
        <v>151</v>
      </c>
      <c r="BE680" s="233">
        <f>IF(N680="základní",J680,0)</f>
        <v>0</v>
      </c>
      <c r="BF680" s="233">
        <f>IF(N680="snížená",J680,0)</f>
        <v>0</v>
      </c>
      <c r="BG680" s="233">
        <f>IF(N680="zákl. přenesená",J680,0)</f>
        <v>0</v>
      </c>
      <c r="BH680" s="233">
        <f>IF(N680="sníž. přenesená",J680,0)</f>
        <v>0</v>
      </c>
      <c r="BI680" s="233">
        <f>IF(N680="nulová",J680,0)</f>
        <v>0</v>
      </c>
      <c r="BJ680" s="19" t="s">
        <v>81</v>
      </c>
      <c r="BK680" s="233">
        <f>ROUND(I680*H680,2)</f>
        <v>0</v>
      </c>
      <c r="BL680" s="19" t="s">
        <v>271</v>
      </c>
      <c r="BM680" s="232" t="s">
        <v>3354</v>
      </c>
    </row>
    <row r="681" s="2" customFormat="1">
      <c r="A681" s="41"/>
      <c r="B681" s="42"/>
      <c r="C681" s="43"/>
      <c r="D681" s="234" t="s">
        <v>161</v>
      </c>
      <c r="E681" s="43"/>
      <c r="F681" s="235" t="s">
        <v>2447</v>
      </c>
      <c r="G681" s="43"/>
      <c r="H681" s="43"/>
      <c r="I681" s="139"/>
      <c r="J681" s="43"/>
      <c r="K681" s="43"/>
      <c r="L681" s="47"/>
      <c r="M681" s="236"/>
      <c r="N681" s="237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19" t="s">
        <v>161</v>
      </c>
      <c r="AU681" s="19" t="s">
        <v>83</v>
      </c>
    </row>
    <row r="682" s="13" customFormat="1">
      <c r="A682" s="13"/>
      <c r="B682" s="238"/>
      <c r="C682" s="239"/>
      <c r="D682" s="234" t="s">
        <v>163</v>
      </c>
      <c r="E682" s="240" t="s">
        <v>21</v>
      </c>
      <c r="F682" s="241" t="s">
        <v>3355</v>
      </c>
      <c r="G682" s="239"/>
      <c r="H682" s="242">
        <v>0.371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8" t="s">
        <v>163</v>
      </c>
      <c r="AU682" s="248" t="s">
        <v>83</v>
      </c>
      <c r="AV682" s="13" t="s">
        <v>83</v>
      </c>
      <c r="AW682" s="13" t="s">
        <v>35</v>
      </c>
      <c r="AX682" s="13" t="s">
        <v>81</v>
      </c>
      <c r="AY682" s="248" t="s">
        <v>151</v>
      </c>
    </row>
    <row r="683" s="12" customFormat="1" ht="22.8" customHeight="1">
      <c r="A683" s="12"/>
      <c r="B683" s="205"/>
      <c r="C683" s="206"/>
      <c r="D683" s="207" t="s">
        <v>72</v>
      </c>
      <c r="E683" s="219" t="s">
        <v>1270</v>
      </c>
      <c r="F683" s="219" t="s">
        <v>1271</v>
      </c>
      <c r="G683" s="206"/>
      <c r="H683" s="206"/>
      <c r="I683" s="209"/>
      <c r="J683" s="220">
        <f>BK683</f>
        <v>0</v>
      </c>
      <c r="K683" s="206"/>
      <c r="L683" s="211"/>
      <c r="M683" s="212"/>
      <c r="N683" s="213"/>
      <c r="O683" s="213"/>
      <c r="P683" s="214">
        <f>SUM(P684:P693)</f>
        <v>0</v>
      </c>
      <c r="Q683" s="213"/>
      <c r="R683" s="214">
        <f>SUM(R684:R693)</f>
        <v>0.003718</v>
      </c>
      <c r="S683" s="213"/>
      <c r="T683" s="215">
        <f>SUM(T684:T693)</f>
        <v>0</v>
      </c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R683" s="216" t="s">
        <v>83</v>
      </c>
      <c r="AT683" s="217" t="s">
        <v>72</v>
      </c>
      <c r="AU683" s="217" t="s">
        <v>81</v>
      </c>
      <c r="AY683" s="216" t="s">
        <v>151</v>
      </c>
      <c r="BK683" s="218">
        <f>SUM(BK684:BK693)</f>
        <v>0</v>
      </c>
    </row>
    <row r="684" s="2" customFormat="1" ht="21.75" customHeight="1">
      <c r="A684" s="41"/>
      <c r="B684" s="42"/>
      <c r="C684" s="221" t="s">
        <v>1795</v>
      </c>
      <c r="D684" s="221" t="s">
        <v>154</v>
      </c>
      <c r="E684" s="222" t="s">
        <v>1273</v>
      </c>
      <c r="F684" s="223" t="s">
        <v>1274</v>
      </c>
      <c r="G684" s="224" t="s">
        <v>180</v>
      </c>
      <c r="H684" s="225">
        <v>16.899999999999999</v>
      </c>
      <c r="I684" s="226"/>
      <c r="J684" s="227">
        <f>ROUND(I684*H684,2)</f>
        <v>0</v>
      </c>
      <c r="K684" s="223" t="s">
        <v>158</v>
      </c>
      <c r="L684" s="47"/>
      <c r="M684" s="228" t="s">
        <v>21</v>
      </c>
      <c r="N684" s="229" t="s">
        <v>44</v>
      </c>
      <c r="O684" s="87"/>
      <c r="P684" s="230">
        <f>O684*H684</f>
        <v>0</v>
      </c>
      <c r="Q684" s="230">
        <v>0</v>
      </c>
      <c r="R684" s="230">
        <f>Q684*H684</f>
        <v>0</v>
      </c>
      <c r="S684" s="230">
        <v>0</v>
      </c>
      <c r="T684" s="231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32" t="s">
        <v>271</v>
      </c>
      <c r="AT684" s="232" t="s">
        <v>154</v>
      </c>
      <c r="AU684" s="232" t="s">
        <v>83</v>
      </c>
      <c r="AY684" s="19" t="s">
        <v>151</v>
      </c>
      <c r="BE684" s="233">
        <f>IF(N684="základní",J684,0)</f>
        <v>0</v>
      </c>
      <c r="BF684" s="233">
        <f>IF(N684="snížená",J684,0)</f>
        <v>0</v>
      </c>
      <c r="BG684" s="233">
        <f>IF(N684="zákl. přenesená",J684,0)</f>
        <v>0</v>
      </c>
      <c r="BH684" s="233">
        <f>IF(N684="sníž. přenesená",J684,0)</f>
        <v>0</v>
      </c>
      <c r="BI684" s="233">
        <f>IF(N684="nulová",J684,0)</f>
        <v>0</v>
      </c>
      <c r="BJ684" s="19" t="s">
        <v>81</v>
      </c>
      <c r="BK684" s="233">
        <f>ROUND(I684*H684,2)</f>
        <v>0</v>
      </c>
      <c r="BL684" s="19" t="s">
        <v>271</v>
      </c>
      <c r="BM684" s="232" t="s">
        <v>3356</v>
      </c>
    </row>
    <row r="685" s="2" customFormat="1">
      <c r="A685" s="41"/>
      <c r="B685" s="42"/>
      <c r="C685" s="43"/>
      <c r="D685" s="234" t="s">
        <v>161</v>
      </c>
      <c r="E685" s="43"/>
      <c r="F685" s="235" t="s">
        <v>1276</v>
      </c>
      <c r="G685" s="43"/>
      <c r="H685" s="43"/>
      <c r="I685" s="139"/>
      <c r="J685" s="43"/>
      <c r="K685" s="43"/>
      <c r="L685" s="47"/>
      <c r="M685" s="236"/>
      <c r="N685" s="237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19" t="s">
        <v>161</v>
      </c>
      <c r="AU685" s="19" t="s">
        <v>83</v>
      </c>
    </row>
    <row r="686" s="13" customFormat="1">
      <c r="A686" s="13"/>
      <c r="B686" s="238"/>
      <c r="C686" s="239"/>
      <c r="D686" s="234" t="s">
        <v>163</v>
      </c>
      <c r="E686" s="240" t="s">
        <v>21</v>
      </c>
      <c r="F686" s="241" t="s">
        <v>3357</v>
      </c>
      <c r="G686" s="239"/>
      <c r="H686" s="242">
        <v>16.199999999999999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8" t="s">
        <v>163</v>
      </c>
      <c r="AU686" s="248" t="s">
        <v>83</v>
      </c>
      <c r="AV686" s="13" t="s">
        <v>83</v>
      </c>
      <c r="AW686" s="13" t="s">
        <v>35</v>
      </c>
      <c r="AX686" s="13" t="s">
        <v>73</v>
      </c>
      <c r="AY686" s="248" t="s">
        <v>151</v>
      </c>
    </row>
    <row r="687" s="13" customFormat="1">
      <c r="A687" s="13"/>
      <c r="B687" s="238"/>
      <c r="C687" s="239"/>
      <c r="D687" s="234" t="s">
        <v>163</v>
      </c>
      <c r="E687" s="240" t="s">
        <v>21</v>
      </c>
      <c r="F687" s="241" t="s">
        <v>3358</v>
      </c>
      <c r="G687" s="239"/>
      <c r="H687" s="242">
        <v>0.69999999999999996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8" t="s">
        <v>163</v>
      </c>
      <c r="AU687" s="248" t="s">
        <v>83</v>
      </c>
      <c r="AV687" s="13" t="s">
        <v>83</v>
      </c>
      <c r="AW687" s="13" t="s">
        <v>35</v>
      </c>
      <c r="AX687" s="13" t="s">
        <v>73</v>
      </c>
      <c r="AY687" s="248" t="s">
        <v>151</v>
      </c>
    </row>
    <row r="688" s="14" customFormat="1">
      <c r="A688" s="14"/>
      <c r="B688" s="249"/>
      <c r="C688" s="250"/>
      <c r="D688" s="234" t="s">
        <v>163</v>
      </c>
      <c r="E688" s="251" t="s">
        <v>21</v>
      </c>
      <c r="F688" s="252" t="s">
        <v>177</v>
      </c>
      <c r="G688" s="250"/>
      <c r="H688" s="253">
        <v>16.899999999999999</v>
      </c>
      <c r="I688" s="254"/>
      <c r="J688" s="250"/>
      <c r="K688" s="250"/>
      <c r="L688" s="255"/>
      <c r="M688" s="256"/>
      <c r="N688" s="257"/>
      <c r="O688" s="257"/>
      <c r="P688" s="257"/>
      <c r="Q688" s="257"/>
      <c r="R688" s="257"/>
      <c r="S688" s="257"/>
      <c r="T688" s="258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9" t="s">
        <v>163</v>
      </c>
      <c r="AU688" s="259" t="s">
        <v>83</v>
      </c>
      <c r="AV688" s="14" t="s">
        <v>159</v>
      </c>
      <c r="AW688" s="14" t="s">
        <v>35</v>
      </c>
      <c r="AX688" s="14" t="s">
        <v>81</v>
      </c>
      <c r="AY688" s="259" t="s">
        <v>151</v>
      </c>
    </row>
    <row r="689" s="2" customFormat="1" ht="21.75" customHeight="1">
      <c r="A689" s="41"/>
      <c r="B689" s="42"/>
      <c r="C689" s="221" t="s">
        <v>1800</v>
      </c>
      <c r="D689" s="221" t="s">
        <v>154</v>
      </c>
      <c r="E689" s="222" t="s">
        <v>1279</v>
      </c>
      <c r="F689" s="223" t="s">
        <v>1280</v>
      </c>
      <c r="G689" s="224" t="s">
        <v>180</v>
      </c>
      <c r="H689" s="225">
        <v>16.899999999999999</v>
      </c>
      <c r="I689" s="226"/>
      <c r="J689" s="227">
        <f>ROUND(I689*H689,2)</f>
        <v>0</v>
      </c>
      <c r="K689" s="223" t="s">
        <v>158</v>
      </c>
      <c r="L689" s="47"/>
      <c r="M689" s="228" t="s">
        <v>21</v>
      </c>
      <c r="N689" s="229" t="s">
        <v>44</v>
      </c>
      <c r="O689" s="87"/>
      <c r="P689" s="230">
        <f>O689*H689</f>
        <v>0</v>
      </c>
      <c r="Q689" s="230">
        <v>0.00022000000000000001</v>
      </c>
      <c r="R689" s="230">
        <f>Q689*H689</f>
        <v>0.003718</v>
      </c>
      <c r="S689" s="230">
        <v>0</v>
      </c>
      <c r="T689" s="231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32" t="s">
        <v>271</v>
      </c>
      <c r="AT689" s="232" t="s">
        <v>154</v>
      </c>
      <c r="AU689" s="232" t="s">
        <v>83</v>
      </c>
      <c r="AY689" s="19" t="s">
        <v>151</v>
      </c>
      <c r="BE689" s="233">
        <f>IF(N689="základní",J689,0)</f>
        <v>0</v>
      </c>
      <c r="BF689" s="233">
        <f>IF(N689="snížená",J689,0)</f>
        <v>0</v>
      </c>
      <c r="BG689" s="233">
        <f>IF(N689="zákl. přenesená",J689,0)</f>
        <v>0</v>
      </c>
      <c r="BH689" s="233">
        <f>IF(N689="sníž. přenesená",J689,0)</f>
        <v>0</v>
      </c>
      <c r="BI689" s="233">
        <f>IF(N689="nulová",J689,0)</f>
        <v>0</v>
      </c>
      <c r="BJ689" s="19" t="s">
        <v>81</v>
      </c>
      <c r="BK689" s="233">
        <f>ROUND(I689*H689,2)</f>
        <v>0</v>
      </c>
      <c r="BL689" s="19" t="s">
        <v>271</v>
      </c>
      <c r="BM689" s="232" t="s">
        <v>3359</v>
      </c>
    </row>
    <row r="690" s="2" customFormat="1">
      <c r="A690" s="41"/>
      <c r="B690" s="42"/>
      <c r="C690" s="43"/>
      <c r="D690" s="234" t="s">
        <v>161</v>
      </c>
      <c r="E690" s="43"/>
      <c r="F690" s="235" t="s">
        <v>1282</v>
      </c>
      <c r="G690" s="43"/>
      <c r="H690" s="43"/>
      <c r="I690" s="139"/>
      <c r="J690" s="43"/>
      <c r="K690" s="43"/>
      <c r="L690" s="47"/>
      <c r="M690" s="236"/>
      <c r="N690" s="237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19" t="s">
        <v>161</v>
      </c>
      <c r="AU690" s="19" t="s">
        <v>83</v>
      </c>
    </row>
    <row r="691" s="13" customFormat="1">
      <c r="A691" s="13"/>
      <c r="B691" s="238"/>
      <c r="C691" s="239"/>
      <c r="D691" s="234" t="s">
        <v>163</v>
      </c>
      <c r="E691" s="240" t="s">
        <v>21</v>
      </c>
      <c r="F691" s="241" t="s">
        <v>3357</v>
      </c>
      <c r="G691" s="239"/>
      <c r="H691" s="242">
        <v>16.199999999999999</v>
      </c>
      <c r="I691" s="243"/>
      <c r="J691" s="239"/>
      <c r="K691" s="239"/>
      <c r="L691" s="244"/>
      <c r="M691" s="245"/>
      <c r="N691" s="246"/>
      <c r="O691" s="246"/>
      <c r="P691" s="246"/>
      <c r="Q691" s="246"/>
      <c r="R691" s="246"/>
      <c r="S691" s="246"/>
      <c r="T691" s="247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8" t="s">
        <v>163</v>
      </c>
      <c r="AU691" s="248" t="s">
        <v>83</v>
      </c>
      <c r="AV691" s="13" t="s">
        <v>83</v>
      </c>
      <c r="AW691" s="13" t="s">
        <v>35</v>
      </c>
      <c r="AX691" s="13" t="s">
        <v>73</v>
      </c>
      <c r="AY691" s="248" t="s">
        <v>151</v>
      </c>
    </row>
    <row r="692" s="13" customFormat="1">
      <c r="A692" s="13"/>
      <c r="B692" s="238"/>
      <c r="C692" s="239"/>
      <c r="D692" s="234" t="s">
        <v>163</v>
      </c>
      <c r="E692" s="240" t="s">
        <v>21</v>
      </c>
      <c r="F692" s="241" t="s">
        <v>3358</v>
      </c>
      <c r="G692" s="239"/>
      <c r="H692" s="242">
        <v>0.69999999999999996</v>
      </c>
      <c r="I692" s="243"/>
      <c r="J692" s="239"/>
      <c r="K692" s="239"/>
      <c r="L692" s="244"/>
      <c r="M692" s="245"/>
      <c r="N692" s="246"/>
      <c r="O692" s="246"/>
      <c r="P692" s="246"/>
      <c r="Q692" s="246"/>
      <c r="R692" s="246"/>
      <c r="S692" s="246"/>
      <c r="T692" s="247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8" t="s">
        <v>163</v>
      </c>
      <c r="AU692" s="248" t="s">
        <v>83</v>
      </c>
      <c r="AV692" s="13" t="s">
        <v>83</v>
      </c>
      <c r="AW692" s="13" t="s">
        <v>35</v>
      </c>
      <c r="AX692" s="13" t="s">
        <v>73</v>
      </c>
      <c r="AY692" s="248" t="s">
        <v>151</v>
      </c>
    </row>
    <row r="693" s="14" customFormat="1">
      <c r="A693" s="14"/>
      <c r="B693" s="249"/>
      <c r="C693" s="250"/>
      <c r="D693" s="234" t="s">
        <v>163</v>
      </c>
      <c r="E693" s="251" t="s">
        <v>21</v>
      </c>
      <c r="F693" s="252" t="s">
        <v>177</v>
      </c>
      <c r="G693" s="250"/>
      <c r="H693" s="253">
        <v>16.899999999999999</v>
      </c>
      <c r="I693" s="254"/>
      <c r="J693" s="250"/>
      <c r="K693" s="250"/>
      <c r="L693" s="255"/>
      <c r="M693" s="256"/>
      <c r="N693" s="257"/>
      <c r="O693" s="257"/>
      <c r="P693" s="257"/>
      <c r="Q693" s="257"/>
      <c r="R693" s="257"/>
      <c r="S693" s="257"/>
      <c r="T693" s="258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9" t="s">
        <v>163</v>
      </c>
      <c r="AU693" s="259" t="s">
        <v>83</v>
      </c>
      <c r="AV693" s="14" t="s">
        <v>159</v>
      </c>
      <c r="AW693" s="14" t="s">
        <v>35</v>
      </c>
      <c r="AX693" s="14" t="s">
        <v>81</v>
      </c>
      <c r="AY693" s="259" t="s">
        <v>151</v>
      </c>
    </row>
    <row r="694" s="12" customFormat="1" ht="22.8" customHeight="1">
      <c r="A694" s="12"/>
      <c r="B694" s="205"/>
      <c r="C694" s="206"/>
      <c r="D694" s="207" t="s">
        <v>72</v>
      </c>
      <c r="E694" s="219" t="s">
        <v>3360</v>
      </c>
      <c r="F694" s="219" t="s">
        <v>3361</v>
      </c>
      <c r="G694" s="206"/>
      <c r="H694" s="206"/>
      <c r="I694" s="209"/>
      <c r="J694" s="220">
        <f>BK694</f>
        <v>0</v>
      </c>
      <c r="K694" s="206"/>
      <c r="L694" s="211"/>
      <c r="M694" s="212"/>
      <c r="N694" s="213"/>
      <c r="O694" s="213"/>
      <c r="P694" s="214">
        <f>SUM(P695:P703)</f>
        <v>0</v>
      </c>
      <c r="Q694" s="213"/>
      <c r="R694" s="214">
        <f>SUM(R695:R703)</f>
        <v>0.0044600000000000004</v>
      </c>
      <c r="S694" s="213"/>
      <c r="T694" s="215">
        <f>SUM(T695:T703)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16" t="s">
        <v>83</v>
      </c>
      <c r="AT694" s="217" t="s">
        <v>72</v>
      </c>
      <c r="AU694" s="217" t="s">
        <v>81</v>
      </c>
      <c r="AY694" s="216" t="s">
        <v>151</v>
      </c>
      <c r="BK694" s="218">
        <f>SUM(BK695:BK703)</f>
        <v>0</v>
      </c>
    </row>
    <row r="695" s="2" customFormat="1" ht="21.75" customHeight="1">
      <c r="A695" s="41"/>
      <c r="B695" s="42"/>
      <c r="C695" s="221" t="s">
        <v>1806</v>
      </c>
      <c r="D695" s="221" t="s">
        <v>154</v>
      </c>
      <c r="E695" s="222" t="s">
        <v>3362</v>
      </c>
      <c r="F695" s="223" t="s">
        <v>3363</v>
      </c>
      <c r="G695" s="224" t="s">
        <v>180</v>
      </c>
      <c r="H695" s="225">
        <v>11.15</v>
      </c>
      <c r="I695" s="226"/>
      <c r="J695" s="227">
        <f>ROUND(I695*H695,2)</f>
        <v>0</v>
      </c>
      <c r="K695" s="223" t="s">
        <v>158</v>
      </c>
      <c r="L695" s="47"/>
      <c r="M695" s="228" t="s">
        <v>21</v>
      </c>
      <c r="N695" s="229" t="s">
        <v>44</v>
      </c>
      <c r="O695" s="87"/>
      <c r="P695" s="230">
        <f>O695*H695</f>
        <v>0</v>
      </c>
      <c r="Q695" s="230">
        <v>0</v>
      </c>
      <c r="R695" s="230">
        <f>Q695*H695</f>
        <v>0</v>
      </c>
      <c r="S695" s="230">
        <v>0</v>
      </c>
      <c r="T695" s="231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32" t="s">
        <v>271</v>
      </c>
      <c r="AT695" s="232" t="s">
        <v>154</v>
      </c>
      <c r="AU695" s="232" t="s">
        <v>83</v>
      </c>
      <c r="AY695" s="19" t="s">
        <v>151</v>
      </c>
      <c r="BE695" s="233">
        <f>IF(N695="základní",J695,0)</f>
        <v>0</v>
      </c>
      <c r="BF695" s="233">
        <f>IF(N695="snížená",J695,0)</f>
        <v>0</v>
      </c>
      <c r="BG695" s="233">
        <f>IF(N695="zákl. přenesená",J695,0)</f>
        <v>0</v>
      </c>
      <c r="BH695" s="233">
        <f>IF(N695="sníž. přenesená",J695,0)</f>
        <v>0</v>
      </c>
      <c r="BI695" s="233">
        <f>IF(N695="nulová",J695,0)</f>
        <v>0</v>
      </c>
      <c r="BJ695" s="19" t="s">
        <v>81</v>
      </c>
      <c r="BK695" s="233">
        <f>ROUND(I695*H695,2)</f>
        <v>0</v>
      </c>
      <c r="BL695" s="19" t="s">
        <v>271</v>
      </c>
      <c r="BM695" s="232" t="s">
        <v>3364</v>
      </c>
    </row>
    <row r="696" s="2" customFormat="1">
      <c r="A696" s="41"/>
      <c r="B696" s="42"/>
      <c r="C696" s="43"/>
      <c r="D696" s="234" t="s">
        <v>161</v>
      </c>
      <c r="E696" s="43"/>
      <c r="F696" s="235" t="s">
        <v>3365</v>
      </c>
      <c r="G696" s="43"/>
      <c r="H696" s="43"/>
      <c r="I696" s="139"/>
      <c r="J696" s="43"/>
      <c r="K696" s="43"/>
      <c r="L696" s="47"/>
      <c r="M696" s="236"/>
      <c r="N696" s="237"/>
      <c r="O696" s="87"/>
      <c r="P696" s="87"/>
      <c r="Q696" s="87"/>
      <c r="R696" s="87"/>
      <c r="S696" s="87"/>
      <c r="T696" s="88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T696" s="19" t="s">
        <v>161</v>
      </c>
      <c r="AU696" s="19" t="s">
        <v>83</v>
      </c>
    </row>
    <row r="697" s="13" customFormat="1">
      <c r="A697" s="13"/>
      <c r="B697" s="238"/>
      <c r="C697" s="239"/>
      <c r="D697" s="234" t="s">
        <v>163</v>
      </c>
      <c r="E697" s="240" t="s">
        <v>21</v>
      </c>
      <c r="F697" s="241" t="s">
        <v>3366</v>
      </c>
      <c r="G697" s="239"/>
      <c r="H697" s="242">
        <v>11.15</v>
      </c>
      <c r="I697" s="243"/>
      <c r="J697" s="239"/>
      <c r="K697" s="239"/>
      <c r="L697" s="244"/>
      <c r="M697" s="245"/>
      <c r="N697" s="246"/>
      <c r="O697" s="246"/>
      <c r="P697" s="246"/>
      <c r="Q697" s="246"/>
      <c r="R697" s="246"/>
      <c r="S697" s="246"/>
      <c r="T697" s="24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8" t="s">
        <v>163</v>
      </c>
      <c r="AU697" s="248" t="s">
        <v>83</v>
      </c>
      <c r="AV697" s="13" t="s">
        <v>83</v>
      </c>
      <c r="AW697" s="13" t="s">
        <v>35</v>
      </c>
      <c r="AX697" s="13" t="s">
        <v>81</v>
      </c>
      <c r="AY697" s="248" t="s">
        <v>151</v>
      </c>
    </row>
    <row r="698" s="2" customFormat="1" ht="21.75" customHeight="1">
      <c r="A698" s="41"/>
      <c r="B698" s="42"/>
      <c r="C698" s="221" t="s">
        <v>2899</v>
      </c>
      <c r="D698" s="221" t="s">
        <v>154</v>
      </c>
      <c r="E698" s="222" t="s">
        <v>3367</v>
      </c>
      <c r="F698" s="223" t="s">
        <v>3368</v>
      </c>
      <c r="G698" s="224" t="s">
        <v>180</v>
      </c>
      <c r="H698" s="225">
        <v>11.15</v>
      </c>
      <c r="I698" s="226"/>
      <c r="J698" s="227">
        <f>ROUND(I698*H698,2)</f>
        <v>0</v>
      </c>
      <c r="K698" s="223" t="s">
        <v>158</v>
      </c>
      <c r="L698" s="47"/>
      <c r="M698" s="228" t="s">
        <v>21</v>
      </c>
      <c r="N698" s="229" t="s">
        <v>44</v>
      </c>
      <c r="O698" s="87"/>
      <c r="P698" s="230">
        <f>O698*H698</f>
        <v>0</v>
      </c>
      <c r="Q698" s="230">
        <v>0.00020000000000000001</v>
      </c>
      <c r="R698" s="230">
        <f>Q698*H698</f>
        <v>0.0022300000000000002</v>
      </c>
      <c r="S698" s="230">
        <v>0</v>
      </c>
      <c r="T698" s="231">
        <f>S698*H698</f>
        <v>0</v>
      </c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R698" s="232" t="s">
        <v>271</v>
      </c>
      <c r="AT698" s="232" t="s">
        <v>154</v>
      </c>
      <c r="AU698" s="232" t="s">
        <v>83</v>
      </c>
      <c r="AY698" s="19" t="s">
        <v>151</v>
      </c>
      <c r="BE698" s="233">
        <f>IF(N698="základní",J698,0)</f>
        <v>0</v>
      </c>
      <c r="BF698" s="233">
        <f>IF(N698="snížená",J698,0)</f>
        <v>0</v>
      </c>
      <c r="BG698" s="233">
        <f>IF(N698="zákl. přenesená",J698,0)</f>
        <v>0</v>
      </c>
      <c r="BH698" s="233">
        <f>IF(N698="sníž. přenesená",J698,0)</f>
        <v>0</v>
      </c>
      <c r="BI698" s="233">
        <f>IF(N698="nulová",J698,0)</f>
        <v>0</v>
      </c>
      <c r="BJ698" s="19" t="s">
        <v>81</v>
      </c>
      <c r="BK698" s="233">
        <f>ROUND(I698*H698,2)</f>
        <v>0</v>
      </c>
      <c r="BL698" s="19" t="s">
        <v>271</v>
      </c>
      <c r="BM698" s="232" t="s">
        <v>3369</v>
      </c>
    </row>
    <row r="699" s="2" customFormat="1">
      <c r="A699" s="41"/>
      <c r="B699" s="42"/>
      <c r="C699" s="43"/>
      <c r="D699" s="234" t="s">
        <v>161</v>
      </c>
      <c r="E699" s="43"/>
      <c r="F699" s="235" t="s">
        <v>3370</v>
      </c>
      <c r="G699" s="43"/>
      <c r="H699" s="43"/>
      <c r="I699" s="139"/>
      <c r="J699" s="43"/>
      <c r="K699" s="43"/>
      <c r="L699" s="47"/>
      <c r="M699" s="236"/>
      <c r="N699" s="237"/>
      <c r="O699" s="87"/>
      <c r="P699" s="87"/>
      <c r="Q699" s="87"/>
      <c r="R699" s="87"/>
      <c r="S699" s="87"/>
      <c r="T699" s="88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T699" s="19" t="s">
        <v>161</v>
      </c>
      <c r="AU699" s="19" t="s">
        <v>83</v>
      </c>
    </row>
    <row r="700" s="13" customFormat="1">
      <c r="A700" s="13"/>
      <c r="B700" s="238"/>
      <c r="C700" s="239"/>
      <c r="D700" s="234" t="s">
        <v>163</v>
      </c>
      <c r="E700" s="240" t="s">
        <v>21</v>
      </c>
      <c r="F700" s="241" t="s">
        <v>3366</v>
      </c>
      <c r="G700" s="239"/>
      <c r="H700" s="242">
        <v>11.15</v>
      </c>
      <c r="I700" s="243"/>
      <c r="J700" s="239"/>
      <c r="K700" s="239"/>
      <c r="L700" s="244"/>
      <c r="M700" s="245"/>
      <c r="N700" s="246"/>
      <c r="O700" s="246"/>
      <c r="P700" s="246"/>
      <c r="Q700" s="246"/>
      <c r="R700" s="246"/>
      <c r="S700" s="246"/>
      <c r="T700" s="247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8" t="s">
        <v>163</v>
      </c>
      <c r="AU700" s="248" t="s">
        <v>83</v>
      </c>
      <c r="AV700" s="13" t="s">
        <v>83</v>
      </c>
      <c r="AW700" s="13" t="s">
        <v>35</v>
      </c>
      <c r="AX700" s="13" t="s">
        <v>81</v>
      </c>
      <c r="AY700" s="248" t="s">
        <v>151</v>
      </c>
    </row>
    <row r="701" s="2" customFormat="1" ht="21.75" customHeight="1">
      <c r="A701" s="41"/>
      <c r="B701" s="42"/>
      <c r="C701" s="221" t="s">
        <v>2904</v>
      </c>
      <c r="D701" s="221" t="s">
        <v>154</v>
      </c>
      <c r="E701" s="222" t="s">
        <v>3371</v>
      </c>
      <c r="F701" s="223" t="s">
        <v>3372</v>
      </c>
      <c r="G701" s="224" t="s">
        <v>180</v>
      </c>
      <c r="H701" s="225">
        <v>11.15</v>
      </c>
      <c r="I701" s="226"/>
      <c r="J701" s="227">
        <f>ROUND(I701*H701,2)</f>
        <v>0</v>
      </c>
      <c r="K701" s="223" t="s">
        <v>158</v>
      </c>
      <c r="L701" s="47"/>
      <c r="M701" s="228" t="s">
        <v>21</v>
      </c>
      <c r="N701" s="229" t="s">
        <v>44</v>
      </c>
      <c r="O701" s="87"/>
      <c r="P701" s="230">
        <f>O701*H701</f>
        <v>0</v>
      </c>
      <c r="Q701" s="230">
        <v>0.00020000000000000001</v>
      </c>
      <c r="R701" s="230">
        <f>Q701*H701</f>
        <v>0.0022300000000000002</v>
      </c>
      <c r="S701" s="230">
        <v>0</v>
      </c>
      <c r="T701" s="231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32" t="s">
        <v>271</v>
      </c>
      <c r="AT701" s="232" t="s">
        <v>154</v>
      </c>
      <c r="AU701" s="232" t="s">
        <v>83</v>
      </c>
      <c r="AY701" s="19" t="s">
        <v>151</v>
      </c>
      <c r="BE701" s="233">
        <f>IF(N701="základní",J701,0)</f>
        <v>0</v>
      </c>
      <c r="BF701" s="233">
        <f>IF(N701="snížená",J701,0)</f>
        <v>0</v>
      </c>
      <c r="BG701" s="233">
        <f>IF(N701="zákl. přenesená",J701,0)</f>
        <v>0</v>
      </c>
      <c r="BH701" s="233">
        <f>IF(N701="sníž. přenesená",J701,0)</f>
        <v>0</v>
      </c>
      <c r="BI701" s="233">
        <f>IF(N701="nulová",J701,0)</f>
        <v>0</v>
      </c>
      <c r="BJ701" s="19" t="s">
        <v>81</v>
      </c>
      <c r="BK701" s="233">
        <f>ROUND(I701*H701,2)</f>
        <v>0</v>
      </c>
      <c r="BL701" s="19" t="s">
        <v>271</v>
      </c>
      <c r="BM701" s="232" t="s">
        <v>3373</v>
      </c>
    </row>
    <row r="702" s="2" customFormat="1">
      <c r="A702" s="41"/>
      <c r="B702" s="42"/>
      <c r="C702" s="43"/>
      <c r="D702" s="234" t="s">
        <v>161</v>
      </c>
      <c r="E702" s="43"/>
      <c r="F702" s="235" t="s">
        <v>3374</v>
      </c>
      <c r="G702" s="43"/>
      <c r="H702" s="43"/>
      <c r="I702" s="139"/>
      <c r="J702" s="43"/>
      <c r="K702" s="43"/>
      <c r="L702" s="47"/>
      <c r="M702" s="236"/>
      <c r="N702" s="237"/>
      <c r="O702" s="87"/>
      <c r="P702" s="87"/>
      <c r="Q702" s="87"/>
      <c r="R702" s="87"/>
      <c r="S702" s="87"/>
      <c r="T702" s="88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T702" s="19" t="s">
        <v>161</v>
      </c>
      <c r="AU702" s="19" t="s">
        <v>83</v>
      </c>
    </row>
    <row r="703" s="13" customFormat="1">
      <c r="A703" s="13"/>
      <c r="B703" s="238"/>
      <c r="C703" s="239"/>
      <c r="D703" s="234" t="s">
        <v>163</v>
      </c>
      <c r="E703" s="240" t="s">
        <v>21</v>
      </c>
      <c r="F703" s="241" t="s">
        <v>3366</v>
      </c>
      <c r="G703" s="239"/>
      <c r="H703" s="242">
        <v>11.15</v>
      </c>
      <c r="I703" s="243"/>
      <c r="J703" s="239"/>
      <c r="K703" s="239"/>
      <c r="L703" s="244"/>
      <c r="M703" s="245"/>
      <c r="N703" s="246"/>
      <c r="O703" s="246"/>
      <c r="P703" s="246"/>
      <c r="Q703" s="246"/>
      <c r="R703" s="246"/>
      <c r="S703" s="246"/>
      <c r="T703" s="247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8" t="s">
        <v>163</v>
      </c>
      <c r="AU703" s="248" t="s">
        <v>83</v>
      </c>
      <c r="AV703" s="13" t="s">
        <v>83</v>
      </c>
      <c r="AW703" s="13" t="s">
        <v>35</v>
      </c>
      <c r="AX703" s="13" t="s">
        <v>81</v>
      </c>
      <c r="AY703" s="248" t="s">
        <v>151</v>
      </c>
    </row>
    <row r="704" s="12" customFormat="1" ht="22.8" customHeight="1">
      <c r="A704" s="12"/>
      <c r="B704" s="205"/>
      <c r="C704" s="206"/>
      <c r="D704" s="207" t="s">
        <v>72</v>
      </c>
      <c r="E704" s="219" t="s">
        <v>705</v>
      </c>
      <c r="F704" s="219" t="s">
        <v>706</v>
      </c>
      <c r="G704" s="206"/>
      <c r="H704" s="206"/>
      <c r="I704" s="209"/>
      <c r="J704" s="220">
        <f>BK704</f>
        <v>0</v>
      </c>
      <c r="K704" s="206"/>
      <c r="L704" s="211"/>
      <c r="M704" s="212"/>
      <c r="N704" s="213"/>
      <c r="O704" s="213"/>
      <c r="P704" s="214">
        <f>SUM(P705:P712)</f>
        <v>0</v>
      </c>
      <c r="Q704" s="213"/>
      <c r="R704" s="214">
        <f>SUM(R705:R712)</f>
        <v>0.17857500000000001</v>
      </c>
      <c r="S704" s="213"/>
      <c r="T704" s="215">
        <f>SUM(T705:T712)</f>
        <v>0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16" t="s">
        <v>83</v>
      </c>
      <c r="AT704" s="217" t="s">
        <v>72</v>
      </c>
      <c r="AU704" s="217" t="s">
        <v>81</v>
      </c>
      <c r="AY704" s="216" t="s">
        <v>151</v>
      </c>
      <c r="BK704" s="218">
        <f>SUM(BK705:BK712)</f>
        <v>0</v>
      </c>
    </row>
    <row r="705" s="2" customFormat="1" ht="44.25" customHeight="1">
      <c r="A705" s="41"/>
      <c r="B705" s="42"/>
      <c r="C705" s="221" t="s">
        <v>2906</v>
      </c>
      <c r="D705" s="221" t="s">
        <v>154</v>
      </c>
      <c r="E705" s="222" t="s">
        <v>708</v>
      </c>
      <c r="F705" s="223" t="s">
        <v>709</v>
      </c>
      <c r="G705" s="224" t="s">
        <v>180</v>
      </c>
      <c r="H705" s="225">
        <v>7.1429999999999998</v>
      </c>
      <c r="I705" s="226"/>
      <c r="J705" s="227">
        <f>ROUND(I705*H705,2)</f>
        <v>0</v>
      </c>
      <c r="K705" s="223" t="s">
        <v>21</v>
      </c>
      <c r="L705" s="47"/>
      <c r="M705" s="228" t="s">
        <v>21</v>
      </c>
      <c r="N705" s="229" t="s">
        <v>44</v>
      </c>
      <c r="O705" s="87"/>
      <c r="P705" s="230">
        <f>O705*H705</f>
        <v>0</v>
      </c>
      <c r="Q705" s="230">
        <v>0.025000000000000001</v>
      </c>
      <c r="R705" s="230">
        <f>Q705*H705</f>
        <v>0.17857500000000001</v>
      </c>
      <c r="S705" s="230">
        <v>0</v>
      </c>
      <c r="T705" s="231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32" t="s">
        <v>271</v>
      </c>
      <c r="AT705" s="232" t="s">
        <v>154</v>
      </c>
      <c r="AU705" s="232" t="s">
        <v>83</v>
      </c>
      <c r="AY705" s="19" t="s">
        <v>151</v>
      </c>
      <c r="BE705" s="233">
        <f>IF(N705="základní",J705,0)</f>
        <v>0</v>
      </c>
      <c r="BF705" s="233">
        <f>IF(N705="snížená",J705,0)</f>
        <v>0</v>
      </c>
      <c r="BG705" s="233">
        <f>IF(N705="zákl. přenesená",J705,0)</f>
        <v>0</v>
      </c>
      <c r="BH705" s="233">
        <f>IF(N705="sníž. přenesená",J705,0)</f>
        <v>0</v>
      </c>
      <c r="BI705" s="233">
        <f>IF(N705="nulová",J705,0)</f>
        <v>0</v>
      </c>
      <c r="BJ705" s="19" t="s">
        <v>81</v>
      </c>
      <c r="BK705" s="233">
        <f>ROUND(I705*H705,2)</f>
        <v>0</v>
      </c>
      <c r="BL705" s="19" t="s">
        <v>271</v>
      </c>
      <c r="BM705" s="232" t="s">
        <v>3375</v>
      </c>
    </row>
    <row r="706" s="2" customFormat="1">
      <c r="A706" s="41"/>
      <c r="B706" s="42"/>
      <c r="C706" s="43"/>
      <c r="D706" s="234" t="s">
        <v>161</v>
      </c>
      <c r="E706" s="43"/>
      <c r="F706" s="235" t="s">
        <v>709</v>
      </c>
      <c r="G706" s="43"/>
      <c r="H706" s="43"/>
      <c r="I706" s="139"/>
      <c r="J706" s="43"/>
      <c r="K706" s="43"/>
      <c r="L706" s="47"/>
      <c r="M706" s="236"/>
      <c r="N706" s="237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19" t="s">
        <v>161</v>
      </c>
      <c r="AU706" s="19" t="s">
        <v>83</v>
      </c>
    </row>
    <row r="707" s="13" customFormat="1">
      <c r="A707" s="13"/>
      <c r="B707" s="238"/>
      <c r="C707" s="239"/>
      <c r="D707" s="234" t="s">
        <v>163</v>
      </c>
      <c r="E707" s="240" t="s">
        <v>21</v>
      </c>
      <c r="F707" s="241" t="s">
        <v>711</v>
      </c>
      <c r="G707" s="239"/>
      <c r="H707" s="242">
        <v>7.1429999999999998</v>
      </c>
      <c r="I707" s="243"/>
      <c r="J707" s="239"/>
      <c r="K707" s="239"/>
      <c r="L707" s="244"/>
      <c r="M707" s="245"/>
      <c r="N707" s="246"/>
      <c r="O707" s="246"/>
      <c r="P707" s="246"/>
      <c r="Q707" s="246"/>
      <c r="R707" s="246"/>
      <c r="S707" s="246"/>
      <c r="T707" s="247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8" t="s">
        <v>163</v>
      </c>
      <c r="AU707" s="248" t="s">
        <v>83</v>
      </c>
      <c r="AV707" s="13" t="s">
        <v>83</v>
      </c>
      <c r="AW707" s="13" t="s">
        <v>35</v>
      </c>
      <c r="AX707" s="13" t="s">
        <v>81</v>
      </c>
      <c r="AY707" s="248" t="s">
        <v>151</v>
      </c>
    </row>
    <row r="708" s="2" customFormat="1" ht="21.75" customHeight="1">
      <c r="A708" s="41"/>
      <c r="B708" s="42"/>
      <c r="C708" s="221" t="s">
        <v>2908</v>
      </c>
      <c r="D708" s="221" t="s">
        <v>154</v>
      </c>
      <c r="E708" s="222" t="s">
        <v>713</v>
      </c>
      <c r="F708" s="223" t="s">
        <v>714</v>
      </c>
      <c r="G708" s="224" t="s">
        <v>322</v>
      </c>
      <c r="H708" s="225">
        <v>0.17899999999999999</v>
      </c>
      <c r="I708" s="226"/>
      <c r="J708" s="227">
        <f>ROUND(I708*H708,2)</f>
        <v>0</v>
      </c>
      <c r="K708" s="223" t="s">
        <v>158</v>
      </c>
      <c r="L708" s="47"/>
      <c r="M708" s="228" t="s">
        <v>21</v>
      </c>
      <c r="N708" s="229" t="s">
        <v>44</v>
      </c>
      <c r="O708" s="87"/>
      <c r="P708" s="230">
        <f>O708*H708</f>
        <v>0</v>
      </c>
      <c r="Q708" s="230">
        <v>0</v>
      </c>
      <c r="R708" s="230">
        <f>Q708*H708</f>
        <v>0</v>
      </c>
      <c r="S708" s="230">
        <v>0</v>
      </c>
      <c r="T708" s="231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32" t="s">
        <v>271</v>
      </c>
      <c r="AT708" s="232" t="s">
        <v>154</v>
      </c>
      <c r="AU708" s="232" t="s">
        <v>83</v>
      </c>
      <c r="AY708" s="19" t="s">
        <v>151</v>
      </c>
      <c r="BE708" s="233">
        <f>IF(N708="základní",J708,0)</f>
        <v>0</v>
      </c>
      <c r="BF708" s="233">
        <f>IF(N708="snížená",J708,0)</f>
        <v>0</v>
      </c>
      <c r="BG708" s="233">
        <f>IF(N708="zákl. přenesená",J708,0)</f>
        <v>0</v>
      </c>
      <c r="BH708" s="233">
        <f>IF(N708="sníž. přenesená",J708,0)</f>
        <v>0</v>
      </c>
      <c r="BI708" s="233">
        <f>IF(N708="nulová",J708,0)</f>
        <v>0</v>
      </c>
      <c r="BJ708" s="19" t="s">
        <v>81</v>
      </c>
      <c r="BK708" s="233">
        <f>ROUND(I708*H708,2)</f>
        <v>0</v>
      </c>
      <c r="BL708" s="19" t="s">
        <v>271</v>
      </c>
      <c r="BM708" s="232" t="s">
        <v>3376</v>
      </c>
    </row>
    <row r="709" s="2" customFormat="1">
      <c r="A709" s="41"/>
      <c r="B709" s="42"/>
      <c r="C709" s="43"/>
      <c r="D709" s="234" t="s">
        <v>161</v>
      </c>
      <c r="E709" s="43"/>
      <c r="F709" s="235" t="s">
        <v>716</v>
      </c>
      <c r="G709" s="43"/>
      <c r="H709" s="43"/>
      <c r="I709" s="139"/>
      <c r="J709" s="43"/>
      <c r="K709" s="43"/>
      <c r="L709" s="47"/>
      <c r="M709" s="236"/>
      <c r="N709" s="237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19" t="s">
        <v>161</v>
      </c>
      <c r="AU709" s="19" t="s">
        <v>83</v>
      </c>
    </row>
    <row r="710" s="2" customFormat="1" ht="21.75" customHeight="1">
      <c r="A710" s="41"/>
      <c r="B710" s="42"/>
      <c r="C710" s="221" t="s">
        <v>2911</v>
      </c>
      <c r="D710" s="221" t="s">
        <v>154</v>
      </c>
      <c r="E710" s="222" t="s">
        <v>3377</v>
      </c>
      <c r="F710" s="223" t="s">
        <v>3378</v>
      </c>
      <c r="G710" s="224" t="s">
        <v>322</v>
      </c>
      <c r="H710" s="225">
        <v>0.17899999999999999</v>
      </c>
      <c r="I710" s="226"/>
      <c r="J710" s="227">
        <f>ROUND(I710*H710,2)</f>
        <v>0</v>
      </c>
      <c r="K710" s="223" t="s">
        <v>158</v>
      </c>
      <c r="L710" s="47"/>
      <c r="M710" s="228" t="s">
        <v>21</v>
      </c>
      <c r="N710" s="229" t="s">
        <v>44</v>
      </c>
      <c r="O710" s="87"/>
      <c r="P710" s="230">
        <f>O710*H710</f>
        <v>0</v>
      </c>
      <c r="Q710" s="230">
        <v>0</v>
      </c>
      <c r="R710" s="230">
        <f>Q710*H710</f>
        <v>0</v>
      </c>
      <c r="S710" s="230">
        <v>0</v>
      </c>
      <c r="T710" s="231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32" t="s">
        <v>271</v>
      </c>
      <c r="AT710" s="232" t="s">
        <v>154</v>
      </c>
      <c r="AU710" s="232" t="s">
        <v>83</v>
      </c>
      <c r="AY710" s="19" t="s">
        <v>151</v>
      </c>
      <c r="BE710" s="233">
        <f>IF(N710="základní",J710,0)</f>
        <v>0</v>
      </c>
      <c r="BF710" s="233">
        <f>IF(N710="snížená",J710,0)</f>
        <v>0</v>
      </c>
      <c r="BG710" s="233">
        <f>IF(N710="zákl. přenesená",J710,0)</f>
        <v>0</v>
      </c>
      <c r="BH710" s="233">
        <f>IF(N710="sníž. přenesená",J710,0)</f>
        <v>0</v>
      </c>
      <c r="BI710" s="233">
        <f>IF(N710="nulová",J710,0)</f>
        <v>0</v>
      </c>
      <c r="BJ710" s="19" t="s">
        <v>81</v>
      </c>
      <c r="BK710" s="233">
        <f>ROUND(I710*H710,2)</f>
        <v>0</v>
      </c>
      <c r="BL710" s="19" t="s">
        <v>271</v>
      </c>
      <c r="BM710" s="232" t="s">
        <v>3379</v>
      </c>
    </row>
    <row r="711" s="2" customFormat="1">
      <c r="A711" s="41"/>
      <c r="B711" s="42"/>
      <c r="C711" s="43"/>
      <c r="D711" s="234" t="s">
        <v>161</v>
      </c>
      <c r="E711" s="43"/>
      <c r="F711" s="235" t="s">
        <v>3380</v>
      </c>
      <c r="G711" s="43"/>
      <c r="H711" s="43"/>
      <c r="I711" s="139"/>
      <c r="J711" s="43"/>
      <c r="K711" s="43"/>
      <c r="L711" s="47"/>
      <c r="M711" s="236"/>
      <c r="N711" s="237"/>
      <c r="O711" s="87"/>
      <c r="P711" s="87"/>
      <c r="Q711" s="87"/>
      <c r="R711" s="87"/>
      <c r="S711" s="87"/>
      <c r="T711" s="88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T711" s="19" t="s">
        <v>161</v>
      </c>
      <c r="AU711" s="19" t="s">
        <v>83</v>
      </c>
    </row>
    <row r="712" s="13" customFormat="1">
      <c r="A712" s="13"/>
      <c r="B712" s="238"/>
      <c r="C712" s="239"/>
      <c r="D712" s="234" t="s">
        <v>163</v>
      </c>
      <c r="E712" s="240" t="s">
        <v>21</v>
      </c>
      <c r="F712" s="241" t="s">
        <v>722</v>
      </c>
      <c r="G712" s="239"/>
      <c r="H712" s="242">
        <v>0.17899999999999999</v>
      </c>
      <c r="I712" s="243"/>
      <c r="J712" s="239"/>
      <c r="K712" s="239"/>
      <c r="L712" s="244"/>
      <c r="M712" s="291"/>
      <c r="N712" s="292"/>
      <c r="O712" s="292"/>
      <c r="P712" s="292"/>
      <c r="Q712" s="292"/>
      <c r="R712" s="292"/>
      <c r="S712" s="292"/>
      <c r="T712" s="29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8" t="s">
        <v>163</v>
      </c>
      <c r="AU712" s="248" t="s">
        <v>83</v>
      </c>
      <c r="AV712" s="13" t="s">
        <v>83</v>
      </c>
      <c r="AW712" s="13" t="s">
        <v>35</v>
      </c>
      <c r="AX712" s="13" t="s">
        <v>81</v>
      </c>
      <c r="AY712" s="248" t="s">
        <v>151</v>
      </c>
    </row>
    <row r="713" s="2" customFormat="1" ht="6.96" customHeight="1">
      <c r="A713" s="41"/>
      <c r="B713" s="62"/>
      <c r="C713" s="63"/>
      <c r="D713" s="63"/>
      <c r="E713" s="63"/>
      <c r="F713" s="63"/>
      <c r="G713" s="63"/>
      <c r="H713" s="63"/>
      <c r="I713" s="169"/>
      <c r="J713" s="63"/>
      <c r="K713" s="63"/>
      <c r="L713" s="47"/>
      <c r="M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</row>
  </sheetData>
  <sheetProtection sheet="1" autoFilter="0" formatColumns="0" formatRows="0" objects="1" scenarios="1" spinCount="100000" saltValue="Rq+PWH2hZLZVKZWqkhE70//o4MD+XiY0SqIRL4IvND/7T5IsJ5i+A8NMXafO4+2hdOQ8PElmXi83eo2u8IHjjw==" hashValue="jBs455JwcIaBjonq4cjcdb+8DdPjfFrN96xOuObWnZ/JiJywlKdqRLVh+JPQggi2SttFFvLU6yO/jITUKjVWqA==" algorithmName="SHA-512" password="CC35"/>
  <autoFilter ref="C94:K712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Martina Kratochvílová</dc:creator>
  <cp:lastModifiedBy>Martina Kratochvílová</cp:lastModifiedBy>
  <dcterms:created xsi:type="dcterms:W3CDTF">2020-08-07T09:10:27Z</dcterms:created>
  <dcterms:modified xsi:type="dcterms:W3CDTF">2020-08-07T09:10:54Z</dcterms:modified>
</cp:coreProperties>
</file>