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Z PRES\CZ PRES 2022\komunikace\Mediální kampaň\nakup medialniho prostoru\"/>
    </mc:Choice>
  </mc:AlternateContent>
  <bookViews>
    <workbookView xWindow="-2385" yWindow="9960" windowWidth="28800" windowHeight="16245" activeTab="4"/>
  </bookViews>
  <sheets>
    <sheet name="Total" sheetId="9" r:id="rId1"/>
    <sheet name="ONLINE" sheetId="2" r:id="rId2"/>
    <sheet name="RADIO" sheetId="5" r:id="rId3"/>
    <sheet name="OOH" sheetId="3" r:id="rId4"/>
    <sheet name="PRINT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a1" localSheetId="2">#REF!</definedName>
    <definedName name="_____a1">#REF!</definedName>
    <definedName name="_____ke1" localSheetId="2">'[1]Hallgatottsági adatok'!#REF!</definedName>
    <definedName name="_____ke1">'[1]Hallgatottsági adatok'!#REF!</definedName>
    <definedName name="_____sze1" localSheetId="2">'[1]Hallgatottsági adatok'!#REF!</definedName>
    <definedName name="_____sze1">'[1]Hallgatottsági adatok'!#REF!</definedName>
    <definedName name="____a1" localSheetId="2">#REF!</definedName>
    <definedName name="____a1">#REF!</definedName>
    <definedName name="____ke1" localSheetId="2">'[2]Hallgatottsági adatok'!#REF!</definedName>
    <definedName name="____ke1">'[2]Hallgatottsági adatok'!#REF!</definedName>
    <definedName name="____sze1" localSheetId="2">'[2]Hallgatottsági adatok'!#REF!</definedName>
    <definedName name="____sze1">'[2]Hallgatottsági adatok'!#REF!</definedName>
    <definedName name="___a1" localSheetId="2">#REF!</definedName>
    <definedName name="___a1">#REF!</definedName>
    <definedName name="___ke1" localSheetId="2">'[1]Hallgatottsági adatok'!#REF!</definedName>
    <definedName name="___ke1">'[1]Hallgatottsági adatok'!#REF!</definedName>
    <definedName name="___sze1" localSheetId="2">'[1]Hallgatottsági adatok'!#REF!</definedName>
    <definedName name="___sze1">'[1]Hallgatottsági adatok'!#REF!</definedName>
    <definedName name="__a1" localSheetId="2">#REF!</definedName>
    <definedName name="__a1">#REF!</definedName>
    <definedName name="__ke1" localSheetId="2">'[3]Hallgatottsági adatok'!#REF!</definedName>
    <definedName name="__ke1">'[3]Hallgatottsági adatok'!#REF!</definedName>
    <definedName name="__sze1" localSheetId="2">'[3]Hallgatottsági adatok'!#REF!</definedName>
    <definedName name="__sze1">'[3]Hallgatottsági adatok'!#REF!</definedName>
    <definedName name="_a1" localSheetId="2">#REF!</definedName>
    <definedName name="_a1">#REF!</definedName>
    <definedName name="_ke1" localSheetId="2">'[3]Hallgatottsági adatok'!#REF!</definedName>
    <definedName name="_ke1">'[3]Hallgatottsági adatok'!#REF!</definedName>
    <definedName name="_Radio_" localSheetId="2">'[1]Hallgatottsági adatok'!#REF!</definedName>
    <definedName name="_Radio_">'[1]Hallgatottsági adatok'!#REF!</definedName>
    <definedName name="_sze1" localSheetId="2">'[3]Hallgatottsági adatok'!#REF!</definedName>
    <definedName name="_sze1">'[3]Hallgatottsági adatok'!#REF!</definedName>
    <definedName name="_TV_" localSheetId="2">'[1]Hallgatottsági adatok'!#REF!</definedName>
    <definedName name="_TV_">'[1]Hallgatottsági adatok'!#REF!</definedName>
    <definedName name="a" localSheetId="2">#REF!</definedName>
    <definedName name="a">#REF!</definedName>
    <definedName name="aa" localSheetId="2">#REF!</definedName>
    <definedName name="aa">#REF!</definedName>
    <definedName name="ac">'[4]Rádió1 ajánlat'!$F$12</definedName>
    <definedName name="adfa" localSheetId="2">#REF!</definedName>
    <definedName name="adfa">#REF!</definedName>
    <definedName name="Airport.AreaCount">'[5]#REF!'!$C$12</definedName>
    <definedName name="Airport.AreaCount.Row">'[5]#REF!'!$A$12:$C$12</definedName>
    <definedName name="Airport.Box">'[5]#REF!'!$A$6:$M$9</definedName>
    <definedName name="Airport.CommissionClient">'[5]#REF!'!$B$1</definedName>
    <definedName name="Airport.CommissionName">'[5]#REF!'!$B$2</definedName>
    <definedName name="Airport.Discount">'[5]#REF!'!$C$14</definedName>
    <definedName name="Airport.Discount.Row">'[5]#REF!'!$A$14:$C$14</definedName>
    <definedName name="Airport.Fabrication">'[5]#REF!'!$C$18</definedName>
    <definedName name="Airport.Fabrication.Row">'[5]#REF!'!$A$18:$C$18</definedName>
    <definedName name="Airport.Installation">'[5]#REF!'!$C$17</definedName>
    <definedName name="Airport.Installation.Row">'[5]#REF!'!$A$17:$C$17</definedName>
    <definedName name="Airport.Lease.FirstRow">'[5]#REF!'!$A$7:$M$7</definedName>
    <definedName name="Airport.Lease.LastRow">'[5]#REF!'!$A$9:$M$9</definedName>
    <definedName name="Airport.Lease.Row">'[5]#REF!'!$A$8:$M$8</definedName>
    <definedName name="Airport.Lease.Row.AreaDescription">'[5]#REF!'!$C$8</definedName>
    <definedName name="Airport.Lease.Row.AreaType">'[5]#REF!'!$D$8</definedName>
    <definedName name="Airport.Lease.Row.Discount">'[5]#REF!'!$H$8</definedName>
    <definedName name="Airport.Lease.Row.Fabrication">'[5]#REF!'!$L$8</definedName>
    <definedName name="Airport.Lease.Row.FixedIdent">'[5]#REF!'!$B$8</definedName>
    <definedName name="Airport.Lease.Row.From">'[5]#REF!'!$E$8</definedName>
    <definedName name="Airport.Lease.Row.Installation">'[5]#REF!'!$K$8</definedName>
    <definedName name="Airport.Lease.Row.Lease">'[5]#REF!'!$G$8</definedName>
    <definedName name="Airport.Lease.Row.Location">'[5]#REF!'!$A$8</definedName>
    <definedName name="Airport.Lease.Row.NetNetPrice">'[5]#REF!'!$J$8</definedName>
    <definedName name="Airport.Lease.Row.Provision">'[5]#REF!'!$I$8</definedName>
    <definedName name="Airport.Lease.Row.To">'[5]#REF!'!$F$8</definedName>
    <definedName name="Airport.Lease.Row.TotalPrice">'[5]#REF!'!$M$8</definedName>
    <definedName name="Airport.LeasePrice">'[5]#REF!'!$C$13</definedName>
    <definedName name="Airport.NetNetPrice">'[5]#REF!'!$C$16</definedName>
    <definedName name="Airport.PriceWithoutVat">'[5]#REF!'!$C$20</definedName>
    <definedName name="Airport.PriceWithVat">'[5]#REF!'!$C$22</definedName>
    <definedName name="Airport.PrintAndProduction">'[5]#REF!'!$C$19</definedName>
    <definedName name="Airport.PrintAndProduction.Row">'[5]#REF!'!$A$19:$C$19</definedName>
    <definedName name="Airport.Provision">'[5]#REF!'!$C$15</definedName>
    <definedName name="Airport.Provision.Row">'[5]#REF!'!$A$15:$C$15</definedName>
    <definedName name="Airport.Vat">'[5]#REF!'!$C$21</definedName>
    <definedName name="AirportSection">[6]Přehled!#REF!</definedName>
    <definedName name="AirportSection.AreaCount">[6]Přehled!#REF!</definedName>
    <definedName name="AirportSection.AreaCount.Row">[6]Přehled!#REF!</definedName>
    <definedName name="AirportSection.Discount">[6]Přehled!#REF!</definedName>
    <definedName name="AirportSection.Discount.Row">[6]Přehled!#REF!</definedName>
    <definedName name="AirportSection.Fabrication">[6]Přehled!#REF!</definedName>
    <definedName name="AirportSection.Fabrication.Row">[6]Přehled!#REF!</definedName>
    <definedName name="AirportSection.Installation">[6]Přehled!#REF!</definedName>
    <definedName name="AirportSection.Installation.Row">[6]Přehled!#REF!</definedName>
    <definedName name="AirportSection.LeasePrice">[6]Přehled!#REF!</definedName>
    <definedName name="AirportSection.PriceWithoutVat">[6]Přehled!#REF!</definedName>
    <definedName name="AirportSection.PriceWithVat">[6]Přehled!#REF!</definedName>
    <definedName name="AirportSection.ProductionAndService">[6]Přehled!#REF!</definedName>
    <definedName name="AirportSection.ProductionAndService.Row">[6]Přehled!#REF!</definedName>
    <definedName name="AirportSection.Provision">[6]Přehled!#REF!</definedName>
    <definedName name="AirportSection.Provision.Row">[6]Přehled!#REF!</definedName>
    <definedName name="AirportSection.Vat">[6]Přehled!#REF!</definedName>
    <definedName name="APPROVAL" localSheetId="2">#REF!</definedName>
    <definedName name="APPROVAL">#REF!</definedName>
    <definedName name="asdfa" localSheetId="2">'[7]Hallgatottsági adatok'!#REF!</definedName>
    <definedName name="asdfa">'[7]Hallgatottsági adatok'!#REF!</definedName>
    <definedName name="Billboard.AreaCount">'[5]#REF!'!$C$12</definedName>
    <definedName name="Billboard.AreaCount.Row">'[5]#REF!'!$A$12:$C$12</definedName>
    <definedName name="Billboard.Box">'[5]#REF!'!$A$6:$O$9</definedName>
    <definedName name="Billboard.CommissionClient">'[5]#REF!'!$B$1</definedName>
    <definedName name="Billboard.CommissionName">'[5]#REF!'!$B$2</definedName>
    <definedName name="Billboard.Discount">'[5]#REF!'!$C$17</definedName>
    <definedName name="Billboard.Discount.Row">'[5]#REF!'!$A$17:$C$17</definedName>
    <definedName name="Billboard.Fabrication">'[5]#REF!'!$C$15</definedName>
    <definedName name="Billboard.Fabrication.Row">'[5]#REF!'!$A$15:$C$15</definedName>
    <definedName name="Billboard.Installation">'[5]#REF!'!$C$14</definedName>
    <definedName name="Billboard.Installation.Row">'[5]#REF!'!$A$14:$C$14</definedName>
    <definedName name="Billboard.Lease.Column.Discount">'[5]#REF!'!$N$6:$N$9</definedName>
    <definedName name="Billboard.Lease.Column.Fabrication">'[5]#REF!'!$M$6:$M$9</definedName>
    <definedName name="Billboard.Lease.Column.Installation">'[5]#REF!'!$L$6:$L$9</definedName>
    <definedName name="Billboard.Lease.FirstRow">'[5]#REF!'!$A$7:$O$7</definedName>
    <definedName name="Billboard.Lease.LastRow">'[5]#REF!'!$A$9:$O$9</definedName>
    <definedName name="Billboard.Lease.Row">'[5]#REF!'!$A$8:$O$8</definedName>
    <definedName name="Billboard.Lease.Row.Discount">'[5]#REF!'!$N$8</definedName>
    <definedName name="Billboard.Lease.Row.Fabrication">'[5]#REF!'!$M$8</definedName>
    <definedName name="Billboard.Lease.Row.FixedDistrict">'[5]#REF!'!$D$8</definedName>
    <definedName name="Billboard.Lease.Row.FixedIdent">'[5]#REF!'!$A$8</definedName>
    <definedName name="Billboard.Lease.Row.FixedStreet">'[5]#REF!'!$E$8</definedName>
    <definedName name="Billboard.Lease.Row.Format">'[5]#REF!'!$F$8</definedName>
    <definedName name="Billboard.Lease.Row.From">'[5]#REF!'!$G$8</definedName>
    <definedName name="Billboard.Lease.Row.Installation">'[5]#REF!'!$L$8</definedName>
    <definedName name="Billboard.Lease.Row.LeaseAtomicPricePerItem">'[5]#REF!'!$J$8</definedName>
    <definedName name="Billboard.Lease.Row.LeasePricePerItem">'[5]#REF!'!$K$8</definedName>
    <definedName name="Billboard.Lease.Row.Location">'[5]#REF!'!$C$8</definedName>
    <definedName name="Billboard.Lease.Row.Region">'[5]#REF!'!$B$8</definedName>
    <definedName name="Billboard.Lease.Row.ReservationRank">'[5]#REF!'!$I$8</definedName>
    <definedName name="Billboard.Lease.Row.To">'[5]#REF!'!$H$8</definedName>
    <definedName name="Billboard.Lease.Row.TotalPrice">'[5]#REF!'!$O$8</definedName>
    <definedName name="Billboard.LeasePrice">'[5]#REF!'!$C$13</definedName>
    <definedName name="Billboard.PriceWithoutVat">'[5]#REF!'!$C$19</definedName>
    <definedName name="Billboard.PriceWithVat">'[5]#REF!'!$C$21</definedName>
    <definedName name="Billboard.ProductionAndService">'[5]#REF!'!$C$16</definedName>
    <definedName name="Billboard.ProductionAndService.Row">'[5]#REF!'!$A$16:$C$16</definedName>
    <definedName name="Billboard.Provision">'[5]#REF!'!$C$18</definedName>
    <definedName name="Billboard.Provision.Row">'[5]#REF!'!$A$18:$C$18</definedName>
    <definedName name="Billboard.Vat">'[5]#REF!'!$C$20</definedName>
    <definedName name="BillboardSection">[6]Přehled!#REF!</definedName>
    <definedName name="BillboardSection.AreaCount">[6]Přehled!#REF!</definedName>
    <definedName name="BillboardSection.AreaCount.Row">[6]Přehled!#REF!</definedName>
    <definedName name="BillboardSection.Discount">[6]Přehled!#REF!</definedName>
    <definedName name="BillboardSection.Discount.Row">[6]Přehled!#REF!</definedName>
    <definedName name="BillboardSection.Fabrication">[6]Přehled!#REF!</definedName>
    <definedName name="BillboardSection.Fabrication.Row">[6]Přehled!#REF!</definedName>
    <definedName name="BillboardSection.Installation">[6]Přehled!#REF!</definedName>
    <definedName name="BillboardSection.Installation.Row">[6]Přehled!#REF!</definedName>
    <definedName name="BillboardSection.LeasePrice">[6]Přehled!#REF!</definedName>
    <definedName name="BillboardSection.PriceWithoutVat">[6]Přehled!#REF!</definedName>
    <definedName name="BillboardSection.PriceWithVat">[6]Přehled!#REF!</definedName>
    <definedName name="BillboardSection.ProductionAndService">[6]Přehled!#REF!</definedName>
    <definedName name="BillboardSection.ProductionAndService.Row">[6]Přehled!#REF!</definedName>
    <definedName name="BillboardSection.Provision">[6]Přehled!#REF!</definedName>
    <definedName name="BillboardSection.Provision.Row">[6]Přehled!#REF!</definedName>
    <definedName name="BillboardSection.Vat">[6]Přehled!#REF!</definedName>
    <definedName name="Bonus" localSheetId="2">#REF!</definedName>
    <definedName name="Bonus">#REF!</definedName>
    <definedName name="bonus2" localSheetId="2">#REF!</definedName>
    <definedName name="bonus2">#REF!</definedName>
    <definedName name="Bonuslocal" localSheetId="2">#REF!</definedName>
    <definedName name="Bonuslocal">#REF!</definedName>
    <definedName name="CAMPAIGN_PLAN" localSheetId="2">#REF!</definedName>
    <definedName name="CAMPAIGN_PLAN">#REF!</definedName>
    <definedName name="client">'[4]Rádió1 ajánlat'!$F$11</definedName>
    <definedName name="Clv.AreaCount">'[5]#REF!'!$C$12</definedName>
    <definedName name="Clv.AreaCount.Row">'[5]#REF!'!$A$12:$C$12</definedName>
    <definedName name="Clv.Box">'[5]#REF!'!$A$6:$S$9</definedName>
    <definedName name="Clv.CommissionClient">'[5]#REF!'!$B$1</definedName>
    <definedName name="Clv.CommissionName">'[5]#REF!'!$B$2</definedName>
    <definedName name="Clv.Discount">'[5]#REF!'!$C$17</definedName>
    <definedName name="Clv.Discount.Row">'[5]#REF!'!$A$17:$C$17</definedName>
    <definedName name="Clv.Fabrication">'[5]#REF!'!$C$15</definedName>
    <definedName name="Clv.Fabrication.Row">'[5]#REF!'!$A$15:$C$15</definedName>
    <definedName name="Clv.Installation">'[5]#REF!'!$C$14</definedName>
    <definedName name="Clv.Installation.Row">'[5]#REF!'!$A$14:$C$14</definedName>
    <definedName name="Clv.Lease.Column.Discount">'[5]#REF!'!$R$6:$R$9</definedName>
    <definedName name="Clv.Lease.Column.Fabrication">'[5]#REF!'!$Q$6:$Q$9</definedName>
    <definedName name="Clv.Lease.Column.Installation">'[5]#REF!'!$P$6:$P$9</definedName>
    <definedName name="Clv.Lease.FirstRow">'[5]#REF!'!$A$7:$S$7</definedName>
    <definedName name="Clv.Lease.LastRow">'[5]#REF!'!$A$9:$S$9</definedName>
    <definedName name="Clv.Lease.Row">'[5]#REF!'!$A$8:$S$8</definedName>
    <definedName name="Clv.Lease.Row.Discount">'[5]#REF!'!$R$8</definedName>
    <definedName name="Clv.Lease.Row.Fabrication">'[5]#REF!'!$Q$8</definedName>
    <definedName name="Clv.Lease.Row.FixedCategoryCode">'[5]#REF!'!$F$8</definedName>
    <definedName name="Clv.Lease.Row.FixedDirection">'[5]#REF!'!$G$8</definedName>
    <definedName name="Clv.Lease.Row.FixedIdent">'[5]#REF!'!$A$8</definedName>
    <definedName name="Clv.Lease.Row.FixedNote">'[5]#REF!'!$E$8</definedName>
    <definedName name="Clv.Lease.Row.FixedOrientation">'[5]#REF!'!$H$8</definedName>
    <definedName name="Clv.Lease.Row.FixedOutskirts">'[5]#REF!'!$K$8</definedName>
    <definedName name="Clv.Lease.Row.FixedSide">'[5]#REF!'!$I$8</definedName>
    <definedName name="Clv.Lease.Row.FixedStreet">'[5]#REF!'!$D$8</definedName>
    <definedName name="Clv.Lease.Row.FixedView">'[5]#REF!'!$J$8</definedName>
    <definedName name="Clv.Lease.Row.From">'[5]#REF!'!$L$8</definedName>
    <definedName name="Clv.Lease.Row.Installation">'[5]#REF!'!$P$8</definedName>
    <definedName name="Clv.Lease.Row.LeasePricePerItem">'[5]#REF!'!$O$8</definedName>
    <definedName name="Clv.Lease.Row.Location">'[5]#REF!'!$C$8</definedName>
    <definedName name="Clv.Lease.Row.Region">'[5]#REF!'!$B$8</definedName>
    <definedName name="Clv.Lease.Row.ReservationRank">'[5]#REF!'!$N$8</definedName>
    <definedName name="Clv.Lease.Row.To">'[5]#REF!'!$M$8</definedName>
    <definedName name="Clv.Lease.Row.TotalPrice">'[5]#REF!'!$S$8</definedName>
    <definedName name="Clv.LeasePrice">'[5]#REF!'!$C$13</definedName>
    <definedName name="Clv.PriceWithoutVat">'[5]#REF!'!$C$19</definedName>
    <definedName name="Clv.PriceWithVat">'[5]#REF!'!$C$21</definedName>
    <definedName name="Clv.ProductionAndService">'[5]#REF!'!$C$16</definedName>
    <definedName name="Clv.ProductionAndService.Row">'[5]#REF!'!$A$16:$C$16</definedName>
    <definedName name="Clv.Provision">'[5]#REF!'!$C$18</definedName>
    <definedName name="Clv.Provision.Row">'[5]#REF!'!$A$18:$C$18</definedName>
    <definedName name="Clv.Vat">'[5]#REF!'!$C$20</definedName>
    <definedName name="ClvOverview.AreaCount">'[5]#REF!'!$C$14</definedName>
    <definedName name="ClvOverview.CommissionClient">'[5]#REF!'!$C$10</definedName>
    <definedName name="ClvOverview.CommissionDuration">'[5]#REF!'!$C$12</definedName>
    <definedName name="ClvOverview.CommissionName">'[5]#REF!'!$C$11</definedName>
    <definedName name="ClvOverview.Discount">'[5]#REF!'!$C$19</definedName>
    <definedName name="ClvOverview.Discount.Row">'[5]#REF!'!$A$19:$H$19</definedName>
    <definedName name="ClvOverview.Fabrication">'[5]#REF!'!$C$17</definedName>
    <definedName name="ClvOverview.Fabrication.Row">'[5]#REF!'!$A$17:$H$17</definedName>
    <definedName name="ClvOverview.Installation">'[5]#REF!'!$C$16</definedName>
    <definedName name="ClvOverview.Installation.Row">'[5]#REF!'!$A$16:$H$16</definedName>
    <definedName name="ClvOverview.LeasePrice">'[5]#REF!'!$C$15</definedName>
    <definedName name="ClvOverview.PriceWithoutVat">'[5]#REF!'!$C$21</definedName>
    <definedName name="ClvOverview.PriceWithVat">'[5]#REF!'!$C$23</definedName>
    <definedName name="ClvOverview.ProductionAndService">'[5]#REF!'!$C$18</definedName>
    <definedName name="ClvOverview.ProductionAndService.Row">'[5]#REF!'!$A$18:$H$18</definedName>
    <definedName name="ClvOverview.Provision">'[5]#REF!'!$C$20</definedName>
    <definedName name="ClvOverview.Provision.Row">'[5]#REF!'!$A$20:$H$20</definedName>
    <definedName name="ClvOverview.Vat">'[5]#REF!'!$C$22</definedName>
    <definedName name="ClvSection">[6]Přehled!#REF!</definedName>
    <definedName name="ClvSection.AreaCount">[6]Přehled!#REF!</definedName>
    <definedName name="ClvSection.AreaCount.Row">[6]Přehled!#REF!</definedName>
    <definedName name="ClvSection.Discount">[6]Přehled!#REF!</definedName>
    <definedName name="ClvSection.Discount.Row">[6]Přehled!#REF!</definedName>
    <definedName name="ClvSection.Fabrication">[6]Přehled!#REF!</definedName>
    <definedName name="ClvSection.Fabrication.Row">[6]Přehled!#REF!</definedName>
    <definedName name="ClvSection.Installation">[6]Přehled!#REF!</definedName>
    <definedName name="ClvSection.Installation.Row">[6]Přehled!#REF!</definedName>
    <definedName name="ClvSection.LeasePrice">[6]Přehled!#REF!</definedName>
    <definedName name="ClvSection.PriceWithoutVat">[6]Přehled!#REF!</definedName>
    <definedName name="ClvSection.PriceWithVat">[6]Přehled!#REF!</definedName>
    <definedName name="ClvSection.ProductionAndService">[6]Přehled!#REF!</definedName>
    <definedName name="ClvSection.ProductionAndService.Row">[6]Přehled!#REF!</definedName>
    <definedName name="ClvSection.Provision">[6]Přehled!#REF!</definedName>
    <definedName name="ClvSection.Provision.Row">[6]Přehled!#REF!</definedName>
    <definedName name="ClvSection.Vat">[6]Přehled!#REF!</definedName>
    <definedName name="CommissionClient">'[5]#REF!'!$B$1</definedName>
    <definedName name="CommissionDuration">'[5]#REF!'!$B$3</definedName>
    <definedName name="CommissionName">'[5]#REF!'!$B$2</definedName>
    <definedName name="dpnt" localSheetId="2">'[3]Hallgatottsági adatok'!#REF!</definedName>
    <definedName name="dpnt">'[3]Hallgatottsági adatok'!#REF!</definedName>
    <definedName name="edagae" localSheetId="2">'[7]Hallgatottsági adatok'!#REF!</definedName>
    <definedName name="edagae">'[7]Hallgatottsági adatok'!#REF!</definedName>
    <definedName name="fasda" localSheetId="2">'[7]Hallgatottsági adatok'!#REF!</definedName>
    <definedName name="fasda">'[7]Hallgatottsági adatok'!#REF!</definedName>
    <definedName name="fel">'[8]tarifa 20080101'!$B$1:$AA$1</definedName>
    <definedName name="hé1" localSheetId="2">'[3]Hallgatottsági adatok'!#REF!</definedName>
    <definedName name="hé1">'[3]Hallgatottsági adatok'!#REF!</definedName>
    <definedName name="indoor" localSheetId="2">#REF!</definedName>
    <definedName name="indoor">#REF!</definedName>
    <definedName name="Item">'[5]#REF!'!$A$2:$F$2</definedName>
    <definedName name="Item.Description">'[5]#REF!'!$D$2</definedName>
    <definedName name="Item.Format">'[5]#REF!'!$E$2</definedName>
    <definedName name="Item.Ident">'[5]#REF!'!$A$2</definedName>
    <definedName name="Item.Location">'[5]#REF!'!$B$2</definedName>
    <definedName name="Item.MotiveName">'[5]#REF!'!$F$2</definedName>
    <definedName name="Item.Street">'[5]#REF!'!$C$2</definedName>
    <definedName name="jjjjj" localSheetId="2">#REF!</definedName>
    <definedName name="jjjjj">#REF!</definedName>
    <definedName name="k" localSheetId="2">#REF!</definedName>
    <definedName name="k">#REF!</definedName>
    <definedName name="kkkkk">'[9]Rádió1 ajánlat'!$F$11</definedName>
    <definedName name="kl" localSheetId="2">'[3]Hallgatottsági adatok'!#REF!</definedName>
    <definedName name="kl">'[3]Hallgatottsági adatok'!#REF!</definedName>
    <definedName name="klkak" localSheetId="2">'[3]Hallgatottsági adatok'!#REF!</definedName>
    <definedName name="klkak">'[3]Hallgatottsági adatok'!#REF!</definedName>
    <definedName name="kucckucc" localSheetId="2">#REF!</definedName>
    <definedName name="kucckucc">#REF!</definedName>
    <definedName name="lapok">'[10]tarifa 20061001'!$A$2:$A$25</definedName>
    <definedName name="Margin" localSheetId="2">#REF!</definedName>
    <definedName name="Margin">#REF!</definedName>
    <definedName name="Mobiliary.AreaCount">#REF!</definedName>
    <definedName name="Mobiliary.AreaCount.Row">#REF!</definedName>
    <definedName name="Mobiliary.Box">#REF!</definedName>
    <definedName name="Mobiliary.CommissionClient">#REF!</definedName>
    <definedName name="Mobiliary.CommissionName">#REF!</definedName>
    <definedName name="Mobiliary.Discount">#REF!</definedName>
    <definedName name="Mobiliary.Discount.Row">#REF!</definedName>
    <definedName name="Mobiliary.Fabrication">#REF!</definedName>
    <definedName name="Mobiliary.Fabrication.Row">#REF!</definedName>
    <definedName name="Mobiliary.Installation">#REF!</definedName>
    <definedName name="Mobiliary.Installation.Row">#REF!</definedName>
    <definedName name="Mobiliary.Lease.Column.Discount">#REF!</definedName>
    <definedName name="Mobiliary.Lease.Column.Fabrication">#REF!</definedName>
    <definedName name="Mobiliary.Lease.Column.Installation">#REF!</definedName>
    <definedName name="Mobiliary.Lease.FirstRow">#REF!</definedName>
    <definedName name="Mobiliary.Lease.LastRow">#REF!</definedName>
    <definedName name="Mobiliary.Lease.Row">#REF!</definedName>
    <definedName name="Mobiliary.Lease.Row.AreaDescription">#REF!</definedName>
    <definedName name="Mobiliary.Lease.Row.AreaType">#REF!</definedName>
    <definedName name="Mobiliary.Lease.Row.Discount">#REF!</definedName>
    <definedName name="Mobiliary.Lease.Row.Fabrication">#REF!</definedName>
    <definedName name="Mobiliary.Lease.Row.FixedIdent">#REF!</definedName>
    <definedName name="Mobiliary.Lease.Row.From">#REF!</definedName>
    <definedName name="Mobiliary.Lease.Row.Installation">#REF!</definedName>
    <definedName name="Mobiliary.Lease.Row.Lease">#REF!</definedName>
    <definedName name="Mobiliary.Lease.Row.Location">#REF!</definedName>
    <definedName name="Mobiliary.Lease.Row.ReservationRank">#REF!</definedName>
    <definedName name="Mobiliary.Lease.Row.Street">#REF!</definedName>
    <definedName name="Mobiliary.Lease.Row.To">#REF!</definedName>
    <definedName name="Mobiliary.Lease.Row.TotalPrice">#REF!</definedName>
    <definedName name="Mobiliary.LeasePrice">#REF!</definedName>
    <definedName name="Mobiliary.PriceWithoutVat">#REF!</definedName>
    <definedName name="Mobiliary.PriceWithVat">#REF!</definedName>
    <definedName name="Mobiliary.ProductionAndService">#REF!</definedName>
    <definedName name="Mobiliary.ProductionAndService.Row">#REF!</definedName>
    <definedName name="Mobiliary.Provision">#REF!</definedName>
    <definedName name="Mobiliary.Provision.Row">#REF!</definedName>
    <definedName name="Mobiliary.Vat">#REF!</definedName>
    <definedName name="MobiliarySection">'[5]#REF!'!#REF!</definedName>
    <definedName name="MobiliarySection.AreaCount">#REF!</definedName>
    <definedName name="MobiliarySection.AreaCount.Row">'[5]#REF!'!#REF!</definedName>
    <definedName name="MobiliarySection.Discount">#REF!</definedName>
    <definedName name="MobiliarySection.Discount.Row">'[5]#REF!'!#REF!</definedName>
    <definedName name="MobiliarySection.Fabrication">[6]Přehled!#REF!</definedName>
    <definedName name="MobiliarySection.Fabrication.Row">[6]Přehled!#REF!</definedName>
    <definedName name="MobiliarySection.Installation">[6]Přehled!#REF!</definedName>
    <definedName name="MobiliarySection.Installation.Row">[6]Přehled!#REF!</definedName>
    <definedName name="MobiliarySection.LeasePrice">#REF!</definedName>
    <definedName name="MobiliarySection.PriceWithoutVat">#REF!</definedName>
    <definedName name="MobiliarySection.PriceWithVat">#REF!</definedName>
    <definedName name="MobiliarySection.ProductionAndService">[6]Přehled!#REF!</definedName>
    <definedName name="MobiliarySection.ProductionAndService.Row">[6]Přehled!#REF!</definedName>
    <definedName name="MobiliarySection.Provision">#REF!</definedName>
    <definedName name="MobiliarySection.Provision.Row">'[5]#REF!'!#REF!</definedName>
    <definedName name="MobiliarySection.Vat">#REF!</definedName>
    <definedName name="_xlnm.Print_Area" localSheetId="3">OOH!$B$2:$T$40</definedName>
    <definedName name="_xlnm.Print_Area" localSheetId="4">PRINT!$A$1:$AX$13</definedName>
    <definedName name="_xlnm.Print_Area" localSheetId="2">RADIO!$A$1:$CL$27</definedName>
    <definedName name="p" localSheetId="2">#REF!</definedName>
    <definedName name="p">#REF!</definedName>
    <definedName name="PackageSection">[6]Přehled!#REF!</definedName>
    <definedName name="PackageSection.AreaCount">[6]Přehled!#REF!</definedName>
    <definedName name="PackageSection.AreaCount.Row">[6]Přehled!#REF!</definedName>
    <definedName name="PackageSection.Discount">[6]Přehled!#REF!</definedName>
    <definedName name="PackageSection.Discount.Row">[6]Přehled!#REF!</definedName>
    <definedName name="PackageSection.Fabrication">[6]Přehled!#REF!</definedName>
    <definedName name="PackageSection.Fabrication.Row">[6]Přehled!#REF!</definedName>
    <definedName name="PackageSection.Installation">[6]Přehled!#REF!</definedName>
    <definedName name="PackageSection.Installation.Row">[6]Přehled!#REF!</definedName>
    <definedName name="PackageSection.LeasePrice">[6]Přehled!#REF!</definedName>
    <definedName name="PackageSection.PriceWithoutVat">[6]Přehled!#REF!</definedName>
    <definedName name="PackageSection.PriceWithVat">[6]Přehled!#REF!</definedName>
    <definedName name="PackageSection.ProductionAndService">[6]Přehled!#REF!</definedName>
    <definedName name="PackageSection.ProductionAndService.Row">[6]Přehled!#REF!</definedName>
    <definedName name="PackageSection.Provision">[6]Přehled!#REF!</definedName>
    <definedName name="PackageSection.Provision.Row">[6]Přehled!#REF!</definedName>
    <definedName name="PackageSection.Vat">[6]Přehled!#REF!</definedName>
    <definedName name="PLAN" localSheetId="2">#REF!</definedName>
    <definedName name="PLAN">#REF!</definedName>
    <definedName name="Radio" localSheetId="2">#REF!</definedName>
    <definedName name="Radio">#REF!</definedName>
    <definedName name="tarifatábla2007">'[8]tarifa 20080101'!$A$1:$AA$35</definedName>
    <definedName name="Total.AreaCount">'[5]#REF!'!$C$18</definedName>
    <definedName name="Total.AreaCount.Row">'[5]#REF!'!$A$18:$C$18</definedName>
    <definedName name="Total.Discount">'[5]#REF!'!$C$20</definedName>
    <definedName name="Total.Discount.Row">'[5]#REF!'!$A$20:$C$20</definedName>
    <definedName name="Total.Fabrication">[6]Přehled!#REF!</definedName>
    <definedName name="Total.Fabrication.Row">[6]Přehled!#REF!</definedName>
    <definedName name="Total.Installation">[6]Přehled!#REF!</definedName>
    <definedName name="Total.Installation.Row">[6]Přehled!#REF!</definedName>
    <definedName name="Total.LeasePrice">'[5]#REF!'!$C$19</definedName>
    <definedName name="Total.PriceWithoutVat">'[5]#REF!'!$C$22</definedName>
    <definedName name="Total.PriceWithVat">'[5]#REF!'!$C$24</definedName>
    <definedName name="Total.ProductionAndService">[6]Přehled!#REF!</definedName>
    <definedName name="Total.ProductionAndService.Row">[6]Přehled!#REF!</definedName>
    <definedName name="Total.Provision">'[5]#REF!'!$C$21</definedName>
    <definedName name="Total.Provision.Row">'[5]#REF!'!$A$21:$C$21</definedName>
    <definedName name="Total.Vat">'[5]#REF!'!$C$23</definedName>
    <definedName name="Transport.AreaCount">'[5]#REF!'!$C$12</definedName>
    <definedName name="Transport.AreaCount.Row">'[5]#REF!'!$A$12:$C$12</definedName>
    <definedName name="Transport.Box">'[5]#REF!'!$A$6:$N$9</definedName>
    <definedName name="Transport.CommissionClient">'[5]#REF!'!$B$1</definedName>
    <definedName name="Transport.CommissionName">'[5]#REF!'!$B$2</definedName>
    <definedName name="Transport.Discount">'[5]#REF!'!$C$17</definedName>
    <definedName name="Transport.Discount.Row">'[5]#REF!'!$A$17:$C$17</definedName>
    <definedName name="Transport.Fabrication">'[5]#REF!'!$C$15</definedName>
    <definedName name="Transport.Fabrication.Row">'[5]#REF!'!$A$15:$C$15</definedName>
    <definedName name="Transport.Installation">'[5]#REF!'!$C$14</definedName>
    <definedName name="Transport.Installation.Row">'[5]#REF!'!$A$14:$C$14</definedName>
    <definedName name="Transport.Lease.Column.Discount">'[5]#REF!'!$M$6:$M$9</definedName>
    <definedName name="Transport.Lease.Column.Fabrication">'[5]#REF!'!$L$6:$L$9</definedName>
    <definedName name="Transport.Lease.Column.Installation">'[5]#REF!'!$J$6:$K$9</definedName>
    <definedName name="Transport.Lease.FirstRow">'[5]#REF!'!$A$7:$N$7</definedName>
    <definedName name="Transport.Lease.LastRow">'[5]#REF!'!$A$9:$N$9</definedName>
    <definedName name="Transport.Lease.Row">'[5]#REF!'!$A$8:$N$8</definedName>
    <definedName name="Transport.Lease.Row.Area">'[5]#REF!'!$B$8</definedName>
    <definedName name="Transport.Lease.Row.Count">'[5]#REF!'!$D$8</definedName>
    <definedName name="Transport.Lease.Row.Depot">'[5]#REF!'!$C$8</definedName>
    <definedName name="Transport.Lease.Row.Discount">'[5]#REF!'!$M$8</definedName>
    <definedName name="Transport.Lease.Row.Fabrication">'[5]#REF!'!$L$8</definedName>
    <definedName name="Transport.Lease.Row.From">'[5]#REF!'!$E$8</definedName>
    <definedName name="Transport.Lease.Row.InstallationPerItem">'[5]#REF!'!$J$8</definedName>
    <definedName name="Transport.Lease.Row.InstallationTotal">'[5]#REF!'!$K$8</definedName>
    <definedName name="Transport.Lease.Row.LeasePerItem">'[5]#REF!'!$H$8</definedName>
    <definedName name="Transport.Lease.Row.LeaseTotal">'[5]#REF!'!$I$8</definedName>
    <definedName name="Transport.Lease.Row.Location">'[5]#REF!'!$A$8</definedName>
    <definedName name="Transport.Lease.Row.PriceTotal">'[5]#REF!'!$N$8</definedName>
    <definedName name="Transport.Lease.Row.ReservationRank">'[5]#REF!'!$G$8</definedName>
    <definedName name="Transport.Lease.Row.To">'[5]#REF!'!$F$8</definedName>
    <definedName name="Transport.LeasePrice">'[5]#REF!'!$C$13</definedName>
    <definedName name="Transport.PriceWithoutVat">'[5]#REF!'!$C$19</definedName>
    <definedName name="Transport.PriceWithVat">'[5]#REF!'!$C$21</definedName>
    <definedName name="Transport.ProductionAndService">'[5]#REF!'!$C$16</definedName>
    <definedName name="Transport.ProductionAndService.Row">'[5]#REF!'!$A$16:$C$16</definedName>
    <definedName name="Transport.Provision">'[5]#REF!'!$C$18</definedName>
    <definedName name="Transport.Provision.Row">'[5]#REF!'!$A$18:$C$18</definedName>
    <definedName name="Transport.Vat">'[5]#REF!'!$C$20</definedName>
    <definedName name="TransportSection">[6]Přehled!#REF!</definedName>
    <definedName name="TransportSection.AreaCount">[6]Přehled!#REF!</definedName>
    <definedName name="TransportSection.AreaCount.Row">[6]Přehled!#REF!</definedName>
    <definedName name="TransportSection.Discount">[6]Přehled!#REF!</definedName>
    <definedName name="TransportSection.Discount.Row">[6]Přehled!#REF!</definedName>
    <definedName name="TransportSection.Fabrication">[6]Přehled!#REF!</definedName>
    <definedName name="TransportSection.Fabrication.Row">[6]Přehled!#REF!</definedName>
    <definedName name="TransportSection.Installation">[6]Přehled!#REF!</definedName>
    <definedName name="TransportSection.Installation.Row">[6]Přehled!#REF!</definedName>
    <definedName name="TransportSection.LeasePrice">[6]Přehled!#REF!</definedName>
    <definedName name="TransportSection.PriceWithoutVat">[6]Přehled!#REF!</definedName>
    <definedName name="TransportSection.PriceWithVat">[6]Přehled!#REF!</definedName>
    <definedName name="TransportSection.ProductionAndService">[6]Přehled!#REF!</definedName>
    <definedName name="TransportSection.ProductionAndService.Row">[6]Přehled!#REF!</definedName>
    <definedName name="TransportSection.Provision">[6]Přehled!#REF!</definedName>
    <definedName name="TransportSection.Provision.Row">[6]Přehled!#REF!</definedName>
    <definedName name="TransportSection.Vat">[6]Přehled!#REF!</definedName>
    <definedName name="TV_leadás" localSheetId="2">'[1]Hallgatottsági adatok'!#REF!</definedName>
    <definedName name="TV_leadás">'[1]Hallgatottsági adatok'!#REF!</definedName>
    <definedName name="Ügyfél" localSheetId="2">#REF!</definedName>
    <definedName name="Ügyfél">#REF!</definedName>
    <definedName name="Ügynökségi" localSheetId="2">#REF!</definedName>
    <definedName name="Ügynökségi">#REF!</definedName>
    <definedName name="uuu" localSheetId="2">#REF!</definedName>
    <definedName name="uuu">#REF!</definedName>
    <definedName name="vv">'[8]tarifa 20080101'!$A$1:$AA$35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C6" i="9" s="1"/>
  <c r="B5" i="9"/>
  <c r="D5" i="9" s="1"/>
  <c r="C5" i="9" s="1"/>
  <c r="B2" i="9"/>
  <c r="F2" i="9" s="1"/>
  <c r="H2" i="9" s="1"/>
  <c r="G2" i="9" s="1"/>
  <c r="H6" i="9"/>
  <c r="G6" i="9"/>
  <c r="F5" i="9" l="1"/>
  <c r="H5" i="9" s="1"/>
  <c r="G5" i="9" s="1"/>
  <c r="D2" i="9"/>
  <c r="C2" i="9" l="1"/>
  <c r="CE12" i="5" l="1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1" i="5"/>
  <c r="F10" i="5"/>
  <c r="F9" i="5"/>
  <c r="F8" i="5"/>
  <c r="F7" i="5"/>
  <c r="F6" i="5"/>
  <c r="AQ4" i="5"/>
  <c r="AR4" i="5" s="1"/>
  <c r="AS4" i="5" s="1"/>
  <c r="AT4" i="5" s="1"/>
  <c r="AU4" i="5" s="1"/>
  <c r="AV4" i="5" s="1"/>
  <c r="AW4" i="5" s="1"/>
  <c r="AX4" i="5" s="1"/>
  <c r="AY4" i="5" s="1"/>
  <c r="AZ4" i="5" s="1"/>
  <c r="BA4" i="5" s="1"/>
  <c r="BB4" i="5" s="1"/>
  <c r="BC4" i="5" s="1"/>
  <c r="BD4" i="5" s="1"/>
  <c r="BE4" i="5" s="1"/>
  <c r="BF4" i="5" s="1"/>
  <c r="BG4" i="5" s="1"/>
  <c r="BH4" i="5" s="1"/>
  <c r="BI4" i="5" s="1"/>
  <c r="BJ4" i="5" s="1"/>
  <c r="BK4" i="5" s="1"/>
  <c r="BL4" i="5" s="1"/>
  <c r="BM4" i="5" s="1"/>
  <c r="BN4" i="5" s="1"/>
  <c r="BO4" i="5" s="1"/>
  <c r="BP4" i="5" s="1"/>
  <c r="BQ4" i="5" s="1"/>
  <c r="BR4" i="5" s="1"/>
  <c r="BS4" i="5" s="1"/>
  <c r="BT4" i="5" s="1"/>
  <c r="BU4" i="5" s="1"/>
  <c r="BV4" i="5" s="1"/>
  <c r="BW4" i="5" s="1"/>
  <c r="BX4" i="5" s="1"/>
  <c r="BY4" i="5" s="1"/>
  <c r="BZ4" i="5" s="1"/>
  <c r="CA4" i="5" s="1"/>
  <c r="CB4" i="5" s="1"/>
  <c r="CC4" i="5" s="1"/>
  <c r="CD4" i="5" s="1"/>
  <c r="CE4" i="5" s="1"/>
  <c r="L4" i="5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H4" i="5"/>
  <c r="I4" i="5" s="1"/>
  <c r="J4" i="5" s="1"/>
  <c r="CH11" i="5" l="1"/>
  <c r="CI11" i="5" s="1"/>
  <c r="CJ11" i="5" s="1"/>
  <c r="CK11" i="5" s="1"/>
  <c r="CH9" i="5"/>
  <c r="CH8" i="5"/>
  <c r="F12" i="5"/>
  <c r="F13" i="5" s="1"/>
  <c r="CH7" i="5"/>
  <c r="CI7" i="5" s="1"/>
  <c r="CJ7" i="5" s="1"/>
  <c r="CK7" i="5" s="1"/>
  <c r="CH10" i="5"/>
  <c r="CI10" i="5" s="1"/>
  <c r="CJ10" i="5" s="1"/>
  <c r="CK10" i="5" s="1"/>
  <c r="CI8" i="5"/>
  <c r="CJ8" i="5" s="1"/>
  <c r="CK8" i="5" s="1"/>
  <c r="CI9" i="5"/>
  <c r="CJ9" i="5" s="1"/>
  <c r="CK9" i="5" s="1"/>
  <c r="CF6" i="5"/>
  <c r="CF12" i="5" l="1"/>
  <c r="CF20" i="5" s="1"/>
  <c r="CH6" i="5"/>
  <c r="CH12" i="5" l="1"/>
  <c r="CH20" i="5" s="1"/>
  <c r="CG20" i="5" s="1"/>
  <c r="CI6" i="5"/>
  <c r="CI12" i="5" s="1"/>
  <c r="CI20" i="5" s="1"/>
  <c r="CJ6" i="5" l="1"/>
  <c r="CJ12" i="5" s="1"/>
  <c r="CK6" i="5" l="1"/>
  <c r="CK12" i="5" s="1"/>
  <c r="CK20" i="5" s="1"/>
  <c r="CJ20" i="5"/>
  <c r="B4" i="9"/>
  <c r="J25" i="3"/>
  <c r="L25" i="3" s="1"/>
  <c r="M25" i="3" s="1"/>
  <c r="N25" i="3" s="1"/>
  <c r="P25" i="3" s="1"/>
  <c r="Q25" i="3" s="1"/>
  <c r="J24" i="3"/>
  <c r="J23" i="3"/>
  <c r="J22" i="3"/>
  <c r="L22" i="3" s="1"/>
  <c r="J21" i="3"/>
  <c r="J20" i="3"/>
  <c r="L20" i="3" s="1"/>
  <c r="M20" i="3" s="1"/>
  <c r="N20" i="3" s="1"/>
  <c r="P20" i="3" s="1"/>
  <c r="Q20" i="3" s="1"/>
  <c r="J19" i="3"/>
  <c r="J18" i="3"/>
  <c r="J17" i="3"/>
  <c r="J16" i="3"/>
  <c r="F4" i="9" l="1"/>
  <c r="D4" i="9"/>
  <c r="J26" i="3"/>
  <c r="O26" i="3"/>
  <c r="L16" i="3"/>
  <c r="L17" i="3"/>
  <c r="M17" i="3" s="1"/>
  <c r="N17" i="3" s="1"/>
  <c r="P17" i="3" s="1"/>
  <c r="Q17" i="3" s="1"/>
  <c r="L21" i="3"/>
  <c r="M21" i="3" s="1"/>
  <c r="N21" i="3" s="1"/>
  <c r="P21" i="3" s="1"/>
  <c r="Q21" i="3" s="1"/>
  <c r="M22" i="3"/>
  <c r="N22" i="3" s="1"/>
  <c r="P22" i="3" s="1"/>
  <c r="Q22" i="3" s="1"/>
  <c r="L19" i="3"/>
  <c r="M19" i="3" s="1"/>
  <c r="N19" i="3" s="1"/>
  <c r="P19" i="3" s="1"/>
  <c r="Q19" i="3" s="1"/>
  <c r="L24" i="3"/>
  <c r="M24" i="3" s="1"/>
  <c r="N24" i="3" s="1"/>
  <c r="P24" i="3" s="1"/>
  <c r="Q24" i="3" s="1"/>
  <c r="L23" i="3"/>
  <c r="M23" i="3" s="1"/>
  <c r="N23" i="3" s="1"/>
  <c r="P23" i="3" s="1"/>
  <c r="Q23" i="3" s="1"/>
  <c r="L18" i="3"/>
  <c r="M18" i="3" s="1"/>
  <c r="N18" i="3" s="1"/>
  <c r="P18" i="3" s="1"/>
  <c r="Q18" i="3" s="1"/>
  <c r="C4" i="9" l="1"/>
  <c r="H4" i="9"/>
  <c r="L26" i="3"/>
  <c r="M16" i="3"/>
  <c r="N16" i="3" s="1"/>
  <c r="M26" i="3" l="1"/>
  <c r="G4" i="9"/>
  <c r="N26" i="3"/>
  <c r="P16" i="3"/>
  <c r="Q16" i="3" l="1"/>
  <c r="Q26" i="3" s="1"/>
  <c r="P26" i="3"/>
  <c r="B3" i="9" s="1"/>
  <c r="F3" i="9" l="1"/>
  <c r="D3" i="9"/>
  <c r="B7" i="9"/>
  <c r="C3" i="9" l="1"/>
  <c r="C7" i="9" s="1"/>
  <c r="D7" i="9"/>
  <c r="H3" i="9"/>
  <c r="F7" i="9"/>
  <c r="B9" i="9" s="1"/>
  <c r="G3" i="9" l="1"/>
  <c r="G7" i="9" s="1"/>
  <c r="B10" i="9" s="1"/>
  <c r="H7" i="9"/>
  <c r="B11" i="9" s="1"/>
</calcChain>
</file>

<file path=xl/sharedStrings.xml><?xml version="1.0" encoding="utf-8"?>
<sst xmlns="http://schemas.openxmlformats.org/spreadsheetml/2006/main" count="524" uniqueCount="255">
  <si>
    <t>PLACEMENTS</t>
  </si>
  <si>
    <t>TIMELINE</t>
  </si>
  <si>
    <t>GUARANTEE</t>
  </si>
  <si>
    <t>PRICE</t>
  </si>
  <si>
    <t>Jun</t>
  </si>
  <si>
    <t>Jul</t>
  </si>
  <si>
    <t>Aug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</si>
  <si>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</si>
  <si>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</si>
  <si>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</si>
  <si>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</si>
  <si>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</si>
  <si>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</si>
  <si>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</si>
  <si>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</si>
  <si>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</si>
  <si>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IMPRESSIONS</t>
  </si>
  <si>
    <t>VIEWS</t>
  </si>
  <si>
    <t>MULTIPLIER</t>
  </si>
  <si>
    <t>BUY TYPE</t>
  </si>
  <si>
    <t>GROSS PRICE</t>
  </si>
  <si>
    <t>DISCOUNT</t>
  </si>
  <si>
    <t>NET PRICE</t>
  </si>
  <si>
    <t>MEDIA NET</t>
  </si>
  <si>
    <t>AGENCY FEE</t>
  </si>
  <si>
    <t>CLIENT NET</t>
  </si>
  <si>
    <t>CPT</t>
  </si>
  <si>
    <t>CPV</t>
  </si>
  <si>
    <t>GRP</t>
  </si>
  <si>
    <t>ID</t>
  </si>
  <si>
    <t>Publisher</t>
  </si>
  <si>
    <t>Web</t>
  </si>
  <si>
    <t>Section</t>
  </si>
  <si>
    <t>Format</t>
  </si>
  <si>
    <t>Targeting</t>
  </si>
  <si>
    <t>Description</t>
  </si>
  <si>
    <t>20</t>
  </si>
  <si>
    <t>27</t>
  </si>
  <si>
    <t>4</t>
  </si>
  <si>
    <t>11</t>
  </si>
  <si>
    <t>18</t>
  </si>
  <si>
    <t>25</t>
  </si>
  <si>
    <t>1</t>
  </si>
  <si>
    <t>8</t>
  </si>
  <si>
    <t>UNIT</t>
  </si>
  <si>
    <t>PER UNIT</t>
  </si>
  <si>
    <t>TOTAL</t>
  </si>
  <si>
    <t>NET TOTAL</t>
  </si>
  <si>
    <t>NET VAT</t>
  </si>
  <si>
    <t>19</t>
  </si>
  <si>
    <t>26</t>
  </si>
  <si>
    <t>3</t>
  </si>
  <si>
    <t>10</t>
  </si>
  <si>
    <t>17</t>
  </si>
  <si>
    <t>24</t>
  </si>
  <si>
    <t>31</t>
  </si>
  <si>
    <t>7</t>
  </si>
  <si>
    <t>14</t>
  </si>
  <si>
    <t>-</t>
  </si>
  <si>
    <t>CZK</t>
  </si>
  <si>
    <t>%</t>
  </si>
  <si>
    <t>Přímý nákup</t>
  </si>
  <si>
    <t>Seznam.cz, a. s.</t>
  </si>
  <si>
    <t>Novinky.cz</t>
  </si>
  <si>
    <t>Branding</t>
  </si>
  <si>
    <t>Placement</t>
  </si>
  <si>
    <t>Afinitní k hlavní CS (18+) i sekundární CS (kritici)</t>
  </si>
  <si>
    <t>Seznam Zprávy.cz</t>
  </si>
  <si>
    <t>Mobilní Square Premium</t>
  </si>
  <si>
    <t>Afinitní k hlavní CS (18+) i sekundární CS (kritici)
Doplnění reklamy na mobilních zařízeních v přímém nákupu</t>
  </si>
  <si>
    <t>Mobilní Square</t>
  </si>
  <si>
    <t>MAFRA, a.s.</t>
  </si>
  <si>
    <t>IDNES</t>
  </si>
  <si>
    <t>Homepage iDnes + Lidovky + Expres</t>
  </si>
  <si>
    <t>Interscroller</t>
  </si>
  <si>
    <t>ECONOMIA, a.s.</t>
  </si>
  <si>
    <t>Economia Pack Zprávy</t>
  </si>
  <si>
    <t>floating</t>
  </si>
  <si>
    <t>Mobile Premium Square</t>
  </si>
  <si>
    <t>Section Total:</t>
  </si>
  <si>
    <t>Aukční kanály</t>
  </si>
  <si>
    <t>Adform A/S CZK</t>
  </si>
  <si>
    <t>RTB</t>
  </si>
  <si>
    <t>Branding pack</t>
  </si>
  <si>
    <t>Cross Device: Branding / Mobile branding</t>
  </si>
  <si>
    <t>Demographic</t>
  </si>
  <si>
    <t>Zařazeno pro dotační frekvence na sekundární cílové skupině (kritici) 
45+ 
C1C2C3D1D2
Celá ČR</t>
  </si>
  <si>
    <t>Banner pack</t>
  </si>
  <si>
    <t>Desktop banner</t>
  </si>
  <si>
    <t>Mobile banner</t>
  </si>
  <si>
    <t>Zařazeno pro dotační frekvence na sekundární cílové skupině (kritici) 
45+ 
C1C2C3D1D2
Celá ČR
Doplnění kampaně o traffic na mobilních zařízeních</t>
  </si>
  <si>
    <t>Facebook Ireland Limited CZK</t>
  </si>
  <si>
    <t>Facebook + Instagram</t>
  </si>
  <si>
    <t>Banner + carousel (slideshow) + stories</t>
  </si>
  <si>
    <t>Akcentovat cílení na sekundární cílovou skupinu. 
45+ 
C1C2C3D1D2
Celá ČR</t>
  </si>
  <si>
    <t>Video</t>
  </si>
  <si>
    <t>Akcentovat cílení na sekundární cílovou skupinu
45+ 
C1C2C3D1D2
Celá ČR</t>
  </si>
  <si>
    <t>Google Ireland Limited CZK</t>
  </si>
  <si>
    <t>Youtube</t>
  </si>
  <si>
    <t>TrueView for Reach</t>
  </si>
  <si>
    <t>Behavioral</t>
  </si>
  <si>
    <t>20" video
Cílení na light TV users</t>
  </si>
  <si>
    <t>Bumper Ads</t>
  </si>
  <si>
    <t>6" video
Cílení na light TV users</t>
  </si>
  <si>
    <t>Videospot nepřeskočitelný</t>
  </si>
  <si>
    <t>MAFRA VIDEOSPOT</t>
  </si>
  <si>
    <t>Mafra Videospot</t>
  </si>
  <si>
    <t>Videospot/Bumper REACH</t>
  </si>
  <si>
    <t>Aktuálně</t>
  </si>
  <si>
    <t>Economia video</t>
  </si>
  <si>
    <t>CAMPAIGN TOTAL:</t>
  </si>
  <si>
    <t>Client</t>
  </si>
  <si>
    <t>Předsednictví EU</t>
  </si>
  <si>
    <t>Date</t>
  </si>
  <si>
    <t>Campaign</t>
  </si>
  <si>
    <t>Version no.</t>
  </si>
  <si>
    <t>Timing</t>
  </si>
  <si>
    <t>7/2022</t>
  </si>
  <si>
    <t>PO number</t>
  </si>
  <si>
    <t>CLV síť, CLV, BGB, DBGB</t>
  </si>
  <si>
    <t>Production deadline</t>
  </si>
  <si>
    <t>2 týdny předem</t>
  </si>
  <si>
    <t>Supplier</t>
  </si>
  <si>
    <t>Medium</t>
  </si>
  <si>
    <t>Location</t>
  </si>
  <si>
    <t>No. of sites</t>
  </si>
  <si>
    <t>No. of months/period</t>
  </si>
  <si>
    <t>Ø Gross cost/ 1 site/1 month/period</t>
  </si>
  <si>
    <t>Total Gross</t>
  </si>
  <si>
    <t>Discount %</t>
  </si>
  <si>
    <t>Discount CZK</t>
  </si>
  <si>
    <t>Net</t>
  </si>
  <si>
    <t>Net Net</t>
  </si>
  <si>
    <t>Produkce</t>
  </si>
  <si>
    <t>CTC (CZK)</t>
  </si>
  <si>
    <t>CTC incl. VAT (CZK)</t>
  </si>
  <si>
    <t>Dodavatel 1</t>
  </si>
  <si>
    <t>90 ks CLV síť</t>
  </si>
  <si>
    <t>118,5 x 175 cm</t>
  </si>
  <si>
    <t>Praha</t>
  </si>
  <si>
    <t>2 týdny v červenci</t>
  </si>
  <si>
    <t>FREE - 90 ks CLV síť (stejný termín jako placená síť)</t>
  </si>
  <si>
    <t>Dodavatel 2</t>
  </si>
  <si>
    <t>CLV</t>
  </si>
  <si>
    <t xml:space="preserve">Brno -  Střed </t>
  </si>
  <si>
    <t>1.7.-28.7.2022</t>
  </si>
  <si>
    <t>Brno - mimo Střed (10), Ostrava(15)</t>
  </si>
  <si>
    <t>Dodavatel 3</t>
  </si>
  <si>
    <t>Plzeň</t>
  </si>
  <si>
    <t xml:space="preserve">produkce plakátů CLV </t>
  </si>
  <si>
    <t>tisk 264 ks plakátů CLV (90+10, 90+10, 41+4; 17 + 2) vč. rezervy/ 1 motiv</t>
  </si>
  <si>
    <t>1.7.2022</t>
  </si>
  <si>
    <t>Dodavatel 4</t>
  </si>
  <si>
    <t>BGB</t>
  </si>
  <si>
    <t>960 x 360 cm</t>
  </si>
  <si>
    <t>Praha (10), Brno (6), Ostrava (4)</t>
  </si>
  <si>
    <t>produkce plakátů BGB</t>
  </si>
  <si>
    <t>tisk 22 ks plakátů BGB  vč. rezervy/ 1 motiv</t>
  </si>
  <si>
    <t>DBGB</t>
  </si>
  <si>
    <t>960 x 820 cm</t>
  </si>
  <si>
    <t>Praha (2), Brno (2), Ostrava (1)</t>
  </si>
  <si>
    <t xml:space="preserve">produkce plachet DBGB </t>
  </si>
  <si>
    <t>tisk 5 ks plachet DBGB bez rezervy</t>
  </si>
  <si>
    <t>Total</t>
  </si>
  <si>
    <t>Titul</t>
  </si>
  <si>
    <t>Periodicita</t>
  </si>
  <si>
    <t>Vydavatel</t>
  </si>
  <si>
    <t>Ověřený náklad podle ABC ČR</t>
  </si>
  <si>
    <t>Formát inzerátu</t>
  </si>
  <si>
    <t>Počet</t>
  </si>
  <si>
    <t>-All-</t>
  </si>
  <si>
    <t>18+</t>
  </si>
  <si>
    <t>all 45+ CD max. SŠ</t>
  </si>
  <si>
    <t>Brutto</t>
  </si>
  <si>
    <t xml:space="preserve">Speciální sleva </t>
  </si>
  <si>
    <t>Speciální sleva 1</t>
  </si>
  <si>
    <t>CTC</t>
  </si>
  <si>
    <t>CTC včetně DPH</t>
  </si>
  <si>
    <t>Net Reach</t>
  </si>
  <si>
    <t>GRP 1</t>
  </si>
  <si>
    <t>CPT (NN)</t>
  </si>
  <si>
    <t>Afinita</t>
  </si>
  <si>
    <t>Tištěný</t>
  </si>
  <si>
    <t>Prodaný</t>
  </si>
  <si>
    <t>Datum</t>
  </si>
  <si>
    <t>ooo</t>
  </si>
  <si>
    <t>á 1</t>
  </si>
  <si>
    <t>celkem</t>
  </si>
  <si>
    <t>Kč</t>
  </si>
  <si>
    <t>supplement
týdeník</t>
  </si>
  <si>
    <t>CZECH NEWS CENTER a.s.</t>
  </si>
  <si>
    <t>1/2 strany šířka</t>
  </si>
  <si>
    <t>týdeník</t>
  </si>
  <si>
    <t>MaFra, a. s.</t>
  </si>
  <si>
    <t>čtrnáctideník</t>
  </si>
  <si>
    <t>n/a</t>
  </si>
  <si>
    <t>není měřen</t>
  </si>
  <si>
    <t>VLTAVA LABE MEDIA a. s.</t>
  </si>
  <si>
    <t>CELKEM</t>
  </si>
  <si>
    <t/>
  </si>
  <si>
    <t>Supplier - Media Club</t>
  </si>
  <si>
    <t>Daypart</t>
  </si>
  <si>
    <t>Ratecard (30s spot)</t>
  </si>
  <si>
    <t>Number of spots</t>
  </si>
  <si>
    <t>June</t>
  </si>
  <si>
    <t>July</t>
  </si>
  <si>
    <t>August</t>
  </si>
  <si>
    <t>Discount</t>
  </si>
  <si>
    <t>Agency fee</t>
  </si>
  <si>
    <t>Client Cost</t>
  </si>
  <si>
    <t>Client Cost incl. VAT</t>
  </si>
  <si>
    <t>Radio United Progressive</t>
  </si>
  <si>
    <t>05:00 - 06:00</t>
  </si>
  <si>
    <t>06:00 - 09:00</t>
  </si>
  <si>
    <t>09:00 - 12:00</t>
  </si>
  <si>
    <t>12:00 - 15:00</t>
  </si>
  <si>
    <t>15:00 - 18:00</t>
  </si>
  <si>
    <t>18:00 - 20:00</t>
  </si>
  <si>
    <t>Total of spots on 7 radio stations</t>
  </si>
  <si>
    <t>* Radio United Progressive = Impuls + Evropa 2 (nationwide stations) + Kiss rádio + Radio 1 + Spin + RockZone + Dance radio (regional stations)</t>
  </si>
  <si>
    <t>* Production costs are not included.</t>
  </si>
  <si>
    <t>Campaign parameters</t>
  </si>
  <si>
    <t>Reach 1+ (%)</t>
  </si>
  <si>
    <t>Reach 3+ (%)</t>
  </si>
  <si>
    <t>TRPs</t>
  </si>
  <si>
    <t>Affinity</t>
  </si>
  <si>
    <t>OTH</t>
  </si>
  <si>
    <t>Source:  Radioprojekt, data 1.7.-17.12.2021</t>
  </si>
  <si>
    <t>Media Plan: EU predsednictvi | Campaign Period: 15/6/2022 - 14/8/2022</t>
  </si>
  <si>
    <t>Mediatyp</t>
  </si>
  <si>
    <t>Samostatně DPH v Kč</t>
  </si>
  <si>
    <t>Cena za média v Kč včetně DPH</t>
  </si>
  <si>
    <t>Agenturní odměna v % z částky Media NET NET</t>
  </si>
  <si>
    <t>Agenturní odměna v Kč bez DPH</t>
  </si>
  <si>
    <t>Samostatně DPH v Kč z agenturní odměny</t>
  </si>
  <si>
    <t>Agenturní odměna v Kč včetně DPH</t>
  </si>
  <si>
    <t>Celkem</t>
  </si>
  <si>
    <r>
      <t xml:space="preserve">Celková nabídková cena v Kč bez DPH </t>
    </r>
    <r>
      <rPr>
        <sz val="11"/>
        <color rgb="FF000000"/>
        <rFont val="Calibri"/>
        <family val="2"/>
        <charset val="238"/>
        <scheme val="minor"/>
      </rPr>
      <t>(za nákup médií včetně agenturní odměny)</t>
    </r>
  </si>
  <si>
    <t xml:space="preserve">Samostatně DPH v Kč </t>
  </si>
  <si>
    <r>
      <t xml:space="preserve">Celková nabídková cena v Kč s DPH </t>
    </r>
    <r>
      <rPr>
        <sz val="11"/>
        <color rgb="FF000000"/>
        <rFont val="Calibri"/>
        <family val="2"/>
      </rPr>
      <t>(za nákup médií včetně agenturní odměny)</t>
    </r>
  </si>
  <si>
    <t xml:space="preserve"> *Media NET NET - finální cena po všech slevách před agenturní odměnou</t>
  </si>
  <si>
    <r>
      <t xml:space="preserve">Cena za média v Kč bez DPH a agenturní odměny </t>
    </r>
    <r>
      <rPr>
        <sz val="11"/>
        <color theme="0"/>
        <rFont val="Calibri"/>
        <family val="2"/>
        <scheme val="minor"/>
      </rPr>
      <t>(Media NET NET*– agenturní odměna a DPH nejsou zahrnuty)</t>
    </r>
  </si>
  <si>
    <t>Online celkem</t>
  </si>
  <si>
    <t>OOH celkem</t>
  </si>
  <si>
    <t>Rádio celkem</t>
  </si>
  <si>
    <t xml:space="preserve">Print Celkem </t>
  </si>
  <si>
    <t>Odevzdání spotů do 3 TV celkem</t>
  </si>
  <si>
    <t>Blesk magazín TV</t>
  </si>
  <si>
    <t>Nedělní Blesk</t>
  </si>
  <si>
    <t>Blesk pro ženy</t>
  </si>
  <si>
    <t>Magazín DNES + TV</t>
  </si>
  <si>
    <t>TV Max</t>
  </si>
  <si>
    <t>Chvilka pro tebe</t>
  </si>
  <si>
    <t>5plus2</t>
  </si>
  <si>
    <t>TV magazín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</si>
</sst>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##\ ###\ ##0"/>
    <numFmt numFmtId="165" formatCode="###\ ###\ ##0.00"/>
    <numFmt numFmtId="166" formatCode="###\ ###\ ##0.00\%"/>
    <numFmt numFmtId="167" formatCode="#,##0;[Red]#,##0"/>
    <numFmt numFmtId="168" formatCode="#,##0\ [$Kč-405]"/>
    <numFmt numFmtId="169" formatCode="#,##0;\-#,##0;"/>
    <numFmt numFmtId="170" formatCode="mmmm\ yyyy"/>
    <numFmt numFmtId="171" formatCode="#,##0.0"/>
    <numFmt numFmtId="172" formatCode="#,##0.000"/>
    <numFmt numFmtId="173" formatCode="h:mm;@"/>
    <numFmt numFmtId="174" formatCode="#,##0\ [$CZK]"/>
    <numFmt numFmtId="175" formatCode="0.0"/>
    <numFmt numFmtId="176" formatCode="#,##0\ [$EUR]"/>
  </numFmts>
  <fonts count="49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6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color rgb="FF595959"/>
      <name val="Calibri"/>
      <family val="2"/>
    </font>
    <font>
      <b/>
      <sz val="18"/>
      <color rgb="FF000000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</font>
    <font>
      <b/>
      <sz val="16"/>
      <color theme="1" tint="0.34998626667073579"/>
      <name val="Calibri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6D6D6D"/>
      <name val="Calibri"/>
      <family val="2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12"/>
      <color rgb="FF4D4D4F"/>
      <name val="Calibri"/>
      <family val="2"/>
      <scheme val="minor"/>
    </font>
    <font>
      <i/>
      <sz val="12"/>
      <color rgb="FF4D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rgb="FF4D4D4F"/>
      <name val="Calibri"/>
      <family val="2"/>
      <scheme val="minor"/>
    </font>
    <font>
      <sz val="12"/>
      <color rgb="FF4D4D4F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i/>
      <sz val="12"/>
      <color theme="1" tint="0.24994659260841701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63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7B7B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577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rgb="FF949494"/>
      </left>
      <right style="thin">
        <color rgb="FF949494"/>
      </right>
      <top style="thin">
        <color rgb="FF949494"/>
      </top>
      <bottom/>
      <diagonal/>
    </border>
    <border>
      <left style="thin">
        <color rgb="FF949494"/>
      </left>
      <right style="thin">
        <color rgb="FF949494"/>
      </right>
      <top/>
      <bottom/>
      <diagonal/>
    </border>
    <border>
      <left style="thin">
        <color rgb="FF949494"/>
      </left>
      <right style="thin">
        <color rgb="FF949494"/>
      </right>
      <top/>
      <bottom style="thin">
        <color rgb="FF949494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949494"/>
      </left>
      <right style="thin">
        <color rgb="FF949494"/>
      </right>
      <top style="thin">
        <color rgb="FF949494"/>
      </top>
      <bottom style="thin">
        <color rgb="FF949494"/>
      </bottom>
      <diagonal/>
    </border>
    <border>
      <left style="thin">
        <color rgb="FFF2F2F2"/>
      </left>
      <right style="thin">
        <color rgb="FFF2F2F2"/>
      </right>
      <top style="thin">
        <color rgb="FF949494"/>
      </top>
      <bottom style="thin">
        <color rgb="FF949494"/>
      </bottom>
      <diagonal/>
    </border>
    <border>
      <left style="thin">
        <color rgb="FF949494"/>
      </left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 style="thin">
        <color rgb="FF949494"/>
      </right>
      <top style="thin">
        <color rgb="FF949494"/>
      </top>
      <bottom style="thin">
        <color rgb="FF94949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theme="1" tint="0.34998626667073579"/>
      </left>
      <right/>
      <top/>
      <bottom/>
      <diagonal/>
    </border>
    <border>
      <left style="double">
        <color theme="1" tint="0.34998626667073579"/>
      </left>
      <right/>
      <top/>
      <bottom style="double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 applyBorder="0"/>
    <xf numFmtId="0" fontId="2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10" fillId="0" borderId="0"/>
    <xf numFmtId="0" fontId="1" fillId="0" borderId="0"/>
    <xf numFmtId="0" fontId="24" fillId="0" borderId="0"/>
    <xf numFmtId="0" fontId="25" fillId="0" borderId="0"/>
    <xf numFmtId="9" fontId="1" fillId="0" borderId="0" applyFont="0" applyFill="0" applyBorder="0" applyAlignment="0" applyProtection="0"/>
  </cellStyleXfs>
  <cellXfs count="30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vertical="center" wrapText="1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0" fillId="2" borderId="4" xfId="0" applyNumberFormat="1" applyFill="1" applyBorder="1" applyAlignment="1" applyProtection="1">
      <alignment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vertical="center"/>
    </xf>
    <xf numFmtId="164" fontId="5" fillId="0" borderId="5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165" fontId="5" fillId="0" borderId="5" xfId="0" applyNumberFormat="1" applyFont="1" applyFill="1" applyBorder="1" applyAlignment="1" applyProtection="1">
      <alignment horizontal="right" vertical="center"/>
    </xf>
    <xf numFmtId="166" fontId="5" fillId="0" borderId="5" xfId="0" applyNumberFormat="1" applyFont="1" applyFill="1" applyBorder="1" applyAlignment="1" applyProtection="1">
      <alignment horizontal="right" vertical="center"/>
    </xf>
    <xf numFmtId="0" fontId="0" fillId="2" borderId="5" xfId="0" applyNumberFormat="1" applyFill="1" applyBorder="1" applyAlignment="1" applyProtection="1">
      <alignment vertical="center"/>
    </xf>
    <xf numFmtId="164" fontId="4" fillId="2" borderId="5" xfId="0" applyNumberFormat="1" applyFont="1" applyFill="1" applyBorder="1" applyAlignment="1" applyProtection="1">
      <alignment horizontal="right" vertical="center"/>
    </xf>
    <xf numFmtId="165" fontId="4" fillId="2" borderId="5" xfId="0" applyNumberFormat="1" applyFont="1" applyFill="1" applyBorder="1" applyAlignment="1" applyProtection="1">
      <alignment horizontal="right" vertical="center"/>
    </xf>
    <xf numFmtId="166" fontId="4" fillId="2" borderId="5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Alignment="1" applyProtection="1"/>
    <xf numFmtId="0" fontId="13" fillId="0" borderId="2" xfId="0" applyNumberFormat="1" applyFont="1" applyFill="1" applyBorder="1" applyAlignment="1" applyProtection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6" fillId="0" borderId="22" xfId="1" applyFont="1" applyBorder="1" applyAlignment="1">
      <alignment horizontal="center" vertical="center" wrapText="1"/>
    </xf>
    <xf numFmtId="0" fontId="15" fillId="0" borderId="0" xfId="1" applyFont="1"/>
    <xf numFmtId="0" fontId="16" fillId="7" borderId="24" xfId="1" applyFont="1" applyFill="1" applyBorder="1" applyAlignment="1">
      <alignment horizontal="center" vertical="center" wrapText="1"/>
    </xf>
    <xf numFmtId="0" fontId="16" fillId="7" borderId="32" xfId="1" applyFont="1" applyFill="1" applyBorder="1" applyAlignment="1">
      <alignment horizontal="center" vertical="center" wrapText="1"/>
    </xf>
    <xf numFmtId="0" fontId="16" fillId="8" borderId="24" xfId="1" applyFont="1" applyFill="1" applyBorder="1" applyAlignment="1">
      <alignment horizontal="center" vertical="center" wrapText="1"/>
    </xf>
    <xf numFmtId="0" fontId="16" fillId="9" borderId="24" xfId="1" applyFont="1" applyFill="1" applyBorder="1" applyAlignment="1">
      <alignment horizontal="center" vertical="center" wrapText="1"/>
    </xf>
    <xf numFmtId="0" fontId="16" fillId="7" borderId="34" xfId="1" applyFont="1" applyFill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169" fontId="19" fillId="0" borderId="32" xfId="1" applyNumberFormat="1" applyFont="1" applyBorder="1" applyAlignment="1">
      <alignment horizontal="center" vertical="center" wrapText="1"/>
    </xf>
    <xf numFmtId="170" fontId="19" fillId="0" borderId="32" xfId="1" applyNumberFormat="1" applyFont="1" applyBorder="1" applyAlignment="1">
      <alignment horizontal="center" vertical="center" wrapText="1"/>
    </xf>
    <xf numFmtId="3" fontId="19" fillId="0" borderId="32" xfId="1" applyNumberFormat="1" applyFont="1" applyBorder="1" applyAlignment="1">
      <alignment horizontal="center" vertical="center" wrapText="1"/>
    </xf>
    <xf numFmtId="3" fontId="19" fillId="0" borderId="22" xfId="1" applyNumberFormat="1" applyFont="1" applyBorder="1" applyAlignment="1">
      <alignment horizontal="center" vertical="center" wrapText="1"/>
    </xf>
    <xf numFmtId="4" fontId="19" fillId="0" borderId="34" xfId="1" applyNumberFormat="1" applyFont="1" applyBorder="1" applyAlignment="1">
      <alignment horizontal="center" vertical="center" wrapText="1"/>
    </xf>
    <xf numFmtId="171" fontId="19" fillId="0" borderId="32" xfId="1" applyNumberFormat="1" applyFont="1" applyBorder="1" applyAlignment="1">
      <alignment horizontal="center" vertical="center" wrapText="1"/>
    </xf>
    <xf numFmtId="4" fontId="19" fillId="0" borderId="32" xfId="1" applyNumberFormat="1" applyFont="1" applyBorder="1" applyAlignment="1">
      <alignment horizontal="center" vertical="center" wrapText="1"/>
    </xf>
    <xf numFmtId="172" fontId="19" fillId="0" borderId="24" xfId="1" applyNumberFormat="1" applyFont="1" applyBorder="1" applyAlignment="1">
      <alignment horizontal="center" vertical="center" wrapText="1"/>
    </xf>
    <xf numFmtId="0" fontId="19" fillId="0" borderId="0" xfId="1" applyFont="1"/>
    <xf numFmtId="171" fontId="20" fillId="0" borderId="24" xfId="1" applyNumberFormat="1" applyFont="1" applyBorder="1" applyAlignment="1">
      <alignment horizontal="center" vertical="center" wrapText="1"/>
    </xf>
    <xf numFmtId="172" fontId="20" fillId="0" borderId="24" xfId="1" applyNumberFormat="1" applyFont="1" applyBorder="1" applyAlignment="1">
      <alignment horizontal="center" vertical="center" wrapText="1"/>
    </xf>
    <xf numFmtId="3" fontId="19" fillId="0" borderId="36" xfId="1" applyNumberFormat="1" applyFont="1" applyBorder="1" applyAlignment="1">
      <alignment horizontal="center" vertical="center" wrapText="1"/>
    </xf>
    <xf numFmtId="3" fontId="19" fillId="0" borderId="21" xfId="1" applyNumberFormat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right" vertical="center" wrapText="1"/>
    </xf>
    <xf numFmtId="170" fontId="22" fillId="0" borderId="32" xfId="1" applyNumberFormat="1" applyFont="1" applyBorder="1" applyAlignment="1">
      <alignment horizontal="center" vertical="center" wrapText="1"/>
    </xf>
    <xf numFmtId="0" fontId="16" fillId="7" borderId="27" xfId="1" applyFont="1" applyFill="1" applyBorder="1" applyAlignment="1">
      <alignment horizontal="center" vertical="center" wrapText="1"/>
    </xf>
    <xf numFmtId="3" fontId="16" fillId="7" borderId="24" xfId="1" applyNumberFormat="1" applyFont="1" applyFill="1" applyBorder="1" applyAlignment="1">
      <alignment horizontal="center" vertical="center" wrapText="1"/>
    </xf>
    <xf numFmtId="3" fontId="16" fillId="0" borderId="22" xfId="1" applyNumberFormat="1" applyFont="1" applyBorder="1" applyAlignment="1">
      <alignment horizontal="center" vertical="center" wrapText="1"/>
    </xf>
    <xf numFmtId="4" fontId="16" fillId="7" borderId="27" xfId="1" applyNumberFormat="1" applyFont="1" applyFill="1" applyBorder="1" applyAlignment="1">
      <alignment horizontal="center" vertical="center" wrapText="1"/>
    </xf>
    <xf numFmtId="171" fontId="16" fillId="7" borderId="27" xfId="1" applyNumberFormat="1" applyFont="1" applyFill="1" applyBorder="1" applyAlignment="1">
      <alignment horizontal="center" vertical="center" wrapText="1"/>
    </xf>
    <xf numFmtId="171" fontId="16" fillId="7" borderId="24" xfId="1" applyNumberFormat="1" applyFont="1" applyFill="1" applyBorder="1" applyAlignment="1">
      <alignment horizontal="center" vertical="center" wrapText="1"/>
    </xf>
    <xf numFmtId="4" fontId="16" fillId="8" borderId="27" xfId="1" applyNumberFormat="1" applyFont="1" applyFill="1" applyBorder="1" applyAlignment="1">
      <alignment horizontal="center" vertical="center" wrapText="1"/>
    </xf>
    <xf numFmtId="172" fontId="16" fillId="8" borderId="24" xfId="1" applyNumberFormat="1" applyFont="1" applyFill="1" applyBorder="1" applyAlignment="1">
      <alignment horizontal="center" vertical="center" wrapText="1"/>
    </xf>
    <xf numFmtId="4" fontId="16" fillId="9" borderId="27" xfId="1" applyNumberFormat="1" applyFont="1" applyFill="1" applyBorder="1" applyAlignment="1">
      <alignment horizontal="center" vertical="center" wrapText="1"/>
    </xf>
    <xf numFmtId="172" fontId="16" fillId="9" borderId="24" xfId="1" applyNumberFormat="1" applyFont="1" applyFill="1" applyBorder="1" applyAlignment="1">
      <alignment horizontal="center" vertical="center" wrapText="1"/>
    </xf>
    <xf numFmtId="3" fontId="16" fillId="7" borderId="27" xfId="1" applyNumberFormat="1" applyFont="1" applyFill="1" applyBorder="1" applyAlignment="1">
      <alignment horizontal="center" vertical="center" wrapText="1"/>
    </xf>
    <xf numFmtId="169" fontId="23" fillId="7" borderId="27" xfId="1" applyNumberFormat="1" applyFont="1" applyFill="1" applyBorder="1" applyAlignment="1">
      <alignment horizontal="center" vertical="center" wrapText="1"/>
    </xf>
    <xf numFmtId="3" fontId="17" fillId="7" borderId="37" xfId="1" applyNumberFormat="1" applyFont="1" applyFill="1" applyBorder="1" applyAlignment="1">
      <alignment horizontal="center" vertical="center" wrapText="1"/>
    </xf>
    <xf numFmtId="3" fontId="16" fillId="7" borderId="30" xfId="1" applyNumberFormat="1" applyFont="1" applyFill="1" applyBorder="1" applyAlignment="1">
      <alignment horizontal="center" vertical="center" wrapText="1"/>
    </xf>
    <xf numFmtId="171" fontId="16" fillId="0" borderId="0" xfId="1" applyNumberFormat="1" applyFont="1" applyAlignment="1">
      <alignment horizontal="center" vertical="center" wrapText="1"/>
    </xf>
    <xf numFmtId="172" fontId="16" fillId="0" borderId="0" xfId="1" applyNumberFormat="1" applyFont="1" applyAlignment="1">
      <alignment horizontal="center" vertical="center" wrapText="1"/>
    </xf>
    <xf numFmtId="0" fontId="21" fillId="11" borderId="24" xfId="1" applyFont="1" applyFill="1" applyBorder="1" applyAlignment="1">
      <alignment horizontal="center" vertical="center" wrapText="1"/>
    </xf>
    <xf numFmtId="0" fontId="14" fillId="0" borderId="0" xfId="6" applyFont="1"/>
    <xf numFmtId="0" fontId="14" fillId="0" borderId="38" xfId="6" applyFont="1" applyBorder="1"/>
    <xf numFmtId="0" fontId="14" fillId="0" borderId="39" xfId="6" applyFont="1" applyBorder="1"/>
    <xf numFmtId="0" fontId="19" fillId="4" borderId="11" xfId="2" applyFont="1" applyFill="1" applyBorder="1"/>
    <xf numFmtId="3" fontId="19" fillId="4" borderId="11" xfId="2" applyNumberFormat="1" applyFont="1" applyFill="1" applyBorder="1"/>
    <xf numFmtId="0" fontId="19" fillId="4" borderId="18" xfId="2" applyFont="1" applyFill="1" applyBorder="1"/>
    <xf numFmtId="3" fontId="19" fillId="4" borderId="18" xfId="2" applyNumberFormat="1" applyFont="1" applyFill="1" applyBorder="1"/>
    <xf numFmtId="0" fontId="19" fillId="4" borderId="10" xfId="2" applyFont="1" applyFill="1" applyBorder="1" applyAlignment="1">
      <alignment horizontal="left"/>
    </xf>
    <xf numFmtId="0" fontId="19" fillId="4" borderId="10" xfId="2" applyFont="1" applyFill="1" applyBorder="1"/>
    <xf numFmtId="3" fontId="19" fillId="4" borderId="10" xfId="2" applyNumberFormat="1" applyFont="1" applyFill="1" applyBorder="1"/>
    <xf numFmtId="16" fontId="19" fillId="4" borderId="19" xfId="2" applyNumberFormat="1" applyFont="1" applyFill="1" applyBorder="1" applyAlignment="1">
      <alignment horizontal="center" vertical="center"/>
    </xf>
    <xf numFmtId="0" fontId="19" fillId="0" borderId="19" xfId="3" applyFont="1" applyBorder="1" applyAlignment="1" applyProtection="1">
      <alignment horizontal="center" vertical="center"/>
      <protection locked="0"/>
    </xf>
    <xf numFmtId="49" fontId="19" fillId="0" borderId="19" xfId="2" applyNumberFormat="1" applyFont="1" applyBorder="1" applyAlignment="1">
      <alignment horizontal="center" vertical="center" wrapText="1"/>
    </xf>
    <xf numFmtId="167" fontId="19" fillId="0" borderId="20" xfId="2" applyNumberFormat="1" applyFont="1" applyBorder="1" applyAlignment="1">
      <alignment horizontal="center" vertical="center"/>
    </xf>
    <xf numFmtId="1" fontId="19" fillId="0" borderId="20" xfId="2" applyNumberFormat="1" applyFont="1" applyBorder="1" applyAlignment="1">
      <alignment horizontal="center" vertical="center"/>
    </xf>
    <xf numFmtId="3" fontId="19" fillId="0" borderId="20" xfId="2" applyNumberFormat="1" applyFont="1" applyBorder="1" applyAlignment="1">
      <alignment horizontal="center" vertical="center"/>
    </xf>
    <xf numFmtId="3" fontId="19" fillId="4" borderId="20" xfId="2" applyNumberFormat="1" applyFont="1" applyFill="1" applyBorder="1" applyAlignment="1">
      <alignment horizontal="center" vertical="center"/>
    </xf>
    <xf numFmtId="9" fontId="19" fillId="0" borderId="20" xfId="2" applyNumberFormat="1" applyFont="1" applyBorder="1" applyAlignment="1">
      <alignment horizontal="center" vertical="center"/>
    </xf>
    <xf numFmtId="3" fontId="19" fillId="5" borderId="20" xfId="2" applyNumberFormat="1" applyFont="1" applyFill="1" applyBorder="1" applyAlignment="1">
      <alignment horizontal="center" vertical="center"/>
    </xf>
    <xf numFmtId="3" fontId="19" fillId="4" borderId="19" xfId="2" applyNumberFormat="1" applyFont="1" applyFill="1" applyBorder="1" applyAlignment="1">
      <alignment horizontal="center" vertical="center"/>
    </xf>
    <xf numFmtId="16" fontId="19" fillId="4" borderId="23" xfId="2" applyNumberFormat="1" applyFont="1" applyFill="1" applyBorder="1" applyAlignment="1">
      <alignment horizontal="center" vertical="center"/>
    </xf>
    <xf numFmtId="16" fontId="19" fillId="4" borderId="24" xfId="2" applyNumberFormat="1" applyFont="1" applyFill="1" applyBorder="1" applyAlignment="1">
      <alignment horizontal="center" vertical="center"/>
    </xf>
    <xf numFmtId="0" fontId="19" fillId="0" borderId="23" xfId="3" applyFont="1" applyBorder="1" applyAlignment="1" applyProtection="1">
      <alignment horizontal="center" vertical="center"/>
      <protection locked="0"/>
    </xf>
    <xf numFmtId="49" fontId="19" fillId="0" borderId="23" xfId="2" applyNumberFormat="1" applyFont="1" applyBorder="1" applyAlignment="1">
      <alignment horizontal="center" vertical="center" wrapText="1"/>
    </xf>
    <xf numFmtId="167" fontId="19" fillId="0" borderId="24" xfId="2" applyNumberFormat="1" applyFont="1" applyBorder="1" applyAlignment="1">
      <alignment horizontal="center" vertical="center"/>
    </xf>
    <xf numFmtId="1" fontId="19" fillId="0" borderId="24" xfId="2" applyNumberFormat="1" applyFont="1" applyBorder="1" applyAlignment="1">
      <alignment horizontal="center" vertical="center"/>
    </xf>
    <xf numFmtId="3" fontId="19" fillId="0" borderId="24" xfId="2" applyNumberFormat="1" applyFont="1" applyBorder="1" applyAlignment="1">
      <alignment horizontal="center" vertical="center"/>
    </xf>
    <xf numFmtId="3" fontId="19" fillId="4" borderId="24" xfId="2" applyNumberFormat="1" applyFont="1" applyFill="1" applyBorder="1" applyAlignment="1">
      <alignment horizontal="center" vertical="center"/>
    </xf>
    <xf numFmtId="9" fontId="19" fillId="0" borderId="24" xfId="2" applyNumberFormat="1" applyFont="1" applyBorder="1" applyAlignment="1">
      <alignment horizontal="center" vertical="center"/>
    </xf>
    <xf numFmtId="3" fontId="19" fillId="5" borderId="24" xfId="2" applyNumberFormat="1" applyFont="1" applyFill="1" applyBorder="1" applyAlignment="1">
      <alignment horizontal="center" vertical="center"/>
    </xf>
    <xf numFmtId="16" fontId="22" fillId="4" borderId="25" xfId="2" applyNumberFormat="1" applyFont="1" applyFill="1" applyBorder="1" applyAlignment="1">
      <alignment horizontal="center" vertical="center"/>
    </xf>
    <xf numFmtId="16" fontId="19" fillId="4" borderId="25" xfId="2" applyNumberFormat="1" applyFont="1" applyFill="1" applyBorder="1" applyAlignment="1">
      <alignment horizontal="center" vertical="center"/>
    </xf>
    <xf numFmtId="0" fontId="22" fillId="0" borderId="25" xfId="3" applyFont="1" applyBorder="1" applyAlignment="1" applyProtection="1">
      <alignment horizontal="center" vertical="center"/>
      <protection locked="0"/>
    </xf>
    <xf numFmtId="49" fontId="19" fillId="0" borderId="25" xfId="2" applyNumberFormat="1" applyFont="1" applyBorder="1" applyAlignment="1">
      <alignment horizontal="center" vertical="center" wrapText="1"/>
    </xf>
    <xf numFmtId="167" fontId="22" fillId="4" borderId="25" xfId="2" applyNumberFormat="1" applyFont="1" applyFill="1" applyBorder="1" applyAlignment="1">
      <alignment horizontal="center" vertical="center"/>
    </xf>
    <xf numFmtId="1" fontId="22" fillId="4" borderId="25" xfId="2" applyNumberFormat="1" applyFont="1" applyFill="1" applyBorder="1" applyAlignment="1">
      <alignment horizontal="center" vertical="center"/>
    </xf>
    <xf numFmtId="3" fontId="22" fillId="4" borderId="25" xfId="2" applyNumberFormat="1" applyFont="1" applyFill="1" applyBorder="1" applyAlignment="1">
      <alignment horizontal="center" vertical="center"/>
    </xf>
    <xf numFmtId="3" fontId="19" fillId="4" borderId="25" xfId="2" applyNumberFormat="1" applyFont="1" applyFill="1" applyBorder="1" applyAlignment="1">
      <alignment horizontal="center" vertical="center"/>
    </xf>
    <xf numFmtId="9" fontId="19" fillId="0" borderId="25" xfId="2" applyNumberFormat="1" applyFont="1" applyBorder="1" applyAlignment="1">
      <alignment horizontal="center" vertical="center"/>
    </xf>
    <xf numFmtId="3" fontId="19" fillId="5" borderId="25" xfId="2" applyNumberFormat="1" applyFont="1" applyFill="1" applyBorder="1" applyAlignment="1">
      <alignment horizontal="center" vertical="center"/>
    </xf>
    <xf numFmtId="167" fontId="19" fillId="0" borderId="19" xfId="2" applyNumberFormat="1" applyFont="1" applyBorder="1" applyAlignment="1">
      <alignment horizontal="center" vertical="center"/>
    </xf>
    <xf numFmtId="1" fontId="19" fillId="0" borderId="19" xfId="2" applyNumberFormat="1" applyFont="1" applyBorder="1" applyAlignment="1">
      <alignment horizontal="center" vertical="center"/>
    </xf>
    <xf numFmtId="3" fontId="19" fillId="0" borderId="19" xfId="2" applyNumberFormat="1" applyFont="1" applyBorder="1" applyAlignment="1">
      <alignment horizontal="center" vertical="center"/>
    </xf>
    <xf numFmtId="9" fontId="19" fillId="0" borderId="19" xfId="2" applyNumberFormat="1" applyFont="1" applyBorder="1" applyAlignment="1">
      <alignment horizontal="center" vertical="center"/>
    </xf>
    <xf numFmtId="3" fontId="19" fillId="5" borderId="19" xfId="2" applyNumberFormat="1" applyFont="1" applyFill="1" applyBorder="1" applyAlignment="1">
      <alignment horizontal="center" vertical="center"/>
    </xf>
    <xf numFmtId="0" fontId="18" fillId="6" borderId="26" xfId="2" applyFont="1" applyFill="1" applyBorder="1"/>
    <xf numFmtId="3" fontId="18" fillId="6" borderId="26" xfId="2" applyNumberFormat="1" applyFont="1" applyFill="1" applyBorder="1" applyAlignment="1">
      <alignment horizontal="center"/>
    </xf>
    <xf numFmtId="9" fontId="36" fillId="4" borderId="0" xfId="4" applyFont="1" applyFill="1" applyBorder="1" applyAlignment="1" applyProtection="1">
      <alignment vertical="center"/>
      <protection locked="0"/>
    </xf>
    <xf numFmtId="9" fontId="36" fillId="0" borderId="0" xfId="4" applyFont="1" applyFill="1" applyBorder="1" applyAlignment="1" applyProtection="1">
      <alignment vertical="center"/>
      <protection locked="0"/>
    </xf>
    <xf numFmtId="3" fontId="36" fillId="0" borderId="0" xfId="4" applyNumberFormat="1" applyFont="1" applyFill="1" applyBorder="1" applyAlignment="1" applyProtection="1">
      <alignment vertical="center"/>
      <protection locked="0"/>
    </xf>
    <xf numFmtId="3" fontId="36" fillId="4" borderId="0" xfId="4" applyNumberFormat="1" applyFont="1" applyFill="1" applyBorder="1" applyAlignment="1" applyProtection="1">
      <alignment vertical="center"/>
      <protection locked="0"/>
    </xf>
    <xf numFmtId="3" fontId="14" fillId="0" borderId="0" xfId="1" applyNumberFormat="1" applyFont="1"/>
    <xf numFmtId="0" fontId="14" fillId="4" borderId="0" xfId="1" applyFont="1" applyFill="1"/>
    <xf numFmtId="3" fontId="14" fillId="4" borderId="0" xfId="1" applyNumberFormat="1" applyFont="1" applyFill="1"/>
    <xf numFmtId="0" fontId="14" fillId="0" borderId="0" xfId="6" applyFont="1" applyBorder="1"/>
    <xf numFmtId="0" fontId="29" fillId="0" borderId="0" xfId="6" applyFont="1" applyBorder="1" applyAlignment="1">
      <alignment horizontal="left"/>
    </xf>
    <xf numFmtId="0" fontId="30" fillId="4" borderId="0" xfId="7" applyFont="1" applyFill="1" applyBorder="1" applyAlignment="1" applyProtection="1">
      <alignment horizontal="left" vertical="center"/>
      <protection hidden="1"/>
    </xf>
    <xf numFmtId="173" fontId="30" fillId="5" borderId="0" xfId="7" applyNumberFormat="1" applyFont="1" applyFill="1" applyBorder="1" applyAlignment="1" applyProtection="1">
      <alignment horizontal="center" vertical="center"/>
      <protection hidden="1"/>
    </xf>
    <xf numFmtId="3" fontId="30" fillId="5" borderId="0" xfId="7" applyNumberFormat="1" applyFont="1" applyFill="1" applyBorder="1" applyAlignment="1" applyProtection="1">
      <alignment horizontal="center" vertical="center"/>
      <protection hidden="1"/>
    </xf>
    <xf numFmtId="3" fontId="31" fillId="0" borderId="0" xfId="7" applyNumberFormat="1" applyFont="1" applyBorder="1" applyAlignment="1" applyProtection="1">
      <alignment horizontal="center" vertical="center"/>
      <protection hidden="1"/>
    </xf>
    <xf numFmtId="0" fontId="19" fillId="4" borderId="0" xfId="7" applyFont="1" applyFill="1" applyBorder="1" applyAlignment="1" applyProtection="1">
      <alignment horizontal="center" vertical="center"/>
      <protection hidden="1"/>
    </xf>
    <xf numFmtId="0" fontId="19" fillId="10" borderId="0" xfId="7" applyFont="1" applyFill="1" applyBorder="1" applyAlignment="1" applyProtection="1">
      <alignment horizontal="center" vertical="center"/>
      <protection hidden="1"/>
    </xf>
    <xf numFmtId="9" fontId="30" fillId="0" borderId="0" xfId="7" applyNumberFormat="1" applyFont="1" applyBorder="1" applyAlignment="1" applyProtection="1">
      <alignment horizontal="center" vertical="center"/>
      <protection hidden="1"/>
    </xf>
    <xf numFmtId="3" fontId="30" fillId="0" borderId="0" xfId="7" applyNumberFormat="1" applyFont="1" applyBorder="1" applyAlignment="1" applyProtection="1">
      <alignment horizontal="center" vertical="center"/>
      <protection hidden="1"/>
    </xf>
    <xf numFmtId="173" fontId="30" fillId="4" borderId="0" xfId="7" applyNumberFormat="1" applyFont="1" applyFill="1" applyBorder="1" applyAlignment="1" applyProtection="1">
      <alignment horizontal="center" vertical="center"/>
      <protection hidden="1"/>
    </xf>
    <xf numFmtId="9" fontId="30" fillId="5" borderId="0" xfId="7" applyNumberFormat="1" applyFont="1" applyFill="1" applyBorder="1" applyAlignment="1" applyProtection="1">
      <alignment horizontal="center" vertical="center"/>
      <protection hidden="1"/>
    </xf>
    <xf numFmtId="3" fontId="30" fillId="4" borderId="0" xfId="7" applyNumberFormat="1" applyFont="1" applyFill="1" applyBorder="1" applyAlignment="1" applyProtection="1">
      <alignment horizontal="center" vertical="center"/>
      <protection hidden="1"/>
    </xf>
    <xf numFmtId="174" fontId="28" fillId="13" borderId="0" xfId="6" applyNumberFormat="1" applyFont="1" applyFill="1" applyBorder="1" applyAlignment="1">
      <alignment horizontal="center" vertical="center"/>
    </xf>
    <xf numFmtId="0" fontId="32" fillId="0" borderId="0" xfId="7" applyFont="1" applyBorder="1" applyAlignment="1" applyProtection="1">
      <alignment horizontal="center"/>
      <protection hidden="1"/>
    </xf>
    <xf numFmtId="0" fontId="19" fillId="5" borderId="0" xfId="7" applyFont="1" applyFill="1" applyBorder="1" applyProtection="1">
      <protection hidden="1"/>
    </xf>
    <xf numFmtId="0" fontId="33" fillId="5" borderId="0" xfId="7" applyFont="1" applyFill="1" applyBorder="1" applyProtection="1">
      <protection hidden="1"/>
    </xf>
    <xf numFmtId="9" fontId="34" fillId="5" borderId="0" xfId="7" applyNumberFormat="1" applyFont="1" applyFill="1" applyBorder="1" applyProtection="1">
      <protection hidden="1"/>
    </xf>
    <xf numFmtId="3" fontId="27" fillId="5" borderId="0" xfId="7" applyNumberFormat="1" applyFont="1" applyFill="1" applyBorder="1" applyAlignment="1" applyProtection="1">
      <alignment horizontal="center" vertical="center"/>
      <protection hidden="1"/>
    </xf>
    <xf numFmtId="0" fontId="19" fillId="5" borderId="0" xfId="8" applyFont="1" applyFill="1" applyBorder="1"/>
    <xf numFmtId="3" fontId="22" fillId="5" borderId="0" xfId="7" applyNumberFormat="1" applyFont="1" applyFill="1" applyBorder="1" applyProtection="1">
      <protection hidden="1"/>
    </xf>
    <xf numFmtId="0" fontId="19" fillId="0" borderId="0" xfId="8" applyFont="1" applyBorder="1"/>
    <xf numFmtId="0" fontId="26" fillId="5" borderId="0" xfId="7" applyFont="1" applyFill="1" applyBorder="1" applyAlignment="1" applyProtection="1">
      <alignment horizontal="left" vertical="center"/>
      <protection hidden="1"/>
    </xf>
    <xf numFmtId="175" fontId="26" fillId="5" borderId="0" xfId="7" applyNumberFormat="1" applyFont="1" applyFill="1" applyBorder="1" applyAlignment="1" applyProtection="1">
      <alignment horizontal="center" vertical="center"/>
      <protection hidden="1"/>
    </xf>
    <xf numFmtId="171" fontId="26" fillId="5" borderId="0" xfId="7" applyNumberFormat="1" applyFont="1" applyFill="1" applyBorder="1" applyAlignment="1" applyProtection="1">
      <alignment horizontal="center" vertical="center"/>
      <protection hidden="1"/>
    </xf>
    <xf numFmtId="3" fontId="26" fillId="5" borderId="0" xfId="7" applyNumberFormat="1" applyFont="1" applyFill="1" applyBorder="1" applyAlignment="1" applyProtection="1">
      <alignment horizontal="center" vertical="center"/>
      <protection hidden="1"/>
    </xf>
    <xf numFmtId="174" fontId="28" fillId="13" borderId="0" xfId="8" applyNumberFormat="1" applyFont="1" applyFill="1" applyBorder="1" applyAlignment="1">
      <alignment horizontal="center"/>
    </xf>
    <xf numFmtId="4" fontId="26" fillId="5" borderId="0" xfId="7" applyNumberFormat="1" applyFont="1" applyFill="1" applyBorder="1" applyAlignment="1" applyProtection="1">
      <alignment horizontal="center" vertical="center"/>
      <protection hidden="1"/>
    </xf>
    <xf numFmtId="3" fontId="14" fillId="0" borderId="0" xfId="6" applyNumberFormat="1" applyFont="1" applyBorder="1"/>
    <xf numFmtId="176" fontId="14" fillId="0" borderId="0" xfId="6" applyNumberFormat="1" applyFont="1" applyBorder="1"/>
    <xf numFmtId="171" fontId="26" fillId="5" borderId="0" xfId="7" applyNumberFormat="1" applyFont="1" applyFill="1" applyBorder="1" applyAlignment="1" applyProtection="1">
      <alignment horizontal="center" vertical="center" wrapText="1"/>
      <protection hidden="1"/>
    </xf>
    <xf numFmtId="0" fontId="22" fillId="5" borderId="0" xfId="7" applyFont="1" applyFill="1" applyBorder="1" applyAlignment="1" applyProtection="1">
      <alignment horizontal="left" vertical="center"/>
      <protection hidden="1"/>
    </xf>
    <xf numFmtId="175" fontId="30" fillId="5" borderId="0" xfId="7" applyNumberFormat="1" applyFont="1" applyFill="1" applyBorder="1" applyAlignment="1" applyProtection="1">
      <alignment horizontal="center" vertical="center"/>
      <protection hidden="1"/>
    </xf>
    <xf numFmtId="0" fontId="30" fillId="5" borderId="0" xfId="7" applyFont="1" applyFill="1" applyBorder="1" applyAlignment="1" applyProtection="1">
      <alignment horizontal="left" vertical="center"/>
      <protection hidden="1"/>
    </xf>
    <xf numFmtId="0" fontId="30" fillId="5" borderId="0" xfId="7" applyFont="1" applyFill="1" applyBorder="1" applyProtection="1">
      <protection hidden="1"/>
    </xf>
    <xf numFmtId="0" fontId="19" fillId="4" borderId="0" xfId="2" applyFont="1" applyFill="1" applyBorder="1"/>
    <xf numFmtId="0" fontId="18" fillId="4" borderId="0" xfId="2" applyFont="1" applyFill="1" applyBorder="1"/>
    <xf numFmtId="0" fontId="14" fillId="4" borderId="0" xfId="1" applyFont="1" applyFill="1" applyBorder="1"/>
    <xf numFmtId="0" fontId="18" fillId="4" borderId="0" xfId="2" applyFont="1" applyFill="1" applyBorder="1" applyAlignment="1">
      <alignment horizontal="center"/>
    </xf>
    <xf numFmtId="3" fontId="18" fillId="4" borderId="0" xfId="2" applyNumberFormat="1" applyFont="1" applyFill="1" applyBorder="1"/>
    <xf numFmtId="0" fontId="19" fillId="0" borderId="0" xfId="2" applyFont="1" applyBorder="1"/>
    <xf numFmtId="0" fontId="18" fillId="4" borderId="0" xfId="2" applyFont="1" applyFill="1" applyBorder="1" applyAlignment="1">
      <alignment vertical="center"/>
    </xf>
    <xf numFmtId="3" fontId="19" fillId="0" borderId="0" xfId="2" applyNumberFormat="1" applyFont="1" applyBorder="1"/>
    <xf numFmtId="14" fontId="18" fillId="4" borderId="0" xfId="2" applyNumberFormat="1" applyFont="1" applyFill="1" applyBorder="1" applyAlignment="1">
      <alignment horizontal="center" vertical="center"/>
    </xf>
    <xf numFmtId="3" fontId="19" fillId="4" borderId="0" xfId="2" applyNumberFormat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3" fontId="19" fillId="0" borderId="0" xfId="2" applyNumberFormat="1" applyFont="1" applyBorder="1" applyAlignment="1">
      <alignment horizontal="left" vertical="center"/>
    </xf>
    <xf numFmtId="0" fontId="37" fillId="4" borderId="0" xfId="1" applyFont="1" applyFill="1" applyBorder="1"/>
    <xf numFmtId="0" fontId="18" fillId="0" borderId="0" xfId="1" applyFont="1" applyBorder="1" applyAlignment="1">
      <alignment horizontal="center"/>
    </xf>
    <xf numFmtId="0" fontId="14" fillId="0" borderId="0" xfId="1" applyFont="1" applyBorder="1"/>
    <xf numFmtId="0" fontId="14" fillId="0" borderId="0" xfId="1" applyFont="1" applyBorder="1" applyAlignment="1">
      <alignment vertical="center"/>
    </xf>
    <xf numFmtId="3" fontId="14" fillId="0" borderId="0" xfId="1" applyNumberFormat="1" applyFont="1" applyBorder="1"/>
    <xf numFmtId="0" fontId="15" fillId="0" borderId="0" xfId="1" applyFont="1" applyBorder="1" applyAlignment="1">
      <alignment vertical="center"/>
    </xf>
    <xf numFmtId="0" fontId="18" fillId="10" borderId="40" xfId="2" applyFont="1" applyFill="1" applyBorder="1"/>
    <xf numFmtId="0" fontId="18" fillId="10" borderId="41" xfId="2" applyFont="1" applyFill="1" applyBorder="1"/>
    <xf numFmtId="3" fontId="18" fillId="10" borderId="41" xfId="2" applyNumberFormat="1" applyFont="1" applyFill="1" applyBorder="1"/>
    <xf numFmtId="0" fontId="18" fillId="10" borderId="42" xfId="2" applyFont="1" applyFill="1" applyBorder="1"/>
    <xf numFmtId="0" fontId="19" fillId="4" borderId="43" xfId="2" applyFont="1" applyFill="1" applyBorder="1"/>
    <xf numFmtId="0" fontId="19" fillId="4" borderId="44" xfId="2" applyFont="1" applyFill="1" applyBorder="1"/>
    <xf numFmtId="0" fontId="18" fillId="4" borderId="36" xfId="2" applyFont="1" applyFill="1" applyBorder="1"/>
    <xf numFmtId="0" fontId="19" fillId="4" borderId="45" xfId="2" applyFont="1" applyFill="1" applyBorder="1"/>
    <xf numFmtId="0" fontId="19" fillId="0" borderId="45" xfId="2" applyFont="1" applyBorder="1"/>
    <xf numFmtId="0" fontId="19" fillId="4" borderId="46" xfId="2" applyFont="1" applyFill="1" applyBorder="1"/>
    <xf numFmtId="0" fontId="19" fillId="4" borderId="47" xfId="2" applyFont="1" applyFill="1" applyBorder="1"/>
    <xf numFmtId="0" fontId="19" fillId="0" borderId="48" xfId="2" applyFont="1" applyBorder="1" applyAlignment="1">
      <alignment horizontal="left"/>
    </xf>
    <xf numFmtId="0" fontId="19" fillId="4" borderId="49" xfId="2" applyFont="1" applyFill="1" applyBorder="1"/>
    <xf numFmtId="0" fontId="19" fillId="4" borderId="19" xfId="2" applyFont="1" applyFill="1" applyBorder="1" applyAlignment="1">
      <alignment horizontal="center" vertical="center"/>
    </xf>
    <xf numFmtId="0" fontId="19" fillId="4" borderId="23" xfId="2" applyFont="1" applyFill="1" applyBorder="1" applyAlignment="1">
      <alignment horizontal="center" vertical="center"/>
    </xf>
    <xf numFmtId="0" fontId="22" fillId="4" borderId="25" xfId="2" applyFont="1" applyFill="1" applyBorder="1" applyAlignment="1">
      <alignment horizontal="center" vertical="center"/>
    </xf>
    <xf numFmtId="0" fontId="18" fillId="6" borderId="26" xfId="2" applyFont="1" applyFill="1" applyBorder="1" applyAlignment="1">
      <alignment horizontal="center"/>
    </xf>
    <xf numFmtId="49" fontId="21" fillId="11" borderId="0" xfId="7" applyNumberFormat="1" applyFont="1" applyFill="1" applyBorder="1" applyAlignment="1" applyProtection="1">
      <alignment vertical="center" wrapText="1"/>
      <protection hidden="1"/>
    </xf>
    <xf numFmtId="0" fontId="21" fillId="11" borderId="0" xfId="7" applyFont="1" applyFill="1" applyBorder="1" applyAlignment="1" applyProtection="1">
      <alignment horizontal="center" vertical="center"/>
      <protection hidden="1"/>
    </xf>
    <xf numFmtId="0" fontId="3" fillId="11" borderId="0" xfId="0" applyNumberFormat="1" applyFont="1" applyFill="1" applyAlignment="1" applyProtection="1">
      <alignment vertical="center"/>
    </xf>
    <xf numFmtId="0" fontId="0" fillId="11" borderId="0" xfId="0" applyNumberFormat="1" applyFill="1" applyAlignment="1" applyProtection="1">
      <alignment vertical="center" wrapText="1"/>
    </xf>
    <xf numFmtId="0" fontId="0" fillId="11" borderId="0" xfId="0" applyNumberFormat="1" applyFill="1" applyAlignment="1" applyProtection="1">
      <alignment vertical="center"/>
    </xf>
    <xf numFmtId="0" fontId="19" fillId="14" borderId="0" xfId="8" applyFont="1" applyFill="1" applyBorder="1"/>
    <xf numFmtId="0" fontId="0" fillId="14" borderId="1" xfId="0" applyNumberFormat="1" applyFill="1" applyBorder="1" applyAlignment="1" applyProtection="1">
      <alignment vertical="center"/>
    </xf>
    <xf numFmtId="0" fontId="0" fillId="14" borderId="1" xfId="0" applyNumberFormat="1" applyFill="1" applyBorder="1" applyAlignment="1" applyProtection="1">
      <alignment vertical="center" wrapText="1"/>
    </xf>
    <xf numFmtId="0" fontId="0" fillId="14" borderId="0" xfId="0" applyNumberFormat="1" applyFill="1" applyAlignment="1" applyProtection="1"/>
    <xf numFmtId="0" fontId="0" fillId="14" borderId="2" xfId="0" applyNumberFormat="1" applyFill="1" applyBorder="1" applyAlignment="1" applyProtection="1">
      <alignment vertical="center"/>
    </xf>
    <xf numFmtId="0" fontId="0" fillId="14" borderId="2" xfId="0" applyNumberFormat="1" applyFill="1" applyBorder="1" applyAlignment="1" applyProtection="1">
      <alignment vertical="center" wrapText="1"/>
    </xf>
    <xf numFmtId="0" fontId="5" fillId="14" borderId="2" xfId="0" applyNumberFormat="1" applyFont="1" applyFill="1" applyBorder="1" applyAlignment="1" applyProtection="1">
      <alignment horizontal="center" vertical="center"/>
    </xf>
    <xf numFmtId="0" fontId="5" fillId="14" borderId="2" xfId="0" applyNumberFormat="1" applyFont="1" applyFill="1" applyBorder="1" applyAlignment="1" applyProtection="1">
      <alignment horizontal="center" vertical="center" wrapText="1"/>
    </xf>
    <xf numFmtId="0" fontId="0" fillId="14" borderId="3" xfId="0" applyNumberFormat="1" applyFill="1" applyBorder="1" applyAlignment="1" applyProtection="1">
      <alignment vertical="center"/>
    </xf>
    <xf numFmtId="0" fontId="0" fillId="14" borderId="3" xfId="0" applyNumberFormat="1" applyFill="1" applyBorder="1" applyAlignment="1" applyProtection="1">
      <alignment vertical="center" wrapText="1"/>
    </xf>
    <xf numFmtId="0" fontId="5" fillId="14" borderId="1" xfId="0" applyNumberFormat="1" applyFont="1" applyFill="1" applyBorder="1" applyAlignment="1" applyProtection="1">
      <alignment horizontal="center" vertical="center"/>
    </xf>
    <xf numFmtId="0" fontId="6" fillId="14" borderId="3" xfId="0" applyNumberFormat="1" applyFont="1" applyFill="1" applyBorder="1" applyAlignment="1" applyProtection="1">
      <alignment horizontal="center" vertical="center"/>
    </xf>
    <xf numFmtId="0" fontId="0" fillId="14" borderId="7" xfId="0" applyNumberFormat="1" applyFill="1" applyBorder="1" applyAlignment="1" applyProtection="1">
      <alignment vertical="center"/>
    </xf>
    <xf numFmtId="0" fontId="0" fillId="14" borderId="8" xfId="0" applyNumberFormat="1" applyFill="1" applyBorder="1" applyAlignment="1" applyProtection="1">
      <alignment vertical="center" wrapText="1"/>
    </xf>
    <xf numFmtId="0" fontId="0" fillId="14" borderId="8" xfId="0" applyNumberFormat="1" applyFill="1" applyBorder="1" applyAlignment="1" applyProtection="1">
      <alignment vertical="center"/>
    </xf>
    <xf numFmtId="0" fontId="4" fillId="14" borderId="9" xfId="0" applyNumberFormat="1" applyFont="1" applyFill="1" applyBorder="1" applyAlignment="1" applyProtection="1">
      <alignment horizontal="right" vertical="center" wrapText="1"/>
    </xf>
    <xf numFmtId="164" fontId="4" fillId="14" borderId="5" xfId="0" applyNumberFormat="1" applyFont="1" applyFill="1" applyBorder="1" applyAlignment="1" applyProtection="1">
      <alignment horizontal="right" vertical="center"/>
    </xf>
    <xf numFmtId="0" fontId="0" fillId="14" borderId="5" xfId="0" applyNumberFormat="1" applyFill="1" applyBorder="1" applyAlignment="1" applyProtection="1">
      <alignment vertical="center"/>
    </xf>
    <xf numFmtId="165" fontId="4" fillId="14" borderId="5" xfId="0" applyNumberFormat="1" applyFont="1" applyFill="1" applyBorder="1" applyAlignment="1" applyProtection="1">
      <alignment horizontal="right" vertical="center"/>
    </xf>
    <xf numFmtId="166" fontId="4" fillId="14" borderId="5" xfId="0" applyNumberFormat="1" applyFont="1" applyFill="1" applyBorder="1" applyAlignment="1" applyProtection="1">
      <alignment horizontal="right" vertical="center"/>
    </xf>
    <xf numFmtId="0" fontId="18" fillId="14" borderId="0" xfId="7" applyFont="1" applyFill="1" applyBorder="1" applyAlignment="1" applyProtection="1">
      <alignment horizontal="left" vertical="center"/>
      <protection hidden="1"/>
    </xf>
    <xf numFmtId="173" fontId="18" fillId="14" borderId="0" xfId="7" applyNumberFormat="1" applyFont="1" applyFill="1" applyBorder="1" applyAlignment="1" applyProtection="1">
      <alignment horizontal="center" vertical="center"/>
      <protection hidden="1"/>
    </xf>
    <xf numFmtId="3" fontId="18" fillId="14" borderId="0" xfId="7" applyNumberFormat="1" applyFont="1" applyFill="1" applyBorder="1" applyAlignment="1" applyProtection="1">
      <alignment horizontal="center" vertical="center"/>
      <protection hidden="1"/>
    </xf>
    <xf numFmtId="174" fontId="18" fillId="14" borderId="0" xfId="6" applyNumberFormat="1" applyFont="1" applyFill="1" applyBorder="1" applyAlignment="1">
      <alignment horizontal="center" vertical="center"/>
    </xf>
    <xf numFmtId="174" fontId="18" fillId="14" borderId="0" xfId="8" applyNumberFormat="1" applyFont="1" applyFill="1" applyBorder="1" applyAlignment="1">
      <alignment horizontal="center"/>
    </xf>
    <xf numFmtId="9" fontId="18" fillId="14" borderId="0" xfId="9" applyFont="1" applyFill="1" applyBorder="1" applyAlignment="1" applyProtection="1">
      <alignment horizontal="center" vertical="center"/>
      <protection hidden="1"/>
    </xf>
    <xf numFmtId="0" fontId="18" fillId="4" borderId="11" xfId="2" applyFont="1" applyFill="1" applyBorder="1" applyAlignment="1">
      <alignment horizontal="center"/>
    </xf>
    <xf numFmtId="3" fontId="18" fillId="4" borderId="11" xfId="2" applyNumberFormat="1" applyFont="1" applyFill="1" applyBorder="1" applyAlignment="1">
      <alignment horizontal="center"/>
    </xf>
    <xf numFmtId="1" fontId="18" fillId="4" borderId="11" xfId="2" applyNumberFormat="1" applyFont="1" applyFill="1" applyBorder="1" applyAlignment="1">
      <alignment horizontal="center"/>
    </xf>
    <xf numFmtId="3" fontId="18" fillId="4" borderId="11" xfId="4" applyNumberFormat="1" applyFont="1" applyFill="1" applyBorder="1" applyAlignment="1" applyProtection="1">
      <alignment horizontal="center" vertical="center" wrapText="1"/>
      <protection locked="0"/>
    </xf>
    <xf numFmtId="168" fontId="18" fillId="4" borderId="11" xfId="4" applyNumberFormat="1" applyFont="1" applyFill="1" applyBorder="1" applyAlignment="1" applyProtection="1">
      <alignment horizontal="center" vertical="center" wrapText="1"/>
    </xf>
    <xf numFmtId="0" fontId="18" fillId="0" borderId="0" xfId="1" applyFont="1" applyBorder="1"/>
    <xf numFmtId="0" fontId="18" fillId="0" borderId="0" xfId="5" applyFont="1" applyBorder="1"/>
    <xf numFmtId="0" fontId="35" fillId="0" borderId="0" xfId="1" applyFont="1" applyBorder="1" applyAlignment="1">
      <alignment horizontal="left"/>
    </xf>
    <xf numFmtId="3" fontId="14" fillId="4" borderId="0" xfId="1" applyNumberFormat="1" applyFont="1" applyFill="1" applyBorder="1"/>
    <xf numFmtId="3" fontId="18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>
      <alignment vertical="center"/>
    </xf>
    <xf numFmtId="0" fontId="41" fillId="0" borderId="24" xfId="0" applyFont="1" applyBorder="1"/>
    <xf numFmtId="4" fontId="41" fillId="0" borderId="24" xfId="0" applyNumberFormat="1" applyFont="1" applyBorder="1" applyAlignment="1">
      <alignment horizontal="center"/>
    </xf>
    <xf numFmtId="10" fontId="41" fillId="15" borderId="24" xfId="9" applyNumberFormat="1" applyFont="1" applyFill="1" applyBorder="1" applyAlignment="1">
      <alignment horizontal="center"/>
    </xf>
    <xf numFmtId="0" fontId="42" fillId="0" borderId="24" xfId="0" applyFont="1" applyBorder="1"/>
    <xf numFmtId="4" fontId="42" fillId="0" borderId="24" xfId="0" applyNumberFormat="1" applyFont="1" applyBorder="1" applyAlignment="1">
      <alignment horizontal="center"/>
    </xf>
    <xf numFmtId="0" fontId="0" fillId="0" borderId="0" xfId="0"/>
    <xf numFmtId="4" fontId="44" fillId="16" borderId="24" xfId="0" applyNumberFormat="1" applyFont="1" applyFill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/>
    </xf>
    <xf numFmtId="4" fontId="40" fillId="16" borderId="24" xfId="0" applyNumberFormat="1" applyFont="1" applyFill="1" applyBorder="1" applyAlignment="1">
      <alignment horizontal="center" vertical="center"/>
    </xf>
    <xf numFmtId="0" fontId="45" fillId="0" borderId="24" xfId="0" applyFont="1" applyBorder="1"/>
    <xf numFmtId="4" fontId="42" fillId="16" borderId="24" xfId="0" applyNumberFormat="1" applyFont="1" applyFill="1" applyBorder="1" applyAlignment="1">
      <alignment horizontal="center"/>
    </xf>
    <xf numFmtId="0" fontId="41" fillId="0" borderId="0" xfId="0" applyFont="1" applyBorder="1"/>
    <xf numFmtId="3" fontId="41" fillId="0" borderId="0" xfId="0" applyNumberFormat="1" applyFont="1" applyBorder="1"/>
    <xf numFmtId="0" fontId="46" fillId="17" borderId="24" xfId="0" applyFont="1" applyFill="1" applyBorder="1" applyAlignment="1">
      <alignment vertical="center"/>
    </xf>
    <xf numFmtId="0" fontId="46" fillId="17" borderId="24" xfId="0" applyFont="1" applyFill="1" applyBorder="1" applyAlignment="1">
      <alignment horizontal="center" vertical="center" wrapText="1"/>
    </xf>
    <xf numFmtId="0" fontId="16" fillId="7" borderId="24" xfId="1" applyFont="1" applyFill="1" applyBorder="1" applyAlignment="1">
      <alignment horizontal="center" vertical="center" wrapText="1"/>
    </xf>
    <xf numFmtId="0" fontId="48" fillId="7" borderId="32" xfId="0" applyFont="1" applyFill="1" applyBorder="1" applyAlignment="1">
      <alignment horizontal="center" vertical="center" wrapText="1"/>
    </xf>
    <xf numFmtId="14" fontId="16" fillId="7" borderId="24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>
      <alignment horizontal="left" vertical="center"/>
    </xf>
    <xf numFmtId="0" fontId="0" fillId="2" borderId="4" xfId="0" applyNumberFormat="1" applyFill="1" applyBorder="1" applyAlignment="1" applyProtection="1">
      <alignment vertical="center" wrapText="1"/>
    </xf>
    <xf numFmtId="0" fontId="0" fillId="2" borderId="4" xfId="0" applyNumberFormat="1" applyFill="1" applyBorder="1" applyAlignment="1" applyProtection="1">
      <alignment vertical="center"/>
    </xf>
    <xf numFmtId="0" fontId="4" fillId="2" borderId="5" xfId="0" applyNumberFormat="1" applyFont="1" applyFill="1" applyBorder="1" applyAlignment="1" applyProtection="1">
      <alignment horizontal="right" vertical="center"/>
    </xf>
    <xf numFmtId="0" fontId="0" fillId="2" borderId="5" xfId="0" applyNumberFormat="1" applyFill="1" applyBorder="1" applyAlignment="1" applyProtection="1">
      <alignment vertical="center" wrapText="1"/>
    </xf>
    <xf numFmtId="0" fontId="0" fillId="2" borderId="6" xfId="0" applyNumberFormat="1" applyFill="1" applyBorder="1" applyAlignment="1" applyProtection="1">
      <alignment vertical="center"/>
    </xf>
    <xf numFmtId="0" fontId="0" fillId="2" borderId="5" xfId="0" applyNumberFormat="1" applyFill="1" applyBorder="1" applyAlignment="1" applyProtection="1">
      <alignment vertical="center"/>
    </xf>
    <xf numFmtId="0" fontId="0" fillId="14" borderId="5" xfId="0" applyNumberForma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 wrapText="1"/>
    </xf>
    <xf numFmtId="0" fontId="21" fillId="11" borderId="0" xfId="7" applyFont="1" applyFill="1" applyBorder="1" applyAlignment="1" applyProtection="1">
      <alignment horizontal="center" vertical="center" wrapText="1"/>
      <protection hidden="1"/>
    </xf>
    <xf numFmtId="0" fontId="21" fillId="12" borderId="0" xfId="7" applyFont="1" applyFill="1" applyBorder="1" applyAlignment="1" applyProtection="1">
      <alignment horizontal="center" vertical="center" wrapText="1"/>
      <protection hidden="1"/>
    </xf>
    <xf numFmtId="174" fontId="18" fillId="14" borderId="0" xfId="8" applyNumberFormat="1" applyFont="1" applyFill="1" applyBorder="1" applyAlignment="1">
      <alignment horizontal="center"/>
    </xf>
    <xf numFmtId="0" fontId="32" fillId="5" borderId="0" xfId="7" applyFont="1" applyFill="1" applyBorder="1" applyAlignment="1" applyProtection="1">
      <alignment horizontal="right"/>
      <protection hidden="1"/>
    </xf>
    <xf numFmtId="49" fontId="21" fillId="11" borderId="0" xfId="7" applyNumberFormat="1" applyFont="1" applyFill="1" applyBorder="1" applyAlignment="1" applyProtection="1">
      <alignment horizontal="center" vertical="center" wrapText="1"/>
      <protection hidden="1"/>
    </xf>
    <xf numFmtId="0" fontId="28" fillId="11" borderId="0" xfId="6" applyFont="1" applyFill="1" applyBorder="1" applyAlignment="1">
      <alignment horizontal="center" vertical="center"/>
    </xf>
    <xf numFmtId="1" fontId="21" fillId="11" borderId="0" xfId="7" applyNumberFormat="1" applyFont="1" applyFill="1" applyBorder="1" applyAlignment="1" applyProtection="1">
      <alignment horizontal="center" vertical="center" wrapText="1"/>
      <protection hidden="1"/>
    </xf>
    <xf numFmtId="49" fontId="18" fillId="0" borderId="12" xfId="2" applyNumberFormat="1" applyFont="1" applyBorder="1" applyAlignment="1">
      <alignment horizontal="center"/>
    </xf>
    <xf numFmtId="49" fontId="18" fillId="0" borderId="13" xfId="2" applyNumberFormat="1" applyFont="1" applyBorder="1" applyAlignment="1">
      <alignment horizontal="center"/>
    </xf>
    <xf numFmtId="0" fontId="18" fillId="4" borderId="12" xfId="2" applyFont="1" applyFill="1" applyBorder="1" applyAlignment="1">
      <alignment horizontal="center" vertical="center"/>
    </xf>
    <xf numFmtId="0" fontId="14" fillId="0" borderId="13" xfId="1" applyFont="1" applyBorder="1"/>
    <xf numFmtId="0" fontId="18" fillId="4" borderId="12" xfId="2" applyFont="1" applyFill="1" applyBorder="1" applyAlignment="1">
      <alignment horizontal="center" wrapText="1"/>
    </xf>
    <xf numFmtId="0" fontId="18" fillId="4" borderId="13" xfId="2" applyFont="1" applyFill="1" applyBorder="1" applyAlignment="1">
      <alignment horizontal="center"/>
    </xf>
    <xf numFmtId="14" fontId="18" fillId="4" borderId="12" xfId="2" applyNumberFormat="1" applyFont="1" applyFill="1" applyBorder="1" applyAlignment="1">
      <alignment horizontal="center"/>
    </xf>
    <xf numFmtId="0" fontId="18" fillId="4" borderId="12" xfId="2" applyFont="1" applyFill="1" applyBorder="1" applyAlignment="1">
      <alignment horizontal="center"/>
    </xf>
    <xf numFmtId="14" fontId="18" fillId="0" borderId="14" xfId="2" applyNumberFormat="1" applyFont="1" applyBorder="1" applyAlignment="1">
      <alignment horizontal="center" vertical="center" wrapText="1"/>
    </xf>
    <xf numFmtId="14" fontId="17" fillId="0" borderId="15" xfId="2" applyNumberFormat="1" applyFont="1" applyBorder="1" applyAlignment="1">
      <alignment horizontal="center" vertical="center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4" borderId="12" xfId="2" applyNumberFormat="1" applyFont="1" applyFill="1" applyBorder="1" applyAlignment="1">
      <alignment horizontal="center" vertical="center"/>
    </xf>
    <xf numFmtId="0" fontId="31" fillId="0" borderId="13" xfId="1" applyFont="1" applyBorder="1"/>
    <xf numFmtId="0" fontId="28" fillId="11" borderId="19" xfId="2" applyFont="1" applyFill="1" applyBorder="1" applyAlignment="1">
      <alignment horizontal="center" vertical="center"/>
    </xf>
    <xf numFmtId="0" fontId="28" fillId="11" borderId="21" xfId="2" applyFont="1" applyFill="1" applyBorder="1" applyAlignment="1">
      <alignment horizontal="center" vertical="center"/>
    </xf>
    <xf numFmtId="0" fontId="28" fillId="11" borderId="19" xfId="2" applyFont="1" applyFill="1" applyBorder="1" applyAlignment="1">
      <alignment horizontal="center" vertical="center" wrapText="1"/>
    </xf>
    <xf numFmtId="0" fontId="38" fillId="11" borderId="21" xfId="1" applyFont="1" applyFill="1" applyBorder="1" applyAlignment="1">
      <alignment horizontal="center" vertical="center" wrapText="1"/>
    </xf>
    <xf numFmtId="0" fontId="28" fillId="11" borderId="20" xfId="2" applyFont="1" applyFill="1" applyBorder="1" applyAlignment="1">
      <alignment horizontal="center" vertical="center" wrapText="1"/>
    </xf>
    <xf numFmtId="0" fontId="28" fillId="11" borderId="22" xfId="2" applyFont="1" applyFill="1" applyBorder="1" applyAlignment="1">
      <alignment horizontal="center" vertical="center" wrapText="1"/>
    </xf>
    <xf numFmtId="3" fontId="28" fillId="11" borderId="20" xfId="2" applyNumberFormat="1" applyFont="1" applyFill="1" applyBorder="1" applyAlignment="1">
      <alignment horizontal="center" vertical="center" wrapText="1"/>
    </xf>
    <xf numFmtId="3" fontId="28" fillId="11" borderId="22" xfId="2" applyNumberFormat="1" applyFont="1" applyFill="1" applyBorder="1" applyAlignment="1">
      <alignment horizontal="center" vertical="center" wrapText="1"/>
    </xf>
    <xf numFmtId="0" fontId="28" fillId="11" borderId="21" xfId="2" applyFont="1" applyFill="1" applyBorder="1" applyAlignment="1">
      <alignment horizontal="center" vertical="center" wrapText="1"/>
    </xf>
    <xf numFmtId="0" fontId="38" fillId="11" borderId="22" xfId="1" applyFont="1" applyFill="1" applyBorder="1" applyAlignment="1">
      <alignment horizontal="center" vertical="center" wrapText="1"/>
    </xf>
    <xf numFmtId="0" fontId="16" fillId="7" borderId="24" xfId="1" applyFont="1" applyFill="1" applyBorder="1" applyAlignment="1">
      <alignment horizontal="center" vertical="center" wrapText="1"/>
    </xf>
    <xf numFmtId="0" fontId="16" fillId="7" borderId="21" xfId="1" applyFont="1" applyFill="1" applyBorder="1" applyAlignment="1">
      <alignment horizontal="center" vertical="center" wrapText="1"/>
    </xf>
    <xf numFmtId="0" fontId="16" fillId="7" borderId="22" xfId="1" applyFont="1" applyFill="1" applyBorder="1" applyAlignment="1">
      <alignment horizontal="center" vertical="center" wrapText="1"/>
    </xf>
    <xf numFmtId="0" fontId="16" fillId="7" borderId="23" xfId="1" applyFont="1" applyFill="1" applyBorder="1" applyAlignment="1">
      <alignment horizontal="center" vertical="center" wrapText="1"/>
    </xf>
    <xf numFmtId="0" fontId="16" fillId="7" borderId="27" xfId="1" applyFont="1" applyFill="1" applyBorder="1" applyAlignment="1">
      <alignment horizontal="center" vertical="center" wrapText="1"/>
    </xf>
    <xf numFmtId="0" fontId="16" fillId="7" borderId="30" xfId="1" applyFont="1" applyFill="1" applyBorder="1" applyAlignment="1">
      <alignment horizontal="center" vertical="center" wrapText="1"/>
    </xf>
    <xf numFmtId="0" fontId="16" fillId="7" borderId="29" xfId="1" applyFont="1" applyFill="1" applyBorder="1" applyAlignment="1">
      <alignment horizontal="center" vertical="center" wrapText="1"/>
    </xf>
    <xf numFmtId="0" fontId="16" fillId="8" borderId="21" xfId="1" applyFont="1" applyFill="1" applyBorder="1" applyAlignment="1">
      <alignment horizontal="center" vertical="center" wrapText="1"/>
    </xf>
    <xf numFmtId="0" fontId="16" fillId="9" borderId="27" xfId="1" applyFont="1" applyFill="1" applyBorder="1" applyAlignment="1">
      <alignment horizontal="center" vertical="center" wrapText="1"/>
    </xf>
    <xf numFmtId="0" fontId="16" fillId="9" borderId="28" xfId="1" applyFont="1" applyFill="1" applyBorder="1" applyAlignment="1">
      <alignment horizontal="center" vertical="center" wrapText="1"/>
    </xf>
    <xf numFmtId="0" fontId="16" fillId="9" borderId="30" xfId="1" applyFont="1" applyFill="1" applyBorder="1" applyAlignment="1">
      <alignment horizontal="center" vertical="center" wrapText="1"/>
    </xf>
    <xf numFmtId="0" fontId="17" fillId="7" borderId="31" xfId="1" applyFont="1" applyFill="1" applyBorder="1" applyAlignment="1">
      <alignment horizontal="center" vertical="center" wrapText="1"/>
    </xf>
    <xf numFmtId="0" fontId="17" fillId="7" borderId="33" xfId="1" applyFont="1" applyFill="1" applyBorder="1" applyAlignment="1">
      <alignment horizontal="center" vertical="center" wrapText="1"/>
    </xf>
    <xf numFmtId="0" fontId="17" fillId="7" borderId="35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</cellXfs>
  <cellStyles count="10">
    <cellStyle name="Normální" xfId="0" builtinId="0"/>
    <cellStyle name="Normální 2" xfId="1"/>
    <cellStyle name="Normální 2 2" xfId="5"/>
    <cellStyle name="Normální 3" xfId="6"/>
    <cellStyle name="Normální 7" xfId="8"/>
    <cellStyle name="normální_mediaschedule2004 new" xfId="3"/>
    <cellStyle name="normální_OOH_HTC_MP_05_2009_v2" xfId="2"/>
    <cellStyle name="normální_Postbuy TV Svět kuchyně  10 1999" xfId="7"/>
    <cellStyle name="Procenta 2" xfId="4"/>
    <cellStyle name="Procenta 3" xfId="9"/>
  </cellStyles>
  <dxfs count="0"/>
  <tableStyles count="0" defaultTableStyle="TableStyleMedium2" defaultPivotStyle="PivotStyleLight16"/>
  <colors>
    <mruColors>
      <color rgb="FFED9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\Clients\Coke\Plans\Fanta%20Splash\Non-TV\Radio\Mediaplan_fanta-2007.03.12_approv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\2007\Clients\Coke\Plans\Fanta%20Splash\Non-TV\Radio\Mediaplan_fanta-2007.03.12_approve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7\Clients\Coke\Plans\Fanta%20Splash\Non-TV\Radio\Mediaplan_fanta-2007.03.12_approv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Vajdics%20&#193;d&#225;m\Dokumentumok\JOB\R1\HROT%202.0\very%20new%20hrot\Documents%20and%20Settings\VAJDICS-ADAM\Asztal\Helyi%20r&#225;di&#243;s%20optimaliz&#225;l&#225;s\F&#252;gg&#337;%20pr&#243;ba\K&#233;sz%20t&#225;bl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itka%20Prusova\OOH\2020\VISA\VISA_16.9.-10_2020\JCD\Visa%20182clv%2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Clients\Coke\Plans\Fanta%20Splash\Non-TV\Radio\Mediaplan_fanta-2007.03.12_approv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S-B\T&#243;th%20Szilvia\2008\AS-B%202008_aj&#225;nlatk&#233;sz&#237;t&#3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8\Client\Coke\Plans\Coke%20Light\Documents%20and%20Settings\Vajdics%20&#193;d&#225;m\Dokumentumok\JOB\R1\HROT%202.0\very%20new%20hrot\Documents%20and%20Settings\VAJDICS-ADAM\Asztal\Helyi%20r&#225;di&#243;s%20optimaliz&#225;l&#225;s\F&#252;gg&#337;%20pr&#243;ba\K&#233;sz%20t&#225;b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&#243;th%20Szilvia\Kamp&#225;ny%202007+Csomag%20Aj&#225;nl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aterv"/>
      <sheetName val="Hallgatottsági adatok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aterv"/>
      <sheetName val="Hallgatottsági adatok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aterv"/>
      <sheetName val="Hallgatottsági adatok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goszlás"/>
      <sheetName val="Helpdesk"/>
      <sheetName val="Rádió1 ajánlat"/>
      <sheetName val="Budapest"/>
      <sheetName val="Békéscsaba"/>
      <sheetName val="Debrecen"/>
      <sheetName val="Dunaújváros"/>
      <sheetName val="Eger"/>
      <sheetName val="Gyöngyös"/>
      <sheetName val="Győr"/>
      <sheetName val="Kaposvár"/>
      <sheetName val="Kecskemét"/>
      <sheetName val="Miskolc"/>
      <sheetName val="Nyíregyháza"/>
      <sheetName val="Pécs"/>
      <sheetName val="Salgótarján"/>
      <sheetName val="Szeged"/>
      <sheetName val="Székesfehérvár"/>
      <sheetName val="Szekszárd"/>
      <sheetName val="Szolnok"/>
      <sheetName val="Szombathely"/>
      <sheetName val="Tatabánya"/>
      <sheetName val="Veszprém"/>
      <sheetName val="Zalaegerszeg"/>
      <sheetName val="Nem mérhető város"/>
      <sheetName val="adat"/>
    </sheetNames>
    <sheetDataSet>
      <sheetData sheetId="0"/>
      <sheetData sheetId="1"/>
      <sheetData sheetId="2">
        <row r="11">
          <cell r="F11">
            <v>0.2</v>
          </cell>
        </row>
        <row r="12">
          <cell r="F12">
            <v>0.15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Městský mobiliář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aterv"/>
      <sheetName val="Hallgatottsági adatok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mpány Ajánlat 2008"/>
      <sheetName val="tarifa 20080101"/>
    </sheetNames>
    <sheetDataSet>
      <sheetData sheetId="0" refreshError="1"/>
      <sheetData sheetId="1" refreshError="1">
        <row r="1">
          <cell r="B1" t="str">
            <v>1/1</v>
          </cell>
          <cell r="C1" t="str">
            <v>1/1 rejtvény</v>
          </cell>
          <cell r="D1" t="str">
            <v>B1</v>
          </cell>
          <cell r="E1" t="str">
            <v>95x135, 195x100 címlap*</v>
          </cell>
          <cell r="F1" t="str">
            <v>63x135, 195x50 címlap*</v>
          </cell>
          <cell r="G1" t="str">
            <v>Címlap logo*</v>
          </cell>
          <cell r="H1" t="str">
            <v>B2</v>
          </cell>
          <cell r="I1" t="str">
            <v>B3</v>
          </cell>
          <cell r="J1" t="str">
            <v>B4</v>
          </cell>
          <cell r="K1" t="str">
            <v>Ki-borító</v>
          </cell>
          <cell r="L1" t="str">
            <v>2/1</v>
          </cell>
          <cell r="M1" t="str">
            <v>2x1/2</v>
          </cell>
          <cell r="N1" t="str">
            <v>2/3</v>
          </cell>
          <cell r="O1" t="str">
            <v>1/2</v>
          </cell>
          <cell r="P1" t="str">
            <v>1/3</v>
          </cell>
          <cell r="Q1" t="str">
            <v>Gasztro-junior</v>
          </cell>
          <cell r="R1" t="str">
            <v>1/4</v>
          </cell>
          <cell r="S1" t="str">
            <v>1/6</v>
          </cell>
          <cell r="T1" t="str">
            <v>Termékajánló</v>
          </cell>
          <cell r="U1" t="str">
            <v>Karikázás</v>
          </cell>
          <cell r="V1" t="str">
            <v>Műsoroldali nagy boksz</v>
          </cell>
          <cell r="W1" t="str">
            <v>Műsoroldali kis boksz</v>
          </cell>
          <cell r="X1" t="str">
            <v>Műsoroldali logo</v>
          </cell>
          <cell r="Y1" t="str">
            <v>Fejléccsík</v>
          </cell>
          <cell r="Z1" t="str">
            <v>Alsó csík</v>
          </cell>
          <cell r="AA1" t="str">
            <v>1/8</v>
          </cell>
        </row>
        <row r="2">
          <cell r="A2" t="str">
            <v>Kiskegyed − lap első fele</v>
          </cell>
          <cell r="B2">
            <v>3350000</v>
          </cell>
          <cell r="L2">
            <v>5800000</v>
          </cell>
          <cell r="M2">
            <v>3050000</v>
          </cell>
          <cell r="N2">
            <v>2350000</v>
          </cell>
          <cell r="O2">
            <v>2020000</v>
          </cell>
          <cell r="P2">
            <v>1500000</v>
          </cell>
          <cell r="R2">
            <v>1020000</v>
          </cell>
        </row>
        <row r="3">
          <cell r="A3" t="str">
            <v>Kiskegyed</v>
          </cell>
          <cell r="B3">
            <v>3150000</v>
          </cell>
          <cell r="H3">
            <v>3600000</v>
          </cell>
          <cell r="I3">
            <v>3350000</v>
          </cell>
          <cell r="J3">
            <v>3890000</v>
          </cell>
          <cell r="L3">
            <v>5600000</v>
          </cell>
          <cell r="M3">
            <v>2950000</v>
          </cell>
          <cell r="N3">
            <v>2250000</v>
          </cell>
          <cell r="O3">
            <v>1920000</v>
          </cell>
          <cell r="P3">
            <v>1400000</v>
          </cell>
          <cell r="R3">
            <v>1000000</v>
          </cell>
          <cell r="AA3">
            <v>640000</v>
          </cell>
        </row>
        <row r="4">
          <cell r="A4" t="str">
            <v>Fanny</v>
          </cell>
          <cell r="B4">
            <v>850000</v>
          </cell>
          <cell r="H4">
            <v>990000</v>
          </cell>
          <cell r="I4">
            <v>950000</v>
          </cell>
          <cell r="J4">
            <v>1050000</v>
          </cell>
          <cell r="L4">
            <v>1550000</v>
          </cell>
          <cell r="M4">
            <v>800000</v>
          </cell>
          <cell r="N4">
            <v>580000</v>
          </cell>
          <cell r="O4">
            <v>520000</v>
          </cell>
          <cell r="P4">
            <v>320000</v>
          </cell>
          <cell r="R4">
            <v>270000</v>
          </cell>
          <cell r="AA4">
            <v>150000</v>
          </cell>
        </row>
        <row r="5">
          <cell r="A5" t="str">
            <v>Tere-Fere magazin</v>
          </cell>
          <cell r="B5">
            <v>980000</v>
          </cell>
          <cell r="H5">
            <v>1350000</v>
          </cell>
          <cell r="I5">
            <v>1350000</v>
          </cell>
          <cell r="J5">
            <v>1450000</v>
          </cell>
          <cell r="O5">
            <v>570000</v>
          </cell>
        </row>
        <row r="6">
          <cell r="A6" t="str">
            <v>Csók és Könny</v>
          </cell>
          <cell r="B6">
            <v>160000</v>
          </cell>
          <cell r="H6">
            <v>500000</v>
          </cell>
          <cell r="I6">
            <v>500000</v>
          </cell>
          <cell r="J6">
            <v>550000</v>
          </cell>
          <cell r="L6">
            <v>300000</v>
          </cell>
          <cell r="M6">
            <v>170000</v>
          </cell>
          <cell r="N6">
            <v>130000</v>
          </cell>
          <cell r="O6">
            <v>90000</v>
          </cell>
          <cell r="P6">
            <v>70000</v>
          </cell>
          <cell r="R6">
            <v>60000</v>
          </cell>
          <cell r="AA6">
            <v>35000</v>
          </cell>
        </row>
        <row r="7">
          <cell r="A7" t="str">
            <v>Hölgyvilág</v>
          </cell>
          <cell r="B7">
            <v>1350000</v>
          </cell>
          <cell r="H7">
            <v>1420000</v>
          </cell>
          <cell r="I7">
            <v>1400000</v>
          </cell>
          <cell r="J7">
            <v>1580000</v>
          </cell>
          <cell r="K7">
            <v>4400000</v>
          </cell>
          <cell r="L7">
            <v>2150000</v>
          </cell>
          <cell r="M7">
            <v>1250000</v>
          </cell>
          <cell r="N7">
            <v>950000</v>
          </cell>
          <cell r="O7">
            <v>850000</v>
          </cell>
          <cell r="P7">
            <v>620000</v>
          </cell>
          <cell r="R7">
            <v>500000</v>
          </cell>
          <cell r="AA7">
            <v>300000</v>
          </cell>
        </row>
        <row r="8">
          <cell r="A8" t="str">
            <v>Gyöngy</v>
          </cell>
          <cell r="B8">
            <v>1330000</v>
          </cell>
          <cell r="H8">
            <v>1490000</v>
          </cell>
          <cell r="I8">
            <v>1490000</v>
          </cell>
          <cell r="J8">
            <v>1750000</v>
          </cell>
          <cell r="K8">
            <v>3800000</v>
          </cell>
          <cell r="L8">
            <v>2300000</v>
          </cell>
          <cell r="M8">
            <v>1330000</v>
          </cell>
          <cell r="N8">
            <v>1030000</v>
          </cell>
          <cell r="O8">
            <v>870000</v>
          </cell>
          <cell r="P8">
            <v>650000</v>
          </cell>
          <cell r="R8">
            <v>510000</v>
          </cell>
          <cell r="AA8">
            <v>360000</v>
          </cell>
        </row>
        <row r="9">
          <cell r="A9" t="str">
            <v>Glamour</v>
          </cell>
          <cell r="H9">
            <v>1910000</v>
          </cell>
          <cell r="I9">
            <v>1770000</v>
          </cell>
          <cell r="J9">
            <v>2570000</v>
          </cell>
          <cell r="K9">
            <v>4600000</v>
          </cell>
        </row>
        <row r="10">
          <cell r="A10" t="str">
            <v>Glamour a lap első felében</v>
          </cell>
          <cell r="B10">
            <v>1560000</v>
          </cell>
          <cell r="L10">
            <v>2850000</v>
          </cell>
          <cell r="O10">
            <v>890000</v>
          </cell>
          <cell r="P10">
            <v>680000</v>
          </cell>
        </row>
        <row r="11">
          <cell r="A11" t="str">
            <v>Glamour a lap második felében</v>
          </cell>
          <cell r="B11">
            <v>1400000</v>
          </cell>
          <cell r="L11">
            <v>2550000</v>
          </cell>
          <cell r="N11">
            <v>990000</v>
          </cell>
          <cell r="O11">
            <v>830000</v>
          </cell>
          <cell r="P11">
            <v>620000</v>
          </cell>
        </row>
        <row r="12">
          <cell r="A12" t="str">
            <v>100xSzép</v>
          </cell>
          <cell r="B12">
            <v>1100000</v>
          </cell>
          <cell r="H12">
            <v>1200000</v>
          </cell>
          <cell r="I12">
            <v>1200000</v>
          </cell>
          <cell r="J12">
            <v>1300000</v>
          </cell>
          <cell r="K12">
            <v>3200000</v>
          </cell>
          <cell r="L12">
            <v>1900000</v>
          </cell>
          <cell r="M12">
            <v>1100000</v>
          </cell>
          <cell r="N12">
            <v>750000</v>
          </cell>
          <cell r="O12">
            <v>600000</v>
          </cell>
          <cell r="P12">
            <v>450000</v>
          </cell>
          <cell r="R12">
            <v>350000</v>
          </cell>
          <cell r="AA12">
            <v>250000</v>
          </cell>
        </row>
        <row r="13">
          <cell r="A13" t="str">
            <v>Popcorn</v>
          </cell>
          <cell r="B13">
            <v>1100000</v>
          </cell>
          <cell r="H13">
            <v>1200000</v>
          </cell>
          <cell r="I13">
            <v>1200000</v>
          </cell>
          <cell r="J13">
            <v>1300000</v>
          </cell>
          <cell r="K13">
            <v>3200000</v>
          </cell>
          <cell r="L13">
            <v>1900000</v>
          </cell>
          <cell r="M13">
            <v>1100000</v>
          </cell>
          <cell r="N13">
            <v>750000</v>
          </cell>
          <cell r="O13">
            <v>600000</v>
          </cell>
          <cell r="P13">
            <v>450000</v>
          </cell>
          <cell r="R13">
            <v>350000</v>
          </cell>
          <cell r="AA13">
            <v>250000</v>
          </cell>
        </row>
        <row r="14">
          <cell r="A14" t="str">
            <v>Kiskegyed Konyhája</v>
          </cell>
          <cell r="B14">
            <v>640000</v>
          </cell>
          <cell r="H14">
            <v>680000</v>
          </cell>
          <cell r="I14">
            <v>680000</v>
          </cell>
          <cell r="J14">
            <v>740000</v>
          </cell>
          <cell r="L14">
            <v>1020000</v>
          </cell>
          <cell r="M14">
            <v>660000</v>
          </cell>
          <cell r="N14">
            <v>480000</v>
          </cell>
          <cell r="O14">
            <v>390000</v>
          </cell>
          <cell r="P14">
            <v>260000</v>
          </cell>
          <cell r="R14">
            <v>220000</v>
          </cell>
          <cell r="S14">
            <v>165000</v>
          </cell>
          <cell r="AA14">
            <v>140000</v>
          </cell>
        </row>
        <row r="15">
          <cell r="A15" t="str">
            <v>Fanny Konyha</v>
          </cell>
          <cell r="B15">
            <v>410000</v>
          </cell>
          <cell r="H15">
            <v>450000</v>
          </cell>
          <cell r="I15">
            <v>450000</v>
          </cell>
          <cell r="J15">
            <v>490000</v>
          </cell>
          <cell r="L15">
            <v>690000</v>
          </cell>
          <cell r="N15">
            <v>290000</v>
          </cell>
          <cell r="O15">
            <v>310000</v>
          </cell>
          <cell r="P15">
            <v>155000</v>
          </cell>
          <cell r="Q15">
            <v>180000</v>
          </cell>
          <cell r="R15">
            <v>120000</v>
          </cell>
          <cell r="T15">
            <v>70000</v>
          </cell>
          <cell r="AA15">
            <v>70000</v>
          </cell>
        </row>
        <row r="16">
          <cell r="A16" t="str">
            <v>Tvr-hét  − első harmad jobb szöv.oldal</v>
          </cell>
          <cell r="B16">
            <v>2900000</v>
          </cell>
          <cell r="L16">
            <v>4800000</v>
          </cell>
          <cell r="M16">
            <v>2800000</v>
          </cell>
          <cell r="N16">
            <v>2050000</v>
          </cell>
          <cell r="O16">
            <v>1850000</v>
          </cell>
          <cell r="P16">
            <v>1300000</v>
          </cell>
          <cell r="R16">
            <v>1010000</v>
          </cell>
        </row>
        <row r="17">
          <cell r="A17" t="str">
            <v>Tvr-hét</v>
          </cell>
          <cell r="B17">
            <v>2700000</v>
          </cell>
          <cell r="H17">
            <v>3050000</v>
          </cell>
          <cell r="I17">
            <v>2990000</v>
          </cell>
          <cell r="J17">
            <v>3400000</v>
          </cell>
          <cell r="L17">
            <v>4700000</v>
          </cell>
          <cell r="M17">
            <v>2725000</v>
          </cell>
          <cell r="N17">
            <v>1950000</v>
          </cell>
          <cell r="O17">
            <v>1690000</v>
          </cell>
          <cell r="P17">
            <v>1250000</v>
          </cell>
          <cell r="R17">
            <v>980000</v>
          </cell>
          <cell r="S17">
            <v>790000</v>
          </cell>
          <cell r="AA17">
            <v>570000</v>
          </cell>
        </row>
        <row r="18">
          <cell r="A18" t="str">
            <v>Színes Kéthetes</v>
          </cell>
          <cell r="B18">
            <v>1240000</v>
          </cell>
          <cell r="G18">
            <v>405000</v>
          </cell>
          <cell r="H18">
            <v>1430000</v>
          </cell>
          <cell r="I18">
            <v>1250000</v>
          </cell>
          <cell r="J18">
            <v>1600000</v>
          </cell>
          <cell r="L18">
            <v>1920000</v>
          </cell>
          <cell r="M18">
            <v>1090000</v>
          </cell>
          <cell r="N18">
            <v>750000</v>
          </cell>
          <cell r="O18">
            <v>640000</v>
          </cell>
          <cell r="P18">
            <v>440000</v>
          </cell>
          <cell r="R18">
            <v>360000</v>
          </cell>
          <cell r="U18">
            <v>32000</v>
          </cell>
          <cell r="V18">
            <v>230000</v>
          </cell>
          <cell r="W18">
            <v>105000</v>
          </cell>
          <cell r="X18">
            <v>36000</v>
          </cell>
          <cell r="Y18">
            <v>48000</v>
          </cell>
          <cell r="Z18">
            <v>41000</v>
          </cell>
          <cell r="AA18">
            <v>205000</v>
          </cell>
        </row>
        <row r="19">
          <cell r="A19" t="str">
            <v>Tvr-hét + Színes Kéthetes együtt</v>
          </cell>
          <cell r="B19">
            <v>3200000</v>
          </cell>
          <cell r="J19">
            <v>3900000</v>
          </cell>
          <cell r="O19">
            <v>1920000</v>
          </cell>
        </row>
        <row r="20">
          <cell r="A20" t="str">
            <v>Tvr Újság + Sárga RTV</v>
          </cell>
          <cell r="B20">
            <v>620000</v>
          </cell>
          <cell r="D20">
            <v>1030000</v>
          </cell>
          <cell r="E20">
            <v>600000</v>
          </cell>
          <cell r="F20">
            <v>490000</v>
          </cell>
          <cell r="G20">
            <v>189000</v>
          </cell>
          <cell r="J20">
            <v>930000</v>
          </cell>
          <cell r="O20">
            <v>380000</v>
          </cell>
          <cell r="P20">
            <v>300000</v>
          </cell>
          <cell r="R20">
            <v>250000</v>
          </cell>
          <cell r="U20">
            <v>15000</v>
          </cell>
          <cell r="V20">
            <v>163000</v>
          </cell>
          <cell r="W20">
            <v>40000</v>
          </cell>
          <cell r="X20">
            <v>17500</v>
          </cell>
          <cell r="Y20">
            <v>25000</v>
          </cell>
          <cell r="AA20">
            <v>150000</v>
          </cell>
        </row>
        <row r="21">
          <cell r="A21" t="str">
            <v>Tvr Újság</v>
          </cell>
          <cell r="D21">
            <v>740000</v>
          </cell>
          <cell r="E21">
            <v>425000</v>
          </cell>
          <cell r="F21">
            <v>330000</v>
          </cell>
          <cell r="G21">
            <v>129000</v>
          </cell>
          <cell r="J21">
            <v>670000</v>
          </cell>
        </row>
        <row r="22">
          <cell r="A22" t="str">
            <v>Sárga TRV</v>
          </cell>
          <cell r="D22">
            <v>740000</v>
          </cell>
          <cell r="E22">
            <v>425000</v>
          </cell>
          <cell r="F22">
            <v>330000</v>
          </cell>
          <cell r="G22">
            <v>129000</v>
          </cell>
          <cell r="J22">
            <v>670000</v>
          </cell>
        </row>
        <row r="23">
          <cell r="A23" t="str">
            <v>TV Kéthetes</v>
          </cell>
          <cell r="B23">
            <v>530000</v>
          </cell>
          <cell r="D23">
            <v>890000</v>
          </cell>
          <cell r="E23">
            <v>525000</v>
          </cell>
          <cell r="F23">
            <v>420000</v>
          </cell>
          <cell r="G23">
            <v>160000</v>
          </cell>
          <cell r="J23">
            <v>830000</v>
          </cell>
          <cell r="O23">
            <v>320000</v>
          </cell>
          <cell r="P23">
            <v>250000</v>
          </cell>
          <cell r="R23">
            <v>220000</v>
          </cell>
          <cell r="U23">
            <v>12500</v>
          </cell>
          <cell r="V23">
            <v>140000</v>
          </cell>
          <cell r="W23">
            <v>35000</v>
          </cell>
          <cell r="X23">
            <v>15000</v>
          </cell>
          <cell r="Y23">
            <v>22000</v>
          </cell>
          <cell r="AA23">
            <v>130000</v>
          </cell>
        </row>
        <row r="24">
          <cell r="A24" t="str">
            <v>Ügyes</v>
          </cell>
          <cell r="B24">
            <v>150000</v>
          </cell>
          <cell r="H24">
            <v>400000</v>
          </cell>
          <cell r="I24">
            <v>400000</v>
          </cell>
          <cell r="J24">
            <v>440000</v>
          </cell>
          <cell r="O24">
            <v>95000</v>
          </cell>
          <cell r="P24">
            <v>75000</v>
          </cell>
          <cell r="R24">
            <v>60000</v>
          </cell>
        </row>
        <row r="25">
          <cell r="A25" t="str">
            <v>Eszes</v>
          </cell>
          <cell r="B25">
            <v>150000</v>
          </cell>
          <cell r="H25">
            <v>400000</v>
          </cell>
          <cell r="I25">
            <v>400000</v>
          </cell>
          <cell r="J25">
            <v>440000</v>
          </cell>
          <cell r="O25">
            <v>95000</v>
          </cell>
          <cell r="P25">
            <v>75000</v>
          </cell>
          <cell r="R25">
            <v>60000</v>
          </cell>
        </row>
        <row r="26">
          <cell r="A26" t="str">
            <v>Tere-Fere rejtvény</v>
          </cell>
          <cell r="B26">
            <v>75000</v>
          </cell>
          <cell r="H26">
            <v>210000</v>
          </cell>
          <cell r="I26">
            <v>210000</v>
          </cell>
          <cell r="J26">
            <v>240000</v>
          </cell>
          <cell r="O26">
            <v>50000</v>
          </cell>
          <cell r="P26">
            <v>40000</v>
          </cell>
          <cell r="R26">
            <v>30000</v>
          </cell>
        </row>
        <row r="27">
          <cell r="A27" t="str">
            <v>TV Rejtvény</v>
          </cell>
          <cell r="B27">
            <v>120000</v>
          </cell>
          <cell r="C27">
            <v>100000</v>
          </cell>
          <cell r="H27">
            <v>280000</v>
          </cell>
          <cell r="I27">
            <v>280000</v>
          </cell>
          <cell r="J27">
            <v>320000</v>
          </cell>
          <cell r="O27">
            <v>75000</v>
          </cell>
          <cell r="P27">
            <v>60000</v>
          </cell>
          <cell r="R27">
            <v>50000</v>
          </cell>
        </row>
        <row r="28">
          <cell r="A28" t="str">
            <v>Fanny Rejtvény</v>
          </cell>
          <cell r="B28">
            <v>120000</v>
          </cell>
          <cell r="C28">
            <v>100000</v>
          </cell>
        </row>
        <row r="29">
          <cell r="A29" t="str">
            <v>TV Nyereményeső</v>
          </cell>
          <cell r="B29">
            <v>120000</v>
          </cell>
          <cell r="C29">
            <v>100000</v>
          </cell>
        </row>
        <row r="30">
          <cell r="A30" t="str">
            <v>Manager Magazin</v>
          </cell>
          <cell r="B30">
            <v>1080000</v>
          </cell>
          <cell r="H30">
            <v>1310000</v>
          </cell>
          <cell r="I30">
            <v>1200000</v>
          </cell>
          <cell r="J30">
            <v>1420000</v>
          </cell>
          <cell r="L30">
            <v>1980000</v>
          </cell>
          <cell r="O30">
            <v>650000</v>
          </cell>
          <cell r="P30">
            <v>530000</v>
          </cell>
          <cell r="R30">
            <v>390000</v>
          </cell>
          <cell r="S30">
            <v>310000</v>
          </cell>
        </row>
        <row r="31">
          <cell r="A31" t="str">
            <v>Lakáskultúra</v>
          </cell>
          <cell r="B31">
            <v>1990000</v>
          </cell>
          <cell r="H31">
            <v>2260000</v>
          </cell>
          <cell r="I31">
            <v>2050000</v>
          </cell>
          <cell r="J31">
            <v>2570000</v>
          </cell>
          <cell r="K31">
            <v>5400000</v>
          </cell>
          <cell r="L31">
            <v>3500000</v>
          </cell>
          <cell r="M31">
            <v>2100000</v>
          </cell>
          <cell r="N31">
            <v>1650000</v>
          </cell>
          <cell r="O31">
            <v>1240000</v>
          </cell>
          <cell r="P31">
            <v>990000</v>
          </cell>
          <cell r="R31">
            <v>640000</v>
          </cell>
          <cell r="S31">
            <v>400000</v>
          </cell>
          <cell r="AA31">
            <v>330000</v>
          </cell>
        </row>
        <row r="32">
          <cell r="A32" t="str">
            <v>Házak &amp; Kertek</v>
          </cell>
          <cell r="B32">
            <v>890000</v>
          </cell>
          <cell r="H32">
            <v>950000</v>
          </cell>
          <cell r="I32">
            <v>930000</v>
          </cell>
          <cell r="J32">
            <v>990000</v>
          </cell>
          <cell r="L32">
            <v>1500000</v>
          </cell>
          <cell r="M32">
            <v>1000000</v>
          </cell>
          <cell r="N32">
            <v>700000</v>
          </cell>
          <cell r="O32">
            <v>570000</v>
          </cell>
          <cell r="P32">
            <v>390000</v>
          </cell>
          <cell r="R32">
            <v>290000</v>
          </cell>
          <cell r="S32">
            <v>180000</v>
          </cell>
          <cell r="AA32">
            <v>150000</v>
          </cell>
        </row>
        <row r="33">
          <cell r="A33" t="str">
            <v>Kiskegyed Otthona</v>
          </cell>
          <cell r="B33">
            <v>620000</v>
          </cell>
          <cell r="H33">
            <v>690000</v>
          </cell>
          <cell r="I33">
            <v>690000</v>
          </cell>
          <cell r="J33">
            <v>750000</v>
          </cell>
          <cell r="L33">
            <v>1100000</v>
          </cell>
          <cell r="O33">
            <v>330000</v>
          </cell>
          <cell r="P33">
            <v>300000</v>
          </cell>
          <cell r="R33">
            <v>220000</v>
          </cell>
        </row>
        <row r="34">
          <cell r="A34" t="str">
            <v>Autó-Motor</v>
          </cell>
          <cell r="B34">
            <v>1010000</v>
          </cell>
          <cell r="H34">
            <v>1180000</v>
          </cell>
          <cell r="I34">
            <v>1100000</v>
          </cell>
          <cell r="J34">
            <v>1380000</v>
          </cell>
          <cell r="K34">
            <v>4400000</v>
          </cell>
          <cell r="L34">
            <v>1750000</v>
          </cell>
          <cell r="O34">
            <v>560000</v>
          </cell>
          <cell r="P34">
            <v>400000</v>
          </cell>
          <cell r="R34">
            <v>330000</v>
          </cell>
        </row>
        <row r="35">
          <cell r="A35" t="str">
            <v>Auto Bild Magyarország</v>
          </cell>
          <cell r="B35">
            <v>1100000</v>
          </cell>
          <cell r="H35">
            <v>1250000</v>
          </cell>
          <cell r="I35">
            <v>1150000</v>
          </cell>
          <cell r="J35">
            <v>1450000</v>
          </cell>
          <cell r="K35">
            <v>4400000</v>
          </cell>
          <cell r="L35">
            <v>1850000</v>
          </cell>
          <cell r="O35">
            <v>590000</v>
          </cell>
          <cell r="P35">
            <v>420000</v>
          </cell>
          <cell r="R35">
            <v>350000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goszlás"/>
      <sheetName val="Helpdesk"/>
      <sheetName val="Rádió1 ajánlat"/>
      <sheetName val="Budapest"/>
      <sheetName val="Békéscsaba"/>
      <sheetName val="Debrecen"/>
      <sheetName val="Dunaújváros"/>
      <sheetName val="Eger"/>
      <sheetName val="Gyöngyös"/>
      <sheetName val="Győr"/>
      <sheetName val="Kaposvár"/>
      <sheetName val="Kecskemét"/>
      <sheetName val="Miskolc"/>
      <sheetName val="Nyíregyháza"/>
      <sheetName val="Pécs"/>
      <sheetName val="Salgótarján"/>
      <sheetName val="Szeged"/>
      <sheetName val="Székesfehérvár"/>
      <sheetName val="Szekszárd"/>
      <sheetName val="Szolnok"/>
      <sheetName val="Szombathely"/>
      <sheetName val="Tatabánya"/>
      <sheetName val="Veszprém"/>
      <sheetName val="Zalaegerszeg"/>
      <sheetName val="Nem mérhető város"/>
      <sheetName val="adat"/>
    </sheetNames>
    <sheetDataSet>
      <sheetData sheetId="0"/>
      <sheetData sheetId="1"/>
      <sheetData sheetId="2">
        <row r="11">
          <cell r="F11">
            <v>0.2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mpány Ajánlat 2007"/>
      <sheetName val="tarifa 20061001"/>
    </sheetNames>
    <sheetDataSet>
      <sheetData sheetId="0" refreshError="1"/>
      <sheetData sheetId="1">
        <row r="2">
          <cell r="A2" t="str">
            <v>Kiskegyed − lap első harmada</v>
          </cell>
        </row>
        <row r="3">
          <cell r="A3" t="str">
            <v>Kiskegyed</v>
          </cell>
        </row>
        <row r="4">
          <cell r="A4" t="str">
            <v>Fanny</v>
          </cell>
        </row>
        <row r="5">
          <cell r="A5" t="str">
            <v>Kiskegyed Konyhája</v>
          </cell>
        </row>
        <row r="6">
          <cell r="A6" t="str">
            <v>Csók és Könny</v>
          </cell>
        </row>
        <row r="7">
          <cell r="A7" t="str">
            <v>Hölgyvilág</v>
          </cell>
        </row>
        <row r="8">
          <cell r="A8" t="str">
            <v>Gyöngy</v>
          </cell>
        </row>
        <row r="9">
          <cell r="A9" t="str">
            <v>Glamour</v>
          </cell>
        </row>
        <row r="10">
          <cell r="A10" t="str">
            <v xml:space="preserve">Glamour a lap első harmadában   </v>
          </cell>
        </row>
        <row r="11">
          <cell r="A11" t="str">
            <v xml:space="preserve">Glamour  második harmadában      </v>
          </cell>
        </row>
        <row r="12">
          <cell r="A12" t="str">
            <v>100xSzép</v>
          </cell>
        </row>
        <row r="13">
          <cell r="A13" t="str">
            <v>Popcorn</v>
          </cell>
        </row>
        <row r="14">
          <cell r="A14" t="str">
            <v>Tvr-hét  − első harmad jobb szöv.oldal</v>
          </cell>
        </row>
        <row r="15">
          <cell r="A15" t="str">
            <v>Tvr-hét</v>
          </cell>
        </row>
        <row r="16">
          <cell r="A16" t="str">
            <v>Színes Kéthetes</v>
          </cell>
        </row>
        <row r="17">
          <cell r="A17" t="str">
            <v>Tvr-hét + Színes Kéthetes együtt</v>
          </cell>
        </row>
        <row r="18">
          <cell r="A18" t="str">
            <v>Tvr Újság + Sárga TRV</v>
          </cell>
        </row>
        <row r="19">
          <cell r="A19" t="str">
            <v>TV Kéthetes</v>
          </cell>
        </row>
        <row r="20">
          <cell r="A20" t="str">
            <v>Ügyes, Eszes</v>
          </cell>
        </row>
        <row r="21">
          <cell r="A21" t="str">
            <v>Tere-Fere</v>
          </cell>
        </row>
        <row r="22">
          <cell r="A22" t="str">
            <v>Lakáskultúra</v>
          </cell>
        </row>
        <row r="23">
          <cell r="A23" t="str">
            <v>Házak &amp; Kertek</v>
          </cell>
        </row>
        <row r="24">
          <cell r="A24" t="str">
            <v>Autó-Motor</v>
          </cell>
        </row>
        <row r="25">
          <cell r="A25" t="str">
            <v>Auto Bild Magyarország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9" sqref="C19"/>
    </sheetView>
  </sheetViews>
  <sheetFormatPr defaultColWidth="11.42578125" defaultRowHeight="15" x14ac:dyDescent="0.25"/>
  <cols>
    <col min="1" max="1" width="78.28515625" customWidth="1"/>
    <col min="2" max="8" width="22.28515625" customWidth="1"/>
  </cols>
  <sheetData>
    <row r="1" spans="1:8" ht="90" x14ac:dyDescent="0.25">
      <c r="A1" s="240" t="s">
        <v>229</v>
      </c>
      <c r="B1" s="241" t="s">
        <v>241</v>
      </c>
      <c r="C1" s="241" t="s">
        <v>230</v>
      </c>
      <c r="D1" s="241" t="s">
        <v>231</v>
      </c>
      <c r="E1" s="241" t="s">
        <v>232</v>
      </c>
      <c r="F1" s="241" t="s">
        <v>233</v>
      </c>
      <c r="G1" s="241" t="s">
        <v>234</v>
      </c>
      <c r="H1" s="241" t="s">
        <v>235</v>
      </c>
    </row>
    <row r="2" spans="1:8" x14ac:dyDescent="0.25">
      <c r="A2" s="227" t="s">
        <v>242</v>
      </c>
      <c r="B2" s="228">
        <f>ONLINE!AF44</f>
        <v>0</v>
      </c>
      <c r="C2" s="228">
        <f>D2-B2</f>
        <v>0</v>
      </c>
      <c r="D2" s="228">
        <f>B2*1.21</f>
        <v>0</v>
      </c>
      <c r="E2" s="229">
        <v>0</v>
      </c>
      <c r="F2" s="228">
        <f>B2*E2</f>
        <v>0</v>
      </c>
      <c r="G2" s="228">
        <f>H2-F2</f>
        <v>0</v>
      </c>
      <c r="H2" s="228">
        <f>F2*1.21</f>
        <v>0</v>
      </c>
    </row>
    <row r="3" spans="1:8" x14ac:dyDescent="0.25">
      <c r="A3" s="227" t="s">
        <v>243</v>
      </c>
      <c r="B3" s="228">
        <f>OOH!P26</f>
        <v>0</v>
      </c>
      <c r="C3" s="228">
        <f t="shared" ref="C3:C6" si="0">D3-B3</f>
        <v>0</v>
      </c>
      <c r="D3" s="228">
        <f t="shared" ref="D3:D6" si="1">B3*1.21</f>
        <v>0</v>
      </c>
      <c r="E3" s="229">
        <v>0</v>
      </c>
      <c r="F3" s="228">
        <f t="shared" ref="F3:F4" si="2">B3*E3</f>
        <v>0</v>
      </c>
      <c r="G3" s="228">
        <f t="shared" ref="G3:G6" si="3">H3-F3</f>
        <v>0</v>
      </c>
      <c r="H3" s="228">
        <f t="shared" ref="H3:H6" si="4">F3*1.21</f>
        <v>0</v>
      </c>
    </row>
    <row r="4" spans="1:8" x14ac:dyDescent="0.25">
      <c r="A4" s="227" t="s">
        <v>244</v>
      </c>
      <c r="B4" s="228">
        <f>RADIO!CJ12</f>
        <v>0</v>
      </c>
      <c r="C4" s="228">
        <f t="shared" si="0"/>
        <v>0</v>
      </c>
      <c r="D4" s="228">
        <f t="shared" si="1"/>
        <v>0</v>
      </c>
      <c r="E4" s="229">
        <v>0</v>
      </c>
      <c r="F4" s="228">
        <f t="shared" si="2"/>
        <v>0</v>
      </c>
      <c r="G4" s="228">
        <f t="shared" si="3"/>
        <v>0</v>
      </c>
      <c r="H4" s="228">
        <f t="shared" si="4"/>
        <v>0</v>
      </c>
    </row>
    <row r="5" spans="1:8" x14ac:dyDescent="0.25">
      <c r="A5" s="227" t="s">
        <v>245</v>
      </c>
      <c r="B5" s="228">
        <f>PRINT!AO13</f>
        <v>0</v>
      </c>
      <c r="C5" s="228">
        <f t="shared" si="0"/>
        <v>0</v>
      </c>
      <c r="D5" s="228">
        <f t="shared" si="1"/>
        <v>0</v>
      </c>
      <c r="E5" s="229">
        <v>0</v>
      </c>
      <c r="F5" s="228">
        <f>B5*E5</f>
        <v>0</v>
      </c>
      <c r="G5" s="228">
        <f t="shared" si="3"/>
        <v>0</v>
      </c>
      <c r="H5" s="228">
        <f t="shared" si="4"/>
        <v>0</v>
      </c>
    </row>
    <row r="6" spans="1:8" x14ac:dyDescent="0.25">
      <c r="A6" s="227" t="s">
        <v>246</v>
      </c>
      <c r="B6" s="228">
        <v>0</v>
      </c>
      <c r="C6" s="228">
        <f t="shared" si="0"/>
        <v>0</v>
      </c>
      <c r="D6" s="228">
        <f t="shared" si="1"/>
        <v>0</v>
      </c>
      <c r="E6" s="229"/>
      <c r="F6" s="228"/>
      <c r="G6" s="228">
        <f t="shared" si="3"/>
        <v>0</v>
      </c>
      <c r="H6" s="228">
        <f t="shared" si="4"/>
        <v>0</v>
      </c>
    </row>
    <row r="7" spans="1:8" x14ac:dyDescent="0.25">
      <c r="A7" s="230" t="s">
        <v>236</v>
      </c>
      <c r="B7" s="228">
        <f>SUM(B2:B6)</f>
        <v>0</v>
      </c>
      <c r="C7" s="228">
        <f>SUM(C2:C6)</f>
        <v>0</v>
      </c>
      <c r="D7" s="228">
        <f>SUM(D2:D6)</f>
        <v>0</v>
      </c>
      <c r="E7" s="229"/>
      <c r="F7" s="231">
        <f t="shared" ref="F7:H7" si="5">SUM(F2:F5)</f>
        <v>0</v>
      </c>
      <c r="G7" s="231">
        <f t="shared" si="5"/>
        <v>0</v>
      </c>
      <c r="H7" s="231">
        <f t="shared" si="5"/>
        <v>0</v>
      </c>
    </row>
    <row r="8" spans="1:8" x14ac:dyDescent="0.25">
      <c r="A8" s="232"/>
      <c r="B8" s="232"/>
      <c r="C8" s="232"/>
      <c r="D8" s="232"/>
      <c r="E8" s="232"/>
      <c r="F8" s="232"/>
      <c r="G8" s="232"/>
      <c r="H8" s="232"/>
    </row>
    <row r="9" spans="1:8" x14ac:dyDescent="0.25">
      <c r="A9" s="226" t="s">
        <v>237</v>
      </c>
      <c r="B9" s="233">
        <f>B7+F7</f>
        <v>0</v>
      </c>
      <c r="C9" s="234"/>
      <c r="D9" s="234"/>
      <c r="E9" s="234"/>
      <c r="F9" s="234"/>
      <c r="G9" s="234"/>
      <c r="H9" s="234"/>
    </row>
    <row r="10" spans="1:8" x14ac:dyDescent="0.25">
      <c r="A10" s="226" t="s">
        <v>238</v>
      </c>
      <c r="B10" s="235">
        <f>C7+G7</f>
        <v>0</v>
      </c>
      <c r="C10" s="234"/>
      <c r="D10" s="234"/>
      <c r="E10" s="234"/>
      <c r="F10" s="234"/>
      <c r="G10" s="234"/>
      <c r="H10" s="234"/>
    </row>
    <row r="11" spans="1:8" x14ac:dyDescent="0.25">
      <c r="A11" s="236" t="s">
        <v>239</v>
      </c>
      <c r="B11" s="237">
        <f>D7+H7</f>
        <v>0</v>
      </c>
      <c r="C11" s="238"/>
      <c r="D11" s="239"/>
      <c r="E11" s="239"/>
      <c r="F11" s="238"/>
      <c r="G11" s="238"/>
      <c r="H11" s="238"/>
    </row>
    <row r="12" spans="1:8" x14ac:dyDescent="0.25">
      <c r="A12" s="232"/>
      <c r="B12" s="232"/>
      <c r="C12" s="232"/>
      <c r="D12" s="232"/>
      <c r="E12" s="232"/>
      <c r="F12" s="232"/>
      <c r="G12" s="232"/>
      <c r="H12" s="232"/>
    </row>
    <row r="13" spans="1:8" x14ac:dyDescent="0.25">
      <c r="A13" s="238" t="s">
        <v>240</v>
      </c>
      <c r="B13" s="232"/>
      <c r="C13" s="232"/>
      <c r="D13" s="232"/>
      <c r="E13" s="232"/>
      <c r="F13" s="232"/>
      <c r="G13" s="232"/>
      <c r="H13" s="23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showGridLines="0" zoomScale="85" zoomScaleNormal="85" workbookViewId="0">
      <selection activeCell="AF47" sqref="AF47"/>
    </sheetView>
  </sheetViews>
  <sheetFormatPr defaultColWidth="9.140625" defaultRowHeight="15" x14ac:dyDescent="0.25"/>
  <cols>
    <col min="1" max="1" width="2.42578125" customWidth="1"/>
    <col min="2" max="2" width="9.140625" style="1" customWidth="1"/>
    <col min="3" max="3" width="29.42578125" style="2" customWidth="1"/>
    <col min="4" max="4" width="30.42578125" style="2" customWidth="1"/>
    <col min="5" max="5" width="35.140625" style="2" customWidth="1"/>
    <col min="6" max="6" width="2.140625" style="1" customWidth="1"/>
    <col min="7" max="8" width="30.42578125" style="2" customWidth="1"/>
    <col min="9" max="9" width="50.42578125" style="2" customWidth="1"/>
    <col min="10" max="10" width="2.140625" style="1" customWidth="1"/>
    <col min="11" max="13" width="8.42578125" style="1" customWidth="1"/>
    <col min="14" max="15" width="7.42578125" style="1" customWidth="1"/>
    <col min="16" max="19" width="8.42578125" style="1" customWidth="1"/>
    <col min="20" max="20" width="2.42578125" style="1" customWidth="1"/>
    <col min="21" max="21" width="14.42578125" style="1" customWidth="1"/>
    <col min="22" max="22" width="9.85546875" style="1" customWidth="1"/>
    <col min="23" max="23" width="13" style="1" customWidth="1"/>
    <col min="24" max="24" width="2.42578125" style="1" customWidth="1"/>
    <col min="25" max="25" width="10.42578125" style="1" customWidth="1"/>
    <col min="26" max="27" width="14" style="1" customWidth="1"/>
    <col min="28" max="29" width="11.42578125" style="1" customWidth="1"/>
    <col min="30" max="30" width="14.85546875" style="1" bestFit="1" customWidth="1"/>
    <col min="31" max="31" width="13.42578125" style="1" customWidth="1"/>
    <col min="32" max="33" width="14.85546875" style="1" bestFit="1" customWidth="1"/>
    <col min="34" max="34" width="2.42578125" style="1" customWidth="1"/>
    <col min="35" max="35" width="9.140625" style="1" customWidth="1"/>
    <col min="36" max="16384" width="9.140625" style="1"/>
  </cols>
  <sheetData>
    <row r="1" spans="2:34" customFormat="1" x14ac:dyDescent="0.25">
      <c r="C1" s="2"/>
      <c r="D1" s="2"/>
      <c r="E1" s="2"/>
      <c r="G1" s="2"/>
      <c r="H1" s="2"/>
      <c r="I1" s="2"/>
    </row>
    <row r="2" spans="2:34" customFormat="1" ht="33.75" x14ac:dyDescent="0.25">
      <c r="B2" s="187" t="s">
        <v>228</v>
      </c>
      <c r="C2" s="188"/>
      <c r="D2" s="188"/>
      <c r="E2" s="188"/>
      <c r="F2" s="189"/>
      <c r="G2" s="188"/>
      <c r="H2" s="188"/>
      <c r="I2" s="188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</row>
    <row r="3" spans="2:34" customFormat="1" x14ac:dyDescent="0.25">
      <c r="C3" s="2"/>
      <c r="D3" s="2"/>
      <c r="E3" s="2"/>
      <c r="G3" s="2"/>
      <c r="H3" s="2"/>
      <c r="I3" s="2"/>
    </row>
    <row r="4" spans="2:34" customFormat="1" x14ac:dyDescent="0.25">
      <c r="C4" s="2"/>
      <c r="D4" s="2"/>
      <c r="E4" s="2"/>
      <c r="G4" s="2"/>
      <c r="H4" s="2"/>
      <c r="I4" s="2"/>
    </row>
    <row r="5" spans="2:34" customFormat="1" ht="21" x14ac:dyDescent="0.25">
      <c r="B5" s="245" t="s">
        <v>0</v>
      </c>
      <c r="C5" s="255"/>
      <c r="D5" s="255"/>
      <c r="E5" s="255"/>
      <c r="F5" s="246"/>
      <c r="G5" s="255"/>
      <c r="H5" s="255"/>
      <c r="I5" s="255"/>
      <c r="J5" s="17"/>
      <c r="K5" s="245" t="s">
        <v>1</v>
      </c>
      <c r="L5" s="246"/>
      <c r="M5" s="246"/>
      <c r="N5" s="246"/>
      <c r="O5" s="246"/>
      <c r="P5" s="246"/>
      <c r="Q5" s="246"/>
      <c r="R5" s="246"/>
      <c r="S5" s="246"/>
      <c r="T5" s="17"/>
      <c r="U5" s="245" t="s">
        <v>2</v>
      </c>
      <c r="V5" s="246"/>
      <c r="W5" s="246"/>
      <c r="X5" s="17"/>
      <c r="Y5" s="245" t="s">
        <v>3</v>
      </c>
      <c r="Z5" s="246"/>
      <c r="AA5" s="246"/>
      <c r="AB5" s="246"/>
      <c r="AC5" s="246"/>
      <c r="AD5" s="246"/>
      <c r="AE5" s="246"/>
      <c r="AF5" s="246"/>
      <c r="AG5" s="246"/>
      <c r="AH5" s="17"/>
    </row>
    <row r="6" spans="2:34" customFormat="1" x14ac:dyDescent="0.25">
      <c r="C6" s="2"/>
      <c r="D6" s="2"/>
      <c r="E6" s="2"/>
      <c r="G6" s="2"/>
      <c r="H6" s="2"/>
      <c r="I6" s="2"/>
    </row>
    <row r="7" spans="2:34" customFormat="1" ht="15.75" x14ac:dyDescent="0.25">
      <c r="B7" s="191"/>
      <c r="C7" s="192"/>
      <c r="D7" s="192"/>
      <c r="E7" s="192"/>
      <c r="F7" s="193"/>
      <c r="G7" s="192"/>
      <c r="H7" s="192"/>
      <c r="I7" s="192"/>
      <c r="K7" s="200" t="s">
        <v>4</v>
      </c>
      <c r="L7" s="200" t="s">
        <v>4</v>
      </c>
      <c r="M7" s="200" t="s">
        <v>5</v>
      </c>
      <c r="N7" s="200" t="s">
        <v>5</v>
      </c>
      <c r="O7" s="200" t="s">
        <v>5</v>
      </c>
      <c r="P7" s="200" t="s">
        <v>5</v>
      </c>
      <c r="Q7" s="200" t="s">
        <v>5</v>
      </c>
      <c r="R7" s="200" t="s">
        <v>6</v>
      </c>
      <c r="S7" s="200" t="s">
        <v>6</v>
      </c>
      <c r="U7" s="191"/>
      <c r="V7" s="191"/>
      <c r="W7" s="200"/>
      <c r="Y7" s="200"/>
      <c r="Z7" s="200"/>
      <c r="AA7" s="200"/>
      <c r="AB7" s="200"/>
      <c r="AC7" s="200"/>
      <c r="AD7" s="200"/>
      <c r="AE7" s="200"/>
      <c r="AF7" s="200"/>
      <c r="AG7" s="200"/>
    </row>
    <row r="8" spans="2:34" customFormat="1" ht="15.75" x14ac:dyDescent="0.25">
      <c r="B8" s="194"/>
      <c r="C8" s="195"/>
      <c r="D8" s="195"/>
      <c r="E8" s="195"/>
      <c r="F8" s="193"/>
      <c r="G8" s="195"/>
      <c r="H8" s="195"/>
      <c r="I8" s="195"/>
      <c r="K8" s="18" t="s">
        <v>7</v>
      </c>
      <c r="L8" s="18" t="s">
        <v>8</v>
      </c>
      <c r="M8" s="18" t="s">
        <v>9</v>
      </c>
      <c r="N8" s="18" t="s">
        <v>10</v>
      </c>
      <c r="O8" s="18" t="s">
        <v>11</v>
      </c>
      <c r="P8" s="18" t="s">
        <v>12</v>
      </c>
      <c r="Q8" s="18" t="s">
        <v>13</v>
      </c>
      <c r="R8" s="18" t="s">
        <v>14</v>
      </c>
      <c r="S8" s="18" t="s">
        <v>15</v>
      </c>
      <c r="U8" s="196" t="s">
        <v>16</v>
      </c>
      <c r="V8" s="196" t="s">
        <v>17</v>
      </c>
      <c r="W8" s="196" t="s">
        <v>18</v>
      </c>
      <c r="Y8" s="196" t="s">
        <v>19</v>
      </c>
      <c r="Z8" s="196" t="s">
        <v>20</v>
      </c>
      <c r="AA8" s="196" t="s">
        <v>20</v>
      </c>
      <c r="AB8" s="196" t="s">
        <v>21</v>
      </c>
      <c r="AC8" s="196" t="s">
        <v>22</v>
      </c>
      <c r="AD8" s="196" t="s">
        <v>23</v>
      </c>
      <c r="AE8" s="196" t="s">
        <v>24</v>
      </c>
      <c r="AF8" s="196" t="s">
        <v>25</v>
      </c>
      <c r="AG8" s="196" t="s">
        <v>25</v>
      </c>
    </row>
    <row r="9" spans="2:34" customFormat="1" ht="15.75" x14ac:dyDescent="0.25">
      <c r="B9" s="196" t="s">
        <v>29</v>
      </c>
      <c r="C9" s="197" t="s">
        <v>30</v>
      </c>
      <c r="D9" s="197" t="s">
        <v>31</v>
      </c>
      <c r="E9" s="197" t="s">
        <v>32</v>
      </c>
      <c r="F9" s="193"/>
      <c r="G9" s="197" t="s">
        <v>33</v>
      </c>
      <c r="H9" s="197" t="s">
        <v>34</v>
      </c>
      <c r="I9" s="197" t="s">
        <v>35</v>
      </c>
      <c r="K9" s="3">
        <v>15</v>
      </c>
      <c r="L9" s="3" t="s">
        <v>36</v>
      </c>
      <c r="M9" s="3" t="s">
        <v>37</v>
      </c>
      <c r="N9" s="3" t="s">
        <v>38</v>
      </c>
      <c r="O9" s="3" t="s">
        <v>39</v>
      </c>
      <c r="P9" s="3" t="s">
        <v>40</v>
      </c>
      <c r="Q9" s="3" t="s">
        <v>41</v>
      </c>
      <c r="R9" s="3" t="s">
        <v>42</v>
      </c>
      <c r="S9" s="3" t="s">
        <v>43</v>
      </c>
      <c r="U9" s="194"/>
      <c r="V9" s="194"/>
      <c r="W9" s="196"/>
      <c r="Y9" s="196" t="s">
        <v>44</v>
      </c>
      <c r="Z9" s="196" t="s">
        <v>45</v>
      </c>
      <c r="AA9" s="196" t="s">
        <v>46</v>
      </c>
      <c r="AB9" s="196"/>
      <c r="AC9" s="196" t="s">
        <v>45</v>
      </c>
      <c r="AD9" s="196" t="s">
        <v>47</v>
      </c>
      <c r="AE9" s="196"/>
      <c r="AF9" s="196" t="s">
        <v>47</v>
      </c>
      <c r="AG9" s="196" t="s">
        <v>48</v>
      </c>
    </row>
    <row r="10" spans="2:34" customFormat="1" ht="15.75" x14ac:dyDescent="0.25">
      <c r="B10" s="198"/>
      <c r="C10" s="199"/>
      <c r="D10" s="199"/>
      <c r="E10" s="199"/>
      <c r="F10" s="193"/>
      <c r="G10" s="199"/>
      <c r="H10" s="199"/>
      <c r="I10" s="199"/>
      <c r="K10" s="4" t="s">
        <v>49</v>
      </c>
      <c r="L10" s="4" t="s">
        <v>50</v>
      </c>
      <c r="M10" s="4" t="s">
        <v>51</v>
      </c>
      <c r="N10" s="4" t="s">
        <v>52</v>
      </c>
      <c r="O10" s="4" t="s">
        <v>53</v>
      </c>
      <c r="P10" s="4" t="s">
        <v>54</v>
      </c>
      <c r="Q10" s="4" t="s">
        <v>55</v>
      </c>
      <c r="R10" s="4" t="s">
        <v>56</v>
      </c>
      <c r="S10" s="4" t="s">
        <v>57</v>
      </c>
      <c r="U10" s="201"/>
      <c r="V10" s="201"/>
      <c r="W10" s="201"/>
      <c r="Y10" s="201" t="s">
        <v>58</v>
      </c>
      <c r="Z10" s="201" t="s">
        <v>59</v>
      </c>
      <c r="AA10" s="201" t="s">
        <v>59</v>
      </c>
      <c r="AB10" s="201" t="s">
        <v>60</v>
      </c>
      <c r="AC10" s="201" t="s">
        <v>59</v>
      </c>
      <c r="AD10" s="201" t="s">
        <v>59</v>
      </c>
      <c r="AE10" s="201" t="s">
        <v>59</v>
      </c>
      <c r="AF10" s="201" t="s">
        <v>59</v>
      </c>
      <c r="AG10" s="201" t="s">
        <v>59</v>
      </c>
    </row>
    <row r="11" spans="2:34" customFormat="1" x14ac:dyDescent="0.25">
      <c r="C11" s="2"/>
      <c r="D11" s="2"/>
      <c r="E11" s="2"/>
      <c r="G11" s="2"/>
      <c r="H11" s="2"/>
      <c r="I11" s="2"/>
    </row>
    <row r="12" spans="2:34" customFormat="1" ht="23.25" x14ac:dyDescent="0.25">
      <c r="B12" s="247" t="s">
        <v>61</v>
      </c>
      <c r="C12" s="248"/>
      <c r="D12" s="248"/>
      <c r="E12" s="248"/>
      <c r="F12" s="249"/>
      <c r="G12" s="248"/>
      <c r="H12" s="248"/>
      <c r="I12" s="248"/>
      <c r="K12" s="5"/>
      <c r="L12" s="5"/>
      <c r="M12" s="5"/>
      <c r="N12" s="5"/>
      <c r="O12" s="5"/>
      <c r="P12" s="5"/>
      <c r="Q12" s="5"/>
      <c r="R12" s="5"/>
      <c r="S12" s="5"/>
      <c r="U12" s="5"/>
      <c r="V12" s="5"/>
      <c r="W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4" customFormat="1" ht="15.75" x14ac:dyDescent="0.25">
      <c r="B13" s="6">
        <v>1</v>
      </c>
      <c r="C13" s="7" t="s">
        <v>62</v>
      </c>
      <c r="D13" s="7" t="s">
        <v>63</v>
      </c>
      <c r="E13" s="7" t="s">
        <v>63</v>
      </c>
      <c r="F13" s="8"/>
      <c r="G13" s="7" t="s">
        <v>64</v>
      </c>
      <c r="H13" s="7" t="s">
        <v>65</v>
      </c>
      <c r="I13" s="7" t="s">
        <v>66</v>
      </c>
      <c r="K13" s="6">
        <v>371</v>
      </c>
      <c r="L13" s="6">
        <v>371</v>
      </c>
      <c r="M13" s="6"/>
      <c r="N13" s="6"/>
      <c r="O13" s="6"/>
      <c r="P13" s="6"/>
      <c r="Q13" s="6"/>
      <c r="R13" s="6"/>
      <c r="S13" s="6"/>
      <c r="U13" s="9">
        <v>742000</v>
      </c>
      <c r="V13" s="9"/>
      <c r="W13" s="9">
        <v>1000</v>
      </c>
      <c r="Y13" s="10" t="s">
        <v>26</v>
      </c>
      <c r="Z13" s="11"/>
      <c r="AA13" s="11"/>
      <c r="AB13" s="12"/>
      <c r="AC13" s="11"/>
      <c r="AD13" s="11"/>
      <c r="AE13" s="11"/>
      <c r="AF13" s="11"/>
      <c r="AG13" s="11"/>
    </row>
    <row r="14" spans="2:34" customFormat="1" ht="15.75" x14ac:dyDescent="0.25">
      <c r="B14" s="6">
        <v>2</v>
      </c>
      <c r="C14" s="7" t="s">
        <v>62</v>
      </c>
      <c r="D14" s="7" t="s">
        <v>63</v>
      </c>
      <c r="E14" s="7" t="s">
        <v>63</v>
      </c>
      <c r="F14" s="8"/>
      <c r="G14" s="7" t="s">
        <v>64</v>
      </c>
      <c r="H14" s="7" t="s">
        <v>65</v>
      </c>
      <c r="I14" s="7" t="s">
        <v>66</v>
      </c>
      <c r="K14" s="6"/>
      <c r="L14" s="6"/>
      <c r="M14" s="6">
        <v>371</v>
      </c>
      <c r="N14" s="6"/>
      <c r="O14" s="6">
        <v>371</v>
      </c>
      <c r="P14" s="6">
        <v>371</v>
      </c>
      <c r="Q14" s="6">
        <v>371</v>
      </c>
      <c r="R14" s="6"/>
      <c r="S14" s="6"/>
      <c r="U14" s="9">
        <v>1484000</v>
      </c>
      <c r="V14" s="9"/>
      <c r="W14" s="9">
        <v>1000</v>
      </c>
      <c r="Y14" s="10" t="s">
        <v>26</v>
      </c>
      <c r="Z14" s="11"/>
      <c r="AA14" s="11"/>
      <c r="AB14" s="12"/>
      <c r="AC14" s="11"/>
      <c r="AD14" s="11"/>
      <c r="AE14" s="11"/>
      <c r="AF14" s="11"/>
      <c r="AG14" s="11"/>
    </row>
    <row r="15" spans="2:34" customFormat="1" ht="15.75" x14ac:dyDescent="0.25">
      <c r="B15" s="6">
        <v>3</v>
      </c>
      <c r="C15" s="7" t="s">
        <v>62</v>
      </c>
      <c r="D15" s="7" t="s">
        <v>67</v>
      </c>
      <c r="E15" s="7" t="s">
        <v>67</v>
      </c>
      <c r="F15" s="8"/>
      <c r="G15" s="7" t="s">
        <v>64</v>
      </c>
      <c r="H15" s="7" t="s">
        <v>65</v>
      </c>
      <c r="I15" s="7" t="s">
        <v>66</v>
      </c>
      <c r="K15" s="6">
        <v>225</v>
      </c>
      <c r="L15" s="6">
        <v>225</v>
      </c>
      <c r="M15" s="6"/>
      <c r="N15" s="6"/>
      <c r="O15" s="6"/>
      <c r="P15" s="6"/>
      <c r="Q15" s="6"/>
      <c r="R15" s="6"/>
      <c r="S15" s="6"/>
      <c r="U15" s="9">
        <v>450000</v>
      </c>
      <c r="V15" s="9"/>
      <c r="W15" s="9">
        <v>1000</v>
      </c>
      <c r="Y15" s="10" t="s">
        <v>26</v>
      </c>
      <c r="Z15" s="11"/>
      <c r="AA15" s="11"/>
      <c r="AB15" s="12"/>
      <c r="AC15" s="11"/>
      <c r="AD15" s="11"/>
      <c r="AE15" s="11"/>
      <c r="AF15" s="11"/>
      <c r="AG15" s="11"/>
    </row>
    <row r="16" spans="2:34" customFormat="1" ht="15.75" x14ac:dyDescent="0.25">
      <c r="B16" s="6">
        <v>4</v>
      </c>
      <c r="C16" s="7" t="s">
        <v>62</v>
      </c>
      <c r="D16" s="7" t="s">
        <v>67</v>
      </c>
      <c r="E16" s="7" t="s">
        <v>67</v>
      </c>
      <c r="F16" s="8"/>
      <c r="G16" s="7" t="s">
        <v>64</v>
      </c>
      <c r="H16" s="7" t="s">
        <v>65</v>
      </c>
      <c r="I16" s="7" t="s">
        <v>66</v>
      </c>
      <c r="K16" s="6"/>
      <c r="L16" s="6"/>
      <c r="M16" s="6">
        <v>225</v>
      </c>
      <c r="N16" s="6"/>
      <c r="O16" s="6">
        <v>225</v>
      </c>
      <c r="P16" s="6">
        <v>225</v>
      </c>
      <c r="Q16" s="6">
        <v>225</v>
      </c>
      <c r="R16" s="6"/>
      <c r="S16" s="6"/>
      <c r="U16" s="9">
        <v>900000</v>
      </c>
      <c r="V16" s="9"/>
      <c r="W16" s="9">
        <v>1000</v>
      </c>
      <c r="Y16" s="10" t="s">
        <v>26</v>
      </c>
      <c r="Z16" s="11"/>
      <c r="AA16" s="11"/>
      <c r="AB16" s="12"/>
      <c r="AC16" s="11"/>
      <c r="AD16" s="11"/>
      <c r="AE16" s="11"/>
      <c r="AF16" s="11"/>
      <c r="AG16" s="11"/>
    </row>
    <row r="17" spans="2:33" customFormat="1" ht="47.25" x14ac:dyDescent="0.25">
      <c r="B17" s="6">
        <v>5</v>
      </c>
      <c r="C17" s="7" t="s">
        <v>62</v>
      </c>
      <c r="D17" s="7" t="s">
        <v>63</v>
      </c>
      <c r="E17" s="7" t="s">
        <v>63</v>
      </c>
      <c r="F17" s="8"/>
      <c r="G17" s="7" t="s">
        <v>68</v>
      </c>
      <c r="H17" s="7" t="s">
        <v>65</v>
      </c>
      <c r="I17" s="7" t="s">
        <v>69</v>
      </c>
      <c r="K17" s="6">
        <v>440</v>
      </c>
      <c r="L17" s="6">
        <v>440</v>
      </c>
      <c r="M17" s="6"/>
      <c r="N17" s="6"/>
      <c r="O17" s="6"/>
      <c r="P17" s="6"/>
      <c r="Q17" s="6"/>
      <c r="R17" s="6"/>
      <c r="S17" s="6"/>
      <c r="U17" s="9">
        <v>880000</v>
      </c>
      <c r="V17" s="9"/>
      <c r="W17" s="9">
        <v>1000</v>
      </c>
      <c r="Y17" s="10" t="s">
        <v>26</v>
      </c>
      <c r="Z17" s="11"/>
      <c r="AA17" s="11"/>
      <c r="AB17" s="12"/>
      <c r="AC17" s="11"/>
      <c r="AD17" s="11"/>
      <c r="AE17" s="11"/>
      <c r="AF17" s="11"/>
      <c r="AG17" s="11"/>
    </row>
    <row r="18" spans="2:33" customFormat="1" ht="47.25" x14ac:dyDescent="0.25">
      <c r="B18" s="6">
        <v>6</v>
      </c>
      <c r="C18" s="7" t="s">
        <v>62</v>
      </c>
      <c r="D18" s="7" t="s">
        <v>63</v>
      </c>
      <c r="E18" s="7" t="s">
        <v>63</v>
      </c>
      <c r="F18" s="8"/>
      <c r="G18" s="7" t="s">
        <v>68</v>
      </c>
      <c r="H18" s="7" t="s">
        <v>65</v>
      </c>
      <c r="I18" s="7" t="s">
        <v>69</v>
      </c>
      <c r="K18" s="6"/>
      <c r="L18" s="6"/>
      <c r="M18" s="6">
        <v>440</v>
      </c>
      <c r="N18" s="6"/>
      <c r="O18" s="6">
        <v>440</v>
      </c>
      <c r="P18" s="6">
        <v>440</v>
      </c>
      <c r="Q18" s="6">
        <v>440</v>
      </c>
      <c r="R18" s="6"/>
      <c r="S18" s="6"/>
      <c r="U18" s="9">
        <v>1760000</v>
      </c>
      <c r="V18" s="9"/>
      <c r="W18" s="9">
        <v>1000</v>
      </c>
      <c r="Y18" s="10" t="s">
        <v>26</v>
      </c>
      <c r="Z18" s="11"/>
      <c r="AA18" s="11"/>
      <c r="AB18" s="12"/>
      <c r="AC18" s="11"/>
      <c r="AD18" s="11"/>
      <c r="AE18" s="11"/>
      <c r="AF18" s="11"/>
      <c r="AG18" s="11"/>
    </row>
    <row r="19" spans="2:33" customFormat="1" ht="47.25" x14ac:dyDescent="0.25">
      <c r="B19" s="6">
        <v>7</v>
      </c>
      <c r="C19" s="7" t="s">
        <v>62</v>
      </c>
      <c r="D19" s="7" t="s">
        <v>67</v>
      </c>
      <c r="E19" s="7" t="s">
        <v>67</v>
      </c>
      <c r="F19" s="8"/>
      <c r="G19" s="7" t="s">
        <v>70</v>
      </c>
      <c r="H19" s="7" t="s">
        <v>65</v>
      </c>
      <c r="I19" s="7" t="s">
        <v>69</v>
      </c>
      <c r="K19" s="6">
        <v>250</v>
      </c>
      <c r="L19" s="6">
        <v>250</v>
      </c>
      <c r="M19" s="6"/>
      <c r="N19" s="6"/>
      <c r="O19" s="6"/>
      <c r="P19" s="6"/>
      <c r="Q19" s="6"/>
      <c r="R19" s="6"/>
      <c r="S19" s="6"/>
      <c r="U19" s="9">
        <v>500000</v>
      </c>
      <c r="V19" s="9"/>
      <c r="W19" s="9">
        <v>1000</v>
      </c>
      <c r="Y19" s="10" t="s">
        <v>26</v>
      </c>
      <c r="Z19" s="11"/>
      <c r="AA19" s="11"/>
      <c r="AB19" s="12"/>
      <c r="AC19" s="11"/>
      <c r="AD19" s="11"/>
      <c r="AE19" s="11"/>
      <c r="AF19" s="11"/>
      <c r="AG19" s="11"/>
    </row>
    <row r="20" spans="2:33" customFormat="1" ht="47.25" x14ac:dyDescent="0.25">
      <c r="B20" s="6">
        <v>8</v>
      </c>
      <c r="C20" s="7" t="s">
        <v>62</v>
      </c>
      <c r="D20" s="7" t="s">
        <v>67</v>
      </c>
      <c r="E20" s="7" t="s">
        <v>67</v>
      </c>
      <c r="F20" s="8"/>
      <c r="G20" s="7" t="s">
        <v>70</v>
      </c>
      <c r="H20" s="7" t="s">
        <v>65</v>
      </c>
      <c r="I20" s="7" t="s">
        <v>69</v>
      </c>
      <c r="K20" s="6"/>
      <c r="L20" s="6"/>
      <c r="M20" s="6">
        <v>250</v>
      </c>
      <c r="N20" s="6"/>
      <c r="O20" s="6">
        <v>250</v>
      </c>
      <c r="P20" s="6">
        <v>250</v>
      </c>
      <c r="Q20" s="6">
        <v>250</v>
      </c>
      <c r="R20" s="6"/>
      <c r="S20" s="6"/>
      <c r="U20" s="9">
        <v>1000000</v>
      </c>
      <c r="V20" s="9"/>
      <c r="W20" s="9">
        <v>1000</v>
      </c>
      <c r="Y20" s="10" t="s">
        <v>26</v>
      </c>
      <c r="Z20" s="11"/>
      <c r="AA20" s="11"/>
      <c r="AB20" s="12"/>
      <c r="AC20" s="11"/>
      <c r="AD20" s="11"/>
      <c r="AE20" s="11"/>
      <c r="AF20" s="11"/>
      <c r="AG20" s="11"/>
    </row>
    <row r="21" spans="2:33" customFormat="1" ht="31.5" x14ac:dyDescent="0.25">
      <c r="B21" s="6">
        <v>9</v>
      </c>
      <c r="C21" s="7" t="s">
        <v>71</v>
      </c>
      <c r="D21" s="7" t="s">
        <v>72</v>
      </c>
      <c r="E21" s="7" t="s">
        <v>73</v>
      </c>
      <c r="F21" s="8"/>
      <c r="G21" s="7" t="s">
        <v>64</v>
      </c>
      <c r="H21" s="7" t="s">
        <v>65</v>
      </c>
      <c r="I21" s="7" t="s">
        <v>66</v>
      </c>
      <c r="K21" s="6"/>
      <c r="L21" s="6">
        <v>110</v>
      </c>
      <c r="M21" s="6">
        <v>110</v>
      </c>
      <c r="N21" s="6">
        <v>110</v>
      </c>
      <c r="O21" s="6"/>
      <c r="P21" s="6">
        <v>110</v>
      </c>
      <c r="Q21" s="6">
        <v>110</v>
      </c>
      <c r="R21" s="6">
        <v>110</v>
      </c>
      <c r="S21" s="6"/>
      <c r="U21" s="9">
        <v>660000</v>
      </c>
      <c r="V21" s="9"/>
      <c r="W21" s="9">
        <v>1000</v>
      </c>
      <c r="Y21" s="10" t="s">
        <v>26</v>
      </c>
      <c r="Z21" s="11"/>
      <c r="AA21" s="11"/>
      <c r="AB21" s="12"/>
      <c r="AC21" s="11"/>
      <c r="AD21" s="11"/>
      <c r="AE21" s="11"/>
      <c r="AF21" s="11"/>
      <c r="AG21" s="11"/>
    </row>
    <row r="22" spans="2:33" customFormat="1" ht="31.5" x14ac:dyDescent="0.25">
      <c r="B22" s="6">
        <v>10</v>
      </c>
      <c r="C22" s="7" t="s">
        <v>71</v>
      </c>
      <c r="D22" s="7" t="s">
        <v>72</v>
      </c>
      <c r="E22" s="7" t="s">
        <v>73</v>
      </c>
      <c r="F22" s="8"/>
      <c r="G22" s="7" t="s">
        <v>74</v>
      </c>
      <c r="H22" s="7" t="s">
        <v>65</v>
      </c>
      <c r="I22" s="7" t="s">
        <v>66</v>
      </c>
      <c r="K22" s="6"/>
      <c r="L22" s="6">
        <v>90</v>
      </c>
      <c r="M22" s="6">
        <v>90</v>
      </c>
      <c r="N22" s="6">
        <v>90</v>
      </c>
      <c r="O22" s="6"/>
      <c r="P22" s="6">
        <v>90</v>
      </c>
      <c r="Q22" s="6">
        <v>90</v>
      </c>
      <c r="R22" s="6">
        <v>90</v>
      </c>
      <c r="S22" s="6"/>
      <c r="U22" s="9">
        <v>540000</v>
      </c>
      <c r="V22" s="9"/>
      <c r="W22" s="9">
        <v>1000</v>
      </c>
      <c r="Y22" s="10" t="s">
        <v>26</v>
      </c>
      <c r="Z22" s="11"/>
      <c r="AA22" s="11"/>
      <c r="AB22" s="12"/>
      <c r="AC22" s="11"/>
      <c r="AD22" s="11"/>
      <c r="AE22" s="11"/>
      <c r="AF22" s="11"/>
      <c r="AG22" s="11"/>
    </row>
    <row r="23" spans="2:33" customFormat="1" ht="15.75" x14ac:dyDescent="0.25">
      <c r="B23" s="6">
        <v>11</v>
      </c>
      <c r="C23" s="7" t="s">
        <v>75</v>
      </c>
      <c r="D23" s="7" t="s">
        <v>76</v>
      </c>
      <c r="E23" s="7" t="s">
        <v>77</v>
      </c>
      <c r="F23" s="8"/>
      <c r="G23" s="7" t="s">
        <v>64</v>
      </c>
      <c r="H23" s="7" t="s">
        <v>65</v>
      </c>
      <c r="I23" s="7" t="s">
        <v>66</v>
      </c>
      <c r="K23" s="6"/>
      <c r="L23" s="6">
        <v>74</v>
      </c>
      <c r="M23" s="6">
        <v>74</v>
      </c>
      <c r="N23" s="6">
        <v>74</v>
      </c>
      <c r="O23" s="6"/>
      <c r="P23" s="6">
        <v>74</v>
      </c>
      <c r="Q23" s="6">
        <v>74</v>
      </c>
      <c r="R23" s="6">
        <v>74</v>
      </c>
      <c r="S23" s="6"/>
      <c r="U23" s="9">
        <v>444000</v>
      </c>
      <c r="V23" s="9"/>
      <c r="W23" s="9">
        <v>1000</v>
      </c>
      <c r="Y23" s="10" t="s">
        <v>26</v>
      </c>
      <c r="Z23" s="11"/>
      <c r="AA23" s="11"/>
      <c r="AB23" s="12"/>
      <c r="AC23" s="11"/>
      <c r="AD23" s="11"/>
      <c r="AE23" s="11"/>
      <c r="AF23" s="11"/>
      <c r="AG23" s="11"/>
    </row>
    <row r="24" spans="2:33" customFormat="1" ht="47.25" x14ac:dyDescent="0.25">
      <c r="B24" s="6">
        <v>12</v>
      </c>
      <c r="C24" s="7" t="s">
        <v>75</v>
      </c>
      <c r="D24" s="7" t="s">
        <v>76</v>
      </c>
      <c r="E24" s="7" t="s">
        <v>77</v>
      </c>
      <c r="F24" s="8"/>
      <c r="G24" s="7" t="s">
        <v>78</v>
      </c>
      <c r="H24" s="7" t="s">
        <v>65</v>
      </c>
      <c r="I24" s="7" t="s">
        <v>69</v>
      </c>
      <c r="K24" s="6"/>
      <c r="L24" s="6">
        <v>65</v>
      </c>
      <c r="M24" s="6">
        <v>65</v>
      </c>
      <c r="N24" s="6">
        <v>65</v>
      </c>
      <c r="O24" s="6"/>
      <c r="P24" s="6">
        <v>65</v>
      </c>
      <c r="Q24" s="6">
        <v>65</v>
      </c>
      <c r="R24" s="6">
        <v>65</v>
      </c>
      <c r="S24" s="6"/>
      <c r="U24" s="9">
        <v>390000</v>
      </c>
      <c r="V24" s="9"/>
      <c r="W24" s="9">
        <v>1000</v>
      </c>
      <c r="Y24" s="10" t="s">
        <v>26</v>
      </c>
      <c r="Z24" s="11"/>
      <c r="AA24" s="11"/>
      <c r="AB24" s="12"/>
      <c r="AC24" s="11"/>
      <c r="AD24" s="11"/>
      <c r="AE24" s="11"/>
      <c r="AF24" s="11"/>
      <c r="AG24" s="11"/>
    </row>
    <row r="25" spans="2:33" customFormat="1" ht="15.75" x14ac:dyDescent="0.25">
      <c r="B25" s="250" t="s">
        <v>79</v>
      </c>
      <c r="C25" s="251"/>
      <c r="D25" s="251"/>
      <c r="E25" s="251"/>
      <c r="F25" s="252"/>
      <c r="G25" s="251"/>
      <c r="H25" s="251"/>
      <c r="I25" s="251"/>
      <c r="K25" s="253"/>
      <c r="L25" s="253"/>
      <c r="M25" s="253"/>
      <c r="N25" s="253"/>
      <c r="O25" s="253"/>
      <c r="P25" s="253"/>
      <c r="Q25" s="253"/>
      <c r="R25" s="253"/>
      <c r="S25" s="253"/>
      <c r="U25" s="14">
        <v>9750000</v>
      </c>
      <c r="V25" s="14"/>
      <c r="W25" s="13"/>
      <c r="Y25" s="13"/>
      <c r="Z25" s="13"/>
      <c r="AA25" s="15"/>
      <c r="AB25" s="16"/>
      <c r="AC25" s="13"/>
      <c r="AD25" s="15"/>
      <c r="AE25" s="15"/>
      <c r="AF25" s="15"/>
      <c r="AG25" s="15"/>
    </row>
    <row r="26" spans="2:33" customFormat="1" x14ac:dyDescent="0.25">
      <c r="C26" s="2"/>
      <c r="D26" s="2"/>
      <c r="E26" s="2"/>
      <c r="G26" s="2"/>
      <c r="H26" s="2"/>
      <c r="I26" s="2"/>
    </row>
    <row r="27" spans="2:33" customFormat="1" ht="23.25" x14ac:dyDescent="0.25">
      <c r="B27" s="247" t="s">
        <v>80</v>
      </c>
      <c r="C27" s="248"/>
      <c r="D27" s="248"/>
      <c r="E27" s="248"/>
      <c r="F27" s="249"/>
      <c r="G27" s="248"/>
      <c r="H27" s="248"/>
      <c r="I27" s="248"/>
      <c r="K27" s="5"/>
      <c r="L27" s="5"/>
      <c r="M27" s="5"/>
      <c r="N27" s="5"/>
      <c r="O27" s="5"/>
      <c r="P27" s="5"/>
      <c r="Q27" s="5"/>
      <c r="R27" s="5"/>
      <c r="S27" s="5"/>
      <c r="U27" s="5"/>
      <c r="V27" s="5"/>
      <c r="W27" s="5"/>
      <c r="Y27" s="5"/>
      <c r="Z27" s="5"/>
      <c r="AA27" s="5"/>
      <c r="AB27" s="5"/>
      <c r="AC27" s="5"/>
      <c r="AD27" s="5"/>
      <c r="AE27" s="5"/>
      <c r="AF27" s="5"/>
      <c r="AG27" s="5"/>
    </row>
    <row r="28" spans="2:33" customFormat="1" ht="78.75" x14ac:dyDescent="0.25">
      <c r="B28" s="6">
        <v>13</v>
      </c>
      <c r="C28" s="7" t="s">
        <v>81</v>
      </c>
      <c r="D28" s="7" t="s">
        <v>82</v>
      </c>
      <c r="E28" s="7" t="s">
        <v>83</v>
      </c>
      <c r="F28" s="8"/>
      <c r="G28" s="7" t="s">
        <v>84</v>
      </c>
      <c r="H28" s="7" t="s">
        <v>85</v>
      </c>
      <c r="I28" s="7" t="s">
        <v>86</v>
      </c>
      <c r="K28" s="6">
        <v>200</v>
      </c>
      <c r="L28" s="6">
        <v>200</v>
      </c>
      <c r="M28" s="6">
        <v>200</v>
      </c>
      <c r="N28" s="6">
        <v>200</v>
      </c>
      <c r="O28" s="6">
        <v>200</v>
      </c>
      <c r="P28" s="6">
        <v>200</v>
      </c>
      <c r="Q28" s="6">
        <v>200</v>
      </c>
      <c r="R28" s="6">
        <v>200</v>
      </c>
      <c r="S28" s="6">
        <v>200</v>
      </c>
      <c r="U28" s="9">
        <v>1800000</v>
      </c>
      <c r="V28" s="9"/>
      <c r="W28" s="9">
        <v>1000</v>
      </c>
      <c r="Y28" s="10" t="s">
        <v>26</v>
      </c>
      <c r="Z28" s="11"/>
      <c r="AA28" s="11"/>
      <c r="AB28" s="12"/>
      <c r="AC28" s="11"/>
      <c r="AD28" s="11"/>
      <c r="AE28" s="11"/>
      <c r="AF28" s="11"/>
      <c r="AG28" s="11"/>
    </row>
    <row r="29" spans="2:33" customFormat="1" ht="78.75" x14ac:dyDescent="0.25">
      <c r="B29" s="6">
        <v>14</v>
      </c>
      <c r="C29" s="7" t="s">
        <v>81</v>
      </c>
      <c r="D29" s="7" t="s">
        <v>82</v>
      </c>
      <c r="E29" s="7" t="s">
        <v>87</v>
      </c>
      <c r="F29" s="8"/>
      <c r="G29" s="7" t="s">
        <v>88</v>
      </c>
      <c r="H29" s="7" t="s">
        <v>85</v>
      </c>
      <c r="I29" s="7" t="s">
        <v>86</v>
      </c>
      <c r="K29" s="6">
        <v>133.333333333333</v>
      </c>
      <c r="L29" s="6">
        <v>133.333333333333</v>
      </c>
      <c r="M29" s="6">
        <v>133.333333333333</v>
      </c>
      <c r="N29" s="6">
        <v>133.333333333333</v>
      </c>
      <c r="O29" s="6">
        <v>133.333333333333</v>
      </c>
      <c r="P29" s="6">
        <v>133.333333333333</v>
      </c>
      <c r="Q29" s="6">
        <v>133.333333333333</v>
      </c>
      <c r="R29" s="6">
        <v>133.333333333333</v>
      </c>
      <c r="S29" s="6">
        <v>133.333333333333</v>
      </c>
      <c r="U29" s="9">
        <v>1200000</v>
      </c>
      <c r="V29" s="9"/>
      <c r="W29" s="9">
        <v>1000</v>
      </c>
      <c r="Y29" s="10" t="s">
        <v>26</v>
      </c>
      <c r="Z29" s="11"/>
      <c r="AA29" s="11"/>
      <c r="AB29" s="12"/>
      <c r="AC29" s="11"/>
      <c r="AD29" s="11"/>
      <c r="AE29" s="11"/>
      <c r="AF29" s="11"/>
      <c r="AG29" s="11"/>
    </row>
    <row r="30" spans="2:33" customFormat="1" ht="94.5" x14ac:dyDescent="0.25">
      <c r="B30" s="6">
        <v>15</v>
      </c>
      <c r="C30" s="7" t="s">
        <v>81</v>
      </c>
      <c r="D30" s="7" t="s">
        <v>82</v>
      </c>
      <c r="E30" s="7" t="s">
        <v>87</v>
      </c>
      <c r="F30" s="8"/>
      <c r="G30" s="7" t="s">
        <v>89</v>
      </c>
      <c r="H30" s="7" t="s">
        <v>85</v>
      </c>
      <c r="I30" s="7" t="s">
        <v>90</v>
      </c>
      <c r="K30" s="6">
        <v>191.111111111111</v>
      </c>
      <c r="L30" s="6">
        <v>191.111111111111</v>
      </c>
      <c r="M30" s="6">
        <v>191.111111111111</v>
      </c>
      <c r="N30" s="6">
        <v>191.111111111111</v>
      </c>
      <c r="O30" s="6">
        <v>191.111111111111</v>
      </c>
      <c r="P30" s="6">
        <v>191.111111111111</v>
      </c>
      <c r="Q30" s="6">
        <v>191.111111111111</v>
      </c>
      <c r="R30" s="6">
        <v>191.111111111111</v>
      </c>
      <c r="S30" s="6">
        <v>191.111111111111</v>
      </c>
      <c r="U30" s="9">
        <v>1720000</v>
      </c>
      <c r="V30" s="9"/>
      <c r="W30" s="9">
        <v>1000</v>
      </c>
      <c r="Y30" s="10" t="s">
        <v>26</v>
      </c>
      <c r="Z30" s="11"/>
      <c r="AA30" s="11"/>
      <c r="AB30" s="12"/>
      <c r="AC30" s="11"/>
      <c r="AD30" s="11"/>
      <c r="AE30" s="11"/>
      <c r="AF30" s="11"/>
      <c r="AG30" s="11"/>
    </row>
    <row r="31" spans="2:33" customFormat="1" ht="63" x14ac:dyDescent="0.25">
      <c r="B31" s="6">
        <v>16</v>
      </c>
      <c r="C31" s="7" t="s">
        <v>91</v>
      </c>
      <c r="D31" s="7" t="s">
        <v>92</v>
      </c>
      <c r="E31" s="7" t="s">
        <v>92</v>
      </c>
      <c r="F31" s="8"/>
      <c r="G31" s="7" t="s">
        <v>93</v>
      </c>
      <c r="H31" s="7" t="s">
        <v>85</v>
      </c>
      <c r="I31" s="7" t="s">
        <v>94</v>
      </c>
      <c r="K31" s="6">
        <v>1146.6666666666699</v>
      </c>
      <c r="L31" s="6">
        <v>1146.6666666666699</v>
      </c>
      <c r="M31" s="6">
        <v>1146.6666666666699</v>
      </c>
      <c r="N31" s="6">
        <v>1146.6666666666699</v>
      </c>
      <c r="O31" s="6">
        <v>1146.6666666666699</v>
      </c>
      <c r="P31" s="6">
        <v>1146.6666666666699</v>
      </c>
      <c r="Q31" s="6">
        <v>1146.6666666666699</v>
      </c>
      <c r="R31" s="6">
        <v>1146.6666666666699</v>
      </c>
      <c r="S31" s="6">
        <v>1146.6666666666699</v>
      </c>
      <c r="U31" s="9">
        <v>10320000</v>
      </c>
      <c r="V31" s="9"/>
      <c r="W31" s="9">
        <v>1000</v>
      </c>
      <c r="Y31" s="10" t="s">
        <v>26</v>
      </c>
      <c r="Z31" s="11"/>
      <c r="AA31" s="11"/>
      <c r="AB31" s="12"/>
      <c r="AC31" s="11"/>
      <c r="AD31" s="11"/>
      <c r="AE31" s="11"/>
      <c r="AF31" s="11"/>
      <c r="AG31" s="11"/>
    </row>
    <row r="32" spans="2:33" customFormat="1" ht="15.75" x14ac:dyDescent="0.25">
      <c r="B32" s="250" t="s">
        <v>79</v>
      </c>
      <c r="C32" s="251"/>
      <c r="D32" s="251"/>
      <c r="E32" s="251"/>
      <c r="F32" s="252"/>
      <c r="G32" s="251"/>
      <c r="H32" s="251"/>
      <c r="I32" s="251"/>
      <c r="K32" s="253"/>
      <c r="L32" s="253"/>
      <c r="M32" s="253"/>
      <c r="N32" s="253"/>
      <c r="O32" s="253"/>
      <c r="P32" s="253"/>
      <c r="Q32" s="253"/>
      <c r="R32" s="253"/>
      <c r="S32" s="253"/>
      <c r="U32" s="14">
        <v>15040000</v>
      </c>
      <c r="V32" s="14"/>
      <c r="W32" s="13"/>
      <c r="Y32" s="13"/>
      <c r="Z32" s="13"/>
      <c r="AA32" s="15"/>
      <c r="AB32" s="16"/>
      <c r="AC32" s="13"/>
      <c r="AD32" s="15"/>
      <c r="AE32" s="15"/>
      <c r="AF32" s="15"/>
      <c r="AG32" s="15"/>
    </row>
    <row r="33" spans="2:33" customFormat="1" x14ac:dyDescent="0.25">
      <c r="C33" s="2"/>
      <c r="D33" s="2"/>
      <c r="E33" s="2"/>
      <c r="G33" s="2"/>
      <c r="H33" s="2"/>
      <c r="I33" s="2"/>
    </row>
    <row r="34" spans="2:33" customFormat="1" ht="23.25" x14ac:dyDescent="0.25">
      <c r="B34" s="247" t="s">
        <v>95</v>
      </c>
      <c r="C34" s="248"/>
      <c r="D34" s="248"/>
      <c r="E34" s="248"/>
      <c r="F34" s="249"/>
      <c r="G34" s="248"/>
      <c r="H34" s="248"/>
      <c r="I34" s="248"/>
      <c r="K34" s="5"/>
      <c r="L34" s="5"/>
      <c r="M34" s="5"/>
      <c r="N34" s="5"/>
      <c r="O34" s="5"/>
      <c r="P34" s="5"/>
      <c r="Q34" s="5"/>
      <c r="R34" s="5"/>
      <c r="S34" s="5"/>
      <c r="U34" s="5"/>
      <c r="V34" s="5"/>
      <c r="W34" s="5"/>
      <c r="Y34" s="5"/>
      <c r="Z34" s="5"/>
      <c r="AA34" s="5"/>
      <c r="AB34" s="5"/>
      <c r="AC34" s="5"/>
      <c r="AD34" s="5"/>
      <c r="AE34" s="5"/>
      <c r="AF34" s="5"/>
      <c r="AG34" s="5"/>
    </row>
    <row r="35" spans="2:33" customFormat="1" ht="63" x14ac:dyDescent="0.25">
      <c r="B35" s="6">
        <v>17</v>
      </c>
      <c r="C35" s="7" t="s">
        <v>91</v>
      </c>
      <c r="D35" s="7" t="s">
        <v>92</v>
      </c>
      <c r="E35" s="7" t="s">
        <v>92</v>
      </c>
      <c r="F35" s="8"/>
      <c r="G35" s="7" t="s">
        <v>95</v>
      </c>
      <c r="H35" s="7" t="s">
        <v>85</v>
      </c>
      <c r="I35" s="7" t="s">
        <v>96</v>
      </c>
      <c r="K35" s="6">
        <v>20000</v>
      </c>
      <c r="L35" s="6">
        <v>20000</v>
      </c>
      <c r="M35" s="6">
        <v>20000</v>
      </c>
      <c r="N35" s="6"/>
      <c r="O35" s="6"/>
      <c r="P35" s="6">
        <v>20000</v>
      </c>
      <c r="Q35" s="6">
        <v>20000</v>
      </c>
      <c r="R35" s="6">
        <v>20000</v>
      </c>
      <c r="S35" s="6">
        <v>19000</v>
      </c>
      <c r="U35" s="9"/>
      <c r="V35" s="9">
        <v>139000</v>
      </c>
      <c r="W35" s="9">
        <v>1</v>
      </c>
      <c r="Y35" s="10" t="s">
        <v>27</v>
      </c>
      <c r="Z35" s="11"/>
      <c r="AA35" s="11"/>
      <c r="AB35" s="12"/>
      <c r="AC35" s="11"/>
      <c r="AD35" s="11"/>
      <c r="AE35" s="11"/>
      <c r="AF35" s="11"/>
      <c r="AG35" s="11"/>
    </row>
    <row r="36" spans="2:33" customFormat="1" ht="31.5" x14ac:dyDescent="0.25">
      <c r="B36" s="6">
        <v>19</v>
      </c>
      <c r="C36" s="7" t="s">
        <v>97</v>
      </c>
      <c r="D36" s="7" t="s">
        <v>98</v>
      </c>
      <c r="E36" s="7" t="s">
        <v>98</v>
      </c>
      <c r="F36" s="8"/>
      <c r="G36" s="7" t="s">
        <v>99</v>
      </c>
      <c r="H36" s="7" t="s">
        <v>100</v>
      </c>
      <c r="I36" s="7" t="s">
        <v>101</v>
      </c>
      <c r="K36" s="6">
        <v>325</v>
      </c>
      <c r="L36" s="6">
        <v>325</v>
      </c>
      <c r="M36" s="6">
        <v>325</v>
      </c>
      <c r="N36" s="6"/>
      <c r="O36" s="6"/>
      <c r="P36" s="6">
        <v>325</v>
      </c>
      <c r="Q36" s="6">
        <v>325</v>
      </c>
      <c r="R36" s="6">
        <v>325</v>
      </c>
      <c r="S36" s="6">
        <v>325</v>
      </c>
      <c r="U36" s="9">
        <v>2275000</v>
      </c>
      <c r="V36" s="9"/>
      <c r="W36" s="9">
        <v>1000</v>
      </c>
      <c r="Y36" s="10" t="s">
        <v>26</v>
      </c>
      <c r="Z36" s="11"/>
      <c r="AA36" s="11"/>
      <c r="AB36" s="12"/>
      <c r="AC36" s="11"/>
      <c r="AD36" s="11"/>
      <c r="AE36" s="11"/>
      <c r="AF36" s="11"/>
      <c r="AG36" s="11"/>
    </row>
    <row r="37" spans="2:33" customFormat="1" ht="31.5" x14ac:dyDescent="0.25">
      <c r="B37" s="6">
        <v>20</v>
      </c>
      <c r="C37" s="7" t="s">
        <v>97</v>
      </c>
      <c r="D37" s="7" t="s">
        <v>98</v>
      </c>
      <c r="E37" s="7" t="s">
        <v>98</v>
      </c>
      <c r="F37" s="8"/>
      <c r="G37" s="7" t="s">
        <v>102</v>
      </c>
      <c r="H37" s="7" t="s">
        <v>100</v>
      </c>
      <c r="I37" s="7" t="s">
        <v>103</v>
      </c>
      <c r="K37" s="6">
        <v>251</v>
      </c>
      <c r="L37" s="6">
        <v>251</v>
      </c>
      <c r="M37" s="6">
        <v>251</v>
      </c>
      <c r="N37" s="6"/>
      <c r="O37" s="6"/>
      <c r="P37" s="6">
        <v>251</v>
      </c>
      <c r="Q37" s="6">
        <v>251</v>
      </c>
      <c r="R37" s="6">
        <v>251</v>
      </c>
      <c r="S37" s="6">
        <v>240</v>
      </c>
      <c r="U37" s="9">
        <v>1746000</v>
      </c>
      <c r="V37" s="9"/>
      <c r="W37" s="9">
        <v>1000</v>
      </c>
      <c r="Y37" s="10" t="s">
        <v>26</v>
      </c>
      <c r="Z37" s="11"/>
      <c r="AA37" s="11"/>
      <c r="AB37" s="12"/>
      <c r="AC37" s="11"/>
      <c r="AD37" s="11"/>
      <c r="AE37" s="11"/>
      <c r="AF37" s="11"/>
      <c r="AG37" s="11"/>
    </row>
    <row r="38" spans="2:33" customFormat="1" ht="15.75" x14ac:dyDescent="0.25">
      <c r="B38" s="6">
        <v>21</v>
      </c>
      <c r="C38" s="7" t="s">
        <v>62</v>
      </c>
      <c r="D38" s="7" t="s">
        <v>67</v>
      </c>
      <c r="E38" s="7" t="s">
        <v>67</v>
      </c>
      <c r="F38" s="8"/>
      <c r="G38" s="7" t="s">
        <v>104</v>
      </c>
      <c r="H38" s="7" t="s">
        <v>65</v>
      </c>
      <c r="I38" s="7" t="s">
        <v>66</v>
      </c>
      <c r="K38" s="6">
        <v>165</v>
      </c>
      <c r="L38" s="6">
        <v>165</v>
      </c>
      <c r="M38" s="6"/>
      <c r="N38" s="6"/>
      <c r="O38" s="6"/>
      <c r="P38" s="6"/>
      <c r="Q38" s="6"/>
      <c r="R38" s="6"/>
      <c r="S38" s="6"/>
      <c r="U38" s="9">
        <v>330000</v>
      </c>
      <c r="V38" s="9"/>
      <c r="W38" s="9">
        <v>1000</v>
      </c>
      <c r="Y38" s="10" t="s">
        <v>26</v>
      </c>
      <c r="Z38" s="11"/>
      <c r="AA38" s="11"/>
      <c r="AB38" s="12"/>
      <c r="AC38" s="11"/>
      <c r="AD38" s="11"/>
      <c r="AE38" s="11"/>
      <c r="AF38" s="11"/>
      <c r="AG38" s="11"/>
    </row>
    <row r="39" spans="2:33" customFormat="1" ht="15.75" x14ac:dyDescent="0.25">
      <c r="B39" s="6">
        <v>22</v>
      </c>
      <c r="C39" s="7" t="s">
        <v>62</v>
      </c>
      <c r="D39" s="7" t="s">
        <v>67</v>
      </c>
      <c r="E39" s="7" t="s">
        <v>67</v>
      </c>
      <c r="F39" s="8"/>
      <c r="G39" s="7" t="s">
        <v>104</v>
      </c>
      <c r="H39" s="7" t="s">
        <v>65</v>
      </c>
      <c r="I39" s="7" t="s">
        <v>66</v>
      </c>
      <c r="K39" s="6"/>
      <c r="L39" s="6"/>
      <c r="M39" s="6">
        <v>165</v>
      </c>
      <c r="N39" s="6"/>
      <c r="O39" s="6"/>
      <c r="P39" s="6">
        <v>165</v>
      </c>
      <c r="Q39" s="6">
        <v>165</v>
      </c>
      <c r="R39" s="6">
        <v>165</v>
      </c>
      <c r="S39" s="6">
        <v>165</v>
      </c>
      <c r="U39" s="9">
        <v>825000</v>
      </c>
      <c r="V39" s="9"/>
      <c r="W39" s="9">
        <v>1000</v>
      </c>
      <c r="Y39" s="10" t="s">
        <v>26</v>
      </c>
      <c r="Z39" s="11"/>
      <c r="AA39" s="11"/>
      <c r="AB39" s="12"/>
      <c r="AC39" s="11"/>
      <c r="AD39" s="11"/>
      <c r="AE39" s="11"/>
      <c r="AF39" s="11"/>
      <c r="AG39" s="11"/>
    </row>
    <row r="40" spans="2:33" customFormat="1" ht="15.75" x14ac:dyDescent="0.25">
      <c r="B40" s="6">
        <v>23</v>
      </c>
      <c r="C40" s="7" t="s">
        <v>71</v>
      </c>
      <c r="D40" s="7" t="s">
        <v>105</v>
      </c>
      <c r="E40" s="7" t="s">
        <v>106</v>
      </c>
      <c r="F40" s="8"/>
      <c r="G40" s="7" t="s">
        <v>107</v>
      </c>
      <c r="H40" s="7" t="s">
        <v>65</v>
      </c>
      <c r="I40" s="7" t="s">
        <v>66</v>
      </c>
      <c r="K40" s="6">
        <v>40</v>
      </c>
      <c r="L40" s="6">
        <v>40</v>
      </c>
      <c r="M40" s="6">
        <v>40</v>
      </c>
      <c r="N40" s="6"/>
      <c r="O40" s="6"/>
      <c r="P40" s="6">
        <v>40</v>
      </c>
      <c r="Q40" s="6">
        <v>40</v>
      </c>
      <c r="R40" s="6">
        <v>40</v>
      </c>
      <c r="S40" s="6">
        <v>35</v>
      </c>
      <c r="U40" s="9">
        <v>275000</v>
      </c>
      <c r="V40" s="9"/>
      <c r="W40" s="9">
        <v>1000</v>
      </c>
      <c r="Y40" s="10" t="s">
        <v>26</v>
      </c>
      <c r="Z40" s="11"/>
      <c r="AA40" s="11"/>
      <c r="AB40" s="12"/>
      <c r="AC40" s="11"/>
      <c r="AD40" s="11"/>
      <c r="AE40" s="11"/>
      <c r="AF40" s="11"/>
      <c r="AG40" s="11"/>
    </row>
    <row r="41" spans="2:33" customFormat="1" ht="15.75" x14ac:dyDescent="0.25">
      <c r="B41" s="6">
        <v>24</v>
      </c>
      <c r="C41" s="7" t="s">
        <v>75</v>
      </c>
      <c r="D41" s="7" t="s">
        <v>108</v>
      </c>
      <c r="E41" s="7" t="s">
        <v>95</v>
      </c>
      <c r="F41" s="8"/>
      <c r="G41" s="7" t="s">
        <v>109</v>
      </c>
      <c r="H41" s="7" t="s">
        <v>65</v>
      </c>
      <c r="I41" s="7" t="s">
        <v>66</v>
      </c>
      <c r="K41" s="6">
        <v>30</v>
      </c>
      <c r="L41" s="6">
        <v>30</v>
      </c>
      <c r="M41" s="6">
        <v>30</v>
      </c>
      <c r="N41" s="6"/>
      <c r="O41" s="6"/>
      <c r="P41" s="6">
        <v>30</v>
      </c>
      <c r="Q41" s="6">
        <v>30</v>
      </c>
      <c r="R41" s="6">
        <v>30</v>
      </c>
      <c r="S41" s="6">
        <v>25</v>
      </c>
      <c r="U41" s="9">
        <v>205000</v>
      </c>
      <c r="V41" s="9"/>
      <c r="W41" s="9">
        <v>1000</v>
      </c>
      <c r="Y41" s="10" t="s">
        <v>26</v>
      </c>
      <c r="Z41" s="11"/>
      <c r="AA41" s="11"/>
      <c r="AB41" s="12"/>
      <c r="AC41" s="11"/>
      <c r="AD41" s="11"/>
      <c r="AE41" s="11"/>
      <c r="AF41" s="11"/>
      <c r="AG41" s="11"/>
    </row>
    <row r="42" spans="2:33" customFormat="1" ht="15.75" x14ac:dyDescent="0.25">
      <c r="B42" s="250" t="s">
        <v>79</v>
      </c>
      <c r="C42" s="251"/>
      <c r="D42" s="251"/>
      <c r="E42" s="251"/>
      <c r="F42" s="252"/>
      <c r="G42" s="251"/>
      <c r="H42" s="251"/>
      <c r="I42" s="251"/>
      <c r="K42" s="253"/>
      <c r="L42" s="253"/>
      <c r="M42" s="253"/>
      <c r="N42" s="253"/>
      <c r="O42" s="253"/>
      <c r="P42" s="253"/>
      <c r="Q42" s="253"/>
      <c r="R42" s="253"/>
      <c r="S42" s="253"/>
      <c r="U42" s="14">
        <v>5656000</v>
      </c>
      <c r="V42" s="14">
        <v>139000</v>
      </c>
      <c r="W42" s="13"/>
      <c r="Y42" s="13"/>
      <c r="Z42" s="13"/>
      <c r="AA42" s="15"/>
      <c r="AB42" s="16"/>
      <c r="AC42" s="13"/>
      <c r="AD42" s="15"/>
      <c r="AE42" s="15"/>
      <c r="AF42" s="15"/>
      <c r="AG42" s="15"/>
    </row>
    <row r="43" spans="2:33" customFormat="1" x14ac:dyDescent="0.25">
      <c r="C43" s="2"/>
      <c r="D43" s="2"/>
      <c r="E43" s="2"/>
      <c r="G43" s="2"/>
      <c r="H43" s="2"/>
      <c r="I43" s="2"/>
    </row>
    <row r="44" spans="2:33" customFormat="1" ht="15.75" x14ac:dyDescent="0.25">
      <c r="B44" s="202"/>
      <c r="C44" s="203"/>
      <c r="D44" s="203"/>
      <c r="E44" s="203"/>
      <c r="F44" s="204"/>
      <c r="G44" s="203"/>
      <c r="H44" s="203"/>
      <c r="I44" s="205" t="s">
        <v>110</v>
      </c>
      <c r="K44" s="254"/>
      <c r="L44" s="254"/>
      <c r="M44" s="254"/>
      <c r="N44" s="254"/>
      <c r="O44" s="254"/>
      <c r="P44" s="254"/>
      <c r="Q44" s="254"/>
      <c r="R44" s="254"/>
      <c r="S44" s="254"/>
      <c r="U44" s="206">
        <v>30446000</v>
      </c>
      <c r="V44" s="206">
        <v>139000</v>
      </c>
      <c r="W44" s="207"/>
      <c r="Y44" s="207"/>
      <c r="Z44" s="207"/>
      <c r="AA44" s="208"/>
      <c r="AB44" s="209"/>
      <c r="AC44" s="207"/>
      <c r="AD44" s="208"/>
      <c r="AE44" s="208"/>
      <c r="AF44" s="208"/>
      <c r="AG44" s="208"/>
    </row>
    <row r="45" spans="2:33" customFormat="1" x14ac:dyDescent="0.25">
      <c r="C45" s="2"/>
      <c r="D45" s="2"/>
      <c r="E45" s="2"/>
      <c r="G45" s="2"/>
      <c r="H45" s="2"/>
      <c r="I45" s="2"/>
    </row>
  </sheetData>
  <mergeCells count="14">
    <mergeCell ref="K44:S44"/>
    <mergeCell ref="B42:I42"/>
    <mergeCell ref="B5:I5"/>
    <mergeCell ref="K5:S5"/>
    <mergeCell ref="U5:W5"/>
    <mergeCell ref="B34:I34"/>
    <mergeCell ref="K42:S42"/>
    <mergeCell ref="Y5:AG5"/>
    <mergeCell ref="B12:I12"/>
    <mergeCell ref="B25:I25"/>
    <mergeCell ref="B27:I27"/>
    <mergeCell ref="B32:I32"/>
    <mergeCell ref="K25:S25"/>
    <mergeCell ref="K32:S32"/>
  </mergeCells>
  <printOptions horizontalCentered="1"/>
  <pageMargins left="0" right="0" top="0" bottom="0" header="0.5" footer="0.75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8"/>
  <sheetViews>
    <sheetView showGridLines="0" zoomScale="92" zoomScaleNormal="46" workbookViewId="0">
      <selection activeCell="H22" sqref="H22"/>
    </sheetView>
  </sheetViews>
  <sheetFormatPr defaultColWidth="8.42578125" defaultRowHeight="15.75" x14ac:dyDescent="0.25"/>
  <cols>
    <col min="1" max="1" width="1.42578125" style="61" customWidth="1"/>
    <col min="2" max="2" width="28.42578125" style="61" customWidth="1"/>
    <col min="3" max="3" width="20.42578125" style="61" bestFit="1" customWidth="1"/>
    <col min="4" max="4" width="12.42578125" style="61" customWidth="1"/>
    <col min="5" max="5" width="12.42578125" style="61" hidden="1" customWidth="1"/>
    <col min="6" max="6" width="8.85546875" style="61" customWidth="1"/>
    <col min="7" max="19" width="3" style="61" customWidth="1"/>
    <col min="20" max="25" width="3.140625" style="61" customWidth="1"/>
    <col min="26" max="26" width="3.42578125" style="61" bestFit="1" customWidth="1"/>
    <col min="27" max="27" width="3.140625" style="61" customWidth="1"/>
    <col min="28" max="48" width="3" style="61" customWidth="1"/>
    <col min="49" max="55" width="3.140625" style="61" hidden="1" customWidth="1"/>
    <col min="56" max="76" width="3" style="61" hidden="1" customWidth="1"/>
    <col min="77" max="83" width="3.140625" style="61" hidden="1" customWidth="1"/>
    <col min="84" max="84" width="14.42578125" style="61" customWidth="1"/>
    <col min="85" max="85" width="18.85546875" style="61" customWidth="1"/>
    <col min="86" max="86" width="14.42578125" style="61" customWidth="1"/>
    <col min="87" max="87" width="12.42578125" style="61" customWidth="1"/>
    <col min="88" max="88" width="15.42578125" style="61" customWidth="1"/>
    <col min="89" max="89" width="13.85546875" style="61" hidden="1" customWidth="1"/>
    <col min="90" max="90" width="3.42578125" style="61" customWidth="1"/>
    <col min="91" max="16384" width="8.42578125" style="61"/>
  </cols>
  <sheetData>
    <row r="1" spans="1:90" x14ac:dyDescent="0.25">
      <c r="A1" s="62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</row>
    <row r="2" spans="1:90" x14ac:dyDescent="0.25">
      <c r="A2" s="62"/>
      <c r="B2" s="116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</row>
    <row r="3" spans="1:90" ht="15" customHeight="1" x14ac:dyDescent="0.25">
      <c r="A3" s="62"/>
      <c r="B3" s="261" t="s">
        <v>200</v>
      </c>
      <c r="C3" s="256" t="s">
        <v>201</v>
      </c>
      <c r="D3" s="256" t="s">
        <v>202</v>
      </c>
      <c r="E3" s="256" t="s">
        <v>202</v>
      </c>
      <c r="F3" s="256" t="s">
        <v>203</v>
      </c>
      <c r="G3" s="260" t="s">
        <v>204</v>
      </c>
      <c r="H3" s="260"/>
      <c r="I3" s="260"/>
      <c r="J3" s="260"/>
      <c r="K3" s="260" t="s">
        <v>205</v>
      </c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 t="s">
        <v>206</v>
      </c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256" t="s">
        <v>173</v>
      </c>
      <c r="CG3" s="256" t="s">
        <v>207</v>
      </c>
      <c r="CH3" s="256" t="s">
        <v>132</v>
      </c>
      <c r="CI3" s="256" t="s">
        <v>208</v>
      </c>
      <c r="CJ3" s="256" t="s">
        <v>209</v>
      </c>
      <c r="CK3" s="257" t="s">
        <v>210</v>
      </c>
      <c r="CL3" s="115"/>
    </row>
    <row r="4" spans="1:90" x14ac:dyDescent="0.25">
      <c r="A4" s="62"/>
      <c r="B4" s="261"/>
      <c r="C4" s="256"/>
      <c r="D4" s="256"/>
      <c r="E4" s="256"/>
      <c r="F4" s="256"/>
      <c r="G4" s="262">
        <v>27</v>
      </c>
      <c r="H4" s="256">
        <f t="shared" ref="H4:AO4" si="0">G4+1</f>
        <v>28</v>
      </c>
      <c r="I4" s="256">
        <f t="shared" si="0"/>
        <v>29</v>
      </c>
      <c r="J4" s="256">
        <f t="shared" si="0"/>
        <v>30</v>
      </c>
      <c r="K4" s="256">
        <v>1</v>
      </c>
      <c r="L4" s="256">
        <f t="shared" si="0"/>
        <v>2</v>
      </c>
      <c r="M4" s="256">
        <f t="shared" si="0"/>
        <v>3</v>
      </c>
      <c r="N4" s="256">
        <f t="shared" si="0"/>
        <v>4</v>
      </c>
      <c r="O4" s="256">
        <f t="shared" si="0"/>
        <v>5</v>
      </c>
      <c r="P4" s="256">
        <f t="shared" si="0"/>
        <v>6</v>
      </c>
      <c r="Q4" s="256">
        <f t="shared" si="0"/>
        <v>7</v>
      </c>
      <c r="R4" s="256">
        <f t="shared" si="0"/>
        <v>8</v>
      </c>
      <c r="S4" s="256">
        <f t="shared" si="0"/>
        <v>9</v>
      </c>
      <c r="T4" s="256">
        <f t="shared" si="0"/>
        <v>10</v>
      </c>
      <c r="U4" s="256">
        <f t="shared" si="0"/>
        <v>11</v>
      </c>
      <c r="V4" s="256">
        <f t="shared" si="0"/>
        <v>12</v>
      </c>
      <c r="W4" s="256">
        <f t="shared" si="0"/>
        <v>13</v>
      </c>
      <c r="X4" s="256">
        <f t="shared" si="0"/>
        <v>14</v>
      </c>
      <c r="Y4" s="256">
        <f t="shared" si="0"/>
        <v>15</v>
      </c>
      <c r="Z4" s="256">
        <f t="shared" si="0"/>
        <v>16</v>
      </c>
      <c r="AA4" s="256">
        <f t="shared" si="0"/>
        <v>17</v>
      </c>
      <c r="AB4" s="256">
        <f t="shared" si="0"/>
        <v>18</v>
      </c>
      <c r="AC4" s="256">
        <f t="shared" si="0"/>
        <v>19</v>
      </c>
      <c r="AD4" s="256">
        <f t="shared" si="0"/>
        <v>20</v>
      </c>
      <c r="AE4" s="256">
        <f t="shared" si="0"/>
        <v>21</v>
      </c>
      <c r="AF4" s="256">
        <f t="shared" si="0"/>
        <v>22</v>
      </c>
      <c r="AG4" s="256">
        <f t="shared" si="0"/>
        <v>23</v>
      </c>
      <c r="AH4" s="256">
        <f t="shared" si="0"/>
        <v>24</v>
      </c>
      <c r="AI4" s="256">
        <f t="shared" si="0"/>
        <v>25</v>
      </c>
      <c r="AJ4" s="256">
        <f t="shared" si="0"/>
        <v>26</v>
      </c>
      <c r="AK4" s="256">
        <f t="shared" si="0"/>
        <v>27</v>
      </c>
      <c r="AL4" s="256">
        <f t="shared" si="0"/>
        <v>28</v>
      </c>
      <c r="AM4" s="256">
        <f t="shared" si="0"/>
        <v>29</v>
      </c>
      <c r="AN4" s="256">
        <f t="shared" si="0"/>
        <v>30</v>
      </c>
      <c r="AO4" s="256">
        <f t="shared" si="0"/>
        <v>31</v>
      </c>
      <c r="AP4" s="256">
        <v>1</v>
      </c>
      <c r="AQ4" s="256">
        <f t="shared" ref="AQ4:CE4" si="1">AP4+1</f>
        <v>2</v>
      </c>
      <c r="AR4" s="256">
        <f t="shared" si="1"/>
        <v>3</v>
      </c>
      <c r="AS4" s="256">
        <f t="shared" si="1"/>
        <v>4</v>
      </c>
      <c r="AT4" s="256">
        <f t="shared" si="1"/>
        <v>5</v>
      </c>
      <c r="AU4" s="256">
        <f t="shared" si="1"/>
        <v>6</v>
      </c>
      <c r="AV4" s="256">
        <f t="shared" si="1"/>
        <v>7</v>
      </c>
      <c r="AW4" s="256">
        <f t="shared" si="1"/>
        <v>8</v>
      </c>
      <c r="AX4" s="256">
        <f t="shared" si="1"/>
        <v>9</v>
      </c>
      <c r="AY4" s="256">
        <f t="shared" si="1"/>
        <v>10</v>
      </c>
      <c r="AZ4" s="256">
        <f t="shared" si="1"/>
        <v>11</v>
      </c>
      <c r="BA4" s="256">
        <f t="shared" si="1"/>
        <v>12</v>
      </c>
      <c r="BB4" s="256">
        <f t="shared" si="1"/>
        <v>13</v>
      </c>
      <c r="BC4" s="256">
        <f t="shared" si="1"/>
        <v>14</v>
      </c>
      <c r="BD4" s="256">
        <f t="shared" si="1"/>
        <v>15</v>
      </c>
      <c r="BE4" s="256">
        <f t="shared" si="1"/>
        <v>16</v>
      </c>
      <c r="BF4" s="256">
        <f t="shared" si="1"/>
        <v>17</v>
      </c>
      <c r="BG4" s="256">
        <f t="shared" si="1"/>
        <v>18</v>
      </c>
      <c r="BH4" s="256">
        <f t="shared" si="1"/>
        <v>19</v>
      </c>
      <c r="BI4" s="256">
        <f t="shared" si="1"/>
        <v>20</v>
      </c>
      <c r="BJ4" s="256">
        <f t="shared" si="1"/>
        <v>21</v>
      </c>
      <c r="BK4" s="256">
        <f t="shared" si="1"/>
        <v>22</v>
      </c>
      <c r="BL4" s="256">
        <f t="shared" si="1"/>
        <v>23</v>
      </c>
      <c r="BM4" s="256">
        <f t="shared" si="1"/>
        <v>24</v>
      </c>
      <c r="BN4" s="256">
        <f t="shared" si="1"/>
        <v>25</v>
      </c>
      <c r="BO4" s="256">
        <f t="shared" si="1"/>
        <v>26</v>
      </c>
      <c r="BP4" s="256">
        <f t="shared" si="1"/>
        <v>27</v>
      </c>
      <c r="BQ4" s="256">
        <f t="shared" si="1"/>
        <v>28</v>
      </c>
      <c r="BR4" s="256">
        <f t="shared" si="1"/>
        <v>29</v>
      </c>
      <c r="BS4" s="256">
        <f t="shared" si="1"/>
        <v>30</v>
      </c>
      <c r="BT4" s="256">
        <f t="shared" si="1"/>
        <v>31</v>
      </c>
      <c r="BU4" s="256">
        <f t="shared" si="1"/>
        <v>32</v>
      </c>
      <c r="BV4" s="256">
        <f t="shared" si="1"/>
        <v>33</v>
      </c>
      <c r="BW4" s="256">
        <f t="shared" si="1"/>
        <v>34</v>
      </c>
      <c r="BX4" s="256">
        <f t="shared" si="1"/>
        <v>35</v>
      </c>
      <c r="BY4" s="256">
        <f t="shared" si="1"/>
        <v>36</v>
      </c>
      <c r="BZ4" s="256">
        <f t="shared" si="1"/>
        <v>37</v>
      </c>
      <c r="CA4" s="256">
        <f t="shared" si="1"/>
        <v>38</v>
      </c>
      <c r="CB4" s="256">
        <f t="shared" si="1"/>
        <v>39</v>
      </c>
      <c r="CC4" s="256">
        <f t="shared" si="1"/>
        <v>40</v>
      </c>
      <c r="CD4" s="256">
        <f t="shared" si="1"/>
        <v>41</v>
      </c>
      <c r="CE4" s="256">
        <f t="shared" si="1"/>
        <v>42</v>
      </c>
      <c r="CF4" s="256"/>
      <c r="CG4" s="256"/>
      <c r="CH4" s="256"/>
      <c r="CI4" s="256"/>
      <c r="CJ4" s="256"/>
      <c r="CK4" s="257"/>
      <c r="CL4" s="115"/>
    </row>
    <row r="5" spans="1:90" x14ac:dyDescent="0.25">
      <c r="A5" s="62"/>
      <c r="B5" s="261"/>
      <c r="C5" s="256"/>
      <c r="D5" s="256"/>
      <c r="E5" s="256"/>
      <c r="F5" s="256"/>
      <c r="G5" s="262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186" t="s">
        <v>60</v>
      </c>
      <c r="CH5" s="256"/>
      <c r="CI5" s="256"/>
      <c r="CJ5" s="256"/>
      <c r="CK5" s="257"/>
      <c r="CL5" s="115"/>
    </row>
    <row r="6" spans="1:90" x14ac:dyDescent="0.25">
      <c r="A6" s="62"/>
      <c r="B6" s="117" t="s">
        <v>211</v>
      </c>
      <c r="C6" s="118" t="s">
        <v>212</v>
      </c>
      <c r="D6" s="119"/>
      <c r="E6" s="120">
        <v>14100</v>
      </c>
      <c r="F6" s="119">
        <f t="shared" ref="F6:F11" si="2">SUM(G6:CE6)</f>
        <v>0</v>
      </c>
      <c r="G6" s="121"/>
      <c r="H6" s="121"/>
      <c r="I6" s="121"/>
      <c r="J6" s="121"/>
      <c r="K6" s="121"/>
      <c r="L6" s="122"/>
      <c r="M6" s="122"/>
      <c r="N6" s="121"/>
      <c r="O6" s="121"/>
      <c r="P6" s="121"/>
      <c r="Q6" s="121"/>
      <c r="R6" s="121"/>
      <c r="S6" s="122"/>
      <c r="T6" s="122"/>
      <c r="U6" s="121"/>
      <c r="V6" s="121"/>
      <c r="W6" s="121"/>
      <c r="X6" s="121"/>
      <c r="Y6" s="121"/>
      <c r="Z6" s="122"/>
      <c r="AA6" s="122"/>
      <c r="AB6" s="121"/>
      <c r="AC6" s="121"/>
      <c r="AD6" s="121"/>
      <c r="AE6" s="121"/>
      <c r="AF6" s="121"/>
      <c r="AG6" s="122"/>
      <c r="AH6" s="122"/>
      <c r="AI6" s="121"/>
      <c r="AJ6" s="121"/>
      <c r="AK6" s="121"/>
      <c r="AL6" s="121"/>
      <c r="AM6" s="121"/>
      <c r="AN6" s="122"/>
      <c r="AO6" s="122"/>
      <c r="AP6" s="121"/>
      <c r="AQ6" s="121"/>
      <c r="AR6" s="121"/>
      <c r="AS6" s="121"/>
      <c r="AT6" s="121"/>
      <c r="AU6" s="122"/>
      <c r="AV6" s="122"/>
      <c r="AW6" s="121"/>
      <c r="AX6" s="121"/>
      <c r="AY6" s="121"/>
      <c r="AZ6" s="121"/>
      <c r="BA6" s="121"/>
      <c r="BB6" s="122"/>
      <c r="BC6" s="122"/>
      <c r="BD6" s="121"/>
      <c r="BE6" s="121"/>
      <c r="BF6" s="121"/>
      <c r="BG6" s="121"/>
      <c r="BH6" s="121"/>
      <c r="BI6" s="122"/>
      <c r="BJ6" s="122"/>
      <c r="BK6" s="121"/>
      <c r="BL6" s="121"/>
      <c r="BM6" s="121"/>
      <c r="BN6" s="121"/>
      <c r="BO6" s="121"/>
      <c r="BP6" s="122"/>
      <c r="BQ6" s="122"/>
      <c r="BR6" s="121"/>
      <c r="BS6" s="121"/>
      <c r="BT6" s="121"/>
      <c r="BU6" s="121"/>
      <c r="BV6" s="121"/>
      <c r="BW6" s="122"/>
      <c r="BX6" s="122"/>
      <c r="BY6" s="121"/>
      <c r="BZ6" s="121"/>
      <c r="CA6" s="121"/>
      <c r="CB6" s="121"/>
      <c r="CC6" s="121"/>
      <c r="CD6" s="122"/>
      <c r="CE6" s="122"/>
      <c r="CF6" s="119">
        <f t="shared" ref="CF6" si="3">F6*D6</f>
        <v>0</v>
      </c>
      <c r="CG6" s="123"/>
      <c r="CH6" s="119">
        <f t="shared" ref="CH6:CH11" si="4">CF6*(1-CG6)</f>
        <v>0</v>
      </c>
      <c r="CI6" s="124">
        <f>CH6*0</f>
        <v>0</v>
      </c>
      <c r="CJ6" s="119">
        <f t="shared" ref="CJ6:CJ11" si="5">CH6+CI6</f>
        <v>0</v>
      </c>
      <c r="CK6" s="119">
        <f t="shared" ref="CK6:CK11" si="6">CJ6*1.21</f>
        <v>0</v>
      </c>
      <c r="CL6" s="115"/>
    </row>
    <row r="7" spans="1:90" x14ac:dyDescent="0.25">
      <c r="A7" s="62"/>
      <c r="B7" s="117" t="s">
        <v>211</v>
      </c>
      <c r="C7" s="125" t="s">
        <v>213</v>
      </c>
      <c r="D7" s="119"/>
      <c r="E7" s="120">
        <v>57100</v>
      </c>
      <c r="F7" s="119">
        <f t="shared" si="2"/>
        <v>22</v>
      </c>
      <c r="G7" s="121"/>
      <c r="H7" s="121"/>
      <c r="I7" s="121"/>
      <c r="J7" s="121">
        <v>1</v>
      </c>
      <c r="K7" s="121">
        <v>1</v>
      </c>
      <c r="L7" s="122"/>
      <c r="M7" s="122"/>
      <c r="N7" s="121">
        <v>1</v>
      </c>
      <c r="O7" s="121">
        <v>1</v>
      </c>
      <c r="P7" s="121">
        <v>1</v>
      </c>
      <c r="Q7" s="121">
        <v>1</v>
      </c>
      <c r="R7" s="121">
        <v>1</v>
      </c>
      <c r="S7" s="122"/>
      <c r="T7" s="122"/>
      <c r="U7" s="121">
        <v>1</v>
      </c>
      <c r="V7" s="121">
        <v>1</v>
      </c>
      <c r="W7" s="121">
        <v>1</v>
      </c>
      <c r="X7" s="121">
        <v>1</v>
      </c>
      <c r="Y7" s="121">
        <v>1</v>
      </c>
      <c r="Z7" s="122"/>
      <c r="AA7" s="122"/>
      <c r="AB7" s="121">
        <v>1</v>
      </c>
      <c r="AC7" s="121">
        <v>1</v>
      </c>
      <c r="AD7" s="121">
        <v>1</v>
      </c>
      <c r="AE7" s="121">
        <v>1</v>
      </c>
      <c r="AF7" s="121">
        <v>1</v>
      </c>
      <c r="AG7" s="122"/>
      <c r="AH7" s="122"/>
      <c r="AI7" s="121">
        <v>1</v>
      </c>
      <c r="AJ7" s="121">
        <v>1</v>
      </c>
      <c r="AK7" s="121">
        <v>1</v>
      </c>
      <c r="AL7" s="121">
        <v>1</v>
      </c>
      <c r="AM7" s="121">
        <v>1</v>
      </c>
      <c r="AN7" s="122"/>
      <c r="AO7" s="122"/>
      <c r="AP7" s="121"/>
      <c r="AQ7" s="121"/>
      <c r="AR7" s="121"/>
      <c r="AS7" s="121"/>
      <c r="AT7" s="121"/>
      <c r="AU7" s="122"/>
      <c r="AV7" s="122"/>
      <c r="AW7" s="121"/>
      <c r="AX7" s="121"/>
      <c r="AY7" s="121"/>
      <c r="AZ7" s="121"/>
      <c r="BA7" s="121"/>
      <c r="BB7" s="122"/>
      <c r="BC7" s="122"/>
      <c r="BD7" s="121"/>
      <c r="BE7" s="121"/>
      <c r="BF7" s="121"/>
      <c r="BG7" s="121"/>
      <c r="BH7" s="121"/>
      <c r="BI7" s="122"/>
      <c r="BJ7" s="122"/>
      <c r="BK7" s="121"/>
      <c r="BL7" s="121"/>
      <c r="BM7" s="121"/>
      <c r="BN7" s="121"/>
      <c r="BO7" s="121"/>
      <c r="BP7" s="122"/>
      <c r="BQ7" s="122"/>
      <c r="BR7" s="121"/>
      <c r="BS7" s="121"/>
      <c r="BT7" s="121"/>
      <c r="BU7" s="121"/>
      <c r="BV7" s="121"/>
      <c r="BW7" s="122"/>
      <c r="BX7" s="122"/>
      <c r="BY7" s="121"/>
      <c r="BZ7" s="121"/>
      <c r="CA7" s="121"/>
      <c r="CB7" s="121"/>
      <c r="CC7" s="121"/>
      <c r="CD7" s="122"/>
      <c r="CE7" s="122"/>
      <c r="CF7" s="119"/>
      <c r="CG7" s="126"/>
      <c r="CH7" s="119">
        <f t="shared" si="4"/>
        <v>0</v>
      </c>
      <c r="CI7" s="124">
        <f t="shared" ref="CI7:CI11" si="7">CH7*0</f>
        <v>0</v>
      </c>
      <c r="CJ7" s="119">
        <f t="shared" si="5"/>
        <v>0</v>
      </c>
      <c r="CK7" s="119">
        <f t="shared" si="6"/>
        <v>0</v>
      </c>
      <c r="CL7" s="115"/>
    </row>
    <row r="8" spans="1:90" x14ac:dyDescent="0.25">
      <c r="A8" s="62"/>
      <c r="B8" s="117" t="s">
        <v>211</v>
      </c>
      <c r="C8" s="125" t="s">
        <v>214</v>
      </c>
      <c r="D8" s="119"/>
      <c r="E8" s="120">
        <v>54900</v>
      </c>
      <c r="F8" s="127">
        <f t="shared" si="2"/>
        <v>24</v>
      </c>
      <c r="G8" s="121"/>
      <c r="H8" s="121">
        <v>1</v>
      </c>
      <c r="I8" s="121">
        <v>1</v>
      </c>
      <c r="J8" s="121">
        <v>1</v>
      </c>
      <c r="K8" s="121">
        <v>1</v>
      </c>
      <c r="L8" s="122"/>
      <c r="M8" s="122"/>
      <c r="N8" s="121">
        <v>1</v>
      </c>
      <c r="O8" s="121">
        <v>1</v>
      </c>
      <c r="P8" s="121">
        <v>1</v>
      </c>
      <c r="Q8" s="121">
        <v>1</v>
      </c>
      <c r="R8" s="121">
        <v>1</v>
      </c>
      <c r="S8" s="122"/>
      <c r="T8" s="122"/>
      <c r="U8" s="121">
        <v>1</v>
      </c>
      <c r="V8" s="121">
        <v>1</v>
      </c>
      <c r="W8" s="121">
        <v>1</v>
      </c>
      <c r="X8" s="121">
        <v>1</v>
      </c>
      <c r="Y8" s="121">
        <v>1</v>
      </c>
      <c r="Z8" s="122"/>
      <c r="AA8" s="122"/>
      <c r="AB8" s="121">
        <v>1</v>
      </c>
      <c r="AC8" s="121">
        <v>1</v>
      </c>
      <c r="AD8" s="121">
        <v>1</v>
      </c>
      <c r="AE8" s="121">
        <v>1</v>
      </c>
      <c r="AF8" s="121">
        <v>1</v>
      </c>
      <c r="AG8" s="122"/>
      <c r="AH8" s="122"/>
      <c r="AI8" s="121">
        <v>1</v>
      </c>
      <c r="AJ8" s="121">
        <v>1</v>
      </c>
      <c r="AK8" s="121">
        <v>1</v>
      </c>
      <c r="AL8" s="121">
        <v>1</v>
      </c>
      <c r="AM8" s="121">
        <v>1</v>
      </c>
      <c r="AN8" s="122"/>
      <c r="AO8" s="122"/>
      <c r="AP8" s="121"/>
      <c r="AQ8" s="121"/>
      <c r="AR8" s="121"/>
      <c r="AS8" s="121"/>
      <c r="AT8" s="121"/>
      <c r="AU8" s="122"/>
      <c r="AV8" s="122"/>
      <c r="AW8" s="121"/>
      <c r="AX8" s="121"/>
      <c r="AY8" s="121"/>
      <c r="AZ8" s="121"/>
      <c r="BA8" s="121"/>
      <c r="BB8" s="122"/>
      <c r="BC8" s="122"/>
      <c r="BD8" s="121"/>
      <c r="BE8" s="121"/>
      <c r="BF8" s="121"/>
      <c r="BG8" s="121"/>
      <c r="BH8" s="121"/>
      <c r="BI8" s="122"/>
      <c r="BJ8" s="122"/>
      <c r="BK8" s="121"/>
      <c r="BL8" s="121"/>
      <c r="BM8" s="121"/>
      <c r="BN8" s="121"/>
      <c r="BO8" s="121"/>
      <c r="BP8" s="122"/>
      <c r="BQ8" s="122"/>
      <c r="BR8" s="121"/>
      <c r="BS8" s="121"/>
      <c r="BT8" s="121"/>
      <c r="BU8" s="121"/>
      <c r="BV8" s="121"/>
      <c r="BW8" s="122"/>
      <c r="BX8" s="122"/>
      <c r="BY8" s="121"/>
      <c r="BZ8" s="121"/>
      <c r="CA8" s="121"/>
      <c r="CB8" s="121"/>
      <c r="CC8" s="121"/>
      <c r="CD8" s="122"/>
      <c r="CE8" s="122"/>
      <c r="CF8" s="127"/>
      <c r="CG8" s="126"/>
      <c r="CH8" s="119">
        <f t="shared" si="4"/>
        <v>0</v>
      </c>
      <c r="CI8" s="124">
        <f t="shared" si="7"/>
        <v>0</v>
      </c>
      <c r="CJ8" s="119">
        <f t="shared" si="5"/>
        <v>0</v>
      </c>
      <c r="CK8" s="119">
        <f t="shared" si="6"/>
        <v>0</v>
      </c>
      <c r="CL8" s="115"/>
    </row>
    <row r="9" spans="1:90" x14ac:dyDescent="0.25">
      <c r="A9" s="62"/>
      <c r="B9" s="117" t="s">
        <v>211</v>
      </c>
      <c r="C9" s="125" t="s">
        <v>215</v>
      </c>
      <c r="D9" s="119"/>
      <c r="E9" s="120">
        <v>41800</v>
      </c>
      <c r="F9" s="127">
        <f t="shared" si="2"/>
        <v>25</v>
      </c>
      <c r="G9" s="121">
        <v>1</v>
      </c>
      <c r="H9" s="121">
        <v>1</v>
      </c>
      <c r="I9" s="121">
        <v>1</v>
      </c>
      <c r="J9" s="121">
        <v>1</v>
      </c>
      <c r="K9" s="121">
        <v>1</v>
      </c>
      <c r="L9" s="122"/>
      <c r="M9" s="122"/>
      <c r="N9" s="121">
        <v>1</v>
      </c>
      <c r="O9" s="121">
        <v>1</v>
      </c>
      <c r="P9" s="121">
        <v>1</v>
      </c>
      <c r="Q9" s="121">
        <v>1</v>
      </c>
      <c r="R9" s="121">
        <v>1</v>
      </c>
      <c r="S9" s="122"/>
      <c r="T9" s="122"/>
      <c r="U9" s="121">
        <v>1</v>
      </c>
      <c r="V9" s="121">
        <v>1</v>
      </c>
      <c r="W9" s="121">
        <v>1</v>
      </c>
      <c r="X9" s="121">
        <v>1</v>
      </c>
      <c r="Y9" s="121">
        <v>1</v>
      </c>
      <c r="Z9" s="122"/>
      <c r="AA9" s="122"/>
      <c r="AB9" s="121">
        <v>1</v>
      </c>
      <c r="AC9" s="121">
        <v>1</v>
      </c>
      <c r="AD9" s="121">
        <v>1</v>
      </c>
      <c r="AE9" s="121">
        <v>1</v>
      </c>
      <c r="AF9" s="121">
        <v>1</v>
      </c>
      <c r="AG9" s="122"/>
      <c r="AH9" s="122"/>
      <c r="AI9" s="121">
        <v>1</v>
      </c>
      <c r="AJ9" s="121">
        <v>1</v>
      </c>
      <c r="AK9" s="121">
        <v>1</v>
      </c>
      <c r="AL9" s="121">
        <v>1</v>
      </c>
      <c r="AM9" s="121">
        <v>1</v>
      </c>
      <c r="AN9" s="122"/>
      <c r="AO9" s="122"/>
      <c r="AP9" s="121"/>
      <c r="AQ9" s="121"/>
      <c r="AR9" s="121"/>
      <c r="AS9" s="121"/>
      <c r="AT9" s="121"/>
      <c r="AU9" s="122"/>
      <c r="AV9" s="122"/>
      <c r="AW9" s="121"/>
      <c r="AX9" s="121"/>
      <c r="AY9" s="121"/>
      <c r="AZ9" s="121"/>
      <c r="BA9" s="121"/>
      <c r="BB9" s="122"/>
      <c r="BC9" s="122"/>
      <c r="BD9" s="121"/>
      <c r="BE9" s="121"/>
      <c r="BF9" s="121"/>
      <c r="BG9" s="121"/>
      <c r="BH9" s="121"/>
      <c r="BI9" s="122"/>
      <c r="BJ9" s="122"/>
      <c r="BK9" s="121"/>
      <c r="BL9" s="121"/>
      <c r="BM9" s="121"/>
      <c r="BN9" s="121"/>
      <c r="BO9" s="121"/>
      <c r="BP9" s="122"/>
      <c r="BQ9" s="122"/>
      <c r="BR9" s="121"/>
      <c r="BS9" s="121"/>
      <c r="BT9" s="121"/>
      <c r="BU9" s="121"/>
      <c r="BV9" s="121"/>
      <c r="BW9" s="122"/>
      <c r="BX9" s="122"/>
      <c r="BY9" s="121"/>
      <c r="BZ9" s="121"/>
      <c r="CA9" s="121"/>
      <c r="CB9" s="121"/>
      <c r="CC9" s="121"/>
      <c r="CD9" s="122"/>
      <c r="CE9" s="122"/>
      <c r="CF9" s="127"/>
      <c r="CG9" s="126"/>
      <c r="CH9" s="119">
        <f t="shared" si="4"/>
        <v>0</v>
      </c>
      <c r="CI9" s="124">
        <f t="shared" si="7"/>
        <v>0</v>
      </c>
      <c r="CJ9" s="119">
        <f t="shared" si="5"/>
        <v>0</v>
      </c>
      <c r="CK9" s="119">
        <f t="shared" si="6"/>
        <v>0</v>
      </c>
      <c r="CL9" s="115"/>
    </row>
    <row r="10" spans="1:90" x14ac:dyDescent="0.25">
      <c r="A10" s="62"/>
      <c r="B10" s="117" t="s">
        <v>211</v>
      </c>
      <c r="C10" s="125" t="s">
        <v>216</v>
      </c>
      <c r="D10" s="119"/>
      <c r="E10" s="120">
        <v>39500</v>
      </c>
      <c r="F10" s="127">
        <f t="shared" si="2"/>
        <v>25</v>
      </c>
      <c r="G10" s="121">
        <v>1</v>
      </c>
      <c r="H10" s="121">
        <v>1</v>
      </c>
      <c r="I10" s="121">
        <v>1</v>
      </c>
      <c r="J10" s="121">
        <v>1</v>
      </c>
      <c r="K10" s="121">
        <v>1</v>
      </c>
      <c r="L10" s="122"/>
      <c r="M10" s="122"/>
      <c r="N10" s="121">
        <v>1</v>
      </c>
      <c r="O10" s="121">
        <v>1</v>
      </c>
      <c r="P10" s="121">
        <v>1</v>
      </c>
      <c r="Q10" s="121">
        <v>1</v>
      </c>
      <c r="R10" s="121">
        <v>1</v>
      </c>
      <c r="S10" s="122"/>
      <c r="T10" s="122"/>
      <c r="U10" s="121">
        <v>1</v>
      </c>
      <c r="V10" s="121">
        <v>1</v>
      </c>
      <c r="W10" s="121">
        <v>1</v>
      </c>
      <c r="X10" s="121">
        <v>1</v>
      </c>
      <c r="Y10" s="121">
        <v>1</v>
      </c>
      <c r="Z10" s="122"/>
      <c r="AA10" s="122"/>
      <c r="AB10" s="121">
        <v>1</v>
      </c>
      <c r="AC10" s="121">
        <v>1</v>
      </c>
      <c r="AD10" s="121">
        <v>1</v>
      </c>
      <c r="AE10" s="121">
        <v>1</v>
      </c>
      <c r="AF10" s="121">
        <v>1</v>
      </c>
      <c r="AG10" s="122"/>
      <c r="AH10" s="122"/>
      <c r="AI10" s="121">
        <v>1</v>
      </c>
      <c r="AJ10" s="121">
        <v>1</v>
      </c>
      <c r="AK10" s="121">
        <v>1</v>
      </c>
      <c r="AL10" s="121">
        <v>1</v>
      </c>
      <c r="AM10" s="121">
        <v>1</v>
      </c>
      <c r="AN10" s="122"/>
      <c r="AO10" s="122"/>
      <c r="AP10" s="121"/>
      <c r="AQ10" s="121"/>
      <c r="AR10" s="121"/>
      <c r="AS10" s="121"/>
      <c r="AT10" s="121"/>
      <c r="AU10" s="122"/>
      <c r="AV10" s="122"/>
      <c r="AW10" s="121"/>
      <c r="AX10" s="121"/>
      <c r="AY10" s="121"/>
      <c r="AZ10" s="121"/>
      <c r="BA10" s="121"/>
      <c r="BB10" s="122"/>
      <c r="BC10" s="122"/>
      <c r="BD10" s="121"/>
      <c r="BE10" s="121"/>
      <c r="BF10" s="121"/>
      <c r="BG10" s="121"/>
      <c r="BH10" s="121"/>
      <c r="BI10" s="122"/>
      <c r="BJ10" s="122"/>
      <c r="BK10" s="121"/>
      <c r="BL10" s="121"/>
      <c r="BM10" s="121"/>
      <c r="BN10" s="121"/>
      <c r="BO10" s="121"/>
      <c r="BP10" s="122"/>
      <c r="BQ10" s="122"/>
      <c r="BR10" s="121"/>
      <c r="BS10" s="121"/>
      <c r="BT10" s="121"/>
      <c r="BU10" s="121"/>
      <c r="BV10" s="121"/>
      <c r="BW10" s="122"/>
      <c r="BX10" s="122"/>
      <c r="BY10" s="121"/>
      <c r="BZ10" s="121"/>
      <c r="CA10" s="121"/>
      <c r="CB10" s="121"/>
      <c r="CC10" s="121"/>
      <c r="CD10" s="122"/>
      <c r="CE10" s="122"/>
      <c r="CF10" s="127"/>
      <c r="CG10" s="126"/>
      <c r="CH10" s="119">
        <f t="shared" si="4"/>
        <v>0</v>
      </c>
      <c r="CI10" s="124">
        <f t="shared" si="7"/>
        <v>0</v>
      </c>
      <c r="CJ10" s="119">
        <f t="shared" si="5"/>
        <v>0</v>
      </c>
      <c r="CK10" s="119">
        <f t="shared" si="6"/>
        <v>0</v>
      </c>
      <c r="CL10" s="115"/>
    </row>
    <row r="11" spans="1:90" x14ac:dyDescent="0.25">
      <c r="A11" s="62"/>
      <c r="B11" s="117" t="s">
        <v>211</v>
      </c>
      <c r="C11" s="125" t="s">
        <v>217</v>
      </c>
      <c r="D11" s="119"/>
      <c r="E11" s="120">
        <v>29100</v>
      </c>
      <c r="F11" s="127">
        <f t="shared" si="2"/>
        <v>25</v>
      </c>
      <c r="G11" s="121">
        <v>1</v>
      </c>
      <c r="H11" s="121">
        <v>1</v>
      </c>
      <c r="I11" s="121">
        <v>1</v>
      </c>
      <c r="J11" s="121">
        <v>1</v>
      </c>
      <c r="K11" s="121">
        <v>1</v>
      </c>
      <c r="L11" s="122"/>
      <c r="M11" s="122"/>
      <c r="N11" s="121">
        <v>1</v>
      </c>
      <c r="O11" s="121">
        <v>1</v>
      </c>
      <c r="P11" s="121">
        <v>1</v>
      </c>
      <c r="Q11" s="121">
        <v>1</v>
      </c>
      <c r="R11" s="121">
        <v>1</v>
      </c>
      <c r="S11" s="122"/>
      <c r="T11" s="122"/>
      <c r="U11" s="121">
        <v>1</v>
      </c>
      <c r="V11" s="121">
        <v>1</v>
      </c>
      <c r="W11" s="121">
        <v>1</v>
      </c>
      <c r="X11" s="121">
        <v>1</v>
      </c>
      <c r="Y11" s="121">
        <v>1</v>
      </c>
      <c r="Z11" s="122"/>
      <c r="AA11" s="122"/>
      <c r="AB11" s="121">
        <v>1</v>
      </c>
      <c r="AC11" s="121">
        <v>1</v>
      </c>
      <c r="AD11" s="121">
        <v>1</v>
      </c>
      <c r="AE11" s="121">
        <v>1</v>
      </c>
      <c r="AF11" s="121">
        <v>1</v>
      </c>
      <c r="AG11" s="122"/>
      <c r="AH11" s="122"/>
      <c r="AI11" s="121">
        <v>1</v>
      </c>
      <c r="AJ11" s="121">
        <v>1</v>
      </c>
      <c r="AK11" s="121">
        <v>1</v>
      </c>
      <c r="AL11" s="121">
        <v>1</v>
      </c>
      <c r="AM11" s="121">
        <v>1</v>
      </c>
      <c r="AN11" s="122"/>
      <c r="AO11" s="122"/>
      <c r="AP11" s="121"/>
      <c r="AQ11" s="121"/>
      <c r="AR11" s="121"/>
      <c r="AS11" s="121"/>
      <c r="AT11" s="121"/>
      <c r="AU11" s="122"/>
      <c r="AV11" s="122"/>
      <c r="AW11" s="121"/>
      <c r="AX11" s="121"/>
      <c r="AY11" s="121"/>
      <c r="AZ11" s="121"/>
      <c r="BA11" s="121"/>
      <c r="BB11" s="122"/>
      <c r="BC11" s="122"/>
      <c r="BD11" s="121"/>
      <c r="BE11" s="121"/>
      <c r="BF11" s="121"/>
      <c r="BG11" s="121"/>
      <c r="BH11" s="121"/>
      <c r="BI11" s="122"/>
      <c r="BJ11" s="122"/>
      <c r="BK11" s="121"/>
      <c r="BL11" s="121"/>
      <c r="BM11" s="121"/>
      <c r="BN11" s="121"/>
      <c r="BO11" s="121"/>
      <c r="BP11" s="122"/>
      <c r="BQ11" s="122"/>
      <c r="BR11" s="121"/>
      <c r="BS11" s="121"/>
      <c r="BT11" s="121"/>
      <c r="BU11" s="121"/>
      <c r="BV11" s="121"/>
      <c r="BW11" s="122"/>
      <c r="BX11" s="122"/>
      <c r="BY11" s="121"/>
      <c r="BZ11" s="121"/>
      <c r="CA11" s="121"/>
      <c r="CB11" s="121"/>
      <c r="CC11" s="121"/>
      <c r="CD11" s="122"/>
      <c r="CE11" s="122"/>
      <c r="CF11" s="127"/>
      <c r="CG11" s="126"/>
      <c r="CH11" s="119">
        <f t="shared" si="4"/>
        <v>0</v>
      </c>
      <c r="CI11" s="124">
        <f t="shared" si="7"/>
        <v>0</v>
      </c>
      <c r="CJ11" s="119">
        <f t="shared" si="5"/>
        <v>0</v>
      </c>
      <c r="CK11" s="119">
        <f t="shared" si="6"/>
        <v>0</v>
      </c>
      <c r="CL11" s="115"/>
    </row>
    <row r="12" spans="1:90" x14ac:dyDescent="0.25">
      <c r="A12" s="62"/>
      <c r="B12" s="210" t="s">
        <v>163</v>
      </c>
      <c r="C12" s="211"/>
      <c r="D12" s="211"/>
      <c r="E12" s="211"/>
      <c r="F12" s="212">
        <f>SUM(F6:F11)</f>
        <v>121</v>
      </c>
      <c r="G12" s="212">
        <f t="shared" ref="G12:CE12" si="8">SUM(G6:G11)</f>
        <v>3</v>
      </c>
      <c r="H12" s="212">
        <f t="shared" si="8"/>
        <v>4</v>
      </c>
      <c r="I12" s="212">
        <f t="shared" si="8"/>
        <v>4</v>
      </c>
      <c r="J12" s="212">
        <f t="shared" si="8"/>
        <v>5</v>
      </c>
      <c r="K12" s="212">
        <f t="shared" si="8"/>
        <v>5</v>
      </c>
      <c r="L12" s="212">
        <f t="shared" si="8"/>
        <v>0</v>
      </c>
      <c r="M12" s="212">
        <f t="shared" si="8"/>
        <v>0</v>
      </c>
      <c r="N12" s="212">
        <f t="shared" si="8"/>
        <v>5</v>
      </c>
      <c r="O12" s="212">
        <f t="shared" si="8"/>
        <v>5</v>
      </c>
      <c r="P12" s="212">
        <f t="shared" si="8"/>
        <v>5</v>
      </c>
      <c r="Q12" s="212">
        <f t="shared" si="8"/>
        <v>5</v>
      </c>
      <c r="R12" s="212">
        <f t="shared" si="8"/>
        <v>5</v>
      </c>
      <c r="S12" s="212">
        <f t="shared" si="8"/>
        <v>0</v>
      </c>
      <c r="T12" s="212">
        <f t="shared" si="8"/>
        <v>0</v>
      </c>
      <c r="U12" s="212">
        <f t="shared" si="8"/>
        <v>5</v>
      </c>
      <c r="V12" s="212">
        <f t="shared" si="8"/>
        <v>5</v>
      </c>
      <c r="W12" s="212">
        <f t="shared" si="8"/>
        <v>5</v>
      </c>
      <c r="X12" s="212">
        <f t="shared" si="8"/>
        <v>5</v>
      </c>
      <c r="Y12" s="212">
        <f t="shared" si="8"/>
        <v>5</v>
      </c>
      <c r="Z12" s="212">
        <f t="shared" si="8"/>
        <v>0</v>
      </c>
      <c r="AA12" s="212">
        <f t="shared" si="8"/>
        <v>0</v>
      </c>
      <c r="AB12" s="212">
        <f t="shared" si="8"/>
        <v>5</v>
      </c>
      <c r="AC12" s="212">
        <f t="shared" si="8"/>
        <v>5</v>
      </c>
      <c r="AD12" s="212">
        <f t="shared" si="8"/>
        <v>5</v>
      </c>
      <c r="AE12" s="212">
        <f t="shared" si="8"/>
        <v>5</v>
      </c>
      <c r="AF12" s="212">
        <f t="shared" si="8"/>
        <v>5</v>
      </c>
      <c r="AG12" s="212">
        <f t="shared" si="8"/>
        <v>0</v>
      </c>
      <c r="AH12" s="212">
        <f t="shared" si="8"/>
        <v>0</v>
      </c>
      <c r="AI12" s="212">
        <f t="shared" si="8"/>
        <v>5</v>
      </c>
      <c r="AJ12" s="212">
        <f t="shared" si="8"/>
        <v>5</v>
      </c>
      <c r="AK12" s="212">
        <f t="shared" si="8"/>
        <v>5</v>
      </c>
      <c r="AL12" s="212">
        <f t="shared" si="8"/>
        <v>5</v>
      </c>
      <c r="AM12" s="212">
        <f t="shared" si="8"/>
        <v>5</v>
      </c>
      <c r="AN12" s="212">
        <f t="shared" si="8"/>
        <v>0</v>
      </c>
      <c r="AO12" s="212">
        <f t="shared" si="8"/>
        <v>0</v>
      </c>
      <c r="AP12" s="212">
        <f t="shared" si="8"/>
        <v>0</v>
      </c>
      <c r="AQ12" s="212">
        <f t="shared" si="8"/>
        <v>0</v>
      </c>
      <c r="AR12" s="212">
        <f t="shared" si="8"/>
        <v>0</v>
      </c>
      <c r="AS12" s="212">
        <f t="shared" si="8"/>
        <v>0</v>
      </c>
      <c r="AT12" s="212">
        <f t="shared" si="8"/>
        <v>0</v>
      </c>
      <c r="AU12" s="212">
        <f t="shared" si="8"/>
        <v>0</v>
      </c>
      <c r="AV12" s="212">
        <f t="shared" si="8"/>
        <v>0</v>
      </c>
      <c r="AW12" s="212">
        <f t="shared" si="8"/>
        <v>0</v>
      </c>
      <c r="AX12" s="212">
        <f t="shared" si="8"/>
        <v>0</v>
      </c>
      <c r="AY12" s="212">
        <f t="shared" si="8"/>
        <v>0</v>
      </c>
      <c r="AZ12" s="212">
        <f t="shared" si="8"/>
        <v>0</v>
      </c>
      <c r="BA12" s="212">
        <f t="shared" si="8"/>
        <v>0</v>
      </c>
      <c r="BB12" s="212">
        <f t="shared" si="8"/>
        <v>0</v>
      </c>
      <c r="BC12" s="212">
        <f t="shared" si="8"/>
        <v>0</v>
      </c>
      <c r="BD12" s="212">
        <f t="shared" si="8"/>
        <v>0</v>
      </c>
      <c r="BE12" s="212">
        <f t="shared" si="8"/>
        <v>0</v>
      </c>
      <c r="BF12" s="212">
        <f t="shared" si="8"/>
        <v>0</v>
      </c>
      <c r="BG12" s="212">
        <f t="shared" si="8"/>
        <v>0</v>
      </c>
      <c r="BH12" s="212">
        <f t="shared" si="8"/>
        <v>0</v>
      </c>
      <c r="BI12" s="212">
        <f t="shared" si="8"/>
        <v>0</v>
      </c>
      <c r="BJ12" s="212">
        <f t="shared" si="8"/>
        <v>0</v>
      </c>
      <c r="BK12" s="212">
        <f t="shared" si="8"/>
        <v>0</v>
      </c>
      <c r="BL12" s="212">
        <f t="shared" si="8"/>
        <v>0</v>
      </c>
      <c r="BM12" s="212">
        <f t="shared" si="8"/>
        <v>0</v>
      </c>
      <c r="BN12" s="212">
        <f t="shared" si="8"/>
        <v>0</v>
      </c>
      <c r="BO12" s="212">
        <f t="shared" si="8"/>
        <v>0</v>
      </c>
      <c r="BP12" s="212">
        <f t="shared" si="8"/>
        <v>0</v>
      </c>
      <c r="BQ12" s="212">
        <f t="shared" si="8"/>
        <v>0</v>
      </c>
      <c r="BR12" s="212">
        <f t="shared" si="8"/>
        <v>0</v>
      </c>
      <c r="BS12" s="212">
        <f t="shared" si="8"/>
        <v>0</v>
      </c>
      <c r="BT12" s="212">
        <f t="shared" si="8"/>
        <v>0</v>
      </c>
      <c r="BU12" s="212">
        <f t="shared" si="8"/>
        <v>0</v>
      </c>
      <c r="BV12" s="212">
        <f t="shared" si="8"/>
        <v>0</v>
      </c>
      <c r="BW12" s="212">
        <f t="shared" si="8"/>
        <v>0</v>
      </c>
      <c r="BX12" s="212">
        <f t="shared" si="8"/>
        <v>0</v>
      </c>
      <c r="BY12" s="212">
        <f t="shared" si="8"/>
        <v>0</v>
      </c>
      <c r="BZ12" s="212">
        <f t="shared" si="8"/>
        <v>0</v>
      </c>
      <c r="CA12" s="212">
        <f t="shared" si="8"/>
        <v>0</v>
      </c>
      <c r="CB12" s="212">
        <f t="shared" si="8"/>
        <v>0</v>
      </c>
      <c r="CC12" s="212">
        <f t="shared" si="8"/>
        <v>0</v>
      </c>
      <c r="CD12" s="212">
        <f t="shared" si="8"/>
        <v>0</v>
      </c>
      <c r="CE12" s="212">
        <f t="shared" si="8"/>
        <v>0</v>
      </c>
      <c r="CF12" s="213">
        <f>SUM(CF6:CF11)</f>
        <v>0</v>
      </c>
      <c r="CG12" s="212"/>
      <c r="CH12" s="213">
        <f>SUM(CH6:CH11)</f>
        <v>0</v>
      </c>
      <c r="CI12" s="213">
        <f>SUM(CI6:CI11)</f>
        <v>0</v>
      </c>
      <c r="CJ12" s="213">
        <f>SUM(CJ6:CJ11)</f>
        <v>0</v>
      </c>
      <c r="CK12" s="128">
        <f>SUM(CK6:CK11)</f>
        <v>0</v>
      </c>
      <c r="CL12" s="115"/>
    </row>
    <row r="13" spans="1:90" x14ac:dyDescent="0.25">
      <c r="A13" s="62"/>
      <c r="B13" s="115"/>
      <c r="C13" s="259" t="s">
        <v>218</v>
      </c>
      <c r="D13" s="259"/>
      <c r="E13" s="259"/>
      <c r="F13" s="129">
        <f>F12*7</f>
        <v>847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1"/>
      <c r="CG13" s="132"/>
      <c r="CH13" s="133"/>
      <c r="CI13" s="130"/>
      <c r="CJ13" s="130"/>
      <c r="CK13" s="134"/>
      <c r="CL13" s="115"/>
    </row>
    <row r="14" spans="1:90" x14ac:dyDescent="0.25">
      <c r="A14" s="62"/>
      <c r="B14" s="131" t="s">
        <v>219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5"/>
      <c r="CI14" s="130"/>
      <c r="CJ14" s="130"/>
      <c r="CK14" s="134"/>
      <c r="CL14" s="115"/>
    </row>
    <row r="15" spans="1:90" x14ac:dyDescent="0.25">
      <c r="A15" s="62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</row>
    <row r="16" spans="1:90" x14ac:dyDescent="0.25">
      <c r="A16" s="62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31" t="s">
        <v>220</v>
      </c>
      <c r="CG16" s="115"/>
      <c r="CH16" s="115"/>
      <c r="CI16" s="115"/>
      <c r="CJ16" s="115"/>
      <c r="CK16" s="115"/>
      <c r="CL16" s="115"/>
    </row>
    <row r="17" spans="1:90" ht="28.5" customHeight="1" x14ac:dyDescent="0.25">
      <c r="A17" s="62"/>
      <c r="B17" s="256" t="s">
        <v>221</v>
      </c>
      <c r="C17" s="256"/>
      <c r="D17" s="136"/>
      <c r="E17" s="136"/>
      <c r="F17" s="115"/>
      <c r="G17" s="115"/>
      <c r="H17" s="115"/>
      <c r="I17" s="115"/>
      <c r="J17" s="115"/>
      <c r="K17" s="115"/>
      <c r="L17" s="115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256" t="s">
        <v>173</v>
      </c>
      <c r="CG17" s="256" t="s">
        <v>207</v>
      </c>
      <c r="CH17" s="256" t="s">
        <v>132</v>
      </c>
      <c r="CI17" s="256" t="s">
        <v>208</v>
      </c>
      <c r="CJ17" s="256" t="s">
        <v>209</v>
      </c>
      <c r="CK17" s="257" t="s">
        <v>210</v>
      </c>
      <c r="CL17" s="115"/>
    </row>
    <row r="18" spans="1:90" x14ac:dyDescent="0.25">
      <c r="A18" s="62"/>
      <c r="B18" s="137" t="s">
        <v>222</v>
      </c>
      <c r="C18" s="138">
        <v>37.4</v>
      </c>
      <c r="D18" s="136"/>
      <c r="E18" s="136"/>
      <c r="F18" s="115"/>
      <c r="G18" s="115"/>
      <c r="H18" s="115"/>
      <c r="I18" s="115"/>
      <c r="J18" s="115"/>
      <c r="K18" s="115"/>
      <c r="L18" s="115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256"/>
      <c r="CG18" s="256"/>
      <c r="CH18" s="256"/>
      <c r="CI18" s="256"/>
      <c r="CJ18" s="256"/>
      <c r="CK18" s="257"/>
      <c r="CL18" s="115"/>
    </row>
    <row r="19" spans="1:90" x14ac:dyDescent="0.25">
      <c r="A19" s="62"/>
      <c r="B19" s="137" t="s">
        <v>223</v>
      </c>
      <c r="C19" s="139">
        <v>34.9</v>
      </c>
      <c r="D19" s="136"/>
      <c r="E19" s="136"/>
      <c r="F19" s="115"/>
      <c r="G19" s="115"/>
      <c r="H19" s="115"/>
      <c r="I19" s="115"/>
      <c r="J19" s="115"/>
      <c r="K19" s="115"/>
      <c r="L19" s="115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256"/>
      <c r="CG19" s="256"/>
      <c r="CH19" s="256"/>
      <c r="CI19" s="256"/>
      <c r="CJ19" s="256"/>
      <c r="CK19" s="257"/>
      <c r="CL19" s="115"/>
    </row>
    <row r="20" spans="1:90" x14ac:dyDescent="0.25">
      <c r="A20" s="62"/>
      <c r="B20" s="137" t="s">
        <v>224</v>
      </c>
      <c r="C20" s="140">
        <v>488.8</v>
      </c>
      <c r="D20" s="136"/>
      <c r="E20" s="136"/>
      <c r="F20" s="115"/>
      <c r="G20" s="115"/>
      <c r="H20" s="115"/>
      <c r="I20" s="115"/>
      <c r="J20" s="115"/>
      <c r="K20" s="115"/>
      <c r="L20" s="115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258" t="s">
        <v>46</v>
      </c>
      <c r="AS20" s="258"/>
      <c r="AT20" s="258"/>
      <c r="AU20" s="258"/>
      <c r="AV20" s="258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258" t="s">
        <v>46</v>
      </c>
      <c r="BN20" s="258"/>
      <c r="BO20" s="258"/>
      <c r="BP20" s="258"/>
      <c r="BQ20" s="258"/>
      <c r="BR20" s="190"/>
      <c r="BS20" s="190"/>
      <c r="BT20" s="190"/>
      <c r="BU20" s="190"/>
      <c r="BV20" s="190"/>
      <c r="BW20" s="190"/>
      <c r="BX20" s="190"/>
      <c r="BY20" s="190"/>
      <c r="BZ20" s="190"/>
      <c r="CA20" s="258" t="s">
        <v>46</v>
      </c>
      <c r="CB20" s="258"/>
      <c r="CC20" s="258"/>
      <c r="CD20" s="258"/>
      <c r="CE20" s="258"/>
      <c r="CF20" s="214">
        <f>CF12</f>
        <v>0</v>
      </c>
      <c r="CG20" s="215" t="e">
        <f>1-CH20/CF20</f>
        <v>#DIV/0!</v>
      </c>
      <c r="CH20" s="214">
        <f>CH12</f>
        <v>0</v>
      </c>
      <c r="CI20" s="214">
        <f>CI12</f>
        <v>0</v>
      </c>
      <c r="CJ20" s="214">
        <f>CJ12</f>
        <v>0</v>
      </c>
      <c r="CK20" s="141">
        <f t="shared" ref="CK20" si="9">CK12</f>
        <v>0</v>
      </c>
      <c r="CL20" s="115"/>
    </row>
    <row r="21" spans="1:90" x14ac:dyDescent="0.25">
      <c r="A21" s="62"/>
      <c r="B21" s="137" t="s">
        <v>225</v>
      </c>
      <c r="C21" s="142">
        <v>1.02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15"/>
      <c r="CG21" s="115"/>
      <c r="CH21" s="143"/>
      <c r="CI21" s="115"/>
      <c r="CJ21" s="144"/>
      <c r="CK21" s="115"/>
      <c r="CL21" s="115"/>
    </row>
    <row r="22" spans="1:90" x14ac:dyDescent="0.25">
      <c r="A22" s="62"/>
      <c r="B22" s="137" t="s">
        <v>226</v>
      </c>
      <c r="C22" s="145">
        <v>13.1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15"/>
      <c r="CG22" s="115"/>
      <c r="CH22" s="115"/>
      <c r="CI22" s="115"/>
      <c r="CJ22" s="136"/>
      <c r="CK22" s="115"/>
      <c r="CL22" s="115"/>
    </row>
    <row r="23" spans="1:90" x14ac:dyDescent="0.25">
      <c r="A23" s="62"/>
      <c r="B23" s="146" t="s">
        <v>227</v>
      </c>
      <c r="C23" s="147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15"/>
      <c r="CG23" s="115"/>
      <c r="CH23" s="115"/>
      <c r="CI23" s="115"/>
      <c r="CJ23" s="136"/>
      <c r="CK23" s="115"/>
      <c r="CL23" s="115"/>
    </row>
    <row r="24" spans="1:90" x14ac:dyDescent="0.25">
      <c r="A24" s="62"/>
      <c r="B24" s="148"/>
      <c r="C24" s="119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15"/>
      <c r="CG24" s="115"/>
      <c r="CH24" s="115"/>
      <c r="CI24" s="115"/>
      <c r="CJ24" s="136"/>
      <c r="CK24" s="115"/>
      <c r="CL24" s="115"/>
    </row>
    <row r="25" spans="1:90" x14ac:dyDescent="0.25">
      <c r="A25" s="62"/>
      <c r="B25" s="148"/>
      <c r="C25" s="119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15"/>
      <c r="CG25" s="115"/>
      <c r="CH25" s="115"/>
      <c r="CI25" s="115"/>
      <c r="CJ25" s="115"/>
      <c r="CK25" s="136"/>
      <c r="CL25" s="115"/>
    </row>
    <row r="26" spans="1:90" x14ac:dyDescent="0.25">
      <c r="A26" s="62"/>
      <c r="B26" s="149"/>
      <c r="C26" s="119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15"/>
      <c r="CG26" s="115"/>
      <c r="CH26" s="115"/>
      <c r="CI26" s="115"/>
      <c r="CJ26" s="115"/>
      <c r="CK26" s="115"/>
      <c r="CL26" s="115"/>
    </row>
    <row r="27" spans="1:90" ht="16.5" thickBot="1" x14ac:dyDescent="0.3">
      <c r="A27" s="63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</row>
    <row r="28" spans="1:90" ht="16.5" thickTop="1" x14ac:dyDescent="0.25"/>
  </sheetData>
  <mergeCells count="102"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G3:J3"/>
    <mergeCell ref="K3:AO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O4:AO5"/>
    <mergeCell ref="CI3:CI5"/>
    <mergeCell ref="CJ3:CJ5"/>
    <mergeCell ref="CK3:CK5"/>
    <mergeCell ref="AP3:BQ3"/>
    <mergeCell ref="CF3:CF5"/>
    <mergeCell ref="CG3:CG4"/>
    <mergeCell ref="CH3:CH5"/>
    <mergeCell ref="AD4:AD5"/>
    <mergeCell ref="AE4:AE5"/>
    <mergeCell ref="AF4:AF5"/>
    <mergeCell ref="AG4:AG5"/>
    <mergeCell ref="AH4:AH5"/>
    <mergeCell ref="AI4:AI5"/>
    <mergeCell ref="AP4:AP5"/>
    <mergeCell ref="AQ4:AQ5"/>
    <mergeCell ref="AR4:AR5"/>
    <mergeCell ref="AS4:AS5"/>
    <mergeCell ref="AT4:AT5"/>
    <mergeCell ref="AU4:AU5"/>
    <mergeCell ref="AJ4:AJ5"/>
    <mergeCell ref="AK4:AK5"/>
    <mergeCell ref="AL4:AL5"/>
    <mergeCell ref="AM4:AM5"/>
    <mergeCell ref="AN4:AN5"/>
    <mergeCell ref="BB4:BB5"/>
    <mergeCell ref="BC4:BC5"/>
    <mergeCell ref="BD4:BD5"/>
    <mergeCell ref="BE4:BE5"/>
    <mergeCell ref="BF4:BF5"/>
    <mergeCell ref="BG4:BG5"/>
    <mergeCell ref="AV4:AV5"/>
    <mergeCell ref="AW4:AW5"/>
    <mergeCell ref="AX4:AX5"/>
    <mergeCell ref="AY4:AY5"/>
    <mergeCell ref="AZ4:AZ5"/>
    <mergeCell ref="BA4:BA5"/>
    <mergeCell ref="BN4:BN5"/>
    <mergeCell ref="BO4:BO5"/>
    <mergeCell ref="BP4:BP5"/>
    <mergeCell ref="BQ4:BQ5"/>
    <mergeCell ref="BR4:BR5"/>
    <mergeCell ref="BS4:BS5"/>
    <mergeCell ref="BH4:BH5"/>
    <mergeCell ref="BI4:BI5"/>
    <mergeCell ref="BJ4:BJ5"/>
    <mergeCell ref="BK4:BK5"/>
    <mergeCell ref="BL4:BL5"/>
    <mergeCell ref="BM4:BM5"/>
    <mergeCell ref="BZ4:BZ5"/>
    <mergeCell ref="CA4:CA5"/>
    <mergeCell ref="CB4:CB5"/>
    <mergeCell ref="CC4:CC5"/>
    <mergeCell ref="CD4:CD5"/>
    <mergeCell ref="CE4:CE5"/>
    <mergeCell ref="BT4:BT5"/>
    <mergeCell ref="BU4:BU5"/>
    <mergeCell ref="BV4:BV5"/>
    <mergeCell ref="BW4:BW5"/>
    <mergeCell ref="BX4:BX5"/>
    <mergeCell ref="BY4:BY5"/>
    <mergeCell ref="CJ17:CJ19"/>
    <mergeCell ref="CK17:CK19"/>
    <mergeCell ref="AR20:AV20"/>
    <mergeCell ref="BM20:BQ20"/>
    <mergeCell ref="CA20:CE20"/>
    <mergeCell ref="C13:E13"/>
    <mergeCell ref="B17:C17"/>
    <mergeCell ref="CF17:CF19"/>
    <mergeCell ref="CG17:CG19"/>
    <mergeCell ref="CH17:CH19"/>
    <mergeCell ref="CI17:CI1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C436"/>
  <sheetViews>
    <sheetView showGridLines="0" zoomScaleNormal="39" workbookViewId="0">
      <selection activeCell="K16" sqref="K16"/>
    </sheetView>
  </sheetViews>
  <sheetFormatPr defaultColWidth="8.42578125" defaultRowHeight="15.75" x14ac:dyDescent="0.25"/>
  <cols>
    <col min="1" max="1" width="3.42578125" style="20" customWidth="1"/>
    <col min="2" max="2" width="22.42578125" style="20" customWidth="1"/>
    <col min="3" max="3" width="50.42578125" style="20" bestFit="1" customWidth="1"/>
    <col min="4" max="4" width="21.42578125" style="20" customWidth="1"/>
    <col min="5" max="5" width="75.42578125" style="20" customWidth="1"/>
    <col min="6" max="6" width="23.42578125" style="20" customWidth="1"/>
    <col min="7" max="7" width="11.42578125" style="20" customWidth="1"/>
    <col min="8" max="8" width="10.42578125" style="20" customWidth="1"/>
    <col min="9" max="9" width="15.85546875" style="112" customWidth="1"/>
    <col min="10" max="10" width="12.42578125" style="20" bestFit="1" customWidth="1"/>
    <col min="11" max="11" width="11.140625" style="20" customWidth="1"/>
    <col min="12" max="12" width="12.140625" style="20" customWidth="1"/>
    <col min="13" max="13" width="11.140625" style="20" customWidth="1"/>
    <col min="14" max="14" width="13.42578125" style="20" bestFit="1" customWidth="1"/>
    <col min="15" max="15" width="13.42578125" style="20" customWidth="1"/>
    <col min="16" max="16" width="14.42578125" style="20" customWidth="1"/>
    <col min="17" max="17" width="20.42578125" style="20" customWidth="1"/>
    <col min="18" max="38" width="8.42578125" style="113"/>
    <col min="39" max="39" width="30.42578125" style="113" customWidth="1"/>
    <col min="40" max="106" width="8.42578125" style="113"/>
    <col min="107" max="16384" width="8.42578125" style="20"/>
  </cols>
  <sheetData>
    <row r="2" spans="2:106" ht="16.5" thickBot="1" x14ac:dyDescent="0.3">
      <c r="B2" s="168"/>
      <c r="C2" s="169"/>
      <c r="D2" s="169"/>
      <c r="E2" s="169"/>
      <c r="F2" s="169"/>
      <c r="G2" s="169"/>
      <c r="H2" s="169"/>
      <c r="I2" s="170"/>
      <c r="J2" s="169"/>
      <c r="K2" s="169"/>
      <c r="L2" s="169"/>
      <c r="M2" s="169"/>
      <c r="N2" s="169"/>
      <c r="O2" s="169"/>
      <c r="P2" s="169"/>
      <c r="Q2" s="171"/>
    </row>
    <row r="3" spans="2:106" x14ac:dyDescent="0.25">
      <c r="B3" s="172"/>
      <c r="C3" s="64"/>
      <c r="D3" s="64"/>
      <c r="E3" s="64"/>
      <c r="F3" s="64"/>
      <c r="G3" s="64"/>
      <c r="H3" s="64"/>
      <c r="I3" s="65"/>
      <c r="J3" s="64"/>
      <c r="K3" s="64"/>
      <c r="L3" s="64"/>
      <c r="M3" s="64"/>
      <c r="N3" s="64"/>
      <c r="O3" s="64"/>
      <c r="P3" s="64"/>
      <c r="Q3" s="173"/>
    </row>
    <row r="4" spans="2:106" x14ac:dyDescent="0.25">
      <c r="B4" s="174" t="s">
        <v>111</v>
      </c>
      <c r="C4" s="267" t="s">
        <v>112</v>
      </c>
      <c r="D4" s="268"/>
      <c r="E4" s="151"/>
      <c r="F4" s="151" t="s">
        <v>113</v>
      </c>
      <c r="G4" s="151"/>
      <c r="H4" s="269"/>
      <c r="I4" s="266"/>
      <c r="J4" s="152"/>
      <c r="K4" s="151"/>
      <c r="L4" s="150"/>
      <c r="M4" s="150"/>
      <c r="N4" s="150"/>
      <c r="O4" s="150"/>
      <c r="P4" s="150"/>
      <c r="Q4" s="175"/>
    </row>
    <row r="5" spans="2:106" x14ac:dyDescent="0.25">
      <c r="B5" s="174"/>
      <c r="C5" s="151"/>
      <c r="D5" s="151"/>
      <c r="E5" s="151"/>
      <c r="F5" s="151"/>
      <c r="G5" s="151"/>
      <c r="H5" s="153"/>
      <c r="I5" s="154"/>
      <c r="J5" s="152"/>
      <c r="K5" s="151"/>
      <c r="L5" s="150"/>
      <c r="M5" s="150"/>
      <c r="N5" s="150"/>
      <c r="O5" s="150"/>
      <c r="P5" s="150"/>
      <c r="Q5" s="175"/>
    </row>
    <row r="6" spans="2:106" x14ac:dyDescent="0.25">
      <c r="B6" s="174" t="s">
        <v>114</v>
      </c>
      <c r="C6" s="267" t="s">
        <v>112</v>
      </c>
      <c r="D6" s="268"/>
      <c r="E6" s="151"/>
      <c r="F6" s="151" t="s">
        <v>115</v>
      </c>
      <c r="G6" s="151"/>
      <c r="H6" s="270"/>
      <c r="I6" s="266"/>
      <c r="J6" s="152"/>
      <c r="K6" s="151"/>
      <c r="L6" s="150"/>
      <c r="M6" s="150"/>
      <c r="N6" s="150"/>
      <c r="O6" s="150"/>
      <c r="P6" s="150"/>
      <c r="Q6" s="175"/>
    </row>
    <row r="7" spans="2:106" x14ac:dyDescent="0.25">
      <c r="B7" s="174"/>
      <c r="C7" s="151"/>
      <c r="D7" s="151"/>
      <c r="E7" s="151"/>
      <c r="F7" s="151"/>
      <c r="G7" s="151"/>
      <c r="H7" s="153"/>
      <c r="I7" s="154"/>
      <c r="J7" s="152"/>
      <c r="K7" s="151"/>
      <c r="L7" s="155"/>
      <c r="M7" s="155"/>
      <c r="N7" s="155"/>
      <c r="O7" s="155"/>
      <c r="P7" s="155"/>
      <c r="Q7" s="176"/>
    </row>
    <row r="8" spans="2:106" x14ac:dyDescent="0.25">
      <c r="B8" s="174" t="s">
        <v>116</v>
      </c>
      <c r="C8" s="263" t="s">
        <v>117</v>
      </c>
      <c r="D8" s="264"/>
      <c r="E8" s="151"/>
      <c r="F8" s="151" t="s">
        <v>118</v>
      </c>
      <c r="G8" s="151"/>
      <c r="H8" s="265"/>
      <c r="I8" s="266"/>
      <c r="J8" s="152"/>
      <c r="K8" s="156"/>
      <c r="L8" s="155"/>
      <c r="M8" s="155"/>
      <c r="N8" s="155"/>
      <c r="O8" s="155"/>
      <c r="P8" s="155"/>
      <c r="Q8" s="176"/>
    </row>
    <row r="9" spans="2:106" x14ac:dyDescent="0.25">
      <c r="B9" s="174"/>
      <c r="C9" s="151"/>
      <c r="D9" s="151"/>
      <c r="E9" s="151"/>
      <c r="F9" s="151"/>
      <c r="G9" s="151"/>
      <c r="H9" s="151"/>
      <c r="I9" s="154"/>
      <c r="J9" s="156"/>
      <c r="K9" s="156"/>
      <c r="L9" s="155"/>
      <c r="M9" s="155"/>
      <c r="N9" s="157"/>
      <c r="O9" s="155"/>
      <c r="P9" s="155"/>
      <c r="Q9" s="176"/>
    </row>
    <row r="10" spans="2:106" x14ac:dyDescent="0.25">
      <c r="B10" s="174" t="s">
        <v>33</v>
      </c>
      <c r="C10" s="271" t="s">
        <v>119</v>
      </c>
      <c r="D10" s="272"/>
      <c r="E10" s="151"/>
      <c r="F10" s="151" t="s">
        <v>120</v>
      </c>
      <c r="G10" s="151"/>
      <c r="H10" s="275" t="s">
        <v>121</v>
      </c>
      <c r="I10" s="276"/>
      <c r="J10" s="156"/>
      <c r="K10" s="156"/>
      <c r="L10" s="155"/>
      <c r="M10" s="155"/>
      <c r="N10" s="157"/>
      <c r="O10" s="155"/>
      <c r="P10" s="155"/>
      <c r="Q10" s="176"/>
    </row>
    <row r="11" spans="2:106" x14ac:dyDescent="0.25">
      <c r="B11" s="174"/>
      <c r="C11" s="273"/>
      <c r="D11" s="274"/>
      <c r="E11" s="151"/>
      <c r="F11" s="151"/>
      <c r="G11" s="151"/>
      <c r="H11" s="158"/>
      <c r="I11" s="154"/>
      <c r="J11" s="156"/>
      <c r="K11" s="156"/>
      <c r="L11" s="155"/>
      <c r="M11" s="155"/>
      <c r="N11" s="155"/>
      <c r="O11" s="155"/>
      <c r="P11" s="155"/>
      <c r="Q11" s="176"/>
    </row>
    <row r="12" spans="2:106" ht="16.5" thickBot="1" x14ac:dyDescent="0.3">
      <c r="B12" s="177"/>
      <c r="C12" s="66"/>
      <c r="D12" s="66"/>
      <c r="E12" s="66"/>
      <c r="F12" s="66"/>
      <c r="G12" s="66"/>
      <c r="H12" s="66"/>
      <c r="I12" s="67"/>
      <c r="J12" s="66"/>
      <c r="K12" s="66"/>
      <c r="L12" s="66"/>
      <c r="M12" s="66"/>
      <c r="N12" s="66"/>
      <c r="O12" s="66"/>
      <c r="P12" s="66"/>
      <c r="Q12" s="178"/>
    </row>
    <row r="13" spans="2:106" ht="16.5" thickBot="1" x14ac:dyDescent="0.3">
      <c r="B13" s="179"/>
      <c r="C13" s="68"/>
      <c r="D13" s="68"/>
      <c r="E13" s="69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180"/>
    </row>
    <row r="14" spans="2:106" ht="16.5" customHeight="1" x14ac:dyDescent="0.25">
      <c r="B14" s="277" t="s">
        <v>122</v>
      </c>
      <c r="C14" s="277" t="s">
        <v>123</v>
      </c>
      <c r="D14" s="277" t="s">
        <v>33</v>
      </c>
      <c r="E14" s="277" t="s">
        <v>124</v>
      </c>
      <c r="F14" s="277" t="s">
        <v>116</v>
      </c>
      <c r="G14" s="279" t="s">
        <v>125</v>
      </c>
      <c r="H14" s="281" t="s">
        <v>126</v>
      </c>
      <c r="I14" s="283" t="s">
        <v>127</v>
      </c>
      <c r="J14" s="277" t="s">
        <v>128</v>
      </c>
      <c r="K14" s="279" t="s">
        <v>129</v>
      </c>
      <c r="L14" s="281" t="s">
        <v>130</v>
      </c>
      <c r="M14" s="279" t="s">
        <v>131</v>
      </c>
      <c r="N14" s="279" t="s">
        <v>132</v>
      </c>
      <c r="O14" s="281" t="s">
        <v>133</v>
      </c>
      <c r="P14" s="281" t="s">
        <v>134</v>
      </c>
      <c r="Q14" s="281" t="s">
        <v>135</v>
      </c>
      <c r="CW14" s="20"/>
      <c r="CX14" s="20"/>
      <c r="CY14" s="20"/>
      <c r="CZ14" s="20"/>
      <c r="DA14" s="20"/>
      <c r="DB14" s="20"/>
    </row>
    <row r="15" spans="2:106" ht="39" customHeight="1" thickBot="1" x14ac:dyDescent="0.3">
      <c r="B15" s="278"/>
      <c r="C15" s="278"/>
      <c r="D15" s="278"/>
      <c r="E15" s="278"/>
      <c r="F15" s="278"/>
      <c r="G15" s="280"/>
      <c r="H15" s="282"/>
      <c r="I15" s="284"/>
      <c r="J15" s="278"/>
      <c r="K15" s="285"/>
      <c r="L15" s="282"/>
      <c r="M15" s="285"/>
      <c r="N15" s="285"/>
      <c r="O15" s="286"/>
      <c r="P15" s="282"/>
      <c r="Q15" s="282"/>
      <c r="CW15" s="20"/>
      <c r="CX15" s="20"/>
      <c r="CY15" s="20"/>
      <c r="CZ15" s="20"/>
      <c r="DA15" s="20"/>
      <c r="DB15" s="20"/>
    </row>
    <row r="16" spans="2:106" x14ac:dyDescent="0.25">
      <c r="B16" s="181" t="s">
        <v>136</v>
      </c>
      <c r="C16" s="71" t="s">
        <v>137</v>
      </c>
      <c r="D16" s="71" t="s">
        <v>138</v>
      </c>
      <c r="E16" s="72" t="s">
        <v>139</v>
      </c>
      <c r="F16" s="73" t="s">
        <v>140</v>
      </c>
      <c r="G16" s="74">
        <v>90</v>
      </c>
      <c r="H16" s="75">
        <v>1</v>
      </c>
      <c r="I16" s="76"/>
      <c r="J16" s="77">
        <f t="shared" ref="J16:J25" si="0">G16*H16*I16</f>
        <v>0</v>
      </c>
      <c r="K16" s="78"/>
      <c r="L16" s="77">
        <f t="shared" ref="L16:L25" si="1">J16*K16</f>
        <v>0</v>
      </c>
      <c r="M16" s="77">
        <f t="shared" ref="M16:M25" si="2">J16-L16</f>
        <v>0</v>
      </c>
      <c r="N16" s="77">
        <f>M16*0.85</f>
        <v>0</v>
      </c>
      <c r="O16" s="79">
        <v>0</v>
      </c>
      <c r="P16" s="80">
        <f>N16+O16</f>
        <v>0</v>
      </c>
      <c r="Q16" s="77">
        <f t="shared" ref="Q16:Q25" si="3">P16*1.21</f>
        <v>0</v>
      </c>
      <c r="CW16" s="20"/>
      <c r="CX16" s="20"/>
      <c r="CY16" s="20"/>
      <c r="CZ16" s="20"/>
      <c r="DA16" s="20"/>
      <c r="DB16" s="20"/>
    </row>
    <row r="17" spans="2:107" x14ac:dyDescent="0.25">
      <c r="B17" s="182" t="s">
        <v>136</v>
      </c>
      <c r="C17" s="81" t="s">
        <v>141</v>
      </c>
      <c r="D17" s="82" t="s">
        <v>138</v>
      </c>
      <c r="E17" s="83" t="s">
        <v>139</v>
      </c>
      <c r="F17" s="84" t="s">
        <v>140</v>
      </c>
      <c r="G17" s="85">
        <v>90</v>
      </c>
      <c r="H17" s="86">
        <v>1</v>
      </c>
      <c r="I17" s="87"/>
      <c r="J17" s="88">
        <f t="shared" si="0"/>
        <v>0</v>
      </c>
      <c r="K17" s="89"/>
      <c r="L17" s="88">
        <f t="shared" si="1"/>
        <v>0</v>
      </c>
      <c r="M17" s="88">
        <f t="shared" si="2"/>
        <v>0</v>
      </c>
      <c r="N17" s="88">
        <f>M17</f>
        <v>0</v>
      </c>
      <c r="O17" s="90">
        <v>0</v>
      </c>
      <c r="P17" s="88">
        <f t="shared" ref="P17:P25" si="4">N17+O17</f>
        <v>0</v>
      </c>
      <c r="Q17" s="88">
        <f t="shared" si="3"/>
        <v>0</v>
      </c>
      <c r="CW17" s="20"/>
      <c r="CX17" s="20"/>
      <c r="CY17" s="20"/>
      <c r="CZ17" s="20"/>
      <c r="DA17" s="20"/>
      <c r="DB17" s="20"/>
    </row>
    <row r="18" spans="2:107" x14ac:dyDescent="0.25">
      <c r="B18" s="182" t="s">
        <v>142</v>
      </c>
      <c r="C18" s="81" t="s">
        <v>143</v>
      </c>
      <c r="D18" s="82" t="s">
        <v>138</v>
      </c>
      <c r="E18" s="83" t="s">
        <v>144</v>
      </c>
      <c r="F18" s="84" t="s">
        <v>145</v>
      </c>
      <c r="G18" s="85">
        <v>16</v>
      </c>
      <c r="H18" s="86">
        <v>1</v>
      </c>
      <c r="I18" s="87"/>
      <c r="J18" s="88">
        <f t="shared" si="0"/>
        <v>0</v>
      </c>
      <c r="K18" s="89"/>
      <c r="L18" s="88">
        <f t="shared" si="1"/>
        <v>0</v>
      </c>
      <c r="M18" s="88">
        <f t="shared" si="2"/>
        <v>0</v>
      </c>
      <c r="N18" s="88">
        <f>M18</f>
        <v>0</v>
      </c>
      <c r="O18" s="90">
        <v>0</v>
      </c>
      <c r="P18" s="88">
        <f t="shared" si="4"/>
        <v>0</v>
      </c>
      <c r="Q18" s="88">
        <f t="shared" si="3"/>
        <v>0</v>
      </c>
      <c r="CW18" s="20"/>
      <c r="CX18" s="20"/>
      <c r="CY18" s="20"/>
      <c r="CZ18" s="20"/>
      <c r="DA18" s="20"/>
      <c r="DB18" s="20"/>
    </row>
    <row r="19" spans="2:107" x14ac:dyDescent="0.25">
      <c r="B19" s="182" t="s">
        <v>142</v>
      </c>
      <c r="C19" s="81" t="s">
        <v>143</v>
      </c>
      <c r="D19" s="82" t="s">
        <v>138</v>
      </c>
      <c r="E19" s="83" t="s">
        <v>146</v>
      </c>
      <c r="F19" s="84" t="s">
        <v>145</v>
      </c>
      <c r="G19" s="85">
        <v>25</v>
      </c>
      <c r="H19" s="86">
        <v>1</v>
      </c>
      <c r="I19" s="87"/>
      <c r="J19" s="88">
        <f t="shared" si="0"/>
        <v>0</v>
      </c>
      <c r="K19" s="89"/>
      <c r="L19" s="88">
        <f t="shared" si="1"/>
        <v>0</v>
      </c>
      <c r="M19" s="88">
        <f t="shared" si="2"/>
        <v>0</v>
      </c>
      <c r="N19" s="88">
        <f>M19</f>
        <v>0</v>
      </c>
      <c r="O19" s="90">
        <v>0</v>
      </c>
      <c r="P19" s="88">
        <f t="shared" si="4"/>
        <v>0</v>
      </c>
      <c r="Q19" s="88">
        <f t="shared" si="3"/>
        <v>0</v>
      </c>
      <c r="CW19" s="20"/>
      <c r="CX19" s="20"/>
      <c r="CY19" s="20"/>
      <c r="CZ19" s="20"/>
      <c r="DA19" s="20"/>
      <c r="DB19" s="20"/>
    </row>
    <row r="20" spans="2:107" x14ac:dyDescent="0.25">
      <c r="B20" s="182" t="s">
        <v>147</v>
      </c>
      <c r="C20" s="81" t="s">
        <v>143</v>
      </c>
      <c r="D20" s="82" t="s">
        <v>138</v>
      </c>
      <c r="E20" s="83" t="s">
        <v>148</v>
      </c>
      <c r="F20" s="84" t="s">
        <v>145</v>
      </c>
      <c r="G20" s="85">
        <v>17</v>
      </c>
      <c r="H20" s="86">
        <v>1</v>
      </c>
      <c r="I20" s="87"/>
      <c r="J20" s="88">
        <f t="shared" si="0"/>
        <v>0</v>
      </c>
      <c r="K20" s="89"/>
      <c r="L20" s="88">
        <f t="shared" si="1"/>
        <v>0</v>
      </c>
      <c r="M20" s="88">
        <f t="shared" si="2"/>
        <v>0</v>
      </c>
      <c r="N20" s="88">
        <f>M20*0.85</f>
        <v>0</v>
      </c>
      <c r="O20" s="90">
        <v>0</v>
      </c>
      <c r="P20" s="88">
        <f t="shared" si="4"/>
        <v>0</v>
      </c>
      <c r="Q20" s="88">
        <f t="shared" si="3"/>
        <v>0</v>
      </c>
      <c r="CW20" s="20"/>
      <c r="CX20" s="20"/>
      <c r="CY20" s="20"/>
      <c r="CZ20" s="20"/>
      <c r="DA20" s="20"/>
      <c r="DB20" s="20"/>
    </row>
    <row r="21" spans="2:107" ht="16.5" thickBot="1" x14ac:dyDescent="0.3">
      <c r="B21" s="183" t="s">
        <v>133</v>
      </c>
      <c r="C21" s="91" t="s">
        <v>149</v>
      </c>
      <c r="D21" s="92" t="s">
        <v>138</v>
      </c>
      <c r="E21" s="93" t="s">
        <v>150</v>
      </c>
      <c r="F21" s="94" t="s">
        <v>151</v>
      </c>
      <c r="G21" s="95">
        <v>264</v>
      </c>
      <c r="H21" s="96">
        <v>1</v>
      </c>
      <c r="I21" s="97"/>
      <c r="J21" s="98">
        <f t="shared" si="0"/>
        <v>0</v>
      </c>
      <c r="K21" s="99"/>
      <c r="L21" s="98">
        <f t="shared" si="1"/>
        <v>0</v>
      </c>
      <c r="M21" s="98">
        <f t="shared" si="2"/>
        <v>0</v>
      </c>
      <c r="N21" s="98">
        <f>M21</f>
        <v>0</v>
      </c>
      <c r="O21" s="100"/>
      <c r="P21" s="98">
        <f t="shared" si="4"/>
        <v>0</v>
      </c>
      <c r="Q21" s="98">
        <f t="shared" si="3"/>
        <v>0</v>
      </c>
      <c r="CW21" s="20"/>
      <c r="CX21" s="20"/>
      <c r="CY21" s="20"/>
      <c r="CZ21" s="20"/>
      <c r="DA21" s="20"/>
      <c r="DB21" s="20"/>
    </row>
    <row r="22" spans="2:107" x14ac:dyDescent="0.25">
      <c r="B22" s="181" t="s">
        <v>152</v>
      </c>
      <c r="C22" s="71" t="s">
        <v>153</v>
      </c>
      <c r="D22" s="71" t="s">
        <v>154</v>
      </c>
      <c r="E22" s="72" t="s">
        <v>155</v>
      </c>
      <c r="F22" s="73" t="s">
        <v>145</v>
      </c>
      <c r="G22" s="101">
        <v>20</v>
      </c>
      <c r="H22" s="102">
        <v>1</v>
      </c>
      <c r="I22" s="103"/>
      <c r="J22" s="80">
        <f t="shared" si="0"/>
        <v>0</v>
      </c>
      <c r="K22" s="104"/>
      <c r="L22" s="80">
        <f t="shared" si="1"/>
        <v>0</v>
      </c>
      <c r="M22" s="80">
        <f t="shared" si="2"/>
        <v>0</v>
      </c>
      <c r="N22" s="80">
        <f>M22</f>
        <v>0</v>
      </c>
      <c r="O22" s="105">
        <v>0</v>
      </c>
      <c r="P22" s="80">
        <f t="shared" si="4"/>
        <v>0</v>
      </c>
      <c r="Q22" s="80">
        <f t="shared" si="3"/>
        <v>0</v>
      </c>
      <c r="CW22" s="20"/>
      <c r="CX22" s="20"/>
      <c r="CY22" s="20"/>
      <c r="CZ22" s="20"/>
      <c r="DA22" s="20"/>
      <c r="DB22" s="20"/>
    </row>
    <row r="23" spans="2:107" ht="16.5" thickBot="1" x14ac:dyDescent="0.3">
      <c r="B23" s="183" t="s">
        <v>133</v>
      </c>
      <c r="C23" s="91" t="s">
        <v>156</v>
      </c>
      <c r="D23" s="92" t="s">
        <v>154</v>
      </c>
      <c r="E23" s="93" t="s">
        <v>157</v>
      </c>
      <c r="F23" s="94" t="s">
        <v>151</v>
      </c>
      <c r="G23" s="95">
        <v>22</v>
      </c>
      <c r="H23" s="96">
        <v>1</v>
      </c>
      <c r="I23" s="97"/>
      <c r="J23" s="98">
        <f t="shared" si="0"/>
        <v>0</v>
      </c>
      <c r="K23" s="99"/>
      <c r="L23" s="98">
        <f t="shared" si="1"/>
        <v>0</v>
      </c>
      <c r="M23" s="98">
        <f t="shared" si="2"/>
        <v>0</v>
      </c>
      <c r="N23" s="98">
        <f>M23</f>
        <v>0</v>
      </c>
      <c r="O23" s="100"/>
      <c r="P23" s="98">
        <f t="shared" si="4"/>
        <v>0</v>
      </c>
      <c r="Q23" s="98">
        <f t="shared" si="3"/>
        <v>0</v>
      </c>
      <c r="CW23" s="20"/>
      <c r="CX23" s="20"/>
      <c r="CY23" s="20"/>
      <c r="CZ23" s="20"/>
      <c r="DA23" s="20"/>
      <c r="DB23" s="20"/>
    </row>
    <row r="24" spans="2:107" x14ac:dyDescent="0.25">
      <c r="B24" s="181" t="s">
        <v>152</v>
      </c>
      <c r="C24" s="71" t="s">
        <v>158</v>
      </c>
      <c r="D24" s="71" t="s">
        <v>159</v>
      </c>
      <c r="E24" s="72" t="s">
        <v>160</v>
      </c>
      <c r="F24" s="73" t="s">
        <v>145</v>
      </c>
      <c r="G24" s="101">
        <v>5</v>
      </c>
      <c r="H24" s="102">
        <v>1</v>
      </c>
      <c r="I24" s="103"/>
      <c r="J24" s="80">
        <f t="shared" si="0"/>
        <v>0</v>
      </c>
      <c r="K24" s="104"/>
      <c r="L24" s="80">
        <f t="shared" si="1"/>
        <v>0</v>
      </c>
      <c r="M24" s="80">
        <f t="shared" si="2"/>
        <v>0</v>
      </c>
      <c r="N24" s="80">
        <f>M24</f>
        <v>0</v>
      </c>
      <c r="O24" s="105">
        <v>0</v>
      </c>
      <c r="P24" s="80">
        <f t="shared" si="4"/>
        <v>0</v>
      </c>
      <c r="Q24" s="80">
        <f t="shared" si="3"/>
        <v>0</v>
      </c>
      <c r="CW24" s="20"/>
      <c r="CX24" s="20"/>
      <c r="CY24" s="20"/>
      <c r="CZ24" s="20"/>
      <c r="DA24" s="20"/>
      <c r="DB24" s="20"/>
    </row>
    <row r="25" spans="2:107" ht="16.5" thickBot="1" x14ac:dyDescent="0.3">
      <c r="B25" s="183" t="s">
        <v>133</v>
      </c>
      <c r="C25" s="91" t="s">
        <v>161</v>
      </c>
      <c r="D25" s="92" t="s">
        <v>159</v>
      </c>
      <c r="E25" s="93" t="s">
        <v>162</v>
      </c>
      <c r="F25" s="94" t="s">
        <v>151</v>
      </c>
      <c r="G25" s="95">
        <v>5</v>
      </c>
      <c r="H25" s="96">
        <v>1</v>
      </c>
      <c r="I25" s="97"/>
      <c r="J25" s="98">
        <f t="shared" si="0"/>
        <v>0</v>
      </c>
      <c r="K25" s="99"/>
      <c r="L25" s="98">
        <f t="shared" si="1"/>
        <v>0</v>
      </c>
      <c r="M25" s="98">
        <f t="shared" si="2"/>
        <v>0</v>
      </c>
      <c r="N25" s="98">
        <f>M25</f>
        <v>0</v>
      </c>
      <c r="O25" s="100"/>
      <c r="P25" s="98">
        <f t="shared" si="4"/>
        <v>0</v>
      </c>
      <c r="Q25" s="98">
        <f t="shared" si="3"/>
        <v>0</v>
      </c>
      <c r="CW25" s="20"/>
      <c r="CX25" s="20"/>
      <c r="CY25" s="20"/>
      <c r="CZ25" s="20"/>
      <c r="DA25" s="20"/>
      <c r="DB25" s="20"/>
    </row>
    <row r="26" spans="2:107" ht="16.5" thickBot="1" x14ac:dyDescent="0.3">
      <c r="B26" s="184" t="s">
        <v>163</v>
      </c>
      <c r="C26" s="106"/>
      <c r="D26" s="106"/>
      <c r="E26" s="106"/>
      <c r="F26" s="106"/>
      <c r="G26" s="106"/>
      <c r="H26" s="107"/>
      <c r="I26" s="107"/>
      <c r="J26" s="107">
        <f>SUM(J16:J25)</f>
        <v>0</v>
      </c>
      <c r="K26" s="107"/>
      <c r="L26" s="107">
        <f>SUM(L16:L25)</f>
        <v>0</v>
      </c>
      <c r="M26" s="107">
        <f>SUM(M16:M25)</f>
        <v>0</v>
      </c>
      <c r="N26" s="107">
        <f t="shared" ref="N26:Q26" si="5">SUM(N16:N25)</f>
        <v>0</v>
      </c>
      <c r="O26" s="107">
        <f t="shared" si="5"/>
        <v>0</v>
      </c>
      <c r="P26" s="107">
        <f t="shared" si="5"/>
        <v>0</v>
      </c>
      <c r="Q26" s="107">
        <f t="shared" si="5"/>
        <v>0</v>
      </c>
      <c r="CW26" s="20"/>
      <c r="CX26" s="20"/>
      <c r="CY26" s="20"/>
      <c r="CZ26" s="20"/>
      <c r="DA26" s="20"/>
      <c r="DB26" s="20"/>
    </row>
    <row r="27" spans="2:107" s="113" customFormat="1" x14ac:dyDescent="0.25">
      <c r="B27" s="216"/>
      <c r="C27" s="216"/>
      <c r="D27" s="216"/>
      <c r="E27" s="216"/>
      <c r="F27" s="216"/>
      <c r="G27" s="216"/>
      <c r="H27" s="216"/>
      <c r="I27" s="217"/>
      <c r="J27" s="217"/>
      <c r="K27" s="218"/>
      <c r="L27" s="219"/>
      <c r="M27" s="219"/>
      <c r="N27" s="219"/>
      <c r="O27" s="219"/>
      <c r="P27" s="225"/>
      <c r="Q27" s="220"/>
    </row>
    <row r="28" spans="2:107" x14ac:dyDescent="0.25">
      <c r="B28" s="221"/>
      <c r="C28" s="163"/>
      <c r="D28" s="163"/>
      <c r="E28" s="161"/>
      <c r="F28" s="164"/>
      <c r="G28" s="165"/>
      <c r="H28" s="164"/>
      <c r="I28" s="164"/>
      <c r="J28" s="164"/>
      <c r="K28" s="108"/>
      <c r="L28" s="108"/>
      <c r="M28" s="108"/>
      <c r="N28" s="108"/>
      <c r="O28" s="109"/>
      <c r="P28" s="110"/>
      <c r="Q28" s="152"/>
      <c r="DC28" s="113"/>
    </row>
    <row r="29" spans="2:107" x14ac:dyDescent="0.25">
      <c r="B29" s="164"/>
      <c r="C29" s="164"/>
      <c r="D29" s="164"/>
      <c r="E29" s="164"/>
      <c r="F29" s="164"/>
      <c r="G29" s="164"/>
      <c r="H29" s="164"/>
      <c r="I29" s="166"/>
      <c r="J29" s="164"/>
      <c r="K29" s="164"/>
      <c r="L29" s="164"/>
      <c r="M29" s="164"/>
      <c r="N29" s="164"/>
      <c r="O29" s="109"/>
      <c r="P29" s="110"/>
      <c r="Q29" s="152"/>
      <c r="DC29" s="113"/>
    </row>
    <row r="30" spans="2:107" x14ac:dyDescent="0.25">
      <c r="B30" s="164"/>
      <c r="C30" s="164"/>
      <c r="D30" s="164"/>
      <c r="E30" s="164"/>
      <c r="F30" s="164"/>
      <c r="G30" s="164"/>
      <c r="H30" s="164"/>
      <c r="I30" s="166"/>
      <c r="J30" s="164"/>
      <c r="K30" s="164"/>
      <c r="L30" s="164"/>
      <c r="M30" s="164"/>
      <c r="N30" s="164"/>
      <c r="O30" s="109"/>
      <c r="P30" s="110"/>
      <c r="Q30" s="152"/>
      <c r="DC30" s="113"/>
    </row>
    <row r="31" spans="2:107" x14ac:dyDescent="0.25">
      <c r="B31" s="222"/>
      <c r="C31" s="164"/>
      <c r="D31" s="164"/>
      <c r="E31" s="164"/>
      <c r="F31" s="164"/>
      <c r="G31" s="164"/>
      <c r="H31" s="164"/>
      <c r="I31" s="166"/>
      <c r="J31" s="164"/>
      <c r="K31" s="164"/>
      <c r="L31" s="164"/>
      <c r="M31" s="164"/>
      <c r="N31" s="164"/>
      <c r="O31" s="109"/>
      <c r="P31" s="110"/>
      <c r="Q31" s="152"/>
      <c r="DC31" s="113"/>
    </row>
    <row r="32" spans="2:107" x14ac:dyDescent="0.25">
      <c r="B32" s="222"/>
      <c r="C32" s="164"/>
      <c r="D32" s="164"/>
      <c r="E32" s="164"/>
      <c r="F32" s="164"/>
      <c r="G32" s="164"/>
      <c r="H32" s="164"/>
      <c r="I32" s="166"/>
      <c r="J32" s="164"/>
      <c r="K32" s="164"/>
      <c r="L32" s="164"/>
      <c r="M32" s="164"/>
      <c r="N32" s="164"/>
      <c r="O32" s="109"/>
      <c r="P32" s="110"/>
      <c r="Q32" s="152"/>
      <c r="DC32" s="113"/>
    </row>
    <row r="33" spans="2:107" x14ac:dyDescent="0.25">
      <c r="B33" s="222"/>
      <c r="C33" s="164"/>
      <c r="D33" s="164"/>
      <c r="E33" s="164"/>
      <c r="F33" s="164"/>
      <c r="G33" s="164"/>
      <c r="H33" s="164"/>
      <c r="I33" s="166"/>
      <c r="J33" s="164"/>
      <c r="K33" s="164"/>
      <c r="L33" s="164"/>
      <c r="M33" s="164"/>
      <c r="N33" s="164"/>
      <c r="O33" s="109"/>
      <c r="P33" s="110"/>
      <c r="Q33" s="152"/>
      <c r="DC33" s="113"/>
    </row>
    <row r="34" spans="2:107" x14ac:dyDescent="0.25">
      <c r="B34" s="222"/>
      <c r="C34" s="164"/>
      <c r="D34" s="164"/>
      <c r="E34" s="164"/>
      <c r="F34" s="164"/>
      <c r="G34" s="164"/>
      <c r="H34" s="164"/>
      <c r="I34" s="166"/>
      <c r="J34" s="164"/>
      <c r="K34" s="164"/>
      <c r="L34" s="164"/>
      <c r="M34" s="164"/>
      <c r="N34" s="164"/>
      <c r="O34" s="109"/>
      <c r="P34" s="110"/>
      <c r="Q34" s="152"/>
      <c r="DC34" s="113"/>
    </row>
    <row r="35" spans="2:107" x14ac:dyDescent="0.25">
      <c r="B35" s="222"/>
      <c r="C35" s="164"/>
      <c r="D35" s="164"/>
      <c r="E35" s="164"/>
      <c r="F35" s="164"/>
      <c r="G35" s="164"/>
      <c r="H35" s="164"/>
      <c r="I35" s="166"/>
      <c r="J35" s="164"/>
      <c r="K35" s="164"/>
      <c r="L35" s="164"/>
      <c r="M35" s="164"/>
      <c r="N35" s="164"/>
      <c r="O35" s="109"/>
      <c r="P35" s="110"/>
      <c r="Q35" s="152"/>
      <c r="DC35" s="113"/>
    </row>
    <row r="36" spans="2:107" x14ac:dyDescent="0.25">
      <c r="B36" s="223"/>
      <c r="C36" s="160"/>
      <c r="D36" s="160"/>
      <c r="E36" s="167"/>
      <c r="F36" s="159"/>
      <c r="G36" s="159"/>
      <c r="H36" s="162"/>
      <c r="I36" s="111"/>
      <c r="J36" s="108"/>
      <c r="K36" s="108"/>
      <c r="L36" s="108"/>
      <c r="M36" s="108"/>
      <c r="N36" s="108"/>
      <c r="O36" s="108"/>
      <c r="P36" s="108"/>
      <c r="Q36" s="152"/>
      <c r="DC36" s="113"/>
    </row>
    <row r="37" spans="2:107" x14ac:dyDescent="0.25">
      <c r="B37" s="221"/>
      <c r="C37" s="160"/>
      <c r="D37" s="160"/>
      <c r="E37" s="167"/>
      <c r="F37" s="159"/>
      <c r="G37" s="159"/>
      <c r="H37" s="162"/>
      <c r="I37" s="111"/>
      <c r="J37" s="108"/>
      <c r="K37" s="108"/>
      <c r="L37" s="108"/>
      <c r="M37" s="108"/>
      <c r="N37" s="108"/>
      <c r="O37" s="108"/>
      <c r="P37" s="108"/>
      <c r="Q37" s="152"/>
      <c r="DC37" s="113"/>
    </row>
    <row r="38" spans="2:107" x14ac:dyDescent="0.25">
      <c r="B38" s="152"/>
      <c r="C38" s="152"/>
      <c r="D38" s="152"/>
      <c r="E38" s="152"/>
      <c r="F38" s="152"/>
      <c r="G38" s="152"/>
      <c r="H38" s="152"/>
      <c r="I38" s="224"/>
      <c r="J38" s="152"/>
      <c r="K38" s="152"/>
      <c r="L38" s="152"/>
      <c r="M38" s="152"/>
      <c r="N38" s="152"/>
      <c r="O38" s="152"/>
      <c r="P38" s="152"/>
      <c r="Q38" s="152"/>
      <c r="DC38" s="113"/>
    </row>
    <row r="39" spans="2:107" x14ac:dyDescent="0.25">
      <c r="B39" s="113"/>
      <c r="C39" s="113"/>
      <c r="D39" s="113"/>
      <c r="E39" s="113"/>
      <c r="F39" s="113"/>
      <c r="G39" s="113"/>
      <c r="H39" s="113"/>
      <c r="I39" s="114"/>
      <c r="J39" s="113"/>
      <c r="K39" s="113"/>
      <c r="L39" s="113"/>
      <c r="M39" s="113"/>
      <c r="N39" s="113"/>
      <c r="O39" s="113"/>
      <c r="P39" s="113"/>
      <c r="Q39" s="113"/>
    </row>
    <row r="40" spans="2:107" x14ac:dyDescent="0.25">
      <c r="B40" s="113"/>
      <c r="C40" s="113"/>
      <c r="D40" s="113"/>
      <c r="E40" s="113"/>
      <c r="F40" s="113"/>
      <c r="G40" s="113"/>
      <c r="H40" s="113"/>
      <c r="I40" s="114"/>
      <c r="J40" s="113"/>
      <c r="K40" s="113"/>
      <c r="L40" s="113"/>
      <c r="M40" s="113"/>
      <c r="N40" s="113"/>
      <c r="O40" s="113"/>
      <c r="P40" s="113"/>
      <c r="Q40" s="113"/>
    </row>
    <row r="41" spans="2:107" s="113" customFormat="1" x14ac:dyDescent="0.25">
      <c r="I41" s="114"/>
    </row>
    <row r="42" spans="2:107" s="113" customFormat="1" x14ac:dyDescent="0.25">
      <c r="I42" s="114"/>
    </row>
    <row r="43" spans="2:107" s="113" customFormat="1" x14ac:dyDescent="0.25">
      <c r="I43" s="114"/>
    </row>
    <row r="44" spans="2:107" s="113" customFormat="1" x14ac:dyDescent="0.25">
      <c r="I44" s="114"/>
    </row>
    <row r="45" spans="2:107" s="113" customFormat="1" x14ac:dyDescent="0.25">
      <c r="I45" s="114"/>
    </row>
    <row r="46" spans="2:107" s="113" customFormat="1" x14ac:dyDescent="0.25">
      <c r="I46" s="114"/>
    </row>
    <row r="47" spans="2:107" s="113" customFormat="1" x14ac:dyDescent="0.25">
      <c r="I47" s="114"/>
    </row>
    <row r="48" spans="2:107" s="113" customFormat="1" x14ac:dyDescent="0.25">
      <c r="I48" s="114"/>
    </row>
    <row r="49" spans="9:9" s="113" customFormat="1" x14ac:dyDescent="0.25">
      <c r="I49" s="114"/>
    </row>
    <row r="50" spans="9:9" s="113" customFormat="1" x14ac:dyDescent="0.25">
      <c r="I50" s="114"/>
    </row>
    <row r="51" spans="9:9" s="113" customFormat="1" x14ac:dyDescent="0.25">
      <c r="I51" s="114"/>
    </row>
    <row r="52" spans="9:9" s="113" customFormat="1" x14ac:dyDescent="0.25">
      <c r="I52" s="114"/>
    </row>
    <row r="53" spans="9:9" s="113" customFormat="1" x14ac:dyDescent="0.25">
      <c r="I53" s="114"/>
    </row>
    <row r="54" spans="9:9" s="113" customFormat="1" x14ac:dyDescent="0.25">
      <c r="I54" s="114"/>
    </row>
    <row r="55" spans="9:9" s="113" customFormat="1" x14ac:dyDescent="0.25">
      <c r="I55" s="114"/>
    </row>
    <row r="56" spans="9:9" s="113" customFormat="1" x14ac:dyDescent="0.25">
      <c r="I56" s="114"/>
    </row>
    <row r="57" spans="9:9" s="113" customFormat="1" x14ac:dyDescent="0.25">
      <c r="I57" s="114"/>
    </row>
    <row r="58" spans="9:9" s="113" customFormat="1" x14ac:dyDescent="0.25">
      <c r="I58" s="114"/>
    </row>
    <row r="59" spans="9:9" s="113" customFormat="1" x14ac:dyDescent="0.25">
      <c r="I59" s="114"/>
    </row>
    <row r="60" spans="9:9" s="113" customFormat="1" x14ac:dyDescent="0.25">
      <c r="I60" s="114"/>
    </row>
    <row r="61" spans="9:9" s="113" customFormat="1" x14ac:dyDescent="0.25">
      <c r="I61" s="114"/>
    </row>
    <row r="62" spans="9:9" s="113" customFormat="1" x14ac:dyDescent="0.25">
      <c r="I62" s="114"/>
    </row>
    <row r="63" spans="9:9" s="113" customFormat="1" x14ac:dyDescent="0.25">
      <c r="I63" s="114"/>
    </row>
    <row r="64" spans="9:9" s="113" customFormat="1" x14ac:dyDescent="0.25">
      <c r="I64" s="114"/>
    </row>
    <row r="65" spans="9:9" s="113" customFormat="1" x14ac:dyDescent="0.25">
      <c r="I65" s="114"/>
    </row>
    <row r="66" spans="9:9" s="113" customFormat="1" x14ac:dyDescent="0.25">
      <c r="I66" s="114"/>
    </row>
    <row r="67" spans="9:9" s="113" customFormat="1" x14ac:dyDescent="0.25">
      <c r="I67" s="114"/>
    </row>
    <row r="68" spans="9:9" s="113" customFormat="1" x14ac:dyDescent="0.25">
      <c r="I68" s="114"/>
    </row>
    <row r="69" spans="9:9" s="113" customFormat="1" x14ac:dyDescent="0.25">
      <c r="I69" s="114"/>
    </row>
    <row r="70" spans="9:9" s="113" customFormat="1" x14ac:dyDescent="0.25">
      <c r="I70" s="114"/>
    </row>
    <row r="71" spans="9:9" s="113" customFormat="1" x14ac:dyDescent="0.25">
      <c r="I71" s="114"/>
    </row>
    <row r="72" spans="9:9" s="113" customFormat="1" x14ac:dyDescent="0.25">
      <c r="I72" s="114"/>
    </row>
    <row r="73" spans="9:9" s="113" customFormat="1" x14ac:dyDescent="0.25">
      <c r="I73" s="114"/>
    </row>
    <row r="74" spans="9:9" s="113" customFormat="1" x14ac:dyDescent="0.25">
      <c r="I74" s="114"/>
    </row>
    <row r="75" spans="9:9" s="113" customFormat="1" x14ac:dyDescent="0.25">
      <c r="I75" s="114"/>
    </row>
    <row r="76" spans="9:9" s="113" customFormat="1" x14ac:dyDescent="0.25">
      <c r="I76" s="114"/>
    </row>
    <row r="77" spans="9:9" s="113" customFormat="1" x14ac:dyDescent="0.25">
      <c r="I77" s="114"/>
    </row>
    <row r="78" spans="9:9" s="113" customFormat="1" x14ac:dyDescent="0.25">
      <c r="I78" s="114"/>
    </row>
    <row r="79" spans="9:9" s="113" customFormat="1" x14ac:dyDescent="0.25">
      <c r="I79" s="114"/>
    </row>
    <row r="80" spans="9:9" s="113" customFormat="1" x14ac:dyDescent="0.25">
      <c r="I80" s="114"/>
    </row>
    <row r="81" spans="9:9" s="113" customFormat="1" x14ac:dyDescent="0.25">
      <c r="I81" s="114"/>
    </row>
    <row r="82" spans="9:9" s="113" customFormat="1" x14ac:dyDescent="0.25">
      <c r="I82" s="114"/>
    </row>
    <row r="83" spans="9:9" s="113" customFormat="1" x14ac:dyDescent="0.25">
      <c r="I83" s="114"/>
    </row>
    <row r="84" spans="9:9" s="113" customFormat="1" x14ac:dyDescent="0.25">
      <c r="I84" s="114"/>
    </row>
    <row r="85" spans="9:9" s="113" customFormat="1" x14ac:dyDescent="0.25">
      <c r="I85" s="114"/>
    </row>
    <row r="86" spans="9:9" s="113" customFormat="1" x14ac:dyDescent="0.25">
      <c r="I86" s="114"/>
    </row>
    <row r="87" spans="9:9" s="113" customFormat="1" x14ac:dyDescent="0.25">
      <c r="I87" s="114"/>
    </row>
    <row r="88" spans="9:9" s="113" customFormat="1" x14ac:dyDescent="0.25">
      <c r="I88" s="114"/>
    </row>
    <row r="89" spans="9:9" s="113" customFormat="1" x14ac:dyDescent="0.25">
      <c r="I89" s="114"/>
    </row>
    <row r="90" spans="9:9" s="113" customFormat="1" x14ac:dyDescent="0.25">
      <c r="I90" s="114"/>
    </row>
    <row r="91" spans="9:9" s="113" customFormat="1" x14ac:dyDescent="0.25">
      <c r="I91" s="114"/>
    </row>
    <row r="92" spans="9:9" s="113" customFormat="1" x14ac:dyDescent="0.25">
      <c r="I92" s="114"/>
    </row>
    <row r="93" spans="9:9" s="113" customFormat="1" x14ac:dyDescent="0.25">
      <c r="I93" s="114"/>
    </row>
    <row r="94" spans="9:9" s="113" customFormat="1" x14ac:dyDescent="0.25">
      <c r="I94" s="114"/>
    </row>
    <row r="95" spans="9:9" s="113" customFormat="1" x14ac:dyDescent="0.25">
      <c r="I95" s="114"/>
    </row>
    <row r="96" spans="9:9" s="113" customFormat="1" x14ac:dyDescent="0.25">
      <c r="I96" s="114"/>
    </row>
    <row r="97" spans="9:9" s="113" customFormat="1" x14ac:dyDescent="0.25">
      <c r="I97" s="114"/>
    </row>
    <row r="98" spans="9:9" s="113" customFormat="1" x14ac:dyDescent="0.25">
      <c r="I98" s="114"/>
    </row>
    <row r="99" spans="9:9" s="113" customFormat="1" x14ac:dyDescent="0.25">
      <c r="I99" s="114"/>
    </row>
    <row r="100" spans="9:9" s="113" customFormat="1" x14ac:dyDescent="0.25">
      <c r="I100" s="114"/>
    </row>
    <row r="101" spans="9:9" s="113" customFormat="1" x14ac:dyDescent="0.25">
      <c r="I101" s="114"/>
    </row>
    <row r="102" spans="9:9" s="113" customFormat="1" x14ac:dyDescent="0.25">
      <c r="I102" s="114"/>
    </row>
    <row r="103" spans="9:9" s="113" customFormat="1" x14ac:dyDescent="0.25">
      <c r="I103" s="114"/>
    </row>
    <row r="104" spans="9:9" s="113" customFormat="1" x14ac:dyDescent="0.25">
      <c r="I104" s="114"/>
    </row>
    <row r="105" spans="9:9" s="113" customFormat="1" x14ac:dyDescent="0.25">
      <c r="I105" s="114"/>
    </row>
    <row r="106" spans="9:9" s="113" customFormat="1" x14ac:dyDescent="0.25">
      <c r="I106" s="114"/>
    </row>
    <row r="107" spans="9:9" s="113" customFormat="1" x14ac:dyDescent="0.25">
      <c r="I107" s="114"/>
    </row>
    <row r="108" spans="9:9" s="113" customFormat="1" x14ac:dyDescent="0.25">
      <c r="I108" s="114"/>
    </row>
    <row r="109" spans="9:9" s="113" customFormat="1" x14ac:dyDescent="0.25">
      <c r="I109" s="114"/>
    </row>
    <row r="110" spans="9:9" s="113" customFormat="1" x14ac:dyDescent="0.25">
      <c r="I110" s="114"/>
    </row>
    <row r="111" spans="9:9" s="113" customFormat="1" x14ac:dyDescent="0.25">
      <c r="I111" s="114"/>
    </row>
    <row r="112" spans="9:9" s="113" customFormat="1" x14ac:dyDescent="0.25">
      <c r="I112" s="114"/>
    </row>
    <row r="113" spans="9:9" s="113" customFormat="1" x14ac:dyDescent="0.25">
      <c r="I113" s="114"/>
    </row>
    <row r="114" spans="9:9" s="113" customFormat="1" x14ac:dyDescent="0.25">
      <c r="I114" s="114"/>
    </row>
    <row r="115" spans="9:9" s="113" customFormat="1" x14ac:dyDescent="0.25">
      <c r="I115" s="114"/>
    </row>
    <row r="116" spans="9:9" s="113" customFormat="1" x14ac:dyDescent="0.25">
      <c r="I116" s="114"/>
    </row>
    <row r="117" spans="9:9" s="113" customFormat="1" x14ac:dyDescent="0.25">
      <c r="I117" s="114"/>
    </row>
    <row r="118" spans="9:9" s="113" customFormat="1" x14ac:dyDescent="0.25">
      <c r="I118" s="114"/>
    </row>
    <row r="119" spans="9:9" s="113" customFormat="1" x14ac:dyDescent="0.25">
      <c r="I119" s="114"/>
    </row>
    <row r="120" spans="9:9" s="113" customFormat="1" x14ac:dyDescent="0.25">
      <c r="I120" s="114"/>
    </row>
    <row r="121" spans="9:9" s="113" customFormat="1" x14ac:dyDescent="0.25">
      <c r="I121" s="114"/>
    </row>
    <row r="122" spans="9:9" s="113" customFormat="1" x14ac:dyDescent="0.25">
      <c r="I122" s="114"/>
    </row>
    <row r="123" spans="9:9" s="113" customFormat="1" x14ac:dyDescent="0.25">
      <c r="I123" s="114"/>
    </row>
    <row r="124" spans="9:9" s="113" customFormat="1" x14ac:dyDescent="0.25">
      <c r="I124" s="114"/>
    </row>
    <row r="125" spans="9:9" s="113" customFormat="1" x14ac:dyDescent="0.25">
      <c r="I125" s="114"/>
    </row>
    <row r="126" spans="9:9" s="113" customFormat="1" x14ac:dyDescent="0.25">
      <c r="I126" s="114"/>
    </row>
    <row r="127" spans="9:9" s="113" customFormat="1" x14ac:dyDescent="0.25">
      <c r="I127" s="114"/>
    </row>
    <row r="128" spans="9:9" s="113" customFormat="1" x14ac:dyDescent="0.25">
      <c r="I128" s="114"/>
    </row>
    <row r="129" spans="9:9" s="113" customFormat="1" x14ac:dyDescent="0.25">
      <c r="I129" s="114"/>
    </row>
    <row r="130" spans="9:9" s="113" customFormat="1" x14ac:dyDescent="0.25">
      <c r="I130" s="114"/>
    </row>
    <row r="131" spans="9:9" s="113" customFormat="1" x14ac:dyDescent="0.25">
      <c r="I131" s="114"/>
    </row>
    <row r="132" spans="9:9" s="113" customFormat="1" x14ac:dyDescent="0.25">
      <c r="I132" s="114"/>
    </row>
    <row r="133" spans="9:9" s="113" customFormat="1" x14ac:dyDescent="0.25">
      <c r="I133" s="114"/>
    </row>
    <row r="134" spans="9:9" s="113" customFormat="1" x14ac:dyDescent="0.25">
      <c r="I134" s="114"/>
    </row>
    <row r="135" spans="9:9" s="113" customFormat="1" x14ac:dyDescent="0.25">
      <c r="I135" s="114"/>
    </row>
    <row r="136" spans="9:9" s="113" customFormat="1" x14ac:dyDescent="0.25">
      <c r="I136" s="114"/>
    </row>
    <row r="137" spans="9:9" s="113" customFormat="1" x14ac:dyDescent="0.25">
      <c r="I137" s="114"/>
    </row>
    <row r="138" spans="9:9" s="113" customFormat="1" x14ac:dyDescent="0.25">
      <c r="I138" s="114"/>
    </row>
    <row r="139" spans="9:9" s="113" customFormat="1" x14ac:dyDescent="0.25">
      <c r="I139" s="114"/>
    </row>
    <row r="140" spans="9:9" s="113" customFormat="1" x14ac:dyDescent="0.25">
      <c r="I140" s="114"/>
    </row>
    <row r="141" spans="9:9" s="113" customFormat="1" x14ac:dyDescent="0.25">
      <c r="I141" s="114"/>
    </row>
    <row r="142" spans="9:9" s="113" customFormat="1" x14ac:dyDescent="0.25">
      <c r="I142" s="114"/>
    </row>
    <row r="143" spans="9:9" s="113" customFormat="1" x14ac:dyDescent="0.25">
      <c r="I143" s="114"/>
    </row>
    <row r="144" spans="9:9" s="113" customFormat="1" x14ac:dyDescent="0.25">
      <c r="I144" s="114"/>
    </row>
    <row r="145" spans="9:9" s="113" customFormat="1" x14ac:dyDescent="0.25">
      <c r="I145" s="114"/>
    </row>
    <row r="146" spans="9:9" s="113" customFormat="1" x14ac:dyDescent="0.25">
      <c r="I146" s="114"/>
    </row>
    <row r="147" spans="9:9" s="113" customFormat="1" x14ac:dyDescent="0.25">
      <c r="I147" s="114"/>
    </row>
    <row r="148" spans="9:9" s="113" customFormat="1" x14ac:dyDescent="0.25">
      <c r="I148" s="114"/>
    </row>
    <row r="149" spans="9:9" s="113" customFormat="1" x14ac:dyDescent="0.25">
      <c r="I149" s="114"/>
    </row>
    <row r="150" spans="9:9" s="113" customFormat="1" x14ac:dyDescent="0.25">
      <c r="I150" s="114"/>
    </row>
    <row r="151" spans="9:9" s="113" customFormat="1" x14ac:dyDescent="0.25">
      <c r="I151" s="114"/>
    </row>
    <row r="152" spans="9:9" s="113" customFormat="1" x14ac:dyDescent="0.25">
      <c r="I152" s="114"/>
    </row>
    <row r="153" spans="9:9" s="113" customFormat="1" x14ac:dyDescent="0.25">
      <c r="I153" s="114"/>
    </row>
    <row r="154" spans="9:9" s="113" customFormat="1" x14ac:dyDescent="0.25">
      <c r="I154" s="114"/>
    </row>
    <row r="155" spans="9:9" s="113" customFormat="1" x14ac:dyDescent="0.25">
      <c r="I155" s="114"/>
    </row>
    <row r="156" spans="9:9" s="113" customFormat="1" x14ac:dyDescent="0.25">
      <c r="I156" s="114"/>
    </row>
    <row r="157" spans="9:9" s="113" customFormat="1" x14ac:dyDescent="0.25">
      <c r="I157" s="114"/>
    </row>
    <row r="158" spans="9:9" s="113" customFormat="1" x14ac:dyDescent="0.25">
      <c r="I158" s="114"/>
    </row>
    <row r="159" spans="9:9" s="113" customFormat="1" x14ac:dyDescent="0.25">
      <c r="I159" s="114"/>
    </row>
    <row r="160" spans="9:9" s="113" customFormat="1" x14ac:dyDescent="0.25">
      <c r="I160" s="114"/>
    </row>
    <row r="161" spans="9:9" s="113" customFormat="1" x14ac:dyDescent="0.25">
      <c r="I161" s="114"/>
    </row>
    <row r="162" spans="9:9" s="113" customFormat="1" x14ac:dyDescent="0.25">
      <c r="I162" s="114"/>
    </row>
    <row r="163" spans="9:9" s="113" customFormat="1" x14ac:dyDescent="0.25">
      <c r="I163" s="114"/>
    </row>
    <row r="164" spans="9:9" s="113" customFormat="1" x14ac:dyDescent="0.25">
      <c r="I164" s="114"/>
    </row>
    <row r="165" spans="9:9" s="113" customFormat="1" x14ac:dyDescent="0.25">
      <c r="I165" s="114"/>
    </row>
    <row r="166" spans="9:9" s="113" customFormat="1" x14ac:dyDescent="0.25">
      <c r="I166" s="114"/>
    </row>
    <row r="167" spans="9:9" s="113" customFormat="1" x14ac:dyDescent="0.25">
      <c r="I167" s="114"/>
    </row>
    <row r="168" spans="9:9" s="113" customFormat="1" x14ac:dyDescent="0.25">
      <c r="I168" s="114"/>
    </row>
    <row r="169" spans="9:9" s="113" customFormat="1" x14ac:dyDescent="0.25">
      <c r="I169" s="114"/>
    </row>
    <row r="170" spans="9:9" s="113" customFormat="1" x14ac:dyDescent="0.25">
      <c r="I170" s="114"/>
    </row>
    <row r="171" spans="9:9" s="113" customFormat="1" x14ac:dyDescent="0.25">
      <c r="I171" s="114"/>
    </row>
    <row r="172" spans="9:9" s="113" customFormat="1" x14ac:dyDescent="0.25">
      <c r="I172" s="114"/>
    </row>
    <row r="173" spans="9:9" s="113" customFormat="1" x14ac:dyDescent="0.25">
      <c r="I173" s="114"/>
    </row>
    <row r="174" spans="9:9" s="113" customFormat="1" x14ac:dyDescent="0.25">
      <c r="I174" s="114"/>
    </row>
    <row r="175" spans="9:9" s="113" customFormat="1" x14ac:dyDescent="0.25">
      <c r="I175" s="114"/>
    </row>
    <row r="176" spans="9:9" s="113" customFormat="1" x14ac:dyDescent="0.25">
      <c r="I176" s="114"/>
    </row>
    <row r="177" spans="9:9" s="113" customFormat="1" x14ac:dyDescent="0.25">
      <c r="I177" s="114"/>
    </row>
    <row r="178" spans="9:9" s="113" customFormat="1" x14ac:dyDescent="0.25">
      <c r="I178" s="114"/>
    </row>
    <row r="179" spans="9:9" s="113" customFormat="1" x14ac:dyDescent="0.25">
      <c r="I179" s="114"/>
    </row>
    <row r="180" spans="9:9" s="113" customFormat="1" x14ac:dyDescent="0.25">
      <c r="I180" s="114"/>
    </row>
    <row r="181" spans="9:9" s="113" customFormat="1" x14ac:dyDescent="0.25">
      <c r="I181" s="114"/>
    </row>
    <row r="182" spans="9:9" s="113" customFormat="1" x14ac:dyDescent="0.25">
      <c r="I182" s="114"/>
    </row>
    <row r="183" spans="9:9" s="113" customFormat="1" x14ac:dyDescent="0.25">
      <c r="I183" s="114"/>
    </row>
    <row r="184" spans="9:9" s="113" customFormat="1" x14ac:dyDescent="0.25">
      <c r="I184" s="114"/>
    </row>
    <row r="185" spans="9:9" s="113" customFormat="1" x14ac:dyDescent="0.25">
      <c r="I185" s="114"/>
    </row>
    <row r="186" spans="9:9" s="113" customFormat="1" x14ac:dyDescent="0.25">
      <c r="I186" s="114"/>
    </row>
    <row r="187" spans="9:9" s="113" customFormat="1" x14ac:dyDescent="0.25">
      <c r="I187" s="114"/>
    </row>
    <row r="188" spans="9:9" s="113" customFormat="1" x14ac:dyDescent="0.25">
      <c r="I188" s="114"/>
    </row>
    <row r="189" spans="9:9" s="113" customFormat="1" x14ac:dyDescent="0.25">
      <c r="I189" s="114"/>
    </row>
    <row r="190" spans="9:9" s="113" customFormat="1" x14ac:dyDescent="0.25">
      <c r="I190" s="114"/>
    </row>
    <row r="191" spans="9:9" s="113" customFormat="1" x14ac:dyDescent="0.25">
      <c r="I191" s="114"/>
    </row>
    <row r="192" spans="9:9" s="113" customFormat="1" x14ac:dyDescent="0.25">
      <c r="I192" s="114"/>
    </row>
    <row r="193" spans="9:9" s="113" customFormat="1" x14ac:dyDescent="0.25">
      <c r="I193" s="114"/>
    </row>
    <row r="194" spans="9:9" s="113" customFormat="1" x14ac:dyDescent="0.25">
      <c r="I194" s="114"/>
    </row>
    <row r="195" spans="9:9" s="113" customFormat="1" x14ac:dyDescent="0.25">
      <c r="I195" s="114"/>
    </row>
    <row r="196" spans="9:9" s="113" customFormat="1" x14ac:dyDescent="0.25">
      <c r="I196" s="114"/>
    </row>
    <row r="197" spans="9:9" s="113" customFormat="1" x14ac:dyDescent="0.25">
      <c r="I197" s="114"/>
    </row>
    <row r="198" spans="9:9" s="113" customFormat="1" x14ac:dyDescent="0.25">
      <c r="I198" s="114"/>
    </row>
    <row r="199" spans="9:9" s="113" customFormat="1" x14ac:dyDescent="0.25">
      <c r="I199" s="114"/>
    </row>
    <row r="200" spans="9:9" s="113" customFormat="1" x14ac:dyDescent="0.25">
      <c r="I200" s="114"/>
    </row>
    <row r="201" spans="9:9" s="113" customFormat="1" x14ac:dyDescent="0.25">
      <c r="I201" s="114"/>
    </row>
    <row r="202" spans="9:9" s="113" customFormat="1" x14ac:dyDescent="0.25">
      <c r="I202" s="114"/>
    </row>
    <row r="203" spans="9:9" s="113" customFormat="1" x14ac:dyDescent="0.25">
      <c r="I203" s="114"/>
    </row>
    <row r="204" spans="9:9" s="113" customFormat="1" x14ac:dyDescent="0.25">
      <c r="I204" s="114"/>
    </row>
    <row r="205" spans="9:9" s="113" customFormat="1" x14ac:dyDescent="0.25">
      <c r="I205" s="114"/>
    </row>
    <row r="206" spans="9:9" s="113" customFormat="1" x14ac:dyDescent="0.25">
      <c r="I206" s="114"/>
    </row>
    <row r="207" spans="9:9" s="113" customFormat="1" x14ac:dyDescent="0.25">
      <c r="I207" s="114"/>
    </row>
    <row r="208" spans="9:9" s="113" customFormat="1" x14ac:dyDescent="0.25">
      <c r="I208" s="114"/>
    </row>
    <row r="209" spans="9:9" s="113" customFormat="1" x14ac:dyDescent="0.25">
      <c r="I209" s="114"/>
    </row>
    <row r="210" spans="9:9" s="113" customFormat="1" x14ac:dyDescent="0.25">
      <c r="I210" s="114"/>
    </row>
    <row r="211" spans="9:9" s="113" customFormat="1" x14ac:dyDescent="0.25">
      <c r="I211" s="114"/>
    </row>
    <row r="212" spans="9:9" s="113" customFormat="1" x14ac:dyDescent="0.25">
      <c r="I212" s="114"/>
    </row>
    <row r="213" spans="9:9" s="113" customFormat="1" x14ac:dyDescent="0.25">
      <c r="I213" s="114"/>
    </row>
    <row r="214" spans="9:9" s="113" customFormat="1" x14ac:dyDescent="0.25">
      <c r="I214" s="114"/>
    </row>
    <row r="215" spans="9:9" s="113" customFormat="1" x14ac:dyDescent="0.25">
      <c r="I215" s="114"/>
    </row>
    <row r="216" spans="9:9" s="113" customFormat="1" x14ac:dyDescent="0.25">
      <c r="I216" s="114"/>
    </row>
    <row r="217" spans="9:9" s="113" customFormat="1" x14ac:dyDescent="0.25">
      <c r="I217" s="114"/>
    </row>
    <row r="218" spans="9:9" s="113" customFormat="1" x14ac:dyDescent="0.25">
      <c r="I218" s="114"/>
    </row>
    <row r="219" spans="9:9" s="113" customFormat="1" x14ac:dyDescent="0.25">
      <c r="I219" s="114"/>
    </row>
    <row r="220" spans="9:9" s="113" customFormat="1" x14ac:dyDescent="0.25">
      <c r="I220" s="114"/>
    </row>
    <row r="221" spans="9:9" s="113" customFormat="1" x14ac:dyDescent="0.25">
      <c r="I221" s="114"/>
    </row>
    <row r="222" spans="9:9" s="113" customFormat="1" x14ac:dyDescent="0.25">
      <c r="I222" s="114"/>
    </row>
    <row r="223" spans="9:9" s="113" customFormat="1" x14ac:dyDescent="0.25">
      <c r="I223" s="114"/>
    </row>
    <row r="224" spans="9:9" s="113" customFormat="1" x14ac:dyDescent="0.25">
      <c r="I224" s="114"/>
    </row>
    <row r="225" spans="9:9" s="113" customFormat="1" x14ac:dyDescent="0.25">
      <c r="I225" s="114"/>
    </row>
    <row r="226" spans="9:9" s="113" customFormat="1" x14ac:dyDescent="0.25">
      <c r="I226" s="114"/>
    </row>
    <row r="227" spans="9:9" s="113" customFormat="1" x14ac:dyDescent="0.25">
      <c r="I227" s="114"/>
    </row>
    <row r="228" spans="9:9" s="113" customFormat="1" x14ac:dyDescent="0.25">
      <c r="I228" s="114"/>
    </row>
    <row r="229" spans="9:9" s="113" customFormat="1" x14ac:dyDescent="0.25">
      <c r="I229" s="114"/>
    </row>
    <row r="230" spans="9:9" s="113" customFormat="1" x14ac:dyDescent="0.25">
      <c r="I230" s="114"/>
    </row>
    <row r="231" spans="9:9" s="113" customFormat="1" x14ac:dyDescent="0.25">
      <c r="I231" s="114"/>
    </row>
    <row r="232" spans="9:9" s="113" customFormat="1" x14ac:dyDescent="0.25">
      <c r="I232" s="114"/>
    </row>
    <row r="233" spans="9:9" s="113" customFormat="1" x14ac:dyDescent="0.25">
      <c r="I233" s="114"/>
    </row>
    <row r="234" spans="9:9" s="113" customFormat="1" x14ac:dyDescent="0.25">
      <c r="I234" s="114"/>
    </row>
    <row r="235" spans="9:9" s="113" customFormat="1" x14ac:dyDescent="0.25">
      <c r="I235" s="114"/>
    </row>
    <row r="236" spans="9:9" s="113" customFormat="1" x14ac:dyDescent="0.25">
      <c r="I236" s="114"/>
    </row>
    <row r="237" spans="9:9" s="113" customFormat="1" x14ac:dyDescent="0.25">
      <c r="I237" s="114"/>
    </row>
    <row r="238" spans="9:9" s="113" customFormat="1" x14ac:dyDescent="0.25">
      <c r="I238" s="114"/>
    </row>
    <row r="239" spans="9:9" s="113" customFormat="1" x14ac:dyDescent="0.25">
      <c r="I239" s="114"/>
    </row>
    <row r="240" spans="9:9" s="113" customFormat="1" x14ac:dyDescent="0.25">
      <c r="I240" s="114"/>
    </row>
    <row r="241" spans="9:9" s="113" customFormat="1" x14ac:dyDescent="0.25">
      <c r="I241" s="114"/>
    </row>
    <row r="242" spans="9:9" s="113" customFormat="1" x14ac:dyDescent="0.25">
      <c r="I242" s="114"/>
    </row>
    <row r="243" spans="9:9" s="113" customFormat="1" x14ac:dyDescent="0.25">
      <c r="I243" s="114"/>
    </row>
    <row r="244" spans="9:9" s="113" customFormat="1" x14ac:dyDescent="0.25">
      <c r="I244" s="114"/>
    </row>
    <row r="245" spans="9:9" s="113" customFormat="1" x14ac:dyDescent="0.25">
      <c r="I245" s="114"/>
    </row>
    <row r="246" spans="9:9" s="113" customFormat="1" x14ac:dyDescent="0.25">
      <c r="I246" s="114"/>
    </row>
    <row r="247" spans="9:9" s="113" customFormat="1" x14ac:dyDescent="0.25">
      <c r="I247" s="114"/>
    </row>
    <row r="248" spans="9:9" s="113" customFormat="1" x14ac:dyDescent="0.25">
      <c r="I248" s="114"/>
    </row>
    <row r="249" spans="9:9" s="113" customFormat="1" x14ac:dyDescent="0.25">
      <c r="I249" s="114"/>
    </row>
    <row r="250" spans="9:9" s="113" customFormat="1" x14ac:dyDescent="0.25">
      <c r="I250" s="114"/>
    </row>
    <row r="251" spans="9:9" s="113" customFormat="1" x14ac:dyDescent="0.25">
      <c r="I251" s="114"/>
    </row>
    <row r="252" spans="9:9" s="113" customFormat="1" x14ac:dyDescent="0.25">
      <c r="I252" s="114"/>
    </row>
    <row r="253" spans="9:9" s="113" customFormat="1" x14ac:dyDescent="0.25">
      <c r="I253" s="114"/>
    </row>
    <row r="254" spans="9:9" s="113" customFormat="1" x14ac:dyDescent="0.25">
      <c r="I254" s="114"/>
    </row>
    <row r="255" spans="9:9" s="113" customFormat="1" x14ac:dyDescent="0.25">
      <c r="I255" s="114"/>
    </row>
    <row r="256" spans="9:9" s="113" customFormat="1" x14ac:dyDescent="0.25">
      <c r="I256" s="114"/>
    </row>
    <row r="257" spans="9:9" s="113" customFormat="1" x14ac:dyDescent="0.25">
      <c r="I257" s="114"/>
    </row>
    <row r="258" spans="9:9" s="113" customFormat="1" x14ac:dyDescent="0.25">
      <c r="I258" s="114"/>
    </row>
    <row r="259" spans="9:9" s="113" customFormat="1" x14ac:dyDescent="0.25">
      <c r="I259" s="114"/>
    </row>
    <row r="260" spans="9:9" s="113" customFormat="1" x14ac:dyDescent="0.25">
      <c r="I260" s="114"/>
    </row>
    <row r="261" spans="9:9" s="113" customFormat="1" x14ac:dyDescent="0.25">
      <c r="I261" s="114"/>
    </row>
    <row r="262" spans="9:9" s="113" customFormat="1" x14ac:dyDescent="0.25">
      <c r="I262" s="114"/>
    </row>
    <row r="263" spans="9:9" s="113" customFormat="1" x14ac:dyDescent="0.25">
      <c r="I263" s="114"/>
    </row>
    <row r="264" spans="9:9" s="113" customFormat="1" x14ac:dyDescent="0.25">
      <c r="I264" s="114"/>
    </row>
    <row r="265" spans="9:9" s="113" customFormat="1" x14ac:dyDescent="0.25">
      <c r="I265" s="114"/>
    </row>
    <row r="266" spans="9:9" s="113" customFormat="1" x14ac:dyDescent="0.25">
      <c r="I266" s="114"/>
    </row>
    <row r="267" spans="9:9" s="113" customFormat="1" x14ac:dyDescent="0.25">
      <c r="I267" s="114"/>
    </row>
    <row r="268" spans="9:9" s="113" customFormat="1" x14ac:dyDescent="0.25">
      <c r="I268" s="114"/>
    </row>
    <row r="269" spans="9:9" s="113" customFormat="1" x14ac:dyDescent="0.25">
      <c r="I269" s="114"/>
    </row>
    <row r="270" spans="9:9" s="113" customFormat="1" x14ac:dyDescent="0.25">
      <c r="I270" s="114"/>
    </row>
    <row r="271" spans="9:9" s="113" customFormat="1" x14ac:dyDescent="0.25">
      <c r="I271" s="114"/>
    </row>
    <row r="272" spans="9:9" s="113" customFormat="1" x14ac:dyDescent="0.25">
      <c r="I272" s="114"/>
    </row>
    <row r="273" spans="9:9" s="113" customFormat="1" x14ac:dyDescent="0.25">
      <c r="I273" s="114"/>
    </row>
    <row r="274" spans="9:9" s="113" customFormat="1" x14ac:dyDescent="0.25">
      <c r="I274" s="114"/>
    </row>
    <row r="275" spans="9:9" s="113" customFormat="1" x14ac:dyDescent="0.25">
      <c r="I275" s="114"/>
    </row>
    <row r="276" spans="9:9" s="113" customFormat="1" x14ac:dyDescent="0.25">
      <c r="I276" s="114"/>
    </row>
    <row r="277" spans="9:9" s="113" customFormat="1" x14ac:dyDescent="0.25">
      <c r="I277" s="114"/>
    </row>
    <row r="278" spans="9:9" s="113" customFormat="1" x14ac:dyDescent="0.25">
      <c r="I278" s="114"/>
    </row>
    <row r="279" spans="9:9" s="113" customFormat="1" x14ac:dyDescent="0.25">
      <c r="I279" s="114"/>
    </row>
    <row r="280" spans="9:9" s="113" customFormat="1" x14ac:dyDescent="0.25">
      <c r="I280" s="114"/>
    </row>
    <row r="281" spans="9:9" s="113" customFormat="1" x14ac:dyDescent="0.25">
      <c r="I281" s="114"/>
    </row>
    <row r="282" spans="9:9" s="113" customFormat="1" x14ac:dyDescent="0.25">
      <c r="I282" s="114"/>
    </row>
    <row r="283" spans="9:9" s="113" customFormat="1" x14ac:dyDescent="0.25">
      <c r="I283" s="114"/>
    </row>
    <row r="284" spans="9:9" s="113" customFormat="1" x14ac:dyDescent="0.25">
      <c r="I284" s="114"/>
    </row>
    <row r="285" spans="9:9" s="113" customFormat="1" x14ac:dyDescent="0.25">
      <c r="I285" s="114"/>
    </row>
    <row r="286" spans="9:9" s="113" customFormat="1" x14ac:dyDescent="0.25">
      <c r="I286" s="114"/>
    </row>
    <row r="287" spans="9:9" s="113" customFormat="1" x14ac:dyDescent="0.25">
      <c r="I287" s="114"/>
    </row>
    <row r="288" spans="9:9" s="113" customFormat="1" x14ac:dyDescent="0.25">
      <c r="I288" s="114"/>
    </row>
    <row r="289" spans="9:9" s="113" customFormat="1" x14ac:dyDescent="0.25">
      <c r="I289" s="114"/>
    </row>
    <row r="290" spans="9:9" s="113" customFormat="1" x14ac:dyDescent="0.25">
      <c r="I290" s="114"/>
    </row>
    <row r="291" spans="9:9" s="113" customFormat="1" x14ac:dyDescent="0.25">
      <c r="I291" s="114"/>
    </row>
    <row r="292" spans="9:9" s="113" customFormat="1" x14ac:dyDescent="0.25">
      <c r="I292" s="114"/>
    </row>
    <row r="293" spans="9:9" s="113" customFormat="1" x14ac:dyDescent="0.25">
      <c r="I293" s="114"/>
    </row>
    <row r="294" spans="9:9" s="113" customFormat="1" x14ac:dyDescent="0.25">
      <c r="I294" s="114"/>
    </row>
    <row r="295" spans="9:9" s="113" customFormat="1" x14ac:dyDescent="0.25">
      <c r="I295" s="114"/>
    </row>
    <row r="296" spans="9:9" s="113" customFormat="1" x14ac:dyDescent="0.25">
      <c r="I296" s="114"/>
    </row>
    <row r="297" spans="9:9" s="113" customFormat="1" x14ac:dyDescent="0.25">
      <c r="I297" s="114"/>
    </row>
    <row r="298" spans="9:9" s="113" customFormat="1" x14ac:dyDescent="0.25">
      <c r="I298" s="114"/>
    </row>
    <row r="299" spans="9:9" s="113" customFormat="1" x14ac:dyDescent="0.25">
      <c r="I299" s="114"/>
    </row>
    <row r="300" spans="9:9" s="113" customFormat="1" x14ac:dyDescent="0.25">
      <c r="I300" s="114"/>
    </row>
    <row r="301" spans="9:9" s="113" customFormat="1" x14ac:dyDescent="0.25">
      <c r="I301" s="114"/>
    </row>
    <row r="302" spans="9:9" s="113" customFormat="1" x14ac:dyDescent="0.25">
      <c r="I302" s="114"/>
    </row>
    <row r="303" spans="9:9" s="113" customFormat="1" x14ac:dyDescent="0.25">
      <c r="I303" s="114"/>
    </row>
    <row r="304" spans="9:9" s="113" customFormat="1" x14ac:dyDescent="0.25">
      <c r="I304" s="114"/>
    </row>
    <row r="305" spans="9:9" s="113" customFormat="1" x14ac:dyDescent="0.25">
      <c r="I305" s="114"/>
    </row>
    <row r="306" spans="9:9" s="113" customFormat="1" x14ac:dyDescent="0.25">
      <c r="I306" s="114"/>
    </row>
    <row r="307" spans="9:9" s="113" customFormat="1" x14ac:dyDescent="0.25">
      <c r="I307" s="114"/>
    </row>
    <row r="308" spans="9:9" s="113" customFormat="1" x14ac:dyDescent="0.25">
      <c r="I308" s="114"/>
    </row>
    <row r="309" spans="9:9" s="113" customFormat="1" x14ac:dyDescent="0.25">
      <c r="I309" s="114"/>
    </row>
    <row r="310" spans="9:9" s="113" customFormat="1" x14ac:dyDescent="0.25">
      <c r="I310" s="114"/>
    </row>
    <row r="311" spans="9:9" s="113" customFormat="1" x14ac:dyDescent="0.25">
      <c r="I311" s="114"/>
    </row>
    <row r="312" spans="9:9" s="113" customFormat="1" x14ac:dyDescent="0.25">
      <c r="I312" s="114"/>
    </row>
    <row r="313" spans="9:9" s="113" customFormat="1" x14ac:dyDescent="0.25">
      <c r="I313" s="114"/>
    </row>
    <row r="314" spans="9:9" s="113" customFormat="1" x14ac:dyDescent="0.25">
      <c r="I314" s="114"/>
    </row>
    <row r="315" spans="9:9" s="113" customFormat="1" x14ac:dyDescent="0.25">
      <c r="I315" s="114"/>
    </row>
    <row r="316" spans="9:9" s="113" customFormat="1" x14ac:dyDescent="0.25">
      <c r="I316" s="114"/>
    </row>
    <row r="317" spans="9:9" s="113" customFormat="1" x14ac:dyDescent="0.25">
      <c r="I317" s="114"/>
    </row>
    <row r="318" spans="9:9" s="113" customFormat="1" x14ac:dyDescent="0.25">
      <c r="I318" s="114"/>
    </row>
    <row r="319" spans="9:9" s="113" customFormat="1" x14ac:dyDescent="0.25">
      <c r="I319" s="114"/>
    </row>
    <row r="320" spans="9:9" s="113" customFormat="1" x14ac:dyDescent="0.25">
      <c r="I320" s="114"/>
    </row>
    <row r="321" spans="9:9" s="113" customFormat="1" x14ac:dyDescent="0.25">
      <c r="I321" s="114"/>
    </row>
    <row r="322" spans="9:9" s="113" customFormat="1" x14ac:dyDescent="0.25">
      <c r="I322" s="114"/>
    </row>
    <row r="323" spans="9:9" s="113" customFormat="1" x14ac:dyDescent="0.25">
      <c r="I323" s="114"/>
    </row>
    <row r="324" spans="9:9" s="113" customFormat="1" x14ac:dyDescent="0.25">
      <c r="I324" s="114"/>
    </row>
    <row r="325" spans="9:9" s="113" customFormat="1" x14ac:dyDescent="0.25">
      <c r="I325" s="114"/>
    </row>
    <row r="326" spans="9:9" s="113" customFormat="1" x14ac:dyDescent="0.25">
      <c r="I326" s="114"/>
    </row>
    <row r="327" spans="9:9" s="113" customFormat="1" x14ac:dyDescent="0.25">
      <c r="I327" s="114"/>
    </row>
    <row r="328" spans="9:9" s="113" customFormat="1" x14ac:dyDescent="0.25">
      <c r="I328" s="114"/>
    </row>
    <row r="329" spans="9:9" s="113" customFormat="1" x14ac:dyDescent="0.25">
      <c r="I329" s="114"/>
    </row>
    <row r="330" spans="9:9" s="113" customFormat="1" x14ac:dyDescent="0.25">
      <c r="I330" s="114"/>
    </row>
    <row r="331" spans="9:9" s="113" customFormat="1" x14ac:dyDescent="0.25">
      <c r="I331" s="114"/>
    </row>
    <row r="332" spans="9:9" s="113" customFormat="1" x14ac:dyDescent="0.25">
      <c r="I332" s="114"/>
    </row>
    <row r="333" spans="9:9" s="113" customFormat="1" x14ac:dyDescent="0.25">
      <c r="I333" s="114"/>
    </row>
    <row r="334" spans="9:9" s="113" customFormat="1" x14ac:dyDescent="0.25">
      <c r="I334" s="114"/>
    </row>
    <row r="335" spans="9:9" s="113" customFormat="1" x14ac:dyDescent="0.25">
      <c r="I335" s="114"/>
    </row>
    <row r="336" spans="9:9" s="113" customFormat="1" x14ac:dyDescent="0.25">
      <c r="I336" s="114"/>
    </row>
    <row r="337" spans="9:9" s="113" customFormat="1" x14ac:dyDescent="0.25">
      <c r="I337" s="114"/>
    </row>
    <row r="338" spans="9:9" s="113" customFormat="1" x14ac:dyDescent="0.25">
      <c r="I338" s="114"/>
    </row>
    <row r="339" spans="9:9" s="113" customFormat="1" x14ac:dyDescent="0.25">
      <c r="I339" s="114"/>
    </row>
    <row r="340" spans="9:9" s="113" customFormat="1" x14ac:dyDescent="0.25">
      <c r="I340" s="114"/>
    </row>
    <row r="341" spans="9:9" s="113" customFormat="1" x14ac:dyDescent="0.25">
      <c r="I341" s="114"/>
    </row>
    <row r="342" spans="9:9" s="113" customFormat="1" x14ac:dyDescent="0.25">
      <c r="I342" s="114"/>
    </row>
    <row r="343" spans="9:9" s="113" customFormat="1" x14ac:dyDescent="0.25">
      <c r="I343" s="114"/>
    </row>
    <row r="344" spans="9:9" s="113" customFormat="1" x14ac:dyDescent="0.25">
      <c r="I344" s="114"/>
    </row>
    <row r="345" spans="9:9" s="113" customFormat="1" x14ac:dyDescent="0.25">
      <c r="I345" s="114"/>
    </row>
    <row r="346" spans="9:9" s="113" customFormat="1" x14ac:dyDescent="0.25">
      <c r="I346" s="114"/>
    </row>
    <row r="347" spans="9:9" s="113" customFormat="1" x14ac:dyDescent="0.25">
      <c r="I347" s="114"/>
    </row>
    <row r="348" spans="9:9" s="113" customFormat="1" x14ac:dyDescent="0.25">
      <c r="I348" s="114"/>
    </row>
    <row r="349" spans="9:9" s="113" customFormat="1" x14ac:dyDescent="0.25">
      <c r="I349" s="114"/>
    </row>
    <row r="350" spans="9:9" s="113" customFormat="1" x14ac:dyDescent="0.25">
      <c r="I350" s="114"/>
    </row>
    <row r="351" spans="9:9" s="113" customFormat="1" x14ac:dyDescent="0.25">
      <c r="I351" s="114"/>
    </row>
    <row r="352" spans="9:9" s="113" customFormat="1" x14ac:dyDescent="0.25">
      <c r="I352" s="114"/>
    </row>
    <row r="353" spans="9:9" s="113" customFormat="1" x14ac:dyDescent="0.25">
      <c r="I353" s="114"/>
    </row>
    <row r="354" spans="9:9" s="113" customFormat="1" x14ac:dyDescent="0.25">
      <c r="I354" s="114"/>
    </row>
    <row r="355" spans="9:9" s="113" customFormat="1" x14ac:dyDescent="0.25">
      <c r="I355" s="114"/>
    </row>
    <row r="356" spans="9:9" s="113" customFormat="1" x14ac:dyDescent="0.25">
      <c r="I356" s="114"/>
    </row>
    <row r="357" spans="9:9" s="113" customFormat="1" x14ac:dyDescent="0.25">
      <c r="I357" s="114"/>
    </row>
    <row r="358" spans="9:9" s="113" customFormat="1" x14ac:dyDescent="0.25">
      <c r="I358" s="114"/>
    </row>
    <row r="359" spans="9:9" s="113" customFormat="1" x14ac:dyDescent="0.25">
      <c r="I359" s="114"/>
    </row>
    <row r="360" spans="9:9" s="113" customFormat="1" x14ac:dyDescent="0.25">
      <c r="I360" s="114"/>
    </row>
    <row r="361" spans="9:9" s="113" customFormat="1" x14ac:dyDescent="0.25">
      <c r="I361" s="114"/>
    </row>
    <row r="362" spans="9:9" s="113" customFormat="1" x14ac:dyDescent="0.25">
      <c r="I362" s="114"/>
    </row>
    <row r="363" spans="9:9" s="113" customFormat="1" x14ac:dyDescent="0.25">
      <c r="I363" s="114"/>
    </row>
    <row r="364" spans="9:9" s="113" customFormat="1" x14ac:dyDescent="0.25">
      <c r="I364" s="114"/>
    </row>
    <row r="365" spans="9:9" s="113" customFormat="1" x14ac:dyDescent="0.25">
      <c r="I365" s="114"/>
    </row>
    <row r="366" spans="9:9" s="113" customFormat="1" x14ac:dyDescent="0.25">
      <c r="I366" s="114"/>
    </row>
    <row r="367" spans="9:9" s="113" customFormat="1" x14ac:dyDescent="0.25">
      <c r="I367" s="114"/>
    </row>
    <row r="368" spans="9:9" s="113" customFormat="1" x14ac:dyDescent="0.25">
      <c r="I368" s="114"/>
    </row>
    <row r="369" spans="9:9" s="113" customFormat="1" x14ac:dyDescent="0.25">
      <c r="I369" s="114"/>
    </row>
    <row r="370" spans="9:9" s="113" customFormat="1" x14ac:dyDescent="0.25">
      <c r="I370" s="114"/>
    </row>
    <row r="371" spans="9:9" s="113" customFormat="1" x14ac:dyDescent="0.25">
      <c r="I371" s="114"/>
    </row>
    <row r="372" spans="9:9" s="113" customFormat="1" x14ac:dyDescent="0.25">
      <c r="I372" s="114"/>
    </row>
    <row r="373" spans="9:9" s="113" customFormat="1" x14ac:dyDescent="0.25">
      <c r="I373" s="114"/>
    </row>
    <row r="374" spans="9:9" s="113" customFormat="1" x14ac:dyDescent="0.25">
      <c r="I374" s="114"/>
    </row>
    <row r="375" spans="9:9" s="113" customFormat="1" x14ac:dyDescent="0.25">
      <c r="I375" s="114"/>
    </row>
    <row r="376" spans="9:9" s="113" customFormat="1" x14ac:dyDescent="0.25">
      <c r="I376" s="114"/>
    </row>
    <row r="377" spans="9:9" s="113" customFormat="1" x14ac:dyDescent="0.25">
      <c r="I377" s="114"/>
    </row>
    <row r="378" spans="9:9" s="113" customFormat="1" x14ac:dyDescent="0.25">
      <c r="I378" s="114"/>
    </row>
    <row r="379" spans="9:9" s="113" customFormat="1" x14ac:dyDescent="0.25">
      <c r="I379" s="114"/>
    </row>
    <row r="380" spans="9:9" s="113" customFormat="1" x14ac:dyDescent="0.25">
      <c r="I380" s="114"/>
    </row>
    <row r="381" spans="9:9" s="113" customFormat="1" x14ac:dyDescent="0.25">
      <c r="I381" s="114"/>
    </row>
    <row r="382" spans="9:9" s="113" customFormat="1" x14ac:dyDescent="0.25">
      <c r="I382" s="114"/>
    </row>
    <row r="383" spans="9:9" s="113" customFormat="1" x14ac:dyDescent="0.25">
      <c r="I383" s="114"/>
    </row>
    <row r="384" spans="9:9" s="113" customFormat="1" x14ac:dyDescent="0.25">
      <c r="I384" s="114"/>
    </row>
    <row r="385" spans="9:9" s="113" customFormat="1" x14ac:dyDescent="0.25">
      <c r="I385" s="114"/>
    </row>
    <row r="386" spans="9:9" s="113" customFormat="1" x14ac:dyDescent="0.25">
      <c r="I386" s="114"/>
    </row>
    <row r="387" spans="9:9" s="113" customFormat="1" x14ac:dyDescent="0.25">
      <c r="I387" s="114"/>
    </row>
    <row r="388" spans="9:9" s="113" customFormat="1" x14ac:dyDescent="0.25">
      <c r="I388" s="114"/>
    </row>
    <row r="389" spans="9:9" s="113" customFormat="1" x14ac:dyDescent="0.25">
      <c r="I389" s="114"/>
    </row>
    <row r="390" spans="9:9" s="113" customFormat="1" x14ac:dyDescent="0.25">
      <c r="I390" s="114"/>
    </row>
    <row r="391" spans="9:9" s="113" customFormat="1" x14ac:dyDescent="0.25">
      <c r="I391" s="114"/>
    </row>
    <row r="392" spans="9:9" s="113" customFormat="1" x14ac:dyDescent="0.25">
      <c r="I392" s="114"/>
    </row>
    <row r="393" spans="9:9" s="113" customFormat="1" x14ac:dyDescent="0.25">
      <c r="I393" s="114"/>
    </row>
    <row r="394" spans="9:9" s="113" customFormat="1" x14ac:dyDescent="0.25">
      <c r="I394" s="114"/>
    </row>
    <row r="395" spans="9:9" s="113" customFormat="1" x14ac:dyDescent="0.25">
      <c r="I395" s="114"/>
    </row>
    <row r="396" spans="9:9" s="113" customFormat="1" x14ac:dyDescent="0.25">
      <c r="I396" s="114"/>
    </row>
    <row r="397" spans="9:9" s="113" customFormat="1" x14ac:dyDescent="0.25">
      <c r="I397" s="114"/>
    </row>
    <row r="398" spans="9:9" s="113" customFormat="1" x14ac:dyDescent="0.25">
      <c r="I398" s="114"/>
    </row>
    <row r="399" spans="9:9" s="113" customFormat="1" x14ac:dyDescent="0.25">
      <c r="I399" s="114"/>
    </row>
    <row r="400" spans="9:9" s="113" customFormat="1" x14ac:dyDescent="0.25">
      <c r="I400" s="114"/>
    </row>
    <row r="401" spans="9:9" s="113" customFormat="1" x14ac:dyDescent="0.25">
      <c r="I401" s="114"/>
    </row>
    <row r="402" spans="9:9" s="113" customFormat="1" x14ac:dyDescent="0.25">
      <c r="I402" s="114"/>
    </row>
    <row r="403" spans="9:9" s="113" customFormat="1" x14ac:dyDescent="0.25">
      <c r="I403" s="114"/>
    </row>
    <row r="404" spans="9:9" s="113" customFormat="1" x14ac:dyDescent="0.25">
      <c r="I404" s="114"/>
    </row>
    <row r="405" spans="9:9" s="113" customFormat="1" x14ac:dyDescent="0.25">
      <c r="I405" s="114"/>
    </row>
    <row r="406" spans="9:9" s="113" customFormat="1" x14ac:dyDescent="0.25">
      <c r="I406" s="114"/>
    </row>
    <row r="407" spans="9:9" s="113" customFormat="1" x14ac:dyDescent="0.25">
      <c r="I407" s="114"/>
    </row>
    <row r="408" spans="9:9" s="113" customFormat="1" x14ac:dyDescent="0.25">
      <c r="I408" s="114"/>
    </row>
    <row r="409" spans="9:9" s="113" customFormat="1" x14ac:dyDescent="0.25">
      <c r="I409" s="114"/>
    </row>
    <row r="410" spans="9:9" s="113" customFormat="1" x14ac:dyDescent="0.25">
      <c r="I410" s="114"/>
    </row>
    <row r="411" spans="9:9" s="113" customFormat="1" x14ac:dyDescent="0.25">
      <c r="I411" s="114"/>
    </row>
    <row r="412" spans="9:9" s="113" customFormat="1" x14ac:dyDescent="0.25">
      <c r="I412" s="114"/>
    </row>
    <row r="413" spans="9:9" s="113" customFormat="1" x14ac:dyDescent="0.25">
      <c r="I413" s="114"/>
    </row>
    <row r="414" spans="9:9" s="113" customFormat="1" x14ac:dyDescent="0.25">
      <c r="I414" s="114"/>
    </row>
    <row r="415" spans="9:9" s="113" customFormat="1" x14ac:dyDescent="0.25">
      <c r="I415" s="114"/>
    </row>
    <row r="416" spans="9:9" s="113" customFormat="1" x14ac:dyDescent="0.25">
      <c r="I416" s="114"/>
    </row>
    <row r="417" spans="9:9" s="113" customFormat="1" x14ac:dyDescent="0.25">
      <c r="I417" s="114"/>
    </row>
    <row r="418" spans="9:9" s="113" customFormat="1" x14ac:dyDescent="0.25">
      <c r="I418" s="114"/>
    </row>
    <row r="419" spans="9:9" s="113" customFormat="1" x14ac:dyDescent="0.25">
      <c r="I419" s="114"/>
    </row>
    <row r="420" spans="9:9" s="113" customFormat="1" x14ac:dyDescent="0.25">
      <c r="I420" s="114"/>
    </row>
    <row r="421" spans="9:9" s="113" customFormat="1" x14ac:dyDescent="0.25">
      <c r="I421" s="114"/>
    </row>
    <row r="422" spans="9:9" s="113" customFormat="1" x14ac:dyDescent="0.25">
      <c r="I422" s="114"/>
    </row>
    <row r="423" spans="9:9" s="113" customFormat="1" x14ac:dyDescent="0.25">
      <c r="I423" s="114"/>
    </row>
    <row r="424" spans="9:9" s="113" customFormat="1" x14ac:dyDescent="0.25">
      <c r="I424" s="114"/>
    </row>
    <row r="425" spans="9:9" s="113" customFormat="1" x14ac:dyDescent="0.25">
      <c r="I425" s="114"/>
    </row>
    <row r="426" spans="9:9" s="113" customFormat="1" x14ac:dyDescent="0.25">
      <c r="I426" s="114"/>
    </row>
    <row r="427" spans="9:9" s="113" customFormat="1" x14ac:dyDescent="0.25">
      <c r="I427" s="114"/>
    </row>
    <row r="428" spans="9:9" s="113" customFormat="1" x14ac:dyDescent="0.25">
      <c r="I428" s="114"/>
    </row>
    <row r="429" spans="9:9" s="113" customFormat="1" x14ac:dyDescent="0.25">
      <c r="I429" s="114"/>
    </row>
    <row r="430" spans="9:9" s="113" customFormat="1" x14ac:dyDescent="0.25">
      <c r="I430" s="114"/>
    </row>
    <row r="431" spans="9:9" s="113" customFormat="1" x14ac:dyDescent="0.25">
      <c r="I431" s="114"/>
    </row>
    <row r="432" spans="9:9" s="113" customFormat="1" x14ac:dyDescent="0.25">
      <c r="I432" s="114"/>
    </row>
    <row r="433" spans="8:17" s="113" customFormat="1" x14ac:dyDescent="0.25">
      <c r="I433" s="114"/>
    </row>
    <row r="434" spans="8:17" s="113" customFormat="1" x14ac:dyDescent="0.25">
      <c r="H434" s="20"/>
      <c r="I434" s="112"/>
      <c r="J434" s="20"/>
      <c r="K434" s="20"/>
      <c r="L434" s="20"/>
      <c r="M434" s="20"/>
      <c r="N434" s="20"/>
      <c r="O434" s="20"/>
      <c r="P434" s="20"/>
      <c r="Q434" s="20"/>
    </row>
    <row r="435" spans="8:17" s="113" customFormat="1" x14ac:dyDescent="0.25">
      <c r="H435" s="20"/>
      <c r="I435" s="112"/>
      <c r="J435" s="20"/>
      <c r="K435" s="20"/>
      <c r="L435" s="20"/>
      <c r="M435" s="20"/>
      <c r="N435" s="20"/>
      <c r="O435" s="20"/>
      <c r="P435" s="20"/>
      <c r="Q435" s="20"/>
    </row>
    <row r="436" spans="8:17" s="113" customFormat="1" x14ac:dyDescent="0.25">
      <c r="H436" s="20"/>
      <c r="I436" s="112"/>
      <c r="J436" s="20"/>
      <c r="K436" s="20"/>
      <c r="L436" s="20"/>
      <c r="M436" s="20"/>
      <c r="N436" s="20"/>
      <c r="O436" s="20"/>
      <c r="P436" s="20"/>
      <c r="Q436" s="20"/>
    </row>
  </sheetData>
  <mergeCells count="24">
    <mergeCell ref="P14:P15"/>
    <mergeCell ref="Q14:Q15"/>
    <mergeCell ref="J14:J15"/>
    <mergeCell ref="K14:K15"/>
    <mergeCell ref="L14:L15"/>
    <mergeCell ref="M14:M15"/>
    <mergeCell ref="N14:N15"/>
    <mergeCell ref="O14:O15"/>
    <mergeCell ref="C10:D11"/>
    <mergeCell ref="H10:I10"/>
    <mergeCell ref="B14:B15"/>
    <mergeCell ref="C14:C15"/>
    <mergeCell ref="D14:D15"/>
    <mergeCell ref="E14:E15"/>
    <mergeCell ref="F14:F15"/>
    <mergeCell ref="G14:G15"/>
    <mergeCell ref="H14:H15"/>
    <mergeCell ref="I14:I15"/>
    <mergeCell ref="C8:D8"/>
    <mergeCell ref="H8:I8"/>
    <mergeCell ref="C4:D4"/>
    <mergeCell ref="H4:I4"/>
    <mergeCell ref="C6:D6"/>
    <mergeCell ref="H6:I6"/>
  </mergeCells>
  <printOptions horizontalCentered="1"/>
  <pageMargins left="0.70866141732283472" right="0.70866141732283472" top="0.78740157480314965" bottom="0.78740157480314965" header="0.31496062992125984" footer="0.31496062992125984"/>
  <pageSetup scale="33" orientation="landscape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16"/>
  <sheetViews>
    <sheetView showGridLines="0" tabSelected="1" topLeftCell="B1" zoomScaleNormal="100" workbookViewId="0">
      <selection activeCell="AY5" sqref="AY5"/>
    </sheetView>
  </sheetViews>
  <sheetFormatPr defaultColWidth="8.42578125" defaultRowHeight="15.75" x14ac:dyDescent="0.25"/>
  <cols>
    <col min="1" max="1" width="5" style="20" customWidth="1"/>
    <col min="2" max="2" width="21.140625" style="19" customWidth="1"/>
    <col min="3" max="3" width="13.85546875" style="19" bestFit="1" customWidth="1"/>
    <col min="4" max="4" width="25.42578125" style="19" bestFit="1" customWidth="1"/>
    <col min="5" max="5" width="8.85546875" style="19" bestFit="1" customWidth="1"/>
    <col min="6" max="6" width="9.42578125" style="19" customWidth="1"/>
    <col min="7" max="7" width="14.85546875" style="19" bestFit="1" customWidth="1"/>
    <col min="8" max="8" width="17.42578125" style="19" customWidth="1"/>
    <col min="9" max="9" width="7.85546875" style="19" customWidth="1"/>
    <col min="10" max="10" width="2.42578125" style="19" customWidth="1"/>
    <col min="11" max="11" width="6.42578125" style="19" bestFit="1" customWidth="1"/>
    <col min="12" max="12" width="8.140625" style="19" bestFit="1" customWidth="1"/>
    <col min="13" max="14" width="6.42578125" style="19" bestFit="1" customWidth="1"/>
    <col min="15" max="15" width="7.85546875" style="19" bestFit="1" customWidth="1"/>
    <col min="16" max="16" width="8.140625" style="19" bestFit="1" customWidth="1"/>
    <col min="17" max="17" width="2" style="19" customWidth="1"/>
    <col min="18" max="18" width="6.42578125" style="19" bestFit="1" customWidth="1"/>
    <col min="19" max="19" width="8.140625" style="19" bestFit="1" customWidth="1"/>
    <col min="20" max="21" width="6.42578125" style="19" bestFit="1" customWidth="1"/>
    <col min="22" max="22" width="7.85546875" style="19" bestFit="1" customWidth="1"/>
    <col min="23" max="23" width="8.140625" style="19" bestFit="1" customWidth="1"/>
    <col min="24" max="24" width="9" style="19" bestFit="1" customWidth="1"/>
    <col min="25" max="25" width="7.42578125" style="19" bestFit="1" customWidth="1"/>
    <col min="26" max="26" width="2" style="19" customWidth="1"/>
    <col min="27" max="30" width="6.42578125" style="19" bestFit="1" customWidth="1"/>
    <col min="31" max="31" width="7.85546875" style="19" bestFit="1" customWidth="1"/>
    <col min="32" max="32" width="8.140625" style="19" bestFit="1" customWidth="1"/>
    <col min="33" max="33" width="9" style="19" bestFit="1" customWidth="1"/>
    <col min="34" max="34" width="7.42578125" style="19" bestFit="1" customWidth="1"/>
    <col min="35" max="35" width="2.42578125" style="20" customWidth="1"/>
    <col min="36" max="36" width="8.42578125" style="19" customWidth="1"/>
    <col min="37" max="37" width="10.42578125" style="19" customWidth="1"/>
    <col min="38" max="38" width="6" style="19" customWidth="1"/>
    <col min="39" max="39" width="10" style="19" customWidth="1"/>
    <col min="40" max="40" width="9.42578125" style="19" customWidth="1"/>
    <col min="41" max="41" width="8.42578125" style="19" customWidth="1"/>
    <col min="42" max="42" width="13.140625" style="19" customWidth="1"/>
    <col min="43" max="43" width="2.42578125" style="20" customWidth="1"/>
    <col min="44" max="44" width="11.85546875" style="19" customWidth="1"/>
    <col min="45" max="45" width="12.140625" style="19" customWidth="1"/>
    <col min="46" max="50" width="10.140625" style="19" bestFit="1" customWidth="1"/>
    <col min="51" max="16384" width="8.42578125" style="20"/>
  </cols>
  <sheetData>
    <row r="1" spans="2:50" ht="25.5" customHeight="1" thickBot="1" x14ac:dyDescent="0.3"/>
    <row r="2" spans="2:50" s="22" customFormat="1" ht="18" customHeight="1" thickTop="1" x14ac:dyDescent="0.25">
      <c r="B2" s="288" t="s">
        <v>164</v>
      </c>
      <c r="C2" s="291" t="s">
        <v>165</v>
      </c>
      <c r="D2" s="291" t="s">
        <v>166</v>
      </c>
      <c r="E2" s="287" t="s">
        <v>167</v>
      </c>
      <c r="F2" s="287" t="s">
        <v>167</v>
      </c>
      <c r="G2" s="287" t="s">
        <v>167</v>
      </c>
      <c r="H2" s="288" t="s">
        <v>168</v>
      </c>
      <c r="I2" s="291" t="s">
        <v>169</v>
      </c>
      <c r="J2" s="21"/>
      <c r="K2" s="293" t="s">
        <v>170</v>
      </c>
      <c r="L2" s="288" t="s">
        <v>170</v>
      </c>
      <c r="M2" s="288" t="s">
        <v>170</v>
      </c>
      <c r="N2" s="288" t="s">
        <v>170</v>
      </c>
      <c r="O2" s="288" t="s">
        <v>170</v>
      </c>
      <c r="P2" s="288" t="s">
        <v>170</v>
      </c>
      <c r="Q2" s="21"/>
      <c r="R2" s="294" t="s">
        <v>171</v>
      </c>
      <c r="S2" s="294" t="s">
        <v>171</v>
      </c>
      <c r="T2" s="294" t="s">
        <v>171</v>
      </c>
      <c r="U2" s="294" t="s">
        <v>171</v>
      </c>
      <c r="V2" s="294" t="s">
        <v>171</v>
      </c>
      <c r="W2" s="294" t="s">
        <v>171</v>
      </c>
      <c r="X2" s="294" t="s">
        <v>171</v>
      </c>
      <c r="Y2" s="294" t="s">
        <v>171</v>
      </c>
      <c r="AA2" s="295" t="s">
        <v>172</v>
      </c>
      <c r="AB2" s="296"/>
      <c r="AC2" s="296"/>
      <c r="AD2" s="296"/>
      <c r="AE2" s="296"/>
      <c r="AF2" s="296"/>
      <c r="AG2" s="296"/>
      <c r="AH2" s="297"/>
      <c r="AJ2" s="287" t="s">
        <v>173</v>
      </c>
      <c r="AK2" s="287" t="s">
        <v>173</v>
      </c>
      <c r="AL2" s="287" t="s">
        <v>174</v>
      </c>
      <c r="AM2" s="287" t="s">
        <v>175</v>
      </c>
      <c r="AN2" s="291" t="s">
        <v>132</v>
      </c>
      <c r="AO2" s="298" t="s">
        <v>176</v>
      </c>
      <c r="AP2" s="292" t="s">
        <v>177</v>
      </c>
      <c r="AR2" s="23">
        <v>28</v>
      </c>
      <c r="AS2" s="242">
        <v>29</v>
      </c>
      <c r="AT2" s="242">
        <v>30</v>
      </c>
      <c r="AU2" s="242">
        <v>31</v>
      </c>
      <c r="AV2" s="242">
        <v>32</v>
      </c>
      <c r="AW2" s="242">
        <v>33</v>
      </c>
      <c r="AX2" s="242">
        <v>34</v>
      </c>
    </row>
    <row r="3" spans="2:50" s="22" customFormat="1" ht="27" customHeight="1" x14ac:dyDescent="0.25">
      <c r="B3" s="289"/>
      <c r="C3" s="291" t="s">
        <v>165</v>
      </c>
      <c r="D3" s="291" t="s">
        <v>166</v>
      </c>
      <c r="E3" s="287" t="s">
        <v>167</v>
      </c>
      <c r="F3" s="287" t="s">
        <v>167</v>
      </c>
      <c r="G3" s="287" t="s">
        <v>167</v>
      </c>
      <c r="H3" s="289"/>
      <c r="I3" s="291" t="s">
        <v>169</v>
      </c>
      <c r="J3" s="21"/>
      <c r="K3" s="293" t="s">
        <v>178</v>
      </c>
      <c r="L3" s="288" t="s">
        <v>178</v>
      </c>
      <c r="M3" s="288" t="s">
        <v>179</v>
      </c>
      <c r="N3" s="288" t="s">
        <v>179</v>
      </c>
      <c r="O3" s="288" t="s">
        <v>28</v>
      </c>
      <c r="P3" s="288" t="s">
        <v>28</v>
      </c>
      <c r="Q3" s="21"/>
      <c r="R3" s="294" t="s">
        <v>178</v>
      </c>
      <c r="S3" s="294" t="s">
        <v>178</v>
      </c>
      <c r="T3" s="288" t="s">
        <v>179</v>
      </c>
      <c r="U3" s="288" t="s">
        <v>179</v>
      </c>
      <c r="V3" s="294" t="s">
        <v>28</v>
      </c>
      <c r="W3" s="294" t="s">
        <v>28</v>
      </c>
      <c r="X3" s="24" t="s">
        <v>180</v>
      </c>
      <c r="Y3" s="25" t="s">
        <v>181</v>
      </c>
      <c r="AA3" s="301" t="s">
        <v>178</v>
      </c>
      <c r="AB3" s="301" t="s">
        <v>178</v>
      </c>
      <c r="AC3" s="288" t="s">
        <v>179</v>
      </c>
      <c r="AD3" s="288" t="s">
        <v>179</v>
      </c>
      <c r="AE3" s="301" t="s">
        <v>28</v>
      </c>
      <c r="AF3" s="301" t="s">
        <v>28</v>
      </c>
      <c r="AG3" s="23" t="s">
        <v>180</v>
      </c>
      <c r="AH3" s="26" t="s">
        <v>181</v>
      </c>
      <c r="AJ3" s="287" t="s">
        <v>173</v>
      </c>
      <c r="AK3" s="287" t="s">
        <v>173</v>
      </c>
      <c r="AL3" s="287" t="s">
        <v>175</v>
      </c>
      <c r="AM3" s="287" t="s">
        <v>175</v>
      </c>
      <c r="AN3" s="291" t="s">
        <v>132</v>
      </c>
      <c r="AO3" s="299" t="s">
        <v>176</v>
      </c>
      <c r="AP3" s="292" t="s">
        <v>177</v>
      </c>
      <c r="AR3" s="244">
        <v>44753</v>
      </c>
      <c r="AS3" s="244">
        <v>44760</v>
      </c>
      <c r="AT3" s="244">
        <v>44767</v>
      </c>
      <c r="AU3" s="244">
        <v>44774</v>
      </c>
      <c r="AV3" s="244">
        <v>44781</v>
      </c>
      <c r="AW3" s="244">
        <v>44788</v>
      </c>
      <c r="AX3" s="244">
        <v>44795</v>
      </c>
    </row>
    <row r="4" spans="2:50" s="22" customFormat="1" ht="24" customHeight="1" thickBot="1" x14ac:dyDescent="0.3">
      <c r="B4" s="290"/>
      <c r="C4" s="291" t="s">
        <v>165</v>
      </c>
      <c r="D4" s="291" t="s">
        <v>166</v>
      </c>
      <c r="E4" s="24" t="s">
        <v>182</v>
      </c>
      <c r="F4" s="24" t="s">
        <v>183</v>
      </c>
      <c r="G4" s="24" t="s">
        <v>184</v>
      </c>
      <c r="H4" s="290"/>
      <c r="I4" s="291" t="s">
        <v>169</v>
      </c>
      <c r="J4" s="21"/>
      <c r="K4" s="27" t="s">
        <v>60</v>
      </c>
      <c r="L4" s="24" t="s">
        <v>185</v>
      </c>
      <c r="M4" s="24" t="s">
        <v>60</v>
      </c>
      <c r="N4" s="24" t="s">
        <v>185</v>
      </c>
      <c r="O4" s="24" t="s">
        <v>60</v>
      </c>
      <c r="P4" s="24" t="s">
        <v>185</v>
      </c>
      <c r="Q4" s="21"/>
      <c r="R4" s="24" t="s">
        <v>60</v>
      </c>
      <c r="S4" s="24" t="s">
        <v>185</v>
      </c>
      <c r="T4" s="24" t="s">
        <v>60</v>
      </c>
      <c r="U4" s="24" t="s">
        <v>185</v>
      </c>
      <c r="V4" s="24" t="s">
        <v>60</v>
      </c>
      <c r="W4" s="24" t="s">
        <v>185</v>
      </c>
      <c r="X4" s="24" t="s">
        <v>28</v>
      </c>
      <c r="Y4" s="23" t="s">
        <v>28</v>
      </c>
      <c r="AA4" s="24" t="s">
        <v>60</v>
      </c>
      <c r="AB4" s="24" t="s">
        <v>185</v>
      </c>
      <c r="AC4" s="24" t="s">
        <v>60</v>
      </c>
      <c r="AD4" s="24" t="s">
        <v>185</v>
      </c>
      <c r="AE4" s="24" t="s">
        <v>60</v>
      </c>
      <c r="AF4" s="24" t="s">
        <v>185</v>
      </c>
      <c r="AG4" s="23" t="s">
        <v>28</v>
      </c>
      <c r="AH4" s="23" t="s">
        <v>28</v>
      </c>
      <c r="AJ4" s="24" t="s">
        <v>186</v>
      </c>
      <c r="AK4" s="24" t="s">
        <v>187</v>
      </c>
      <c r="AL4" s="24" t="s">
        <v>60</v>
      </c>
      <c r="AM4" s="24" t="s">
        <v>188</v>
      </c>
      <c r="AN4" s="291" t="s">
        <v>132</v>
      </c>
      <c r="AO4" s="300" t="s">
        <v>176</v>
      </c>
      <c r="AP4" s="292" t="s">
        <v>177</v>
      </c>
      <c r="AR4" s="244">
        <v>44759</v>
      </c>
      <c r="AS4" s="244">
        <v>44766</v>
      </c>
      <c r="AT4" s="244">
        <v>44773</v>
      </c>
      <c r="AU4" s="244">
        <v>44780</v>
      </c>
      <c r="AV4" s="244">
        <v>44787</v>
      </c>
      <c r="AW4" s="244">
        <v>44794</v>
      </c>
      <c r="AX4" s="244">
        <v>44801</v>
      </c>
    </row>
    <row r="5" spans="2:50" s="37" customFormat="1" ht="32.25" thickTop="1" x14ac:dyDescent="0.25">
      <c r="B5" s="243" t="s">
        <v>247</v>
      </c>
      <c r="C5" s="28" t="s">
        <v>189</v>
      </c>
      <c r="D5" s="28" t="s">
        <v>190</v>
      </c>
      <c r="E5" s="29">
        <v>254215</v>
      </c>
      <c r="F5" s="29">
        <v>191254</v>
      </c>
      <c r="G5" s="30">
        <v>44531</v>
      </c>
      <c r="H5" s="28" t="s">
        <v>191</v>
      </c>
      <c r="I5" s="31">
        <v>2</v>
      </c>
      <c r="J5" s="32"/>
      <c r="K5" s="33">
        <v>14.8866672515869</v>
      </c>
      <c r="L5" s="34">
        <v>1321.18420410156</v>
      </c>
      <c r="M5" s="35">
        <v>10.036288261413601</v>
      </c>
      <c r="N5" s="34">
        <v>890.715576171875</v>
      </c>
      <c r="O5" s="35">
        <v>20.072576522827099</v>
      </c>
      <c r="P5" s="34">
        <v>1781.43115234375</v>
      </c>
      <c r="Q5" s="32"/>
      <c r="R5" s="35">
        <v>15.1680297851562</v>
      </c>
      <c r="S5" s="34">
        <v>1268.08801269531</v>
      </c>
      <c r="T5" s="35">
        <v>10.2915086746216</v>
      </c>
      <c r="U5" s="34">
        <v>860.397705078125</v>
      </c>
      <c r="V5" s="35">
        <v>20.5830173492432</v>
      </c>
      <c r="W5" s="34">
        <v>1720.79541015625</v>
      </c>
      <c r="X5" s="34">
        <v>99.721325956127799</v>
      </c>
      <c r="Y5" s="36">
        <v>1.02542972564697</v>
      </c>
      <c r="AA5" s="35">
        <v>19.462404251098601</v>
      </c>
      <c r="AB5" s="34">
        <v>304.48452758789102</v>
      </c>
      <c r="AC5" s="35">
        <v>13.9601993560791</v>
      </c>
      <c r="AD5" s="34">
        <v>218.40386962890599</v>
      </c>
      <c r="AE5" s="35">
        <v>27.9203987121582</v>
      </c>
      <c r="AF5" s="34">
        <v>436.80773925781199</v>
      </c>
      <c r="AG5" s="38">
        <v>392.85018230576298</v>
      </c>
      <c r="AH5" s="39">
        <v>1.3909723758697501</v>
      </c>
      <c r="AJ5" s="31"/>
      <c r="AK5" s="31"/>
      <c r="AL5" s="29"/>
      <c r="AM5" s="29"/>
      <c r="AN5" s="31"/>
      <c r="AO5" s="40"/>
      <c r="AP5" s="41"/>
      <c r="AR5" s="60">
        <v>1</v>
      </c>
      <c r="AS5" s="42"/>
      <c r="AT5" s="60">
        <v>1</v>
      </c>
      <c r="AU5" s="42"/>
      <c r="AV5" s="42"/>
      <c r="AW5" s="42"/>
      <c r="AX5" s="42"/>
    </row>
    <row r="6" spans="2:50" s="37" customFormat="1" ht="31.5" x14ac:dyDescent="0.25">
      <c r="B6" s="243" t="s">
        <v>248</v>
      </c>
      <c r="C6" s="28" t="s">
        <v>192</v>
      </c>
      <c r="D6" s="28" t="s">
        <v>190</v>
      </c>
      <c r="E6" s="29">
        <v>110013</v>
      </c>
      <c r="F6" s="29">
        <v>60605</v>
      </c>
      <c r="G6" s="30">
        <v>44531</v>
      </c>
      <c r="H6" s="28" t="s">
        <v>191</v>
      </c>
      <c r="I6" s="31">
        <v>2</v>
      </c>
      <c r="J6" s="32"/>
      <c r="K6" s="33">
        <v>8.7414073944091797</v>
      </c>
      <c r="L6" s="34">
        <v>775.79553222656295</v>
      </c>
      <c r="M6" s="35">
        <v>5.1318907737731898</v>
      </c>
      <c r="N6" s="34">
        <v>455.45272827148398</v>
      </c>
      <c r="O6" s="35">
        <v>10.263781547546399</v>
      </c>
      <c r="P6" s="34">
        <v>910.90545654296898</v>
      </c>
      <c r="Q6" s="32"/>
      <c r="R6" s="35">
        <v>8.9027357101440394</v>
      </c>
      <c r="S6" s="34">
        <v>744.29254150390602</v>
      </c>
      <c r="T6" s="35">
        <v>5.2462439537048304</v>
      </c>
      <c r="U6" s="34">
        <v>438.60006713867199</v>
      </c>
      <c r="V6" s="35">
        <v>10.4924879074097</v>
      </c>
      <c r="W6" s="34">
        <v>877.20013427734398</v>
      </c>
      <c r="X6" s="34">
        <v>114.227068698008</v>
      </c>
      <c r="Y6" s="36">
        <v>1.02228283882141</v>
      </c>
      <c r="AA6" s="35">
        <v>11.5361671447754</v>
      </c>
      <c r="AB6" s="34">
        <v>180.48049926757801</v>
      </c>
      <c r="AC6" s="35">
        <v>7.1432204246520996</v>
      </c>
      <c r="AD6" s="34">
        <v>111.75392150878901</v>
      </c>
      <c r="AE6" s="35">
        <v>14.286440849304199</v>
      </c>
      <c r="AF6" s="34">
        <v>223.50784301757801</v>
      </c>
      <c r="AG6" s="38">
        <v>448.30641577136799</v>
      </c>
      <c r="AH6" s="39">
        <v>1.3919275999069201</v>
      </c>
      <c r="AJ6" s="31"/>
      <c r="AK6" s="31"/>
      <c r="AL6" s="29"/>
      <c r="AM6" s="29"/>
      <c r="AN6" s="31"/>
      <c r="AO6" s="31"/>
      <c r="AP6" s="41"/>
      <c r="AR6" s="60">
        <v>1</v>
      </c>
      <c r="AS6" s="42"/>
      <c r="AT6" s="60">
        <v>1</v>
      </c>
      <c r="AU6" s="42"/>
      <c r="AV6" s="42"/>
      <c r="AW6" s="42"/>
      <c r="AX6" s="42"/>
    </row>
    <row r="7" spans="2:50" s="37" customFormat="1" ht="31.5" x14ac:dyDescent="0.25">
      <c r="B7" s="243" t="s">
        <v>249</v>
      </c>
      <c r="C7" s="28" t="s">
        <v>192</v>
      </c>
      <c r="D7" s="28" t="s">
        <v>190</v>
      </c>
      <c r="E7" s="29">
        <v>133973</v>
      </c>
      <c r="F7" s="29">
        <v>80198</v>
      </c>
      <c r="G7" s="30">
        <v>44531</v>
      </c>
      <c r="H7" s="28" t="s">
        <v>191</v>
      </c>
      <c r="I7" s="31">
        <v>2</v>
      </c>
      <c r="J7" s="32"/>
      <c r="K7" s="33">
        <v>7.1545901298522896</v>
      </c>
      <c r="L7" s="34">
        <v>634.96630859375</v>
      </c>
      <c r="M7" s="35">
        <v>4.2811322212219203</v>
      </c>
      <c r="N7" s="34">
        <v>379.94836425781199</v>
      </c>
      <c r="O7" s="35">
        <v>8.5622644424438494</v>
      </c>
      <c r="P7" s="34">
        <v>759.896728515625</v>
      </c>
      <c r="Q7" s="32"/>
      <c r="R7" s="35">
        <v>7.3598761558532697</v>
      </c>
      <c r="S7" s="34">
        <v>615.305419921875</v>
      </c>
      <c r="T7" s="35">
        <v>4.4218935966491699</v>
      </c>
      <c r="U7" s="34">
        <v>369.68218994140602</v>
      </c>
      <c r="V7" s="35">
        <v>8.8437871932983398</v>
      </c>
      <c r="W7" s="34">
        <v>739.36437988281295</v>
      </c>
      <c r="X7" s="34">
        <v>112.79959147236499</v>
      </c>
      <c r="Y7" s="36">
        <v>1.0328794717788701</v>
      </c>
      <c r="AA7" s="35">
        <v>10.0400896072388</v>
      </c>
      <c r="AB7" s="34">
        <v>157.07472229003901</v>
      </c>
      <c r="AC7" s="35">
        <v>6.0390243530273402</v>
      </c>
      <c r="AD7" s="34">
        <v>94.479042053222699</v>
      </c>
      <c r="AE7" s="35">
        <v>12.0780487060547</v>
      </c>
      <c r="AF7" s="34">
        <v>188.958084106445</v>
      </c>
      <c r="AG7" s="38">
        <v>441.36772657484403</v>
      </c>
      <c r="AH7" s="39">
        <v>1.4106138944625899</v>
      </c>
      <c r="AJ7" s="31"/>
      <c r="AK7" s="31"/>
      <c r="AL7" s="29"/>
      <c r="AM7" s="29"/>
      <c r="AN7" s="31"/>
      <c r="AO7" s="31"/>
      <c r="AP7" s="41"/>
      <c r="AR7" s="42"/>
      <c r="AS7" s="60">
        <v>1</v>
      </c>
      <c r="AT7" s="42"/>
      <c r="AU7" s="42"/>
      <c r="AV7" s="60">
        <v>1</v>
      </c>
      <c r="AW7" s="42"/>
      <c r="AX7" s="42"/>
    </row>
    <row r="8" spans="2:50" s="37" customFormat="1" ht="31.5" x14ac:dyDescent="0.25">
      <c r="B8" s="243" t="s">
        <v>250</v>
      </c>
      <c r="C8" s="28" t="s">
        <v>189</v>
      </c>
      <c r="D8" s="28" t="s">
        <v>193</v>
      </c>
      <c r="E8" s="29">
        <v>184606</v>
      </c>
      <c r="F8" s="29">
        <v>158317</v>
      </c>
      <c r="G8" s="30">
        <v>44531</v>
      </c>
      <c r="H8" s="28" t="s">
        <v>191</v>
      </c>
      <c r="I8" s="31">
        <v>2</v>
      </c>
      <c r="J8" s="32"/>
      <c r="K8" s="33">
        <v>7.70696926116943</v>
      </c>
      <c r="L8" s="34">
        <v>683.98968505859398</v>
      </c>
      <c r="M8" s="35">
        <v>5.5208015441894496</v>
      </c>
      <c r="N8" s="34">
        <v>489.96838378906301</v>
      </c>
      <c r="O8" s="35">
        <v>11.041603088378899</v>
      </c>
      <c r="P8" s="34">
        <v>979.936767578125</v>
      </c>
      <c r="Q8" s="32"/>
      <c r="R8" s="35">
        <v>7.9974961280822798</v>
      </c>
      <c r="S8" s="34">
        <v>668.61212158203102</v>
      </c>
      <c r="T8" s="35">
        <v>5.7606954574584996</v>
      </c>
      <c r="U8" s="34">
        <v>481.609619140625</v>
      </c>
      <c r="V8" s="35">
        <v>11.521390914916999</v>
      </c>
      <c r="W8" s="34">
        <v>963.21923828125</v>
      </c>
      <c r="X8" s="34">
        <v>123.46098922629299</v>
      </c>
      <c r="Y8" s="36">
        <v>1.0434527397155799</v>
      </c>
      <c r="AA8" s="35">
        <v>7.4704217910766602</v>
      </c>
      <c r="AB8" s="34">
        <v>116.872909545898</v>
      </c>
      <c r="AC8" s="35">
        <v>5.8321352005004901</v>
      </c>
      <c r="AD8" s="34">
        <v>91.242317199707003</v>
      </c>
      <c r="AE8" s="35">
        <v>11.664270401001</v>
      </c>
      <c r="AF8" s="34">
        <v>182.48463439941401</v>
      </c>
      <c r="AG8" s="38">
        <v>651.67130586848896</v>
      </c>
      <c r="AH8" s="39">
        <v>1.0563927888870199</v>
      </c>
      <c r="AJ8" s="31"/>
      <c r="AK8" s="31"/>
      <c r="AL8" s="29"/>
      <c r="AM8" s="29"/>
      <c r="AN8" s="31"/>
      <c r="AO8" s="31"/>
      <c r="AP8" s="41"/>
      <c r="AR8" s="42"/>
      <c r="AS8" s="42"/>
      <c r="AT8" s="42"/>
      <c r="AU8" s="42"/>
      <c r="AV8" s="60">
        <v>1</v>
      </c>
      <c r="AW8" s="42"/>
      <c r="AX8" s="60">
        <v>1</v>
      </c>
    </row>
    <row r="9" spans="2:50" s="37" customFormat="1" x14ac:dyDescent="0.25">
      <c r="B9" s="243" t="s">
        <v>251</v>
      </c>
      <c r="C9" s="28" t="s">
        <v>194</v>
      </c>
      <c r="D9" s="28" t="s">
        <v>193</v>
      </c>
      <c r="E9" s="29">
        <v>323833</v>
      </c>
      <c r="F9" s="29">
        <v>235812</v>
      </c>
      <c r="G9" s="30">
        <v>44531</v>
      </c>
      <c r="H9" s="28" t="s">
        <v>191</v>
      </c>
      <c r="I9" s="41">
        <v>2</v>
      </c>
      <c r="J9" s="32"/>
      <c r="K9" s="33">
        <v>7.6692676544189498</v>
      </c>
      <c r="L9" s="34">
        <v>680.64367675781205</v>
      </c>
      <c r="M9" s="35">
        <v>5.4956073760986301</v>
      </c>
      <c r="N9" s="34">
        <v>487.732421875</v>
      </c>
      <c r="O9" s="35">
        <v>10.991214752197299</v>
      </c>
      <c r="P9" s="34">
        <v>975.46484375</v>
      </c>
      <c r="Q9" s="32"/>
      <c r="R9" s="35">
        <v>7.8441290855407697</v>
      </c>
      <c r="S9" s="34">
        <v>655.79022216796898</v>
      </c>
      <c r="T9" s="35">
        <v>5.6367683410644496</v>
      </c>
      <c r="U9" s="34">
        <v>471.24896240234398</v>
      </c>
      <c r="V9" s="35">
        <v>11.273536682128899</v>
      </c>
      <c r="W9" s="34">
        <v>942.49792480468705</v>
      </c>
      <c r="X9" s="34">
        <v>78.939165850596197</v>
      </c>
      <c r="Y9" s="36">
        <v>1.0256861448287999</v>
      </c>
      <c r="AA9" s="35">
        <v>8.0605964660644496</v>
      </c>
      <c r="AB9" s="34">
        <v>126.10604095459</v>
      </c>
      <c r="AC9" s="35">
        <v>6.2678294181823704</v>
      </c>
      <c r="AD9" s="34">
        <v>98.058639526367202</v>
      </c>
      <c r="AE9" s="35">
        <v>12.5356588363647</v>
      </c>
      <c r="AF9" s="34">
        <v>196.11727905273401</v>
      </c>
      <c r="AG9" s="38">
        <v>379.36483903590403</v>
      </c>
      <c r="AH9" s="39">
        <v>1.1405162811279299</v>
      </c>
      <c r="AJ9" s="31"/>
      <c r="AK9" s="31"/>
      <c r="AL9" s="29"/>
      <c r="AM9" s="29"/>
      <c r="AN9" s="31"/>
      <c r="AO9" s="31"/>
      <c r="AP9" s="41"/>
      <c r="AR9" s="42"/>
      <c r="AS9" s="60">
        <v>1</v>
      </c>
      <c r="AT9" s="42"/>
      <c r="AU9" s="60">
        <v>1</v>
      </c>
      <c r="AV9" s="42"/>
      <c r="AW9" s="42"/>
      <c r="AX9" s="42"/>
    </row>
    <row r="10" spans="2:50" s="37" customFormat="1" x14ac:dyDescent="0.25">
      <c r="B10" s="243" t="s">
        <v>252</v>
      </c>
      <c r="C10" s="28" t="s">
        <v>192</v>
      </c>
      <c r="D10" s="28" t="s">
        <v>193</v>
      </c>
      <c r="E10" s="29">
        <v>77090</v>
      </c>
      <c r="F10" s="29">
        <v>50583</v>
      </c>
      <c r="G10" s="30">
        <v>44531</v>
      </c>
      <c r="H10" s="28" t="s">
        <v>191</v>
      </c>
      <c r="I10" s="41">
        <v>2</v>
      </c>
      <c r="J10" s="32"/>
      <c r="K10" s="33">
        <v>6.2513585090637198</v>
      </c>
      <c r="L10" s="34">
        <v>554.804931640625</v>
      </c>
      <c r="M10" s="35">
        <v>3.75439405441284</v>
      </c>
      <c r="N10" s="34">
        <v>333.20059204101602</v>
      </c>
      <c r="O10" s="35">
        <v>7.50878810882568</v>
      </c>
      <c r="P10" s="34">
        <v>666.40118408203102</v>
      </c>
      <c r="Q10" s="32"/>
      <c r="R10" s="35">
        <v>6.5834455490112296</v>
      </c>
      <c r="S10" s="34">
        <v>550.39373779296898</v>
      </c>
      <c r="T10" s="35">
        <v>3.9530193805694598</v>
      </c>
      <c r="U10" s="34">
        <v>330.48303222656199</v>
      </c>
      <c r="V10" s="35">
        <v>7.9060387611389196</v>
      </c>
      <c r="W10" s="34">
        <v>660.966064453125</v>
      </c>
      <c r="X10" s="34">
        <v>122.547895203997</v>
      </c>
      <c r="Y10" s="36">
        <v>1.0529047250747701</v>
      </c>
      <c r="AA10" s="35">
        <v>8.8912944793701207</v>
      </c>
      <c r="AB10" s="34">
        <v>139.10211181640599</v>
      </c>
      <c r="AC10" s="35">
        <v>5.3774390220642099</v>
      </c>
      <c r="AD10" s="34">
        <v>84.128700256347699</v>
      </c>
      <c r="AE10" s="35">
        <v>10.7548780441284</v>
      </c>
      <c r="AF10" s="34">
        <v>168.257400512695</v>
      </c>
      <c r="AG10" s="38">
        <v>481.405274021742</v>
      </c>
      <c r="AH10" s="39">
        <v>1.43230545520782</v>
      </c>
      <c r="AJ10" s="31"/>
      <c r="AK10" s="31"/>
      <c r="AL10" s="29"/>
      <c r="AM10" s="29"/>
      <c r="AN10" s="31"/>
      <c r="AO10" s="31"/>
      <c r="AP10" s="41"/>
      <c r="AR10" s="60">
        <v>1</v>
      </c>
      <c r="AS10" s="42"/>
      <c r="AT10" s="60">
        <v>1</v>
      </c>
      <c r="AU10" s="42"/>
      <c r="AV10" s="42"/>
      <c r="AW10" s="42"/>
      <c r="AX10" s="42"/>
    </row>
    <row r="11" spans="2:50" s="37" customFormat="1" x14ac:dyDescent="0.25">
      <c r="B11" s="243" t="s">
        <v>253</v>
      </c>
      <c r="C11" s="28" t="s">
        <v>192</v>
      </c>
      <c r="D11" s="28" t="s">
        <v>193</v>
      </c>
      <c r="E11" s="29">
        <v>494199</v>
      </c>
      <c r="F11" s="29" t="s">
        <v>195</v>
      </c>
      <c r="G11" s="43" t="s">
        <v>196</v>
      </c>
      <c r="H11" s="28" t="s">
        <v>191</v>
      </c>
      <c r="I11" s="41">
        <v>2</v>
      </c>
      <c r="J11" s="32"/>
      <c r="K11" s="33">
        <v>12.61851978302</v>
      </c>
      <c r="L11" s="34">
        <v>1119.88732910156</v>
      </c>
      <c r="M11" s="35">
        <v>7.8617429733276403</v>
      </c>
      <c r="N11" s="34">
        <v>697.72576904296898</v>
      </c>
      <c r="O11" s="35">
        <v>15.7234859466553</v>
      </c>
      <c r="P11" s="34">
        <v>1395.45153808594</v>
      </c>
      <c r="Q11" s="32"/>
      <c r="R11" s="35">
        <v>13.188756942749</v>
      </c>
      <c r="S11" s="34">
        <v>1102.61547851562</v>
      </c>
      <c r="T11" s="35">
        <v>8.1959590911865199</v>
      </c>
      <c r="U11" s="34">
        <v>685.20416259765602</v>
      </c>
      <c r="V11" s="35">
        <v>16.391918182373001</v>
      </c>
      <c r="W11" s="34">
        <v>1370.40832519531</v>
      </c>
      <c r="X11" s="34">
        <v>106.43543046136401</v>
      </c>
      <c r="Y11" s="36">
        <v>1.0425117015838601</v>
      </c>
      <c r="AA11" s="35">
        <v>15.3477325439453</v>
      </c>
      <c r="AB11" s="34">
        <v>240.11149597168</v>
      </c>
      <c r="AC11" s="35">
        <v>10.191502571106</v>
      </c>
      <c r="AD11" s="34">
        <v>159.44354248046901</v>
      </c>
      <c r="AE11" s="35">
        <v>20.3830051422119</v>
      </c>
      <c r="AF11" s="34">
        <v>318.88708496093699</v>
      </c>
      <c r="AG11" s="38">
        <v>457.40328435649002</v>
      </c>
      <c r="AH11" s="39">
        <v>1.29634130001068</v>
      </c>
      <c r="AJ11" s="31"/>
      <c r="AK11" s="31"/>
      <c r="AL11" s="29"/>
      <c r="AM11" s="29"/>
      <c r="AN11" s="31"/>
      <c r="AO11" s="31"/>
      <c r="AP11" s="41"/>
      <c r="AR11" s="42"/>
      <c r="AS11" s="42"/>
      <c r="AT11" s="60">
        <v>1</v>
      </c>
      <c r="AU11" s="42"/>
      <c r="AV11" s="42"/>
      <c r="AW11" s="60">
        <v>1</v>
      </c>
      <c r="AX11" s="42"/>
    </row>
    <row r="12" spans="2:50" s="37" customFormat="1" ht="16.5" thickBot="1" x14ac:dyDescent="0.3">
      <c r="B12" s="243" t="s">
        <v>254</v>
      </c>
      <c r="C12" s="28" t="s">
        <v>192</v>
      </c>
      <c r="D12" s="28" t="s">
        <v>197</v>
      </c>
      <c r="E12" s="29">
        <v>127851</v>
      </c>
      <c r="F12" s="29">
        <v>76439</v>
      </c>
      <c r="G12" s="30">
        <v>44531</v>
      </c>
      <c r="H12" s="28" t="s">
        <v>191</v>
      </c>
      <c r="I12" s="41">
        <v>2</v>
      </c>
      <c r="J12" s="32"/>
      <c r="K12" s="33">
        <v>12.1948194503784</v>
      </c>
      <c r="L12" s="34">
        <v>1082.2841796875</v>
      </c>
      <c r="M12" s="35">
        <v>8.6556816101074201</v>
      </c>
      <c r="N12" s="34">
        <v>768.18743896484398</v>
      </c>
      <c r="O12" s="35">
        <v>17.311363220214801</v>
      </c>
      <c r="P12" s="34">
        <v>1536.37487792969</v>
      </c>
      <c r="Q12" s="32"/>
      <c r="R12" s="35">
        <v>12.331352233886699</v>
      </c>
      <c r="S12" s="34">
        <v>1030.93408203125</v>
      </c>
      <c r="T12" s="35">
        <v>8.8215751647949201</v>
      </c>
      <c r="U12" s="34">
        <v>737.50738525390602</v>
      </c>
      <c r="V12" s="35">
        <v>17.643150329589801</v>
      </c>
      <c r="W12" s="34">
        <v>1475.01477050781</v>
      </c>
      <c r="X12" s="34">
        <v>85.422873397139696</v>
      </c>
      <c r="Y12" s="36">
        <v>1.01916587352753</v>
      </c>
      <c r="AA12" s="35">
        <v>14.194806098938001</v>
      </c>
      <c r="AB12" s="34">
        <v>222.07423400878901</v>
      </c>
      <c r="AC12" s="35">
        <v>10.708279609680201</v>
      </c>
      <c r="AD12" s="34">
        <v>167.528396606445</v>
      </c>
      <c r="AE12" s="35">
        <v>21.416559219360401</v>
      </c>
      <c r="AF12" s="34">
        <v>335.05679321289102</v>
      </c>
      <c r="AG12" s="38">
        <v>376.05564952667999</v>
      </c>
      <c r="AH12" s="39">
        <v>1.23713874816895</v>
      </c>
      <c r="AJ12" s="31"/>
      <c r="AK12" s="31"/>
      <c r="AL12" s="29"/>
      <c r="AM12" s="29"/>
      <c r="AN12" s="31"/>
      <c r="AO12" s="31"/>
      <c r="AP12" s="41"/>
      <c r="AR12" s="42"/>
      <c r="AS12" s="60">
        <v>1</v>
      </c>
      <c r="AT12" s="42"/>
      <c r="AU12" s="60">
        <v>1</v>
      </c>
      <c r="AV12" s="42"/>
      <c r="AW12" s="42"/>
      <c r="AX12" s="42"/>
    </row>
    <row r="13" spans="2:50" ht="36" customHeight="1" thickTop="1" thickBot="1" x14ac:dyDescent="0.3">
      <c r="B13" s="44" t="s">
        <v>198</v>
      </c>
      <c r="C13" s="44"/>
      <c r="D13" s="44"/>
      <c r="E13" s="44"/>
      <c r="F13" s="44"/>
      <c r="G13" s="44"/>
      <c r="H13" s="44" t="s">
        <v>199</v>
      </c>
      <c r="I13" s="45">
        <v>16</v>
      </c>
      <c r="J13" s="46"/>
      <c r="K13" s="47">
        <v>42.436851501464801</v>
      </c>
      <c r="L13" s="48">
        <v>3766.24926757812</v>
      </c>
      <c r="M13" s="47">
        <v>6.3421921730041504</v>
      </c>
      <c r="N13" s="48">
        <v>562.86639404296898</v>
      </c>
      <c r="O13" s="47">
        <v>101.47507476806599</v>
      </c>
      <c r="P13" s="49">
        <v>9005.8623046875</v>
      </c>
      <c r="Q13" s="46"/>
      <c r="R13" s="50">
        <v>43.443798065185497</v>
      </c>
      <c r="S13" s="48">
        <v>3632.01806640625</v>
      </c>
      <c r="T13" s="47">
        <v>6.5409579277038601</v>
      </c>
      <c r="U13" s="48">
        <v>546.84167480468705</v>
      </c>
      <c r="V13" s="50">
        <v>104.655326843262</v>
      </c>
      <c r="W13" s="48">
        <v>8749.466796875</v>
      </c>
      <c r="X13" s="48">
        <v>103.021134993271</v>
      </c>
      <c r="Y13" s="51">
        <v>1.0313402414321899</v>
      </c>
      <c r="Z13" s="20"/>
      <c r="AA13" s="52">
        <v>50.234428405761697</v>
      </c>
      <c r="AB13" s="48">
        <v>785.9052734375</v>
      </c>
      <c r="AC13" s="47">
        <v>8.1899538040161097</v>
      </c>
      <c r="AD13" s="48">
        <v>128.129806518555</v>
      </c>
      <c r="AE13" s="52">
        <v>131.03926086425801</v>
      </c>
      <c r="AF13" s="48">
        <v>2050.07690429687</v>
      </c>
      <c r="AG13" s="49">
        <v>439.68106665205801</v>
      </c>
      <c r="AH13" s="53">
        <v>1.2913442850112899</v>
      </c>
      <c r="AJ13" s="44"/>
      <c r="AK13" s="54"/>
      <c r="AL13" s="55"/>
      <c r="AM13" s="55"/>
      <c r="AN13" s="54"/>
      <c r="AO13" s="56"/>
      <c r="AP13" s="57"/>
      <c r="AR13" s="23">
        <v>3</v>
      </c>
      <c r="AS13" s="23">
        <v>3</v>
      </c>
      <c r="AT13" s="23">
        <v>4</v>
      </c>
      <c r="AU13" s="23">
        <v>2</v>
      </c>
      <c r="AV13" s="23">
        <v>2</v>
      </c>
      <c r="AW13" s="23">
        <v>1</v>
      </c>
      <c r="AX13" s="23">
        <v>1</v>
      </c>
    </row>
    <row r="14" spans="2:50" ht="16.5" thickTop="1" x14ac:dyDescent="0.25">
      <c r="X14" s="58"/>
      <c r="Y14" s="59"/>
    </row>
    <row r="15" spans="2:50" x14ac:dyDescent="0.25">
      <c r="X15" s="58"/>
      <c r="Y15" s="59"/>
    </row>
    <row r="16" spans="2:50" x14ac:dyDescent="0.25">
      <c r="X16" s="58"/>
      <c r="Y16" s="59"/>
    </row>
  </sheetData>
  <mergeCells count="23">
    <mergeCell ref="AN2:AN4"/>
    <mergeCell ref="AO2:AO4"/>
    <mergeCell ref="T3:U3"/>
    <mergeCell ref="V3:W3"/>
    <mergeCell ref="AA3:AB3"/>
    <mergeCell ref="AC3:AD3"/>
    <mergeCell ref="AE3:AF3"/>
    <mergeCell ref="E2:G3"/>
    <mergeCell ref="B2:B4"/>
    <mergeCell ref="C2:C4"/>
    <mergeCell ref="D2:D4"/>
    <mergeCell ref="AP2:AP4"/>
    <mergeCell ref="H2:H4"/>
    <mergeCell ref="I2:I4"/>
    <mergeCell ref="K2:P2"/>
    <mergeCell ref="R2:Y2"/>
    <mergeCell ref="K3:L3"/>
    <mergeCell ref="M3:N3"/>
    <mergeCell ref="O3:P3"/>
    <mergeCell ref="R3:S3"/>
    <mergeCell ref="AA2:AH2"/>
    <mergeCell ref="AJ2:AK3"/>
    <mergeCell ref="AL2:AM3"/>
  </mergeCells>
  <pageMargins left="0.70866141732283472" right="0.70866141732283472" top="0.78740157480314965" bottom="0.78740157480314965" header="0.31496062992125984" footer="0.31496062992125984"/>
  <pageSetup paperSize="9" scale="28" orientation="landscape" verticalDpi="0" r:id="rId1"/>
  <colBreaks count="1" manualBreakCount="1">
    <brk id="50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Total</vt:lpstr>
      <vt:lpstr>ONLINE</vt:lpstr>
      <vt:lpstr>RADIO</vt:lpstr>
      <vt:lpstr>OOH</vt:lpstr>
      <vt:lpstr>PRINT</vt:lpstr>
      <vt:lpstr>OOH!Oblast_tisku</vt:lpstr>
      <vt:lpstr>PRINT!Oblast_tisku</vt:lpstr>
      <vt:lpstr>RADIO!Oblast_tisku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 EU Předsednictví</dc:title>
  <dc:subject/>
  <dc:creator>Jiří Pudil</dc:creator>
  <cp:keywords/>
  <dc:description/>
  <cp:lastModifiedBy>Húsková Eva</cp:lastModifiedBy>
  <cp:lastPrinted>2022-03-04T15:38:39Z</cp:lastPrinted>
  <dcterms:created xsi:type="dcterms:W3CDTF">2022-03-04T13:41:15Z</dcterms:created>
  <dcterms:modified xsi:type="dcterms:W3CDTF">2022-03-11T09:56:01Z</dcterms:modified>
  <cp:category/>
</cp:coreProperties>
</file>