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APS394-18 - Úpravy sociál..." sheetId="2" r:id="rId2"/>
    <sheet name="VRN - Vedlejší rozpočtové...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Print_Titles" localSheetId="0">'Rekapitulace stavby'!$49:$49</definedName>
    <definedName name="_xlnm._FilterDatabase" localSheetId="1" hidden="1">'APS394-18 - Úpravy sociál...'!$C$103:$K$1009</definedName>
    <definedName name="_xlnm.Print_Area" localSheetId="1">'APS394-18 - Úpravy sociál...'!$C$4:$J$34,'APS394-18 - Úpravy sociál...'!$C$40:$J$87,'APS394-18 - Úpravy sociál...'!$C$93:$K$1009</definedName>
    <definedName name="_xlnm.Print_Titles" localSheetId="1">'APS394-18 - Úpravy sociál...'!$103:$103</definedName>
    <definedName name="_xlnm._FilterDatabase" localSheetId="2" hidden="1">'VRN - Vedlejší rozpočtové...'!$C$82:$K$98</definedName>
    <definedName name="_xlnm.Print_Area" localSheetId="2">'VRN - Vedlejší rozpočtové...'!$C$4:$J$36,'VRN - Vedlejší rozpočtové...'!$C$42:$J$64,'VRN - Vedlejší rozpočtové...'!$C$70:$K$98</definedName>
    <definedName name="_xlnm.Print_Titles" localSheetId="2">'VRN - Vedlejší rozpočtové...'!$82:$82</definedName>
    <definedName name="_xlnm.Print_Area" localSheetId="3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3"/>
  <c r="AX53"/>
  <c i="3" r="BI98"/>
  <c r="BH98"/>
  <c r="BG98"/>
  <c r="BF98"/>
  <c r="T98"/>
  <c r="T97"/>
  <c r="R98"/>
  <c r="R97"/>
  <c r="P98"/>
  <c r="P97"/>
  <c r="BK98"/>
  <c r="BK97"/>
  <c r="J97"/>
  <c r="J98"/>
  <c r="BE98"/>
  <c r="J63"/>
  <c r="BI96"/>
  <c r="BH96"/>
  <c r="BG96"/>
  <c r="BF96"/>
  <c r="T96"/>
  <c r="T95"/>
  <c r="R96"/>
  <c r="R95"/>
  <c r="P96"/>
  <c r="P95"/>
  <c r="BK96"/>
  <c r="BK95"/>
  <c r="J95"/>
  <c r="J96"/>
  <c r="BE96"/>
  <c r="J62"/>
  <c r="BI93"/>
  <c r="BH93"/>
  <c r="BG93"/>
  <c r="BF93"/>
  <c r="T93"/>
  <c r="T92"/>
  <c r="R93"/>
  <c r="R92"/>
  <c r="P93"/>
  <c r="P92"/>
  <c r="BK93"/>
  <c r="BK92"/>
  <c r="J92"/>
  <c r="J93"/>
  <c r="BE93"/>
  <c r="J61"/>
  <c r="BI91"/>
  <c r="BH91"/>
  <c r="BG91"/>
  <c r="BF91"/>
  <c r="T91"/>
  <c r="T90"/>
  <c r="R91"/>
  <c r="R90"/>
  <c r="P91"/>
  <c r="P90"/>
  <c r="BK91"/>
  <c r="BK90"/>
  <c r="J90"/>
  <c r="J91"/>
  <c r="BE91"/>
  <c r="J60"/>
  <c r="BI89"/>
  <c r="BH89"/>
  <c r="BG89"/>
  <c r="BF89"/>
  <c r="T89"/>
  <c r="T88"/>
  <c r="R89"/>
  <c r="R88"/>
  <c r="P89"/>
  <c r="P88"/>
  <c r="BK89"/>
  <c r="BK88"/>
  <c r="J88"/>
  <c r="J89"/>
  <c r="BE89"/>
  <c r="J59"/>
  <c r="BI87"/>
  <c r="BH87"/>
  <c r="BG87"/>
  <c r="BF87"/>
  <c r="T87"/>
  <c r="R87"/>
  <c r="P87"/>
  <c r="BK87"/>
  <c r="J87"/>
  <c r="BE87"/>
  <c r="BI86"/>
  <c r="F34"/>
  <c i="1" r="BD53"/>
  <c i="3" r="BH86"/>
  <c r="F33"/>
  <c i="1" r="BC53"/>
  <c i="3" r="BG86"/>
  <c r="F32"/>
  <c i="1" r="BB53"/>
  <c i="3" r="BF86"/>
  <c r="J31"/>
  <c i="1" r="AW53"/>
  <c i="3" r="F31"/>
  <c i="1" r="BA53"/>
  <c i="3" r="T86"/>
  <c r="T85"/>
  <c r="T84"/>
  <c r="T83"/>
  <c r="R86"/>
  <c r="R85"/>
  <c r="R84"/>
  <c r="R83"/>
  <c r="P86"/>
  <c r="P85"/>
  <c r="P84"/>
  <c r="P83"/>
  <c i="1" r="AU53"/>
  <c i="3" r="BK86"/>
  <c r="BK85"/>
  <c r="J85"/>
  <c r="BK84"/>
  <c r="J84"/>
  <c r="BK83"/>
  <c r="J83"/>
  <c r="J56"/>
  <c r="J27"/>
  <c i="1" r="AG53"/>
  <c i="3" r="J86"/>
  <c r="BE86"/>
  <c r="J30"/>
  <c i="1" r="AV53"/>
  <c i="3" r="F30"/>
  <c i="1" r="AZ53"/>
  <c i="3" r="J58"/>
  <c r="J57"/>
  <c r="F77"/>
  <c r="E75"/>
  <c r="F49"/>
  <c r="E47"/>
  <c r="J36"/>
  <c r="J21"/>
  <c r="E21"/>
  <c r="J79"/>
  <c r="J51"/>
  <c r="J20"/>
  <c r="J18"/>
  <c r="E18"/>
  <c r="F80"/>
  <c r="F52"/>
  <c r="J17"/>
  <c r="J15"/>
  <c r="E15"/>
  <c r="F79"/>
  <c r="F51"/>
  <c r="J14"/>
  <c r="J12"/>
  <c r="J77"/>
  <c r="J49"/>
  <c r="E7"/>
  <c r="E73"/>
  <c r="E45"/>
  <c i="1" r="AY52"/>
  <c r="AX52"/>
  <c i="2" r="BI1009"/>
  <c r="BH1009"/>
  <c r="BG1009"/>
  <c r="BF1009"/>
  <c r="T1009"/>
  <c r="R1009"/>
  <c r="P1009"/>
  <c r="BK1009"/>
  <c r="J1009"/>
  <c r="BE1009"/>
  <c r="BI1008"/>
  <c r="BH1008"/>
  <c r="BG1008"/>
  <c r="BF1008"/>
  <c r="T1008"/>
  <c r="R1008"/>
  <c r="P1008"/>
  <c r="BK1008"/>
  <c r="J1008"/>
  <c r="BE1008"/>
  <c r="BI1007"/>
  <c r="BH1007"/>
  <c r="BG1007"/>
  <c r="BF1007"/>
  <c r="T1007"/>
  <c r="R1007"/>
  <c r="P1007"/>
  <c r="BK1007"/>
  <c r="J1007"/>
  <c r="BE1007"/>
  <c r="BI1006"/>
  <c r="BH1006"/>
  <c r="BG1006"/>
  <c r="BF1006"/>
  <c r="T1006"/>
  <c r="R1006"/>
  <c r="P1006"/>
  <c r="BK1006"/>
  <c r="J1006"/>
  <c r="BE1006"/>
  <c r="BI1005"/>
  <c r="BH1005"/>
  <c r="BG1005"/>
  <c r="BF1005"/>
  <c r="T1005"/>
  <c r="R1005"/>
  <c r="P1005"/>
  <c r="BK1005"/>
  <c r="J1005"/>
  <c r="BE1005"/>
  <c r="BI1004"/>
  <c r="BH1004"/>
  <c r="BG1004"/>
  <c r="BF1004"/>
  <c r="T1004"/>
  <c r="T1003"/>
  <c r="T1002"/>
  <c r="R1004"/>
  <c r="R1003"/>
  <c r="R1002"/>
  <c r="P1004"/>
  <c r="P1003"/>
  <c r="P1002"/>
  <c r="BK1004"/>
  <c r="BK1003"/>
  <c r="J1003"/>
  <c r="BK1002"/>
  <c r="J1002"/>
  <c r="J1004"/>
  <c r="BE1004"/>
  <c r="J86"/>
  <c r="J85"/>
  <c r="BI993"/>
  <c r="BH993"/>
  <c r="BG993"/>
  <c r="BF993"/>
  <c r="T993"/>
  <c r="R993"/>
  <c r="P993"/>
  <c r="BK993"/>
  <c r="J993"/>
  <c r="BE993"/>
  <c r="BI988"/>
  <c r="BH988"/>
  <c r="BG988"/>
  <c r="BF988"/>
  <c r="T988"/>
  <c r="R988"/>
  <c r="P988"/>
  <c r="BK988"/>
  <c r="J988"/>
  <c r="BE988"/>
  <c r="BI986"/>
  <c r="BH986"/>
  <c r="BG986"/>
  <c r="BF986"/>
  <c r="T986"/>
  <c r="R986"/>
  <c r="P986"/>
  <c r="BK986"/>
  <c r="J986"/>
  <c r="BE986"/>
  <c r="BI984"/>
  <c r="BH984"/>
  <c r="BG984"/>
  <c r="BF984"/>
  <c r="T984"/>
  <c r="R984"/>
  <c r="P984"/>
  <c r="BK984"/>
  <c r="J984"/>
  <c r="BE984"/>
  <c r="BI982"/>
  <c r="BH982"/>
  <c r="BG982"/>
  <c r="BF982"/>
  <c r="T982"/>
  <c r="R982"/>
  <c r="P982"/>
  <c r="BK982"/>
  <c r="J982"/>
  <c r="BE982"/>
  <c r="BI978"/>
  <c r="BH978"/>
  <c r="BG978"/>
  <c r="BF978"/>
  <c r="T978"/>
  <c r="T977"/>
  <c r="R978"/>
  <c r="R977"/>
  <c r="P978"/>
  <c r="P977"/>
  <c r="BK978"/>
  <c r="BK977"/>
  <c r="J977"/>
  <c r="J978"/>
  <c r="BE978"/>
  <c r="J84"/>
  <c r="BI975"/>
  <c r="BH975"/>
  <c r="BG975"/>
  <c r="BF975"/>
  <c r="T975"/>
  <c r="T974"/>
  <c r="R975"/>
  <c r="R974"/>
  <c r="P975"/>
  <c r="P974"/>
  <c r="BK975"/>
  <c r="BK974"/>
  <c r="J974"/>
  <c r="J975"/>
  <c r="BE975"/>
  <c r="J83"/>
  <c r="BI973"/>
  <c r="BH973"/>
  <c r="BG973"/>
  <c r="BF973"/>
  <c r="T973"/>
  <c r="R973"/>
  <c r="P973"/>
  <c r="BK973"/>
  <c r="J973"/>
  <c r="BE973"/>
  <c r="BI972"/>
  <c r="BH972"/>
  <c r="BG972"/>
  <c r="BF972"/>
  <c r="T972"/>
  <c r="R972"/>
  <c r="P972"/>
  <c r="BK972"/>
  <c r="J972"/>
  <c r="BE972"/>
  <c r="BI970"/>
  <c r="BH970"/>
  <c r="BG970"/>
  <c r="BF970"/>
  <c r="T970"/>
  <c r="R970"/>
  <c r="P970"/>
  <c r="BK970"/>
  <c r="J970"/>
  <c r="BE970"/>
  <c r="BI964"/>
  <c r="BH964"/>
  <c r="BG964"/>
  <c r="BF964"/>
  <c r="T964"/>
  <c r="R964"/>
  <c r="P964"/>
  <c r="BK964"/>
  <c r="J964"/>
  <c r="BE964"/>
  <c r="BI961"/>
  <c r="BH961"/>
  <c r="BG961"/>
  <c r="BF961"/>
  <c r="T961"/>
  <c r="R961"/>
  <c r="P961"/>
  <c r="BK961"/>
  <c r="J961"/>
  <c r="BE961"/>
  <c r="BI953"/>
  <c r="BH953"/>
  <c r="BG953"/>
  <c r="BF953"/>
  <c r="T953"/>
  <c r="R953"/>
  <c r="P953"/>
  <c r="BK953"/>
  <c r="J953"/>
  <c r="BE953"/>
  <c r="BI949"/>
  <c r="BH949"/>
  <c r="BG949"/>
  <c r="BF949"/>
  <c r="T949"/>
  <c r="R949"/>
  <c r="P949"/>
  <c r="BK949"/>
  <c r="J949"/>
  <c r="BE949"/>
  <c r="BI948"/>
  <c r="BH948"/>
  <c r="BG948"/>
  <c r="BF948"/>
  <c r="T948"/>
  <c r="R948"/>
  <c r="P948"/>
  <c r="BK948"/>
  <c r="J948"/>
  <c r="BE948"/>
  <c r="BI946"/>
  <c r="BH946"/>
  <c r="BG946"/>
  <c r="BF946"/>
  <c r="T946"/>
  <c r="R946"/>
  <c r="P946"/>
  <c r="BK946"/>
  <c r="J946"/>
  <c r="BE946"/>
  <c r="BI945"/>
  <c r="BH945"/>
  <c r="BG945"/>
  <c r="BF945"/>
  <c r="T945"/>
  <c r="R945"/>
  <c r="P945"/>
  <c r="BK945"/>
  <c r="J945"/>
  <c r="BE945"/>
  <c r="BI943"/>
  <c r="BH943"/>
  <c r="BG943"/>
  <c r="BF943"/>
  <c r="T943"/>
  <c r="R943"/>
  <c r="P943"/>
  <c r="BK943"/>
  <c r="J943"/>
  <c r="BE943"/>
  <c r="BI942"/>
  <c r="BH942"/>
  <c r="BG942"/>
  <c r="BF942"/>
  <c r="T942"/>
  <c r="R942"/>
  <c r="P942"/>
  <c r="BK942"/>
  <c r="J942"/>
  <c r="BE942"/>
  <c r="BI940"/>
  <c r="BH940"/>
  <c r="BG940"/>
  <c r="BF940"/>
  <c r="T940"/>
  <c r="R940"/>
  <c r="P940"/>
  <c r="BK940"/>
  <c r="J940"/>
  <c r="BE940"/>
  <c r="BI938"/>
  <c r="BH938"/>
  <c r="BG938"/>
  <c r="BF938"/>
  <c r="T938"/>
  <c r="R938"/>
  <c r="P938"/>
  <c r="BK938"/>
  <c r="J938"/>
  <c r="BE938"/>
  <c r="BI928"/>
  <c r="BH928"/>
  <c r="BG928"/>
  <c r="BF928"/>
  <c r="T928"/>
  <c r="R928"/>
  <c r="P928"/>
  <c r="BK928"/>
  <c r="J928"/>
  <c r="BE928"/>
  <c r="BI922"/>
  <c r="BH922"/>
  <c r="BG922"/>
  <c r="BF922"/>
  <c r="T922"/>
  <c r="R922"/>
  <c r="P922"/>
  <c r="BK922"/>
  <c r="J922"/>
  <c r="BE922"/>
  <c r="BI910"/>
  <c r="BH910"/>
  <c r="BG910"/>
  <c r="BF910"/>
  <c r="T910"/>
  <c r="R910"/>
  <c r="P910"/>
  <c r="BK910"/>
  <c r="J910"/>
  <c r="BE910"/>
  <c r="BI906"/>
  <c r="BH906"/>
  <c r="BG906"/>
  <c r="BF906"/>
  <c r="T906"/>
  <c r="T905"/>
  <c r="R906"/>
  <c r="R905"/>
  <c r="P906"/>
  <c r="P905"/>
  <c r="BK906"/>
  <c r="BK905"/>
  <c r="J905"/>
  <c r="J906"/>
  <c r="BE906"/>
  <c r="J82"/>
  <c r="BI904"/>
  <c r="BH904"/>
  <c r="BG904"/>
  <c r="BF904"/>
  <c r="T904"/>
  <c r="R904"/>
  <c r="P904"/>
  <c r="BK904"/>
  <c r="J904"/>
  <c r="BE904"/>
  <c r="BI903"/>
  <c r="BH903"/>
  <c r="BG903"/>
  <c r="BF903"/>
  <c r="T903"/>
  <c r="R903"/>
  <c r="P903"/>
  <c r="BK903"/>
  <c r="J903"/>
  <c r="BE903"/>
  <c r="BI894"/>
  <c r="BH894"/>
  <c r="BG894"/>
  <c r="BF894"/>
  <c r="T894"/>
  <c r="R894"/>
  <c r="P894"/>
  <c r="BK894"/>
  <c r="J894"/>
  <c r="BE894"/>
  <c r="BI885"/>
  <c r="BH885"/>
  <c r="BG885"/>
  <c r="BF885"/>
  <c r="T885"/>
  <c r="R885"/>
  <c r="P885"/>
  <c r="BK885"/>
  <c r="J885"/>
  <c r="BE885"/>
  <c r="BI878"/>
  <c r="BH878"/>
  <c r="BG878"/>
  <c r="BF878"/>
  <c r="T878"/>
  <c r="T877"/>
  <c r="R878"/>
  <c r="R877"/>
  <c r="P878"/>
  <c r="P877"/>
  <c r="BK878"/>
  <c r="BK877"/>
  <c r="J877"/>
  <c r="J878"/>
  <c r="BE878"/>
  <c r="J81"/>
  <c r="BI876"/>
  <c r="BH876"/>
  <c r="BG876"/>
  <c r="BF876"/>
  <c r="T876"/>
  <c r="R876"/>
  <c r="P876"/>
  <c r="BK876"/>
  <c r="J876"/>
  <c r="BE876"/>
  <c r="BI875"/>
  <c r="BH875"/>
  <c r="BG875"/>
  <c r="BF875"/>
  <c r="T875"/>
  <c r="R875"/>
  <c r="P875"/>
  <c r="BK875"/>
  <c r="J875"/>
  <c r="BE875"/>
  <c r="BI874"/>
  <c r="BH874"/>
  <c r="BG874"/>
  <c r="BF874"/>
  <c r="T874"/>
  <c r="R874"/>
  <c r="P874"/>
  <c r="BK874"/>
  <c r="J874"/>
  <c r="BE874"/>
  <c r="BI872"/>
  <c r="BH872"/>
  <c r="BG872"/>
  <c r="BF872"/>
  <c r="T872"/>
  <c r="R872"/>
  <c r="P872"/>
  <c r="BK872"/>
  <c r="J872"/>
  <c r="BE872"/>
  <c r="BI870"/>
  <c r="BH870"/>
  <c r="BG870"/>
  <c r="BF870"/>
  <c r="T870"/>
  <c r="T869"/>
  <c r="R870"/>
  <c r="R869"/>
  <c r="P870"/>
  <c r="P869"/>
  <c r="BK870"/>
  <c r="BK869"/>
  <c r="J869"/>
  <c r="J870"/>
  <c r="BE870"/>
  <c r="J80"/>
  <c r="BI868"/>
  <c r="BH868"/>
  <c r="BG868"/>
  <c r="BF868"/>
  <c r="T868"/>
  <c r="R868"/>
  <c r="P868"/>
  <c r="BK868"/>
  <c r="J868"/>
  <c r="BE868"/>
  <c r="BI867"/>
  <c r="BH867"/>
  <c r="BG867"/>
  <c r="BF867"/>
  <c r="T867"/>
  <c r="R867"/>
  <c r="P867"/>
  <c r="BK867"/>
  <c r="J867"/>
  <c r="BE867"/>
  <c r="BI865"/>
  <c r="BH865"/>
  <c r="BG865"/>
  <c r="BF865"/>
  <c r="T865"/>
  <c r="R865"/>
  <c r="P865"/>
  <c r="BK865"/>
  <c r="J865"/>
  <c r="BE865"/>
  <c r="BI859"/>
  <c r="BH859"/>
  <c r="BG859"/>
  <c r="BF859"/>
  <c r="T859"/>
  <c r="R859"/>
  <c r="P859"/>
  <c r="BK859"/>
  <c r="J859"/>
  <c r="BE859"/>
  <c r="BI858"/>
  <c r="BH858"/>
  <c r="BG858"/>
  <c r="BF858"/>
  <c r="T858"/>
  <c r="R858"/>
  <c r="P858"/>
  <c r="BK858"/>
  <c r="J858"/>
  <c r="BE858"/>
  <c r="BI857"/>
  <c r="BH857"/>
  <c r="BG857"/>
  <c r="BF857"/>
  <c r="T857"/>
  <c r="R857"/>
  <c r="P857"/>
  <c r="BK857"/>
  <c r="J857"/>
  <c r="BE857"/>
  <c r="BI853"/>
  <c r="BH853"/>
  <c r="BG853"/>
  <c r="BF853"/>
  <c r="T853"/>
  <c r="R853"/>
  <c r="P853"/>
  <c r="BK853"/>
  <c r="J853"/>
  <c r="BE853"/>
  <c r="BI852"/>
  <c r="BH852"/>
  <c r="BG852"/>
  <c r="BF852"/>
  <c r="T852"/>
  <c r="R852"/>
  <c r="P852"/>
  <c r="BK852"/>
  <c r="J852"/>
  <c r="BE852"/>
  <c r="BI851"/>
  <c r="BH851"/>
  <c r="BG851"/>
  <c r="BF851"/>
  <c r="T851"/>
  <c r="R851"/>
  <c r="P851"/>
  <c r="BK851"/>
  <c r="J851"/>
  <c r="BE851"/>
  <c r="BI847"/>
  <c r="BH847"/>
  <c r="BG847"/>
  <c r="BF847"/>
  <c r="T847"/>
  <c r="R847"/>
  <c r="P847"/>
  <c r="BK847"/>
  <c r="J847"/>
  <c r="BE847"/>
  <c r="BI846"/>
  <c r="BH846"/>
  <c r="BG846"/>
  <c r="BF846"/>
  <c r="T846"/>
  <c r="R846"/>
  <c r="P846"/>
  <c r="BK846"/>
  <c r="J846"/>
  <c r="BE846"/>
  <c r="BI845"/>
  <c r="BH845"/>
  <c r="BG845"/>
  <c r="BF845"/>
  <c r="T845"/>
  <c r="R845"/>
  <c r="P845"/>
  <c r="BK845"/>
  <c r="J845"/>
  <c r="BE845"/>
  <c r="BI844"/>
  <c r="BH844"/>
  <c r="BG844"/>
  <c r="BF844"/>
  <c r="T844"/>
  <c r="R844"/>
  <c r="P844"/>
  <c r="BK844"/>
  <c r="J844"/>
  <c r="BE844"/>
  <c r="BI843"/>
  <c r="BH843"/>
  <c r="BG843"/>
  <c r="BF843"/>
  <c r="T843"/>
  <c r="R843"/>
  <c r="P843"/>
  <c r="BK843"/>
  <c r="J843"/>
  <c r="BE843"/>
  <c r="BI842"/>
  <c r="BH842"/>
  <c r="BG842"/>
  <c r="BF842"/>
  <c r="T842"/>
  <c r="R842"/>
  <c r="P842"/>
  <c r="BK842"/>
  <c r="J842"/>
  <c r="BE842"/>
  <c r="BI841"/>
  <c r="BH841"/>
  <c r="BG841"/>
  <c r="BF841"/>
  <c r="T841"/>
  <c r="R841"/>
  <c r="P841"/>
  <c r="BK841"/>
  <c r="J841"/>
  <c r="BE841"/>
  <c r="BI840"/>
  <c r="BH840"/>
  <c r="BG840"/>
  <c r="BF840"/>
  <c r="T840"/>
  <c r="R840"/>
  <c r="P840"/>
  <c r="BK840"/>
  <c r="J840"/>
  <c r="BE840"/>
  <c r="BI839"/>
  <c r="BH839"/>
  <c r="BG839"/>
  <c r="BF839"/>
  <c r="T839"/>
  <c r="R839"/>
  <c r="P839"/>
  <c r="BK839"/>
  <c r="J839"/>
  <c r="BE839"/>
  <c r="BI838"/>
  <c r="BH838"/>
  <c r="BG838"/>
  <c r="BF838"/>
  <c r="T838"/>
  <c r="R838"/>
  <c r="P838"/>
  <c r="BK838"/>
  <c r="J838"/>
  <c r="BE838"/>
  <c r="BI834"/>
  <c r="BH834"/>
  <c r="BG834"/>
  <c r="BF834"/>
  <c r="T834"/>
  <c r="R834"/>
  <c r="P834"/>
  <c r="BK834"/>
  <c r="J834"/>
  <c r="BE834"/>
  <c r="BI833"/>
  <c r="BH833"/>
  <c r="BG833"/>
  <c r="BF833"/>
  <c r="T833"/>
  <c r="R833"/>
  <c r="P833"/>
  <c r="BK833"/>
  <c r="J833"/>
  <c r="BE833"/>
  <c r="BI832"/>
  <c r="BH832"/>
  <c r="BG832"/>
  <c r="BF832"/>
  <c r="T832"/>
  <c r="R832"/>
  <c r="P832"/>
  <c r="BK832"/>
  <c r="J832"/>
  <c r="BE832"/>
  <c r="BI831"/>
  <c r="BH831"/>
  <c r="BG831"/>
  <c r="BF831"/>
  <c r="T831"/>
  <c r="T830"/>
  <c r="R831"/>
  <c r="R830"/>
  <c r="P831"/>
  <c r="P830"/>
  <c r="BK831"/>
  <c r="BK830"/>
  <c r="J830"/>
  <c r="J831"/>
  <c r="BE831"/>
  <c r="J79"/>
  <c r="BI829"/>
  <c r="BH829"/>
  <c r="BG829"/>
  <c r="BF829"/>
  <c r="T829"/>
  <c r="R829"/>
  <c r="P829"/>
  <c r="BK829"/>
  <c r="J829"/>
  <c r="BE829"/>
  <c r="BI828"/>
  <c r="BH828"/>
  <c r="BG828"/>
  <c r="BF828"/>
  <c r="T828"/>
  <c r="R828"/>
  <c r="P828"/>
  <c r="BK828"/>
  <c r="J828"/>
  <c r="BE828"/>
  <c r="BI827"/>
  <c r="BH827"/>
  <c r="BG827"/>
  <c r="BF827"/>
  <c r="T827"/>
  <c r="R827"/>
  <c r="P827"/>
  <c r="BK827"/>
  <c r="J827"/>
  <c r="BE827"/>
  <c r="BI826"/>
  <c r="BH826"/>
  <c r="BG826"/>
  <c r="BF826"/>
  <c r="T826"/>
  <c r="R826"/>
  <c r="P826"/>
  <c r="BK826"/>
  <c r="J826"/>
  <c r="BE826"/>
  <c r="BI825"/>
  <c r="BH825"/>
  <c r="BG825"/>
  <c r="BF825"/>
  <c r="T825"/>
  <c r="R825"/>
  <c r="P825"/>
  <c r="BK825"/>
  <c r="J825"/>
  <c r="BE825"/>
  <c r="BI824"/>
  <c r="BH824"/>
  <c r="BG824"/>
  <c r="BF824"/>
  <c r="T824"/>
  <c r="R824"/>
  <c r="P824"/>
  <c r="BK824"/>
  <c r="J824"/>
  <c r="BE824"/>
  <c r="BI818"/>
  <c r="BH818"/>
  <c r="BG818"/>
  <c r="BF818"/>
  <c r="T818"/>
  <c r="R818"/>
  <c r="P818"/>
  <c r="BK818"/>
  <c r="J818"/>
  <c r="BE818"/>
  <c r="BI812"/>
  <c r="BH812"/>
  <c r="BG812"/>
  <c r="BF812"/>
  <c r="T812"/>
  <c r="R812"/>
  <c r="P812"/>
  <c r="BK812"/>
  <c r="J812"/>
  <c r="BE812"/>
  <c r="BI806"/>
  <c r="BH806"/>
  <c r="BG806"/>
  <c r="BF806"/>
  <c r="T806"/>
  <c r="R806"/>
  <c r="P806"/>
  <c r="BK806"/>
  <c r="J806"/>
  <c r="BE806"/>
  <c r="BI803"/>
  <c r="BH803"/>
  <c r="BG803"/>
  <c r="BF803"/>
  <c r="T803"/>
  <c r="R803"/>
  <c r="P803"/>
  <c r="BK803"/>
  <c r="J803"/>
  <c r="BE803"/>
  <c r="BI801"/>
  <c r="BH801"/>
  <c r="BG801"/>
  <c r="BF801"/>
  <c r="T801"/>
  <c r="R801"/>
  <c r="P801"/>
  <c r="BK801"/>
  <c r="J801"/>
  <c r="BE801"/>
  <c r="BI799"/>
  <c r="BH799"/>
  <c r="BG799"/>
  <c r="BF799"/>
  <c r="T799"/>
  <c r="R799"/>
  <c r="P799"/>
  <c r="BK799"/>
  <c r="J799"/>
  <c r="BE799"/>
  <c r="BI798"/>
  <c r="BH798"/>
  <c r="BG798"/>
  <c r="BF798"/>
  <c r="T798"/>
  <c r="R798"/>
  <c r="P798"/>
  <c r="BK798"/>
  <c r="J798"/>
  <c r="BE798"/>
  <c r="BI796"/>
  <c r="BH796"/>
  <c r="BG796"/>
  <c r="BF796"/>
  <c r="T796"/>
  <c r="T795"/>
  <c r="R796"/>
  <c r="R795"/>
  <c r="P796"/>
  <c r="P795"/>
  <c r="BK796"/>
  <c r="BK795"/>
  <c r="J795"/>
  <c r="J796"/>
  <c r="BE796"/>
  <c r="J78"/>
  <c r="BI794"/>
  <c r="BH794"/>
  <c r="BG794"/>
  <c r="BF794"/>
  <c r="T794"/>
  <c r="R794"/>
  <c r="P794"/>
  <c r="BK794"/>
  <c r="J794"/>
  <c r="BE794"/>
  <c r="BI793"/>
  <c r="BH793"/>
  <c r="BG793"/>
  <c r="BF793"/>
  <c r="T793"/>
  <c r="R793"/>
  <c r="P793"/>
  <c r="BK793"/>
  <c r="J793"/>
  <c r="BE793"/>
  <c r="BI792"/>
  <c r="BH792"/>
  <c r="BG792"/>
  <c r="BF792"/>
  <c r="T792"/>
  <c r="R792"/>
  <c r="P792"/>
  <c r="BK792"/>
  <c r="J792"/>
  <c r="BE792"/>
  <c r="BI791"/>
  <c r="BH791"/>
  <c r="BG791"/>
  <c r="BF791"/>
  <c r="T791"/>
  <c r="R791"/>
  <c r="P791"/>
  <c r="BK791"/>
  <c r="J791"/>
  <c r="BE791"/>
  <c r="BI790"/>
  <c r="BH790"/>
  <c r="BG790"/>
  <c r="BF790"/>
  <c r="T790"/>
  <c r="R790"/>
  <c r="P790"/>
  <c r="BK790"/>
  <c r="J790"/>
  <c r="BE790"/>
  <c r="BI789"/>
  <c r="BH789"/>
  <c r="BG789"/>
  <c r="BF789"/>
  <c r="T789"/>
  <c r="R789"/>
  <c r="P789"/>
  <c r="BK789"/>
  <c r="J789"/>
  <c r="BE789"/>
  <c r="BI788"/>
  <c r="BH788"/>
  <c r="BG788"/>
  <c r="BF788"/>
  <c r="T788"/>
  <c r="R788"/>
  <c r="P788"/>
  <c r="BK788"/>
  <c r="J788"/>
  <c r="BE788"/>
  <c r="BI787"/>
  <c r="BH787"/>
  <c r="BG787"/>
  <c r="BF787"/>
  <c r="T787"/>
  <c r="R787"/>
  <c r="P787"/>
  <c r="BK787"/>
  <c r="J787"/>
  <c r="BE787"/>
  <c r="BI786"/>
  <c r="BH786"/>
  <c r="BG786"/>
  <c r="BF786"/>
  <c r="T786"/>
  <c r="R786"/>
  <c r="P786"/>
  <c r="BK786"/>
  <c r="J786"/>
  <c r="BE786"/>
  <c r="BI785"/>
  <c r="BH785"/>
  <c r="BG785"/>
  <c r="BF785"/>
  <c r="T785"/>
  <c r="R785"/>
  <c r="P785"/>
  <c r="BK785"/>
  <c r="J785"/>
  <c r="BE785"/>
  <c r="BI784"/>
  <c r="BH784"/>
  <c r="BG784"/>
  <c r="BF784"/>
  <c r="T784"/>
  <c r="R784"/>
  <c r="P784"/>
  <c r="BK784"/>
  <c r="J784"/>
  <c r="BE784"/>
  <c r="BI783"/>
  <c r="BH783"/>
  <c r="BG783"/>
  <c r="BF783"/>
  <c r="T783"/>
  <c r="R783"/>
  <c r="P783"/>
  <c r="BK783"/>
  <c r="J783"/>
  <c r="BE783"/>
  <c r="BI782"/>
  <c r="BH782"/>
  <c r="BG782"/>
  <c r="BF782"/>
  <c r="T782"/>
  <c r="R782"/>
  <c r="P782"/>
  <c r="BK782"/>
  <c r="J782"/>
  <c r="BE782"/>
  <c r="BI781"/>
  <c r="BH781"/>
  <c r="BG781"/>
  <c r="BF781"/>
  <c r="T781"/>
  <c r="R781"/>
  <c r="P781"/>
  <c r="BK781"/>
  <c r="J781"/>
  <c r="BE781"/>
  <c r="BI780"/>
  <c r="BH780"/>
  <c r="BG780"/>
  <c r="BF780"/>
  <c r="T780"/>
  <c r="R780"/>
  <c r="P780"/>
  <c r="BK780"/>
  <c r="J780"/>
  <c r="BE780"/>
  <c r="BI779"/>
  <c r="BH779"/>
  <c r="BG779"/>
  <c r="BF779"/>
  <c r="T779"/>
  <c r="R779"/>
  <c r="P779"/>
  <c r="BK779"/>
  <c r="J779"/>
  <c r="BE779"/>
  <c r="BI778"/>
  <c r="BH778"/>
  <c r="BG778"/>
  <c r="BF778"/>
  <c r="T778"/>
  <c r="R778"/>
  <c r="P778"/>
  <c r="BK778"/>
  <c r="J778"/>
  <c r="BE778"/>
  <c r="BI777"/>
  <c r="BH777"/>
  <c r="BG777"/>
  <c r="BF777"/>
  <c r="T777"/>
  <c r="R777"/>
  <c r="P777"/>
  <c r="BK777"/>
  <c r="J777"/>
  <c r="BE777"/>
  <c r="BI776"/>
  <c r="BH776"/>
  <c r="BG776"/>
  <c r="BF776"/>
  <c r="T776"/>
  <c r="T775"/>
  <c r="R776"/>
  <c r="R775"/>
  <c r="P776"/>
  <c r="P775"/>
  <c r="BK776"/>
  <c r="BK775"/>
  <c r="J775"/>
  <c r="J776"/>
  <c r="BE776"/>
  <c r="J77"/>
  <c r="BI774"/>
  <c r="BH774"/>
  <c r="BG774"/>
  <c r="BF774"/>
  <c r="T774"/>
  <c r="R774"/>
  <c r="P774"/>
  <c r="BK774"/>
  <c r="J774"/>
  <c r="BE774"/>
  <c r="BI773"/>
  <c r="BH773"/>
  <c r="BG773"/>
  <c r="BF773"/>
  <c r="T773"/>
  <c r="R773"/>
  <c r="P773"/>
  <c r="BK773"/>
  <c r="J773"/>
  <c r="BE773"/>
  <c r="BI772"/>
  <c r="BH772"/>
  <c r="BG772"/>
  <c r="BF772"/>
  <c r="T772"/>
  <c r="R772"/>
  <c r="P772"/>
  <c r="BK772"/>
  <c r="J772"/>
  <c r="BE772"/>
  <c r="BI771"/>
  <c r="BH771"/>
  <c r="BG771"/>
  <c r="BF771"/>
  <c r="T771"/>
  <c r="R771"/>
  <c r="P771"/>
  <c r="BK771"/>
  <c r="J771"/>
  <c r="BE771"/>
  <c r="BI770"/>
  <c r="BH770"/>
  <c r="BG770"/>
  <c r="BF770"/>
  <c r="T770"/>
  <c r="R770"/>
  <c r="P770"/>
  <c r="BK770"/>
  <c r="J770"/>
  <c r="BE770"/>
  <c r="BI769"/>
  <c r="BH769"/>
  <c r="BG769"/>
  <c r="BF769"/>
  <c r="T769"/>
  <c r="T768"/>
  <c r="R769"/>
  <c r="R768"/>
  <c r="P769"/>
  <c r="P768"/>
  <c r="BK769"/>
  <c r="BK768"/>
  <c r="J768"/>
  <c r="J769"/>
  <c r="BE769"/>
  <c r="J76"/>
  <c r="BI767"/>
  <c r="BH767"/>
  <c r="BG767"/>
  <c r="BF767"/>
  <c r="T767"/>
  <c r="R767"/>
  <c r="P767"/>
  <c r="BK767"/>
  <c r="J767"/>
  <c r="BE767"/>
  <c r="BI766"/>
  <c r="BH766"/>
  <c r="BG766"/>
  <c r="BF766"/>
  <c r="T766"/>
  <c r="T765"/>
  <c r="R766"/>
  <c r="R765"/>
  <c r="P766"/>
  <c r="P765"/>
  <c r="BK766"/>
  <c r="BK765"/>
  <c r="J765"/>
  <c r="J766"/>
  <c r="BE766"/>
  <c r="J75"/>
  <c r="BI764"/>
  <c r="BH764"/>
  <c r="BG764"/>
  <c r="BF764"/>
  <c r="T764"/>
  <c r="R764"/>
  <c r="P764"/>
  <c r="BK764"/>
  <c r="J764"/>
  <c r="BE764"/>
  <c r="BI763"/>
  <c r="BH763"/>
  <c r="BG763"/>
  <c r="BF763"/>
  <c r="T763"/>
  <c r="R763"/>
  <c r="P763"/>
  <c r="BK763"/>
  <c r="J763"/>
  <c r="BE763"/>
  <c r="BI762"/>
  <c r="BH762"/>
  <c r="BG762"/>
  <c r="BF762"/>
  <c r="T762"/>
  <c r="T761"/>
  <c r="R762"/>
  <c r="R761"/>
  <c r="P762"/>
  <c r="P761"/>
  <c r="BK762"/>
  <c r="BK761"/>
  <c r="J761"/>
  <c r="J762"/>
  <c r="BE762"/>
  <c r="J74"/>
  <c r="BI760"/>
  <c r="BH760"/>
  <c r="BG760"/>
  <c r="BF760"/>
  <c r="T760"/>
  <c r="R760"/>
  <c r="P760"/>
  <c r="BK760"/>
  <c r="J760"/>
  <c r="BE760"/>
  <c r="BI759"/>
  <c r="BH759"/>
  <c r="BG759"/>
  <c r="BF759"/>
  <c r="T759"/>
  <c r="R759"/>
  <c r="P759"/>
  <c r="BK759"/>
  <c r="J759"/>
  <c r="BE759"/>
  <c r="BI758"/>
  <c r="BH758"/>
  <c r="BG758"/>
  <c r="BF758"/>
  <c r="T758"/>
  <c r="R758"/>
  <c r="P758"/>
  <c r="BK758"/>
  <c r="J758"/>
  <c r="BE758"/>
  <c r="BI757"/>
  <c r="BH757"/>
  <c r="BG757"/>
  <c r="BF757"/>
  <c r="T757"/>
  <c r="R757"/>
  <c r="P757"/>
  <c r="BK757"/>
  <c r="J757"/>
  <c r="BE757"/>
  <c r="BI756"/>
  <c r="BH756"/>
  <c r="BG756"/>
  <c r="BF756"/>
  <c r="T756"/>
  <c r="R756"/>
  <c r="P756"/>
  <c r="BK756"/>
  <c r="J756"/>
  <c r="BE756"/>
  <c r="BI755"/>
  <c r="BH755"/>
  <c r="BG755"/>
  <c r="BF755"/>
  <c r="T755"/>
  <c r="R755"/>
  <c r="P755"/>
  <c r="BK755"/>
  <c r="J755"/>
  <c r="BE755"/>
  <c r="BI754"/>
  <c r="BH754"/>
  <c r="BG754"/>
  <c r="BF754"/>
  <c r="T754"/>
  <c r="R754"/>
  <c r="P754"/>
  <c r="BK754"/>
  <c r="J754"/>
  <c r="BE754"/>
  <c r="BI753"/>
  <c r="BH753"/>
  <c r="BG753"/>
  <c r="BF753"/>
  <c r="T753"/>
  <c r="R753"/>
  <c r="P753"/>
  <c r="BK753"/>
  <c r="J753"/>
  <c r="BE753"/>
  <c r="BI752"/>
  <c r="BH752"/>
  <c r="BG752"/>
  <c r="BF752"/>
  <c r="T752"/>
  <c r="R752"/>
  <c r="P752"/>
  <c r="BK752"/>
  <c r="J752"/>
  <c r="BE752"/>
  <c r="BI751"/>
  <c r="BH751"/>
  <c r="BG751"/>
  <c r="BF751"/>
  <c r="T751"/>
  <c r="T750"/>
  <c r="R751"/>
  <c r="R750"/>
  <c r="P751"/>
  <c r="P750"/>
  <c r="BK751"/>
  <c r="BK750"/>
  <c r="J750"/>
  <c r="J751"/>
  <c r="BE751"/>
  <c r="J73"/>
  <c r="BI749"/>
  <c r="BH749"/>
  <c r="BG749"/>
  <c r="BF749"/>
  <c r="T749"/>
  <c r="R749"/>
  <c r="P749"/>
  <c r="BK749"/>
  <c r="J749"/>
  <c r="BE749"/>
  <c r="BI748"/>
  <c r="BH748"/>
  <c r="BG748"/>
  <c r="BF748"/>
  <c r="T748"/>
  <c r="R748"/>
  <c r="P748"/>
  <c r="BK748"/>
  <c r="J748"/>
  <c r="BE748"/>
  <c r="BI747"/>
  <c r="BH747"/>
  <c r="BG747"/>
  <c r="BF747"/>
  <c r="T747"/>
  <c r="R747"/>
  <c r="P747"/>
  <c r="BK747"/>
  <c r="J747"/>
  <c r="BE747"/>
  <c r="BI746"/>
  <c r="BH746"/>
  <c r="BG746"/>
  <c r="BF746"/>
  <c r="T746"/>
  <c r="R746"/>
  <c r="P746"/>
  <c r="BK746"/>
  <c r="J746"/>
  <c r="BE746"/>
  <c r="BI745"/>
  <c r="BH745"/>
  <c r="BG745"/>
  <c r="BF745"/>
  <c r="T745"/>
  <c r="R745"/>
  <c r="P745"/>
  <c r="BK745"/>
  <c r="J745"/>
  <c r="BE745"/>
  <c r="BI744"/>
  <c r="BH744"/>
  <c r="BG744"/>
  <c r="BF744"/>
  <c r="T744"/>
  <c r="R744"/>
  <c r="P744"/>
  <c r="BK744"/>
  <c r="J744"/>
  <c r="BE744"/>
  <c r="BI743"/>
  <c r="BH743"/>
  <c r="BG743"/>
  <c r="BF743"/>
  <c r="T743"/>
  <c r="R743"/>
  <c r="P743"/>
  <c r="BK743"/>
  <c r="J743"/>
  <c r="BE743"/>
  <c r="BI742"/>
  <c r="BH742"/>
  <c r="BG742"/>
  <c r="BF742"/>
  <c r="T742"/>
  <c r="R742"/>
  <c r="P742"/>
  <c r="BK742"/>
  <c r="J742"/>
  <c r="BE742"/>
  <c r="BI741"/>
  <c r="BH741"/>
  <c r="BG741"/>
  <c r="BF741"/>
  <c r="T741"/>
  <c r="R741"/>
  <c r="P741"/>
  <c r="BK741"/>
  <c r="J741"/>
  <c r="BE741"/>
  <c r="BI740"/>
  <c r="BH740"/>
  <c r="BG740"/>
  <c r="BF740"/>
  <c r="T740"/>
  <c r="R740"/>
  <c r="P740"/>
  <c r="BK740"/>
  <c r="J740"/>
  <c r="BE740"/>
  <c r="BI739"/>
  <c r="BH739"/>
  <c r="BG739"/>
  <c r="BF739"/>
  <c r="T739"/>
  <c r="T738"/>
  <c r="R739"/>
  <c r="R738"/>
  <c r="P739"/>
  <c r="P738"/>
  <c r="BK739"/>
  <c r="BK738"/>
  <c r="J738"/>
  <c r="J739"/>
  <c r="BE739"/>
  <c r="J72"/>
  <c r="BI737"/>
  <c r="BH737"/>
  <c r="BG737"/>
  <c r="BF737"/>
  <c r="T737"/>
  <c r="R737"/>
  <c r="P737"/>
  <c r="BK737"/>
  <c r="J737"/>
  <c r="BE737"/>
  <c r="BI736"/>
  <c r="BH736"/>
  <c r="BG736"/>
  <c r="BF736"/>
  <c r="T736"/>
  <c r="R736"/>
  <c r="P736"/>
  <c r="BK736"/>
  <c r="J736"/>
  <c r="BE736"/>
  <c r="BI735"/>
  <c r="BH735"/>
  <c r="BG735"/>
  <c r="BF735"/>
  <c r="T735"/>
  <c r="R735"/>
  <c r="P735"/>
  <c r="BK735"/>
  <c r="J735"/>
  <c r="BE735"/>
  <c r="BI734"/>
  <c r="BH734"/>
  <c r="BG734"/>
  <c r="BF734"/>
  <c r="T734"/>
  <c r="R734"/>
  <c r="P734"/>
  <c r="BK734"/>
  <c r="J734"/>
  <c r="BE734"/>
  <c r="BI733"/>
  <c r="BH733"/>
  <c r="BG733"/>
  <c r="BF733"/>
  <c r="T733"/>
  <c r="R733"/>
  <c r="P733"/>
  <c r="BK733"/>
  <c r="J733"/>
  <c r="BE733"/>
  <c r="BI732"/>
  <c r="BH732"/>
  <c r="BG732"/>
  <c r="BF732"/>
  <c r="T732"/>
  <c r="R732"/>
  <c r="P732"/>
  <c r="BK732"/>
  <c r="J732"/>
  <c r="BE732"/>
  <c r="BI731"/>
  <c r="BH731"/>
  <c r="BG731"/>
  <c r="BF731"/>
  <c r="T731"/>
  <c r="R731"/>
  <c r="P731"/>
  <c r="BK731"/>
  <c r="J731"/>
  <c r="BE731"/>
  <c r="BI730"/>
  <c r="BH730"/>
  <c r="BG730"/>
  <c r="BF730"/>
  <c r="T730"/>
  <c r="R730"/>
  <c r="P730"/>
  <c r="BK730"/>
  <c r="J730"/>
  <c r="BE730"/>
  <c r="BI729"/>
  <c r="BH729"/>
  <c r="BG729"/>
  <c r="BF729"/>
  <c r="T729"/>
  <c r="R729"/>
  <c r="P729"/>
  <c r="BK729"/>
  <c r="J729"/>
  <c r="BE729"/>
  <c r="BI728"/>
  <c r="BH728"/>
  <c r="BG728"/>
  <c r="BF728"/>
  <c r="T728"/>
  <c r="T727"/>
  <c r="R728"/>
  <c r="R727"/>
  <c r="P728"/>
  <c r="P727"/>
  <c r="BK728"/>
  <c r="BK727"/>
  <c r="J727"/>
  <c r="J728"/>
  <c r="BE728"/>
  <c r="J71"/>
  <c r="BI726"/>
  <c r="BH726"/>
  <c r="BG726"/>
  <c r="BF726"/>
  <c r="T726"/>
  <c r="R726"/>
  <c r="P726"/>
  <c r="BK726"/>
  <c r="J726"/>
  <c r="BE726"/>
  <c r="BI725"/>
  <c r="BH725"/>
  <c r="BG725"/>
  <c r="BF725"/>
  <c r="T725"/>
  <c r="R725"/>
  <c r="P725"/>
  <c r="BK725"/>
  <c r="J725"/>
  <c r="BE725"/>
  <c r="BI723"/>
  <c r="BH723"/>
  <c r="BG723"/>
  <c r="BF723"/>
  <c r="T723"/>
  <c r="R723"/>
  <c r="P723"/>
  <c r="BK723"/>
  <c r="J723"/>
  <c r="BE723"/>
  <c r="BI721"/>
  <c r="BH721"/>
  <c r="BG721"/>
  <c r="BF721"/>
  <c r="T721"/>
  <c r="R721"/>
  <c r="P721"/>
  <c r="BK721"/>
  <c r="J721"/>
  <c r="BE721"/>
  <c r="BI719"/>
  <c r="BH719"/>
  <c r="BG719"/>
  <c r="BF719"/>
  <c r="T719"/>
  <c r="R719"/>
  <c r="P719"/>
  <c r="BK719"/>
  <c r="J719"/>
  <c r="BE719"/>
  <c r="BI718"/>
  <c r="BH718"/>
  <c r="BG718"/>
  <c r="BF718"/>
  <c r="T718"/>
  <c r="T717"/>
  <c r="R718"/>
  <c r="R717"/>
  <c r="P718"/>
  <c r="P717"/>
  <c r="BK718"/>
  <c r="BK717"/>
  <c r="J717"/>
  <c r="J718"/>
  <c r="BE718"/>
  <c r="J70"/>
  <c r="BI716"/>
  <c r="BH716"/>
  <c r="BG716"/>
  <c r="BF716"/>
  <c r="T716"/>
  <c r="R716"/>
  <c r="P716"/>
  <c r="BK716"/>
  <c r="J716"/>
  <c r="BE716"/>
  <c r="BI715"/>
  <c r="BH715"/>
  <c r="BG715"/>
  <c r="BF715"/>
  <c r="T715"/>
  <c r="R715"/>
  <c r="P715"/>
  <c r="BK715"/>
  <c r="J715"/>
  <c r="BE715"/>
  <c r="BI714"/>
  <c r="BH714"/>
  <c r="BG714"/>
  <c r="BF714"/>
  <c r="T714"/>
  <c r="R714"/>
  <c r="P714"/>
  <c r="BK714"/>
  <c r="J714"/>
  <c r="BE714"/>
  <c r="BI713"/>
  <c r="BH713"/>
  <c r="BG713"/>
  <c r="BF713"/>
  <c r="T713"/>
  <c r="R713"/>
  <c r="P713"/>
  <c r="BK713"/>
  <c r="J713"/>
  <c r="BE713"/>
  <c r="BI712"/>
  <c r="BH712"/>
  <c r="BG712"/>
  <c r="BF712"/>
  <c r="T712"/>
  <c r="R712"/>
  <c r="P712"/>
  <c r="BK712"/>
  <c r="J712"/>
  <c r="BE712"/>
  <c r="BI711"/>
  <c r="BH711"/>
  <c r="BG711"/>
  <c r="BF711"/>
  <c r="T711"/>
  <c r="R711"/>
  <c r="P711"/>
  <c r="BK711"/>
  <c r="J711"/>
  <c r="BE711"/>
  <c r="BI710"/>
  <c r="BH710"/>
  <c r="BG710"/>
  <c r="BF710"/>
  <c r="T710"/>
  <c r="R710"/>
  <c r="P710"/>
  <c r="BK710"/>
  <c r="J710"/>
  <c r="BE710"/>
  <c r="BI709"/>
  <c r="BH709"/>
  <c r="BG709"/>
  <c r="BF709"/>
  <c r="T709"/>
  <c r="R709"/>
  <c r="P709"/>
  <c r="BK709"/>
  <c r="J709"/>
  <c r="BE709"/>
  <c r="BI708"/>
  <c r="BH708"/>
  <c r="BG708"/>
  <c r="BF708"/>
  <c r="T708"/>
  <c r="R708"/>
  <c r="P708"/>
  <c r="BK708"/>
  <c r="J708"/>
  <c r="BE708"/>
  <c r="BI707"/>
  <c r="BH707"/>
  <c r="BG707"/>
  <c r="BF707"/>
  <c r="T707"/>
  <c r="R707"/>
  <c r="P707"/>
  <c r="BK707"/>
  <c r="J707"/>
  <c r="BE707"/>
  <c r="BI706"/>
  <c r="BH706"/>
  <c r="BG706"/>
  <c r="BF706"/>
  <c r="T706"/>
  <c r="R706"/>
  <c r="P706"/>
  <c r="BK706"/>
  <c r="J706"/>
  <c r="BE706"/>
  <c r="BI705"/>
  <c r="BH705"/>
  <c r="BG705"/>
  <c r="BF705"/>
  <c r="T705"/>
  <c r="R705"/>
  <c r="P705"/>
  <c r="BK705"/>
  <c r="J705"/>
  <c r="BE705"/>
  <c r="BI704"/>
  <c r="BH704"/>
  <c r="BG704"/>
  <c r="BF704"/>
  <c r="T704"/>
  <c r="T703"/>
  <c r="R704"/>
  <c r="R703"/>
  <c r="P704"/>
  <c r="P703"/>
  <c r="BK704"/>
  <c r="BK703"/>
  <c r="J703"/>
  <c r="J704"/>
  <c r="BE704"/>
  <c r="J69"/>
  <c r="BI702"/>
  <c r="BH702"/>
  <c r="BG702"/>
  <c r="BF702"/>
  <c r="T702"/>
  <c r="R702"/>
  <c r="P702"/>
  <c r="BK702"/>
  <c r="J702"/>
  <c r="BE702"/>
  <c r="BI701"/>
  <c r="BH701"/>
  <c r="BG701"/>
  <c r="BF701"/>
  <c r="T701"/>
  <c r="R701"/>
  <c r="P701"/>
  <c r="BK701"/>
  <c r="J701"/>
  <c r="BE701"/>
  <c r="BI700"/>
  <c r="BH700"/>
  <c r="BG700"/>
  <c r="BF700"/>
  <c r="T700"/>
  <c r="R700"/>
  <c r="P700"/>
  <c r="BK700"/>
  <c r="J700"/>
  <c r="BE700"/>
  <c r="BI699"/>
  <c r="BH699"/>
  <c r="BG699"/>
  <c r="BF699"/>
  <c r="T699"/>
  <c r="T698"/>
  <c r="R699"/>
  <c r="R698"/>
  <c r="P699"/>
  <c r="P698"/>
  <c r="BK699"/>
  <c r="BK698"/>
  <c r="J698"/>
  <c r="J699"/>
  <c r="BE699"/>
  <c r="J68"/>
  <c r="BI697"/>
  <c r="BH697"/>
  <c r="BG697"/>
  <c r="BF697"/>
  <c r="T697"/>
  <c r="R697"/>
  <c r="P697"/>
  <c r="BK697"/>
  <c r="J697"/>
  <c r="BE697"/>
  <c r="BI696"/>
  <c r="BH696"/>
  <c r="BG696"/>
  <c r="BF696"/>
  <c r="T696"/>
  <c r="R696"/>
  <c r="P696"/>
  <c r="BK696"/>
  <c r="J696"/>
  <c r="BE696"/>
  <c r="BI695"/>
  <c r="BH695"/>
  <c r="BG695"/>
  <c r="BF695"/>
  <c r="T695"/>
  <c r="R695"/>
  <c r="P695"/>
  <c r="BK695"/>
  <c r="J695"/>
  <c r="BE695"/>
  <c r="BI694"/>
  <c r="BH694"/>
  <c r="BG694"/>
  <c r="BF694"/>
  <c r="T694"/>
  <c r="R694"/>
  <c r="P694"/>
  <c r="BK694"/>
  <c r="J694"/>
  <c r="BE694"/>
  <c r="BI693"/>
  <c r="BH693"/>
  <c r="BG693"/>
  <c r="BF693"/>
  <c r="T693"/>
  <c r="R693"/>
  <c r="P693"/>
  <c r="BK693"/>
  <c r="J693"/>
  <c r="BE693"/>
  <c r="BI692"/>
  <c r="BH692"/>
  <c r="BG692"/>
  <c r="BF692"/>
  <c r="T692"/>
  <c r="T691"/>
  <c r="R692"/>
  <c r="R691"/>
  <c r="P692"/>
  <c r="P691"/>
  <c r="BK692"/>
  <c r="BK691"/>
  <c r="J691"/>
  <c r="J692"/>
  <c r="BE692"/>
  <c r="J67"/>
  <c r="BI690"/>
  <c r="BH690"/>
  <c r="BG690"/>
  <c r="BF690"/>
  <c r="T690"/>
  <c r="R690"/>
  <c r="P690"/>
  <c r="BK690"/>
  <c r="J690"/>
  <c r="BE690"/>
  <c r="BI689"/>
  <c r="BH689"/>
  <c r="BG689"/>
  <c r="BF689"/>
  <c r="T689"/>
  <c r="R689"/>
  <c r="P689"/>
  <c r="BK689"/>
  <c r="J689"/>
  <c r="BE689"/>
  <c r="BI688"/>
  <c r="BH688"/>
  <c r="BG688"/>
  <c r="BF688"/>
  <c r="T688"/>
  <c r="R688"/>
  <c r="P688"/>
  <c r="BK688"/>
  <c r="J688"/>
  <c r="BE688"/>
  <c r="BI687"/>
  <c r="BH687"/>
  <c r="BG687"/>
  <c r="BF687"/>
  <c r="T687"/>
  <c r="R687"/>
  <c r="P687"/>
  <c r="BK687"/>
  <c r="J687"/>
  <c r="BE687"/>
  <c r="BI686"/>
  <c r="BH686"/>
  <c r="BG686"/>
  <c r="BF686"/>
  <c r="T686"/>
  <c r="R686"/>
  <c r="P686"/>
  <c r="BK686"/>
  <c r="J686"/>
  <c r="BE686"/>
  <c r="BI685"/>
  <c r="BH685"/>
  <c r="BG685"/>
  <c r="BF685"/>
  <c r="T685"/>
  <c r="T684"/>
  <c r="R685"/>
  <c r="R684"/>
  <c r="P685"/>
  <c r="P684"/>
  <c r="BK685"/>
  <c r="BK684"/>
  <c r="J684"/>
  <c r="J685"/>
  <c r="BE685"/>
  <c r="J66"/>
  <c r="BI683"/>
  <c r="BH683"/>
  <c r="BG683"/>
  <c r="BF683"/>
  <c r="T683"/>
  <c r="R683"/>
  <c r="P683"/>
  <c r="BK683"/>
  <c r="J683"/>
  <c r="BE683"/>
  <c r="BI682"/>
  <c r="BH682"/>
  <c r="BG682"/>
  <c r="BF682"/>
  <c r="T682"/>
  <c r="R682"/>
  <c r="P682"/>
  <c r="BK682"/>
  <c r="J682"/>
  <c r="BE682"/>
  <c r="BI681"/>
  <c r="BH681"/>
  <c r="BG681"/>
  <c r="BF681"/>
  <c r="T681"/>
  <c r="R681"/>
  <c r="P681"/>
  <c r="BK681"/>
  <c r="J681"/>
  <c r="BE681"/>
  <c r="BI680"/>
  <c r="BH680"/>
  <c r="BG680"/>
  <c r="BF680"/>
  <c r="T680"/>
  <c r="R680"/>
  <c r="P680"/>
  <c r="BK680"/>
  <c r="J680"/>
  <c r="BE680"/>
  <c r="BI679"/>
  <c r="BH679"/>
  <c r="BG679"/>
  <c r="BF679"/>
  <c r="T679"/>
  <c r="R679"/>
  <c r="P679"/>
  <c r="BK679"/>
  <c r="J679"/>
  <c r="BE679"/>
  <c r="BI677"/>
  <c r="BH677"/>
  <c r="BG677"/>
  <c r="BF677"/>
  <c r="T677"/>
  <c r="R677"/>
  <c r="P677"/>
  <c r="BK677"/>
  <c r="J677"/>
  <c r="BE677"/>
  <c r="BI676"/>
  <c r="BH676"/>
  <c r="BG676"/>
  <c r="BF676"/>
  <c r="T676"/>
  <c r="R676"/>
  <c r="P676"/>
  <c r="BK676"/>
  <c r="J676"/>
  <c r="BE676"/>
  <c r="BI674"/>
  <c r="BH674"/>
  <c r="BG674"/>
  <c r="BF674"/>
  <c r="T674"/>
  <c r="R674"/>
  <c r="P674"/>
  <c r="BK674"/>
  <c r="J674"/>
  <c r="BE674"/>
  <c r="BI673"/>
  <c r="BH673"/>
  <c r="BG673"/>
  <c r="BF673"/>
  <c r="T673"/>
  <c r="R673"/>
  <c r="P673"/>
  <c r="BK673"/>
  <c r="J673"/>
  <c r="BE673"/>
  <c r="BI672"/>
  <c r="BH672"/>
  <c r="BG672"/>
  <c r="BF672"/>
  <c r="T672"/>
  <c r="R672"/>
  <c r="P672"/>
  <c r="BK672"/>
  <c r="J672"/>
  <c r="BE672"/>
  <c r="BI671"/>
  <c r="BH671"/>
  <c r="BG671"/>
  <c r="BF671"/>
  <c r="T671"/>
  <c r="R671"/>
  <c r="P671"/>
  <c r="BK671"/>
  <c r="J671"/>
  <c r="BE671"/>
  <c r="BI669"/>
  <c r="BH669"/>
  <c r="BG669"/>
  <c r="BF669"/>
  <c r="T669"/>
  <c r="R669"/>
  <c r="P669"/>
  <c r="BK669"/>
  <c r="J669"/>
  <c r="BE669"/>
  <c r="BI667"/>
  <c r="BH667"/>
  <c r="BG667"/>
  <c r="BF667"/>
  <c r="T667"/>
  <c r="R667"/>
  <c r="P667"/>
  <c r="BK667"/>
  <c r="J667"/>
  <c r="BE667"/>
  <c r="BI665"/>
  <c r="BH665"/>
  <c r="BG665"/>
  <c r="BF665"/>
  <c r="T665"/>
  <c r="R665"/>
  <c r="P665"/>
  <c r="BK665"/>
  <c r="J665"/>
  <c r="BE665"/>
  <c r="BI664"/>
  <c r="BH664"/>
  <c r="BG664"/>
  <c r="BF664"/>
  <c r="T664"/>
  <c r="R664"/>
  <c r="P664"/>
  <c r="BK664"/>
  <c r="J664"/>
  <c r="BE664"/>
  <c r="BI663"/>
  <c r="BH663"/>
  <c r="BG663"/>
  <c r="BF663"/>
  <c r="T663"/>
  <c r="R663"/>
  <c r="P663"/>
  <c r="BK663"/>
  <c r="J663"/>
  <c r="BE663"/>
  <c r="BI662"/>
  <c r="BH662"/>
  <c r="BG662"/>
  <c r="BF662"/>
  <c r="T662"/>
  <c r="R662"/>
  <c r="P662"/>
  <c r="BK662"/>
  <c r="J662"/>
  <c r="BE662"/>
  <c r="BI661"/>
  <c r="BH661"/>
  <c r="BG661"/>
  <c r="BF661"/>
  <c r="T661"/>
  <c r="R661"/>
  <c r="P661"/>
  <c r="BK661"/>
  <c r="J661"/>
  <c r="BE661"/>
  <c r="BI660"/>
  <c r="BH660"/>
  <c r="BG660"/>
  <c r="BF660"/>
  <c r="T660"/>
  <c r="R660"/>
  <c r="P660"/>
  <c r="BK660"/>
  <c r="J660"/>
  <c r="BE660"/>
  <c r="BI659"/>
  <c r="BH659"/>
  <c r="BG659"/>
  <c r="BF659"/>
  <c r="T659"/>
  <c r="R659"/>
  <c r="P659"/>
  <c r="BK659"/>
  <c r="J659"/>
  <c r="BE659"/>
  <c r="BI658"/>
  <c r="BH658"/>
  <c r="BG658"/>
  <c r="BF658"/>
  <c r="T658"/>
  <c r="R658"/>
  <c r="P658"/>
  <c r="BK658"/>
  <c r="J658"/>
  <c r="BE658"/>
  <c r="BI657"/>
  <c r="BH657"/>
  <c r="BG657"/>
  <c r="BF657"/>
  <c r="T657"/>
  <c r="R657"/>
  <c r="P657"/>
  <c r="BK657"/>
  <c r="J657"/>
  <c r="BE657"/>
  <c r="BI656"/>
  <c r="BH656"/>
  <c r="BG656"/>
  <c r="BF656"/>
  <c r="T656"/>
  <c r="R656"/>
  <c r="P656"/>
  <c r="BK656"/>
  <c r="J656"/>
  <c r="BE656"/>
  <c r="BI655"/>
  <c r="BH655"/>
  <c r="BG655"/>
  <c r="BF655"/>
  <c r="T655"/>
  <c r="R655"/>
  <c r="P655"/>
  <c r="BK655"/>
  <c r="J655"/>
  <c r="BE655"/>
  <c r="BI654"/>
  <c r="BH654"/>
  <c r="BG654"/>
  <c r="BF654"/>
  <c r="T654"/>
  <c r="R654"/>
  <c r="P654"/>
  <c r="BK654"/>
  <c r="J654"/>
  <c r="BE654"/>
  <c r="BI653"/>
  <c r="BH653"/>
  <c r="BG653"/>
  <c r="BF653"/>
  <c r="T653"/>
  <c r="R653"/>
  <c r="P653"/>
  <c r="BK653"/>
  <c r="J653"/>
  <c r="BE653"/>
  <c r="BI652"/>
  <c r="BH652"/>
  <c r="BG652"/>
  <c r="BF652"/>
  <c r="T652"/>
  <c r="R652"/>
  <c r="P652"/>
  <c r="BK652"/>
  <c r="J652"/>
  <c r="BE652"/>
  <c r="BI651"/>
  <c r="BH651"/>
  <c r="BG651"/>
  <c r="BF651"/>
  <c r="T651"/>
  <c r="R651"/>
  <c r="P651"/>
  <c r="BK651"/>
  <c r="J651"/>
  <c r="BE651"/>
  <c r="BI650"/>
  <c r="BH650"/>
  <c r="BG650"/>
  <c r="BF650"/>
  <c r="T650"/>
  <c r="R650"/>
  <c r="P650"/>
  <c r="BK650"/>
  <c r="J650"/>
  <c r="BE650"/>
  <c r="BI649"/>
  <c r="BH649"/>
  <c r="BG649"/>
  <c r="BF649"/>
  <c r="T649"/>
  <c r="R649"/>
  <c r="P649"/>
  <c r="BK649"/>
  <c r="J649"/>
  <c r="BE649"/>
  <c r="BI648"/>
  <c r="BH648"/>
  <c r="BG648"/>
  <c r="BF648"/>
  <c r="T648"/>
  <c r="R648"/>
  <c r="P648"/>
  <c r="BK648"/>
  <c r="J648"/>
  <c r="BE648"/>
  <c r="BI647"/>
  <c r="BH647"/>
  <c r="BG647"/>
  <c r="BF647"/>
  <c r="T647"/>
  <c r="R647"/>
  <c r="P647"/>
  <c r="BK647"/>
  <c r="J647"/>
  <c r="BE647"/>
  <c r="BI645"/>
  <c r="BH645"/>
  <c r="BG645"/>
  <c r="BF645"/>
  <c r="T645"/>
  <c r="R645"/>
  <c r="P645"/>
  <c r="BK645"/>
  <c r="J645"/>
  <c r="BE645"/>
  <c r="BI644"/>
  <c r="BH644"/>
  <c r="BG644"/>
  <c r="BF644"/>
  <c r="T644"/>
  <c r="R644"/>
  <c r="P644"/>
  <c r="BK644"/>
  <c r="J644"/>
  <c r="BE644"/>
  <c r="BI643"/>
  <c r="BH643"/>
  <c r="BG643"/>
  <c r="BF643"/>
  <c r="T643"/>
  <c r="R643"/>
  <c r="P643"/>
  <c r="BK643"/>
  <c r="J643"/>
  <c r="BE643"/>
  <c r="BI642"/>
  <c r="BH642"/>
  <c r="BG642"/>
  <c r="BF642"/>
  <c r="T642"/>
  <c r="R642"/>
  <c r="P642"/>
  <c r="BK642"/>
  <c r="J642"/>
  <c r="BE642"/>
  <c r="BI640"/>
  <c r="BH640"/>
  <c r="BG640"/>
  <c r="BF640"/>
  <c r="T640"/>
  <c r="R640"/>
  <c r="P640"/>
  <c r="BK640"/>
  <c r="J640"/>
  <c r="BE640"/>
  <c r="BI638"/>
  <c r="BH638"/>
  <c r="BG638"/>
  <c r="BF638"/>
  <c r="T638"/>
  <c r="R638"/>
  <c r="P638"/>
  <c r="BK638"/>
  <c r="J638"/>
  <c r="BE638"/>
  <c r="BI636"/>
  <c r="BH636"/>
  <c r="BG636"/>
  <c r="BF636"/>
  <c r="T636"/>
  <c r="R636"/>
  <c r="P636"/>
  <c r="BK636"/>
  <c r="J636"/>
  <c r="BE636"/>
  <c r="BI634"/>
  <c r="BH634"/>
  <c r="BG634"/>
  <c r="BF634"/>
  <c r="T634"/>
  <c r="R634"/>
  <c r="P634"/>
  <c r="BK634"/>
  <c r="J634"/>
  <c r="BE634"/>
  <c r="BI633"/>
  <c r="BH633"/>
  <c r="BG633"/>
  <c r="BF633"/>
  <c r="T633"/>
  <c r="R633"/>
  <c r="P633"/>
  <c r="BK633"/>
  <c r="J633"/>
  <c r="BE633"/>
  <c r="BI632"/>
  <c r="BH632"/>
  <c r="BG632"/>
  <c r="BF632"/>
  <c r="T632"/>
  <c r="R632"/>
  <c r="P632"/>
  <c r="BK632"/>
  <c r="J632"/>
  <c r="BE632"/>
  <c r="BI631"/>
  <c r="BH631"/>
  <c r="BG631"/>
  <c r="BF631"/>
  <c r="T631"/>
  <c r="R631"/>
  <c r="P631"/>
  <c r="BK631"/>
  <c r="J631"/>
  <c r="BE631"/>
  <c r="BI630"/>
  <c r="BH630"/>
  <c r="BG630"/>
  <c r="BF630"/>
  <c r="T630"/>
  <c r="R630"/>
  <c r="P630"/>
  <c r="BK630"/>
  <c r="J630"/>
  <c r="BE630"/>
  <c r="BI628"/>
  <c r="BH628"/>
  <c r="BG628"/>
  <c r="BF628"/>
  <c r="T628"/>
  <c r="T627"/>
  <c r="R628"/>
  <c r="R627"/>
  <c r="P628"/>
  <c r="P627"/>
  <c r="BK628"/>
  <c r="BK627"/>
  <c r="J627"/>
  <c r="J628"/>
  <c r="BE628"/>
  <c r="J65"/>
  <c r="BI626"/>
  <c r="BH626"/>
  <c r="BG626"/>
  <c r="BF626"/>
  <c r="T626"/>
  <c r="R626"/>
  <c r="P626"/>
  <c r="BK626"/>
  <c r="J626"/>
  <c r="BE626"/>
  <c r="BI625"/>
  <c r="BH625"/>
  <c r="BG625"/>
  <c r="BF625"/>
  <c r="T625"/>
  <c r="R625"/>
  <c r="P625"/>
  <c r="BK625"/>
  <c r="J625"/>
  <c r="BE625"/>
  <c r="BI624"/>
  <c r="BH624"/>
  <c r="BG624"/>
  <c r="BF624"/>
  <c r="T624"/>
  <c r="R624"/>
  <c r="P624"/>
  <c r="BK624"/>
  <c r="J624"/>
  <c r="BE624"/>
  <c r="BI623"/>
  <c r="BH623"/>
  <c r="BG623"/>
  <c r="BF623"/>
  <c r="T623"/>
  <c r="R623"/>
  <c r="P623"/>
  <c r="BK623"/>
  <c r="J623"/>
  <c r="BE623"/>
  <c r="BI622"/>
  <c r="BH622"/>
  <c r="BG622"/>
  <c r="BF622"/>
  <c r="T622"/>
  <c r="R622"/>
  <c r="P622"/>
  <c r="BK622"/>
  <c r="J622"/>
  <c r="BE622"/>
  <c r="BI621"/>
  <c r="BH621"/>
  <c r="BG621"/>
  <c r="BF621"/>
  <c r="T621"/>
  <c r="R621"/>
  <c r="P621"/>
  <c r="BK621"/>
  <c r="J621"/>
  <c r="BE621"/>
  <c r="BI620"/>
  <c r="BH620"/>
  <c r="BG620"/>
  <c r="BF620"/>
  <c r="T620"/>
  <c r="R620"/>
  <c r="P620"/>
  <c r="BK620"/>
  <c r="J620"/>
  <c r="BE620"/>
  <c r="BI619"/>
  <c r="BH619"/>
  <c r="BG619"/>
  <c r="BF619"/>
  <c r="T619"/>
  <c r="R619"/>
  <c r="P619"/>
  <c r="BK619"/>
  <c r="J619"/>
  <c r="BE619"/>
  <c r="BI618"/>
  <c r="BH618"/>
  <c r="BG618"/>
  <c r="BF618"/>
  <c r="T618"/>
  <c r="R618"/>
  <c r="P618"/>
  <c r="BK618"/>
  <c r="J618"/>
  <c r="BE618"/>
  <c r="BI617"/>
  <c r="BH617"/>
  <c r="BG617"/>
  <c r="BF617"/>
  <c r="T617"/>
  <c r="R617"/>
  <c r="P617"/>
  <c r="BK617"/>
  <c r="J617"/>
  <c r="BE617"/>
  <c r="BI616"/>
  <c r="BH616"/>
  <c r="BG616"/>
  <c r="BF616"/>
  <c r="T616"/>
  <c r="R616"/>
  <c r="P616"/>
  <c r="BK616"/>
  <c r="J616"/>
  <c r="BE616"/>
  <c r="BI615"/>
  <c r="BH615"/>
  <c r="BG615"/>
  <c r="BF615"/>
  <c r="T615"/>
  <c r="R615"/>
  <c r="P615"/>
  <c r="BK615"/>
  <c r="J615"/>
  <c r="BE615"/>
  <c r="BI614"/>
  <c r="BH614"/>
  <c r="BG614"/>
  <c r="BF614"/>
  <c r="T614"/>
  <c r="R614"/>
  <c r="P614"/>
  <c r="BK614"/>
  <c r="J614"/>
  <c r="BE614"/>
  <c r="BI613"/>
  <c r="BH613"/>
  <c r="BG613"/>
  <c r="BF613"/>
  <c r="T613"/>
  <c r="R613"/>
  <c r="P613"/>
  <c r="BK613"/>
  <c r="J613"/>
  <c r="BE613"/>
  <c r="BI611"/>
  <c r="BH611"/>
  <c r="BG611"/>
  <c r="BF611"/>
  <c r="T611"/>
  <c r="R611"/>
  <c r="P611"/>
  <c r="BK611"/>
  <c r="J611"/>
  <c r="BE611"/>
  <c r="BI609"/>
  <c r="BH609"/>
  <c r="BG609"/>
  <c r="BF609"/>
  <c r="T609"/>
  <c r="R609"/>
  <c r="P609"/>
  <c r="BK609"/>
  <c r="J609"/>
  <c r="BE609"/>
  <c r="BI607"/>
  <c r="BH607"/>
  <c r="BG607"/>
  <c r="BF607"/>
  <c r="T607"/>
  <c r="R607"/>
  <c r="P607"/>
  <c r="BK607"/>
  <c r="J607"/>
  <c r="BE607"/>
  <c r="BI605"/>
  <c r="BH605"/>
  <c r="BG605"/>
  <c r="BF605"/>
  <c r="T605"/>
  <c r="R605"/>
  <c r="P605"/>
  <c r="BK605"/>
  <c r="J605"/>
  <c r="BE605"/>
  <c r="BI601"/>
  <c r="BH601"/>
  <c r="BG601"/>
  <c r="BF601"/>
  <c r="T601"/>
  <c r="R601"/>
  <c r="P601"/>
  <c r="BK601"/>
  <c r="J601"/>
  <c r="BE601"/>
  <c r="BI597"/>
  <c r="BH597"/>
  <c r="BG597"/>
  <c r="BF597"/>
  <c r="T597"/>
  <c r="R597"/>
  <c r="P597"/>
  <c r="BK597"/>
  <c r="J597"/>
  <c r="BE597"/>
  <c r="BI593"/>
  <c r="BH593"/>
  <c r="BG593"/>
  <c r="BF593"/>
  <c r="T593"/>
  <c r="R593"/>
  <c r="P593"/>
  <c r="BK593"/>
  <c r="J593"/>
  <c r="BE593"/>
  <c r="BI592"/>
  <c r="BH592"/>
  <c r="BG592"/>
  <c r="BF592"/>
  <c r="T592"/>
  <c r="T591"/>
  <c r="R592"/>
  <c r="R591"/>
  <c r="P592"/>
  <c r="P591"/>
  <c r="BK592"/>
  <c r="BK591"/>
  <c r="J591"/>
  <c r="J592"/>
  <c r="BE592"/>
  <c r="J64"/>
  <c r="BI590"/>
  <c r="BH590"/>
  <c r="BG590"/>
  <c r="BF590"/>
  <c r="T590"/>
  <c r="R590"/>
  <c r="P590"/>
  <c r="BK590"/>
  <c r="J590"/>
  <c r="BE590"/>
  <c r="BI589"/>
  <c r="BH589"/>
  <c r="BG589"/>
  <c r="BF589"/>
  <c r="T589"/>
  <c r="R589"/>
  <c r="P589"/>
  <c r="BK589"/>
  <c r="J589"/>
  <c r="BE589"/>
  <c r="BI588"/>
  <c r="BH588"/>
  <c r="BG588"/>
  <c r="BF588"/>
  <c r="T588"/>
  <c r="R588"/>
  <c r="P588"/>
  <c r="BK588"/>
  <c r="J588"/>
  <c r="BE588"/>
  <c r="BI587"/>
  <c r="BH587"/>
  <c r="BG587"/>
  <c r="BF587"/>
  <c r="T587"/>
  <c r="R587"/>
  <c r="P587"/>
  <c r="BK587"/>
  <c r="J587"/>
  <c r="BE587"/>
  <c r="BI585"/>
  <c r="BH585"/>
  <c r="BG585"/>
  <c r="BF585"/>
  <c r="T585"/>
  <c r="R585"/>
  <c r="P585"/>
  <c r="BK585"/>
  <c r="J585"/>
  <c r="BE585"/>
  <c r="BI584"/>
  <c r="BH584"/>
  <c r="BG584"/>
  <c r="BF584"/>
  <c r="T584"/>
  <c r="R584"/>
  <c r="P584"/>
  <c r="BK584"/>
  <c r="J584"/>
  <c r="BE584"/>
  <c r="BI583"/>
  <c r="BH583"/>
  <c r="BG583"/>
  <c r="BF583"/>
  <c r="T583"/>
  <c r="R583"/>
  <c r="P583"/>
  <c r="BK583"/>
  <c r="J583"/>
  <c r="BE583"/>
  <c r="BI582"/>
  <c r="BH582"/>
  <c r="BG582"/>
  <c r="BF582"/>
  <c r="T582"/>
  <c r="R582"/>
  <c r="P582"/>
  <c r="BK582"/>
  <c r="J582"/>
  <c r="BE582"/>
  <c r="BI581"/>
  <c r="BH581"/>
  <c r="BG581"/>
  <c r="BF581"/>
  <c r="T581"/>
  <c r="R581"/>
  <c r="P581"/>
  <c r="BK581"/>
  <c r="J581"/>
  <c r="BE581"/>
  <c r="BI580"/>
  <c r="BH580"/>
  <c r="BG580"/>
  <c r="BF580"/>
  <c r="T580"/>
  <c r="R580"/>
  <c r="P580"/>
  <c r="BK580"/>
  <c r="J580"/>
  <c r="BE580"/>
  <c r="BI579"/>
  <c r="BH579"/>
  <c r="BG579"/>
  <c r="BF579"/>
  <c r="T579"/>
  <c r="R579"/>
  <c r="P579"/>
  <c r="BK579"/>
  <c r="J579"/>
  <c r="BE579"/>
  <c r="BI578"/>
  <c r="BH578"/>
  <c r="BG578"/>
  <c r="BF578"/>
  <c r="T578"/>
  <c r="R578"/>
  <c r="P578"/>
  <c r="BK578"/>
  <c r="J578"/>
  <c r="BE578"/>
  <c r="BI577"/>
  <c r="BH577"/>
  <c r="BG577"/>
  <c r="BF577"/>
  <c r="T577"/>
  <c r="R577"/>
  <c r="P577"/>
  <c r="BK577"/>
  <c r="J577"/>
  <c r="BE577"/>
  <c r="BI576"/>
  <c r="BH576"/>
  <c r="BG576"/>
  <c r="BF576"/>
  <c r="T576"/>
  <c r="R576"/>
  <c r="P576"/>
  <c r="BK576"/>
  <c r="J576"/>
  <c r="BE576"/>
  <c r="BI575"/>
  <c r="BH575"/>
  <c r="BG575"/>
  <c r="BF575"/>
  <c r="T575"/>
  <c r="R575"/>
  <c r="P575"/>
  <c r="BK575"/>
  <c r="J575"/>
  <c r="BE575"/>
  <c r="BI574"/>
  <c r="BH574"/>
  <c r="BG574"/>
  <c r="BF574"/>
  <c r="T574"/>
  <c r="R574"/>
  <c r="P574"/>
  <c r="BK574"/>
  <c r="J574"/>
  <c r="BE574"/>
  <c r="BI573"/>
  <c r="BH573"/>
  <c r="BG573"/>
  <c r="BF573"/>
  <c r="T573"/>
  <c r="R573"/>
  <c r="P573"/>
  <c r="BK573"/>
  <c r="J573"/>
  <c r="BE573"/>
  <c r="BI572"/>
  <c r="BH572"/>
  <c r="BG572"/>
  <c r="BF572"/>
  <c r="T572"/>
  <c r="R572"/>
  <c r="P572"/>
  <c r="BK572"/>
  <c r="J572"/>
  <c r="BE572"/>
  <c r="BI571"/>
  <c r="BH571"/>
  <c r="BG571"/>
  <c r="BF571"/>
  <c r="T571"/>
  <c r="R571"/>
  <c r="P571"/>
  <c r="BK571"/>
  <c r="J571"/>
  <c r="BE571"/>
  <c r="BI570"/>
  <c r="BH570"/>
  <c r="BG570"/>
  <c r="BF570"/>
  <c r="T570"/>
  <c r="R570"/>
  <c r="P570"/>
  <c r="BK570"/>
  <c r="J570"/>
  <c r="BE570"/>
  <c r="BI569"/>
  <c r="BH569"/>
  <c r="BG569"/>
  <c r="BF569"/>
  <c r="T569"/>
  <c r="R569"/>
  <c r="P569"/>
  <c r="BK569"/>
  <c r="J569"/>
  <c r="BE569"/>
  <c r="BI568"/>
  <c r="BH568"/>
  <c r="BG568"/>
  <c r="BF568"/>
  <c r="T568"/>
  <c r="T567"/>
  <c r="R568"/>
  <c r="R567"/>
  <c r="P568"/>
  <c r="P567"/>
  <c r="BK568"/>
  <c r="BK567"/>
  <c r="J567"/>
  <c r="J568"/>
  <c r="BE568"/>
  <c r="J63"/>
  <c r="BI566"/>
  <c r="BH566"/>
  <c r="BG566"/>
  <c r="BF566"/>
  <c r="T566"/>
  <c r="R566"/>
  <c r="P566"/>
  <c r="BK566"/>
  <c r="J566"/>
  <c r="BE566"/>
  <c r="BI565"/>
  <c r="BH565"/>
  <c r="BG565"/>
  <c r="BF565"/>
  <c r="T565"/>
  <c r="R565"/>
  <c r="P565"/>
  <c r="BK565"/>
  <c r="J565"/>
  <c r="BE565"/>
  <c r="BI564"/>
  <c r="BH564"/>
  <c r="BG564"/>
  <c r="BF564"/>
  <c r="T564"/>
  <c r="R564"/>
  <c r="P564"/>
  <c r="BK564"/>
  <c r="J564"/>
  <c r="BE564"/>
  <c r="BI562"/>
  <c r="BH562"/>
  <c r="BG562"/>
  <c r="BF562"/>
  <c r="T562"/>
  <c r="R562"/>
  <c r="P562"/>
  <c r="BK562"/>
  <c r="J562"/>
  <c r="BE562"/>
  <c r="BI561"/>
  <c r="BH561"/>
  <c r="BG561"/>
  <c r="BF561"/>
  <c r="T561"/>
  <c r="R561"/>
  <c r="P561"/>
  <c r="BK561"/>
  <c r="J561"/>
  <c r="BE561"/>
  <c r="BI556"/>
  <c r="BH556"/>
  <c r="BG556"/>
  <c r="BF556"/>
  <c r="T556"/>
  <c r="R556"/>
  <c r="P556"/>
  <c r="BK556"/>
  <c r="J556"/>
  <c r="BE556"/>
  <c r="BI554"/>
  <c r="BH554"/>
  <c r="BG554"/>
  <c r="BF554"/>
  <c r="T554"/>
  <c r="R554"/>
  <c r="P554"/>
  <c r="BK554"/>
  <c r="J554"/>
  <c r="BE554"/>
  <c r="BI552"/>
  <c r="BH552"/>
  <c r="BG552"/>
  <c r="BF552"/>
  <c r="T552"/>
  <c r="R552"/>
  <c r="P552"/>
  <c r="BK552"/>
  <c r="J552"/>
  <c r="BE552"/>
  <c r="BI550"/>
  <c r="BH550"/>
  <c r="BG550"/>
  <c r="BF550"/>
  <c r="T550"/>
  <c r="R550"/>
  <c r="P550"/>
  <c r="BK550"/>
  <c r="J550"/>
  <c r="BE550"/>
  <c r="BI548"/>
  <c r="BH548"/>
  <c r="BG548"/>
  <c r="BF548"/>
  <c r="T548"/>
  <c r="T547"/>
  <c r="T546"/>
  <c r="R548"/>
  <c r="R547"/>
  <c r="R546"/>
  <c r="P548"/>
  <c r="P547"/>
  <c r="P546"/>
  <c r="BK548"/>
  <c r="BK547"/>
  <c r="J547"/>
  <c r="BK546"/>
  <c r="J546"/>
  <c r="J548"/>
  <c r="BE548"/>
  <c r="J62"/>
  <c r="J61"/>
  <c r="BI545"/>
  <c r="BH545"/>
  <c r="BG545"/>
  <c r="BF545"/>
  <c r="T545"/>
  <c r="T544"/>
  <c r="R545"/>
  <c r="R544"/>
  <c r="P545"/>
  <c r="P544"/>
  <c r="BK545"/>
  <c r="BK544"/>
  <c r="J544"/>
  <c r="J545"/>
  <c r="BE545"/>
  <c r="J60"/>
  <c r="BI539"/>
  <c r="BH539"/>
  <c r="BG539"/>
  <c r="BF539"/>
  <c r="T539"/>
  <c r="R539"/>
  <c r="P539"/>
  <c r="BK539"/>
  <c r="J539"/>
  <c r="BE539"/>
  <c r="BI538"/>
  <c r="BH538"/>
  <c r="BG538"/>
  <c r="BF538"/>
  <c r="T538"/>
  <c r="R538"/>
  <c r="P538"/>
  <c r="BK538"/>
  <c r="J538"/>
  <c r="BE538"/>
  <c r="BI537"/>
  <c r="BH537"/>
  <c r="BG537"/>
  <c r="BF537"/>
  <c r="T537"/>
  <c r="R537"/>
  <c r="P537"/>
  <c r="BK537"/>
  <c r="J537"/>
  <c r="BE537"/>
  <c r="BI535"/>
  <c r="BH535"/>
  <c r="BG535"/>
  <c r="BF535"/>
  <c r="T535"/>
  <c r="R535"/>
  <c r="P535"/>
  <c r="BK535"/>
  <c r="J535"/>
  <c r="BE535"/>
  <c r="BI534"/>
  <c r="BH534"/>
  <c r="BG534"/>
  <c r="BF534"/>
  <c r="T534"/>
  <c r="R534"/>
  <c r="P534"/>
  <c r="BK534"/>
  <c r="J534"/>
  <c r="BE534"/>
  <c r="BI532"/>
  <c r="BH532"/>
  <c r="BG532"/>
  <c r="BF532"/>
  <c r="T532"/>
  <c r="R532"/>
  <c r="P532"/>
  <c r="BK532"/>
  <c r="J532"/>
  <c r="BE532"/>
  <c r="BI531"/>
  <c r="BH531"/>
  <c r="BG531"/>
  <c r="BF531"/>
  <c r="T531"/>
  <c r="T530"/>
  <c r="R531"/>
  <c r="R530"/>
  <c r="P531"/>
  <c r="P530"/>
  <c r="BK531"/>
  <c r="BK530"/>
  <c r="J530"/>
  <c r="J531"/>
  <c r="BE531"/>
  <c r="J59"/>
  <c r="BI527"/>
  <c r="BH527"/>
  <c r="BG527"/>
  <c r="BF527"/>
  <c r="T527"/>
  <c r="R527"/>
  <c r="P527"/>
  <c r="BK527"/>
  <c r="J527"/>
  <c r="BE527"/>
  <c r="BI510"/>
  <c r="BH510"/>
  <c r="BG510"/>
  <c r="BF510"/>
  <c r="T510"/>
  <c r="R510"/>
  <c r="P510"/>
  <c r="BK510"/>
  <c r="J510"/>
  <c r="BE510"/>
  <c r="BI502"/>
  <c r="BH502"/>
  <c r="BG502"/>
  <c r="BF502"/>
  <c r="T502"/>
  <c r="R502"/>
  <c r="P502"/>
  <c r="BK502"/>
  <c r="J502"/>
  <c r="BE502"/>
  <c r="BI485"/>
  <c r="BH485"/>
  <c r="BG485"/>
  <c r="BF485"/>
  <c r="T485"/>
  <c r="R485"/>
  <c r="P485"/>
  <c r="BK485"/>
  <c r="J485"/>
  <c r="BE485"/>
  <c r="BI477"/>
  <c r="BH477"/>
  <c r="BG477"/>
  <c r="BF477"/>
  <c r="T477"/>
  <c r="R477"/>
  <c r="P477"/>
  <c r="BK477"/>
  <c r="J477"/>
  <c r="BE477"/>
  <c r="BI475"/>
  <c r="BH475"/>
  <c r="BG475"/>
  <c r="BF475"/>
  <c r="T475"/>
  <c r="R475"/>
  <c r="P475"/>
  <c r="BK475"/>
  <c r="J475"/>
  <c r="BE475"/>
  <c r="BI473"/>
  <c r="BH473"/>
  <c r="BG473"/>
  <c r="BF473"/>
  <c r="T473"/>
  <c r="R473"/>
  <c r="P473"/>
  <c r="BK473"/>
  <c r="J473"/>
  <c r="BE473"/>
  <c r="BI471"/>
  <c r="BH471"/>
  <c r="BG471"/>
  <c r="BF471"/>
  <c r="T471"/>
  <c r="R471"/>
  <c r="P471"/>
  <c r="BK471"/>
  <c r="J471"/>
  <c r="BE471"/>
  <c r="BI469"/>
  <c r="BH469"/>
  <c r="BG469"/>
  <c r="BF469"/>
  <c r="T469"/>
  <c r="R469"/>
  <c r="P469"/>
  <c r="BK469"/>
  <c r="J469"/>
  <c r="BE469"/>
  <c r="BI467"/>
  <c r="BH467"/>
  <c r="BG467"/>
  <c r="BF467"/>
  <c r="T467"/>
  <c r="R467"/>
  <c r="P467"/>
  <c r="BK467"/>
  <c r="J467"/>
  <c r="BE467"/>
  <c r="BI465"/>
  <c r="BH465"/>
  <c r="BG465"/>
  <c r="BF465"/>
  <c r="T465"/>
  <c r="R465"/>
  <c r="P465"/>
  <c r="BK465"/>
  <c r="J465"/>
  <c r="BE465"/>
  <c r="BI463"/>
  <c r="BH463"/>
  <c r="BG463"/>
  <c r="BF463"/>
  <c r="T463"/>
  <c r="R463"/>
  <c r="P463"/>
  <c r="BK463"/>
  <c r="J463"/>
  <c r="BE463"/>
  <c r="BI461"/>
  <c r="BH461"/>
  <c r="BG461"/>
  <c r="BF461"/>
  <c r="T461"/>
  <c r="R461"/>
  <c r="P461"/>
  <c r="BK461"/>
  <c r="J461"/>
  <c r="BE461"/>
  <c r="BI459"/>
  <c r="BH459"/>
  <c r="BG459"/>
  <c r="BF459"/>
  <c r="T459"/>
  <c r="R459"/>
  <c r="P459"/>
  <c r="BK459"/>
  <c r="J459"/>
  <c r="BE459"/>
  <c r="BI457"/>
  <c r="BH457"/>
  <c r="BG457"/>
  <c r="BF457"/>
  <c r="T457"/>
  <c r="R457"/>
  <c r="P457"/>
  <c r="BK457"/>
  <c r="J457"/>
  <c r="BE457"/>
  <c r="BI455"/>
  <c r="BH455"/>
  <c r="BG455"/>
  <c r="BF455"/>
  <c r="T455"/>
  <c r="R455"/>
  <c r="P455"/>
  <c r="BK455"/>
  <c r="J455"/>
  <c r="BE455"/>
  <c r="BI453"/>
  <c r="BH453"/>
  <c r="BG453"/>
  <c r="BF453"/>
  <c r="T453"/>
  <c r="R453"/>
  <c r="P453"/>
  <c r="BK453"/>
  <c r="J453"/>
  <c r="BE453"/>
  <c r="BI448"/>
  <c r="BH448"/>
  <c r="BG448"/>
  <c r="BF448"/>
  <c r="T448"/>
  <c r="R448"/>
  <c r="P448"/>
  <c r="BK448"/>
  <c r="J448"/>
  <c r="BE448"/>
  <c r="BI446"/>
  <c r="BH446"/>
  <c r="BG446"/>
  <c r="BF446"/>
  <c r="T446"/>
  <c r="R446"/>
  <c r="P446"/>
  <c r="BK446"/>
  <c r="J446"/>
  <c r="BE446"/>
  <c r="BI444"/>
  <c r="BH444"/>
  <c r="BG444"/>
  <c r="BF444"/>
  <c r="T444"/>
  <c r="R444"/>
  <c r="P444"/>
  <c r="BK444"/>
  <c r="J444"/>
  <c r="BE444"/>
  <c r="BI442"/>
  <c r="BH442"/>
  <c r="BG442"/>
  <c r="BF442"/>
  <c r="T442"/>
  <c r="R442"/>
  <c r="P442"/>
  <c r="BK442"/>
  <c r="J442"/>
  <c r="BE442"/>
  <c r="BI438"/>
  <c r="BH438"/>
  <c r="BG438"/>
  <c r="BF438"/>
  <c r="T438"/>
  <c r="R438"/>
  <c r="P438"/>
  <c r="BK438"/>
  <c r="J438"/>
  <c r="BE438"/>
  <c r="BI436"/>
  <c r="BH436"/>
  <c r="BG436"/>
  <c r="BF436"/>
  <c r="T436"/>
  <c r="R436"/>
  <c r="P436"/>
  <c r="BK436"/>
  <c r="J436"/>
  <c r="BE436"/>
  <c r="BI434"/>
  <c r="BH434"/>
  <c r="BG434"/>
  <c r="BF434"/>
  <c r="T434"/>
  <c r="R434"/>
  <c r="P434"/>
  <c r="BK434"/>
  <c r="J434"/>
  <c r="BE434"/>
  <c r="BI432"/>
  <c r="BH432"/>
  <c r="BG432"/>
  <c r="BF432"/>
  <c r="T432"/>
  <c r="R432"/>
  <c r="P432"/>
  <c r="BK432"/>
  <c r="J432"/>
  <c r="BE432"/>
  <c r="BI430"/>
  <c r="BH430"/>
  <c r="BG430"/>
  <c r="BF430"/>
  <c r="T430"/>
  <c r="R430"/>
  <c r="P430"/>
  <c r="BK430"/>
  <c r="J430"/>
  <c r="BE430"/>
  <c r="BI425"/>
  <c r="BH425"/>
  <c r="BG425"/>
  <c r="BF425"/>
  <c r="T425"/>
  <c r="R425"/>
  <c r="P425"/>
  <c r="BK425"/>
  <c r="J425"/>
  <c r="BE425"/>
  <c r="BI423"/>
  <c r="BH423"/>
  <c r="BG423"/>
  <c r="BF423"/>
  <c r="T423"/>
  <c r="R423"/>
  <c r="P423"/>
  <c r="BK423"/>
  <c r="J423"/>
  <c r="BE423"/>
  <c r="BI421"/>
  <c r="BH421"/>
  <c r="BG421"/>
  <c r="BF421"/>
  <c r="T421"/>
  <c r="R421"/>
  <c r="P421"/>
  <c r="BK421"/>
  <c r="J421"/>
  <c r="BE421"/>
  <c r="BI419"/>
  <c r="BH419"/>
  <c r="BG419"/>
  <c r="BF419"/>
  <c r="T419"/>
  <c r="R419"/>
  <c r="P419"/>
  <c r="BK419"/>
  <c r="J419"/>
  <c r="BE419"/>
  <c r="BI417"/>
  <c r="BH417"/>
  <c r="BG417"/>
  <c r="BF417"/>
  <c r="T417"/>
  <c r="R417"/>
  <c r="P417"/>
  <c r="BK417"/>
  <c r="J417"/>
  <c r="BE417"/>
  <c r="BI415"/>
  <c r="BH415"/>
  <c r="BG415"/>
  <c r="BF415"/>
  <c r="T415"/>
  <c r="R415"/>
  <c r="P415"/>
  <c r="BK415"/>
  <c r="J415"/>
  <c r="BE415"/>
  <c r="BI413"/>
  <c r="BH413"/>
  <c r="BG413"/>
  <c r="BF413"/>
  <c r="T413"/>
  <c r="R413"/>
  <c r="P413"/>
  <c r="BK413"/>
  <c r="J413"/>
  <c r="BE413"/>
  <c r="BI404"/>
  <c r="BH404"/>
  <c r="BG404"/>
  <c r="BF404"/>
  <c r="T404"/>
  <c r="R404"/>
  <c r="P404"/>
  <c r="BK404"/>
  <c r="J404"/>
  <c r="BE404"/>
  <c r="BI395"/>
  <c r="BH395"/>
  <c r="BG395"/>
  <c r="BF395"/>
  <c r="T395"/>
  <c r="R395"/>
  <c r="P395"/>
  <c r="BK395"/>
  <c r="J395"/>
  <c r="BE395"/>
  <c r="BI388"/>
  <c r="BH388"/>
  <c r="BG388"/>
  <c r="BF388"/>
  <c r="T388"/>
  <c r="R388"/>
  <c r="P388"/>
  <c r="BK388"/>
  <c r="J388"/>
  <c r="BE388"/>
  <c r="BI383"/>
  <c r="BH383"/>
  <c r="BG383"/>
  <c r="BF383"/>
  <c r="T383"/>
  <c r="R383"/>
  <c r="P383"/>
  <c r="BK383"/>
  <c r="J383"/>
  <c r="BE383"/>
  <c r="BI380"/>
  <c r="BH380"/>
  <c r="BG380"/>
  <c r="BF380"/>
  <c r="T380"/>
  <c r="R380"/>
  <c r="P380"/>
  <c r="BK380"/>
  <c r="J380"/>
  <c r="BE380"/>
  <c r="BI370"/>
  <c r="BH370"/>
  <c r="BG370"/>
  <c r="BF370"/>
  <c r="T370"/>
  <c r="R370"/>
  <c r="P370"/>
  <c r="BK370"/>
  <c r="J370"/>
  <c r="BE370"/>
  <c r="BI369"/>
  <c r="BH369"/>
  <c r="BG369"/>
  <c r="BF369"/>
  <c r="T369"/>
  <c r="R369"/>
  <c r="P369"/>
  <c r="BK369"/>
  <c r="J369"/>
  <c r="BE369"/>
  <c r="BI366"/>
  <c r="BH366"/>
  <c r="BG366"/>
  <c r="BF366"/>
  <c r="T366"/>
  <c r="R366"/>
  <c r="P366"/>
  <c r="BK366"/>
  <c r="J366"/>
  <c r="BE366"/>
  <c r="BI364"/>
  <c r="BH364"/>
  <c r="BG364"/>
  <c r="BF364"/>
  <c r="T364"/>
  <c r="R364"/>
  <c r="P364"/>
  <c r="BK364"/>
  <c r="J364"/>
  <c r="BE364"/>
  <c r="BI362"/>
  <c r="BH362"/>
  <c r="BG362"/>
  <c r="BF362"/>
  <c r="T362"/>
  <c r="R362"/>
  <c r="P362"/>
  <c r="BK362"/>
  <c r="J362"/>
  <c r="BE362"/>
  <c r="BI360"/>
  <c r="BH360"/>
  <c r="BG360"/>
  <c r="BF360"/>
  <c r="T360"/>
  <c r="R360"/>
  <c r="P360"/>
  <c r="BK360"/>
  <c r="J360"/>
  <c r="BE360"/>
  <c r="BI352"/>
  <c r="BH352"/>
  <c r="BG352"/>
  <c r="BF352"/>
  <c r="T352"/>
  <c r="R352"/>
  <c r="P352"/>
  <c r="BK352"/>
  <c r="J352"/>
  <c r="BE352"/>
  <c r="BI351"/>
  <c r="BH351"/>
  <c r="BG351"/>
  <c r="BF351"/>
  <c r="T351"/>
  <c r="R351"/>
  <c r="P351"/>
  <c r="BK351"/>
  <c r="J351"/>
  <c r="BE351"/>
  <c r="BI349"/>
  <c r="BH349"/>
  <c r="BG349"/>
  <c r="BF349"/>
  <c r="T349"/>
  <c r="R349"/>
  <c r="P349"/>
  <c r="BK349"/>
  <c r="J349"/>
  <c r="BE349"/>
  <c r="BI339"/>
  <c r="BH339"/>
  <c r="BG339"/>
  <c r="BF339"/>
  <c r="T339"/>
  <c r="T338"/>
  <c r="R339"/>
  <c r="R338"/>
  <c r="P339"/>
  <c r="P338"/>
  <c r="BK339"/>
  <c r="BK338"/>
  <c r="J338"/>
  <c r="J339"/>
  <c r="BE339"/>
  <c r="J58"/>
  <c r="BI325"/>
  <c r="BH325"/>
  <c r="BG325"/>
  <c r="BF325"/>
  <c r="T325"/>
  <c r="R325"/>
  <c r="P325"/>
  <c r="BK325"/>
  <c r="J325"/>
  <c r="BE325"/>
  <c r="BI316"/>
  <c r="BH316"/>
  <c r="BG316"/>
  <c r="BF316"/>
  <c r="T316"/>
  <c r="R316"/>
  <c r="P316"/>
  <c r="BK316"/>
  <c r="J316"/>
  <c r="BE316"/>
  <c r="BI313"/>
  <c r="BH313"/>
  <c r="BG313"/>
  <c r="BF313"/>
  <c r="T313"/>
  <c r="R313"/>
  <c r="P313"/>
  <c r="BK313"/>
  <c r="J313"/>
  <c r="BE313"/>
  <c r="BI304"/>
  <c r="BH304"/>
  <c r="BG304"/>
  <c r="BF304"/>
  <c r="T304"/>
  <c r="R304"/>
  <c r="P304"/>
  <c r="BK304"/>
  <c r="J304"/>
  <c r="BE304"/>
  <c r="BI303"/>
  <c r="BH303"/>
  <c r="BG303"/>
  <c r="BF303"/>
  <c r="T303"/>
  <c r="R303"/>
  <c r="P303"/>
  <c r="BK303"/>
  <c r="J303"/>
  <c r="BE303"/>
  <c r="BI301"/>
  <c r="BH301"/>
  <c r="BG301"/>
  <c r="BF301"/>
  <c r="T301"/>
  <c r="R301"/>
  <c r="P301"/>
  <c r="BK301"/>
  <c r="J301"/>
  <c r="BE301"/>
  <c r="BI297"/>
  <c r="BH297"/>
  <c r="BG297"/>
  <c r="BF297"/>
  <c r="T297"/>
  <c r="R297"/>
  <c r="P297"/>
  <c r="BK297"/>
  <c r="J297"/>
  <c r="BE297"/>
  <c r="BI293"/>
  <c r="BH293"/>
  <c r="BG293"/>
  <c r="BF293"/>
  <c r="T293"/>
  <c r="R293"/>
  <c r="P293"/>
  <c r="BK293"/>
  <c r="J293"/>
  <c r="BE293"/>
  <c r="BI288"/>
  <c r="BH288"/>
  <c r="BG288"/>
  <c r="BF288"/>
  <c r="T288"/>
  <c r="R288"/>
  <c r="P288"/>
  <c r="BK288"/>
  <c r="J288"/>
  <c r="BE288"/>
  <c r="BI285"/>
  <c r="BH285"/>
  <c r="BG285"/>
  <c r="BF285"/>
  <c r="T285"/>
  <c r="R285"/>
  <c r="P285"/>
  <c r="BK285"/>
  <c r="J285"/>
  <c r="BE285"/>
  <c r="BI280"/>
  <c r="BH280"/>
  <c r="BG280"/>
  <c r="BF280"/>
  <c r="T280"/>
  <c r="R280"/>
  <c r="P280"/>
  <c r="BK280"/>
  <c r="J280"/>
  <c r="BE280"/>
  <c r="BI276"/>
  <c r="BH276"/>
  <c r="BG276"/>
  <c r="BF276"/>
  <c r="T276"/>
  <c r="R276"/>
  <c r="P276"/>
  <c r="BK276"/>
  <c r="J276"/>
  <c r="BE276"/>
  <c r="BI274"/>
  <c r="BH274"/>
  <c r="BG274"/>
  <c r="BF274"/>
  <c r="T274"/>
  <c r="R274"/>
  <c r="P274"/>
  <c r="BK274"/>
  <c r="J274"/>
  <c r="BE274"/>
  <c r="BI261"/>
  <c r="BH261"/>
  <c r="BG261"/>
  <c r="BF261"/>
  <c r="T261"/>
  <c r="R261"/>
  <c r="P261"/>
  <c r="BK261"/>
  <c r="J261"/>
  <c r="BE261"/>
  <c r="BI259"/>
  <c r="BH259"/>
  <c r="BG259"/>
  <c r="BF259"/>
  <c r="T259"/>
  <c r="R259"/>
  <c r="P259"/>
  <c r="BK259"/>
  <c r="J259"/>
  <c r="BE259"/>
  <c r="BI257"/>
  <c r="BH257"/>
  <c r="BG257"/>
  <c r="BF257"/>
  <c r="T257"/>
  <c r="R257"/>
  <c r="P257"/>
  <c r="BK257"/>
  <c r="J257"/>
  <c r="BE257"/>
  <c r="BI239"/>
  <c r="BH239"/>
  <c r="BG239"/>
  <c r="BF239"/>
  <c r="T239"/>
  <c r="R239"/>
  <c r="P239"/>
  <c r="BK239"/>
  <c r="J239"/>
  <c r="BE239"/>
  <c r="BI230"/>
  <c r="BH230"/>
  <c r="BG230"/>
  <c r="BF230"/>
  <c r="T230"/>
  <c r="R230"/>
  <c r="P230"/>
  <c r="BK230"/>
  <c r="J230"/>
  <c r="BE230"/>
  <c r="BI223"/>
  <c r="BH223"/>
  <c r="BG223"/>
  <c r="BF223"/>
  <c r="T223"/>
  <c r="R223"/>
  <c r="P223"/>
  <c r="BK223"/>
  <c r="J223"/>
  <c r="BE223"/>
  <c r="BI217"/>
  <c r="BH217"/>
  <c r="BG217"/>
  <c r="BF217"/>
  <c r="T217"/>
  <c r="R217"/>
  <c r="P217"/>
  <c r="BK217"/>
  <c r="J217"/>
  <c r="BE217"/>
  <c r="BI206"/>
  <c r="BH206"/>
  <c r="BG206"/>
  <c r="BF206"/>
  <c r="T206"/>
  <c r="R206"/>
  <c r="P206"/>
  <c r="BK206"/>
  <c r="J206"/>
  <c r="BE206"/>
  <c r="BI204"/>
  <c r="BH204"/>
  <c r="BG204"/>
  <c r="BF204"/>
  <c r="T204"/>
  <c r="R204"/>
  <c r="P204"/>
  <c r="BK204"/>
  <c r="J204"/>
  <c r="BE204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85"/>
  <c r="BH185"/>
  <c r="BG185"/>
  <c r="BF185"/>
  <c r="T185"/>
  <c r="R185"/>
  <c r="P185"/>
  <c r="BK185"/>
  <c r="J185"/>
  <c r="BE185"/>
  <c r="BI183"/>
  <c r="BH183"/>
  <c r="BG183"/>
  <c r="BF183"/>
  <c r="T183"/>
  <c r="R183"/>
  <c r="P183"/>
  <c r="BK183"/>
  <c r="J183"/>
  <c r="BE183"/>
  <c r="BI181"/>
  <c r="BH181"/>
  <c r="BG181"/>
  <c r="BF181"/>
  <c r="T181"/>
  <c r="T180"/>
  <c r="R181"/>
  <c r="R180"/>
  <c r="P181"/>
  <c r="P180"/>
  <c r="BK181"/>
  <c r="BK180"/>
  <c r="J180"/>
  <c r="J181"/>
  <c r="BE181"/>
  <c r="J57"/>
  <c r="BI178"/>
  <c r="BH178"/>
  <c r="BG178"/>
  <c r="BF178"/>
  <c r="T178"/>
  <c r="R178"/>
  <c r="P178"/>
  <c r="BK178"/>
  <c r="J178"/>
  <c r="BE178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67"/>
  <c r="BH167"/>
  <c r="BG167"/>
  <c r="BF167"/>
  <c r="T167"/>
  <c r="R167"/>
  <c r="P167"/>
  <c r="BK167"/>
  <c r="J167"/>
  <c r="BE167"/>
  <c r="BI163"/>
  <c r="BH163"/>
  <c r="BG163"/>
  <c r="BF163"/>
  <c r="T163"/>
  <c r="R163"/>
  <c r="P163"/>
  <c r="BK163"/>
  <c r="J163"/>
  <c r="BE163"/>
  <c r="BI161"/>
  <c r="BH161"/>
  <c r="BG161"/>
  <c r="BF161"/>
  <c r="T161"/>
  <c r="T160"/>
  <c r="R161"/>
  <c r="R160"/>
  <c r="P161"/>
  <c r="P160"/>
  <c r="BK161"/>
  <c r="BK160"/>
  <c r="J160"/>
  <c r="J161"/>
  <c r="BE161"/>
  <c r="J56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49"/>
  <c r="BH149"/>
  <c r="BG149"/>
  <c r="BF149"/>
  <c r="T149"/>
  <c r="R149"/>
  <c r="P149"/>
  <c r="BK149"/>
  <c r="J149"/>
  <c r="BE149"/>
  <c r="BI146"/>
  <c r="BH146"/>
  <c r="BG146"/>
  <c r="BF146"/>
  <c r="T146"/>
  <c r="R146"/>
  <c r="P146"/>
  <c r="BK146"/>
  <c r="J146"/>
  <c r="BE146"/>
  <c r="BI142"/>
  <c r="BH142"/>
  <c r="BG142"/>
  <c r="BF142"/>
  <c r="T142"/>
  <c r="R142"/>
  <c r="P142"/>
  <c r="BK142"/>
  <c r="J142"/>
  <c r="BE142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2"/>
  <c r="BH122"/>
  <c r="BG122"/>
  <c r="BF122"/>
  <c r="T122"/>
  <c r="T121"/>
  <c r="R122"/>
  <c r="R121"/>
  <c r="P122"/>
  <c r="P121"/>
  <c r="BK122"/>
  <c r="BK121"/>
  <c r="J121"/>
  <c r="J122"/>
  <c r="BE122"/>
  <c r="J55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7"/>
  <c r="F32"/>
  <c i="1" r="BD52"/>
  <c i="2" r="BH107"/>
  <c r="F31"/>
  <c i="1" r="BC52"/>
  <c i="2" r="BG107"/>
  <c r="F30"/>
  <c i="1" r="BB52"/>
  <c i="2" r="BF107"/>
  <c r="J29"/>
  <c i="1" r="AW52"/>
  <c i="2" r="F29"/>
  <c i="1" r="BA52"/>
  <c i="2" r="T107"/>
  <c r="T106"/>
  <c r="T105"/>
  <c r="T104"/>
  <c r="R107"/>
  <c r="R106"/>
  <c r="R105"/>
  <c r="R104"/>
  <c r="P107"/>
  <c r="P106"/>
  <c r="P105"/>
  <c r="P104"/>
  <c i="1" r="AU52"/>
  <c i="2" r="BK107"/>
  <c r="BK106"/>
  <c r="J106"/>
  <c r="BK105"/>
  <c r="J105"/>
  <c r="BK104"/>
  <c r="J104"/>
  <c r="J52"/>
  <c r="J25"/>
  <c i="1" r="AG52"/>
  <c i="2" r="J107"/>
  <c r="BE107"/>
  <c r="J28"/>
  <c i="1" r="AV52"/>
  <c i="2" r="F28"/>
  <c i="1" r="AZ52"/>
  <c i="2" r="J54"/>
  <c r="J53"/>
  <c r="F98"/>
  <c r="E96"/>
  <c r="F45"/>
  <c r="E43"/>
  <c r="J34"/>
  <c r="J19"/>
  <c r="E19"/>
  <c r="J100"/>
  <c r="J47"/>
  <c r="J18"/>
  <c r="J16"/>
  <c r="E16"/>
  <c r="F101"/>
  <c r="F48"/>
  <c r="J15"/>
  <c r="J13"/>
  <c r="E13"/>
  <c r="F100"/>
  <c r="F47"/>
  <c r="J12"/>
  <c r="J10"/>
  <c r="J98"/>
  <c r="J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<sst xmlns="http://schemas.openxmlformats.org/spreadsheetml/2006/main">
  <si>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</si>
  <si>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</si>
  <si>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</si>
  <si>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</si>
  <si>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</si>
  <si>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</si>
  <si>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</si>
  <si>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{440c7a74-6acd-44b3-8100-f7728ca239fb}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</si>
  <si>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</si>
  <si>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</si>
  <si>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</si>
  <si>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</si>
  <si>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</si>
  <si>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</si>
  <si>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</si>
  <si>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</si>
  <si>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APS394/18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</si>
  <si>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</si>
  <si>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</si>
  <si>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Úpravy sociálních prostor v 1NP objektu Strakovi akademie</t>
  </si>
  <si>
    <t>KSO:</t>
  </si>
  <si>
    <t>801 61</t>
  </si>
  <si>
    <t>CC-CZ:</t>
  </si>
  <si>
    <t/>
  </si>
  <si>
    <t>Místo:</t>
  </si>
  <si>
    <t>p.č. 680/4, k.ú. Malá Strana</t>
  </si>
  <si>
    <t>Datum:</t>
  </si>
  <si>
    <t>10. 8. 2018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</si>
  <si>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</si>
  <si>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</si>
  <si>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</si>
  <si>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</si>
  <si>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</si>
  <si>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</si>
  <si>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</si>
  <si>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</si>
  <si>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</si>
  <si>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</si>
  <si>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</si>
  <si>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</si>
  <si>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</si>
  <si>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</si>
  <si>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</si>
  <si>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</si>
  <si>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</si>
  <si>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</si>
  <si>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</si>
  <si>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</si>
  <si>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</si>
  <si>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</si>
  <si>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</si>
  <si>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</si>
  <si>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</si>
  <si>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</si>
  <si>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</si>
  <si>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</si>
  <si>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</si>
  <si>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</si>
  <si>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</si>
  <si>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</si>
  <si>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</si>
  <si>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</si>
  <si>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</si>
  <si>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</si>
  <si>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</si>
  <si>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</si>
  <si>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</si>
  <si>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</si>
  <si>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</si>
  <si>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</si>
  <si>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</si>
  <si>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</si>
  <si>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</si>
  <si>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</si>
  <si>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</si>
  <si>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</si>
  <si>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</si>
  <si>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</si>
  <si>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</si>
  <si>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VRN</t>
  </si>
  <si>
    <t>Vedlejší rozpočtové náklady</t>
  </si>
  <si>
    <t>{12eed587-7dc7-43bd-8af3-34769c06bddc}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</si>
  <si>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</si>
  <si>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</si>
  <si>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</si>
  <si>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</si>
  <si>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</si>
  <si>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</si>
  <si>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</si>
  <si>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</si>
  <si>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</si>
  <si>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</si>
  <si>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</si>
  <si>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</si>
  <si>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</si>
  <si>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</si>
  <si>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</si>
  <si>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</si>
  <si>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</si>
  <si>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</si>
  <si>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</si>
  <si>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</si>
  <si>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</si>
  <si>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</si>
  <si>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</si>
  <si>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</si>
  <si>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</si>
  <si>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</si>
  <si>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</si>
  <si>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</si>
  <si>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</si>
  <si>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</si>
  <si>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  741.1 - Osvětlovací tělesa</t>
  </si>
  <si>
    <t xml:space="preserve">      741.2 - Koncové prvky elektroinstalace</t>
  </si>
  <si>
    <t xml:space="preserve">      741.3 - Kabely</t>
  </si>
  <si>
    <t xml:space="preserve">      741.4 - Elektroinstalační materiál</t>
  </si>
  <si>
    <t xml:space="preserve">      741.5 - Rozvaděče a rozvaděčová výzbroj</t>
  </si>
  <si>
    <t xml:space="preserve">      741.6 - Ostatní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</si>
  <si>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</si>
  <si>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</si>
  <si>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</si>
  <si>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</si>
  <si>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773 - Podlahy z litého teraca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</si>
  <si>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</si>
  <si>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</si>
  <si>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</si>
  <si>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</si>
  <si>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46-M - Zemní práce při extr.mont.pracích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</si>
  <si>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</si>
  <si>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</si>
  <si>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</si>
  <si>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</si>
  <si>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</si>
  <si>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</si>
  <si>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</si>
  <si>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</si>
  <si>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</si>
  <si>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</si>
  <si>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</si>
  <si>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</si>
  <si>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</si>
  <si>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</si>
  <si>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</si>
  <si>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</si>
  <si>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</si>
  <si>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</si>
  <si>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</si>
  <si>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139711101</t>
  </si>
  <si>
    <t>Vykopávky v uzavřených prostorách v hornině tř. 1 až 4</t>
  </si>
  <si>
    <t>m3</t>
  </si>
  <si>
    <t>CS ÚRS 2018 01</t>
  </si>
  <si>
    <t>4</t>
  </si>
  <si>
    <t>621990564</t>
  </si>
  <si>
    <t>VV</t>
  </si>
  <si>
    <t>"1PP pro připojení kanalizace"1,4*1*0,8-"podlaha"1,4*1*0,25</t>
  </si>
  <si>
    <t>162201201</t>
  </si>
  <si>
    <t>Vodorovné přemístění do 10 m nošením výkopku z horniny tř. 1 až 4</t>
  </si>
  <si>
    <t>-991910175</t>
  </si>
  <si>
    <t>3</t>
  </si>
  <si>
    <t>162201209</t>
  </si>
  <si>
    <t>Příplatek k vodorovnému přemístění nošením ZKD 10 m nošení výkopku z horniny tř. 1 až 4</t>
  </si>
  <si>
    <t>-1900306695</t>
  </si>
  <si>
    <t>0,770*15</t>
  </si>
  <si>
    <t>162701105</t>
  </si>
  <si>
    <t>Vodorovné přemístění do 10000 m výkopku/sypaniny z horniny tř. 1 až 4</t>
  </si>
  <si>
    <t>-1145939146</t>
  </si>
  <si>
    <t>5</t>
  </si>
  <si>
    <t>162701109</t>
  </si>
  <si>
    <t>Příplatek k vodorovnému přemístění výkopku/sypaniny z horniny tř. 1 až 4 ZKD 1000 m přes 10000 m</t>
  </si>
  <si>
    <t>-1417648961</t>
  </si>
  <si>
    <t>0,77*10 'Přepočtené koeficientem množství</t>
  </si>
  <si>
    <t>6</t>
  </si>
  <si>
    <t>171201211</t>
  </si>
  <si>
    <t>Poplatek za uložení stavebního odpadu - zeminy a kameniva na skládce</t>
  </si>
  <si>
    <t>t</t>
  </si>
  <si>
    <t>872133869</t>
  </si>
  <si>
    <t>0,770*1,8</t>
  </si>
  <si>
    <t>7</t>
  </si>
  <si>
    <t>175111101</t>
  </si>
  <si>
    <t>Obsypání potrubí ručně sypaninou bez prohození sítem, uloženou do 3 m</t>
  </si>
  <si>
    <t>1865978093</t>
  </si>
  <si>
    <t>"1PP pro připojení kanalizace"1,4*1*0,45</t>
  </si>
  <si>
    <t>8</t>
  </si>
  <si>
    <t>M</t>
  </si>
  <si>
    <t>58331200</t>
  </si>
  <si>
    <t>štěrkopísek netříděný zásypový materiál</t>
  </si>
  <si>
    <t>-1252933385</t>
  </si>
  <si>
    <t>0,63*2 'Přepočtené koeficientem množství</t>
  </si>
  <si>
    <t>Svislé a kompletní konstrukce</t>
  </si>
  <si>
    <t>9</t>
  </si>
  <si>
    <t>311272031</t>
  </si>
  <si>
    <t>Zdivo z pórobetonových tvárnic hladkých přes P2 do P4 přes 450 do 600 kg/m3 na tenkovrstvou maltu tl 200 mm</t>
  </si>
  <si>
    <t>m2</t>
  </si>
  <si>
    <t>-2105781468</t>
  </si>
  <si>
    <t>"m.č.82"0,96*4,145-"nika"0,65*1,26</t>
  </si>
  <si>
    <t>"m.č.82a"0,96*(3,79+4,145)/2-"nika"0,65*1,26</t>
  </si>
  <si>
    <t>Součet</t>
  </si>
  <si>
    <t>10</t>
  </si>
  <si>
    <t>317141443</t>
  </si>
  <si>
    <t>Překlad plochý z pórobetonu š 150 mm dl přes 1300 do 1500 mm</t>
  </si>
  <si>
    <t>kus</t>
  </si>
  <si>
    <t>-1436080227</t>
  </si>
  <si>
    <t>11</t>
  </si>
  <si>
    <t>317142412</t>
  </si>
  <si>
    <t>Překlad nenosný přímý z pórobetonu v příčkách tl 75 mm dl přes 1000 mm do 1250 mm</t>
  </si>
  <si>
    <t>-1128700966</t>
  </si>
  <si>
    <t>"m.č.82"1</t>
  </si>
  <si>
    <t>12</t>
  </si>
  <si>
    <t>317168023</t>
  </si>
  <si>
    <t>Překlad keramický plochý š 145 mm dl 1500 mm</t>
  </si>
  <si>
    <t>344605138</t>
  </si>
  <si>
    <t>13</t>
  </si>
  <si>
    <t>317351107</t>
  </si>
  <si>
    <t>Zřízení bednění překladů v do 4 m</t>
  </si>
  <si>
    <t>-342303878</t>
  </si>
  <si>
    <t>"věnec nad dveřmi"0,7*0,075*6</t>
  </si>
  <si>
    <t>14</t>
  </si>
  <si>
    <t>317351108</t>
  </si>
  <si>
    <t>Odstranění bednění překladů v do 4 m</t>
  </si>
  <si>
    <t>1355739973</t>
  </si>
  <si>
    <t>317944321</t>
  </si>
  <si>
    <t>Válcované nosníky do č.12 dodatečně osazované do připravených otvorů</t>
  </si>
  <si>
    <t>1941433076</t>
  </si>
  <si>
    <t>"pozn.9 IPE 80"1,1*6/1000</t>
  </si>
  <si>
    <t>16</t>
  </si>
  <si>
    <t>340239211</t>
  </si>
  <si>
    <t>Zazdívka otvorů v příčkách nebo stěnách plochy do 4 m2 cihlami plnými tl do 100 mm</t>
  </si>
  <si>
    <t>-551700189</t>
  </si>
  <si>
    <t>"m.č.81"0,6*2</t>
  </si>
  <si>
    <t>17</t>
  </si>
  <si>
    <t>342272215</t>
  </si>
  <si>
    <t>Příčka z pórobetonových hladkých tvárnic na tenkovrstvou maltu tl 75 mm</t>
  </si>
  <si>
    <t>-1114769627</t>
  </si>
  <si>
    <t>"m.č.82"2,501*4,145-"dveře"0,7*2,26</t>
  </si>
  <si>
    <t>"m.č.82a"(3,325+0,885)*(2,44-0,12)-"dveře"0,7*2,26*2</t>
  </si>
  <si>
    <t>"m.č.80b"(2,205*2+1,105+1,32)*(2,44-0,12)-"dveře"0,7*2,26*4</t>
  </si>
  <si>
    <t>18</t>
  </si>
  <si>
    <t>342272225</t>
  </si>
  <si>
    <t>Příčka z pórobetonových hladkých tvárnic na tenkovrstvou maltu tl 100 mm</t>
  </si>
  <si>
    <t>1350687643</t>
  </si>
  <si>
    <t>"níka m.č.82b"0,65*1,26</t>
  </si>
  <si>
    <t>"nika m.č.82"0,65*1,26</t>
  </si>
  <si>
    <t>19</t>
  </si>
  <si>
    <t>342272245</t>
  </si>
  <si>
    <t>Příčka z pórobetonových hladkých tvárnic na tenkovrstvou maltu tl 150 mm</t>
  </si>
  <si>
    <t>851576479</t>
  </si>
  <si>
    <t>"m.č.82a"1,54*(3,79+4,145)/2-"dveře"1*2,26</t>
  </si>
  <si>
    <t>20</t>
  </si>
  <si>
    <t>342291121</t>
  </si>
  <si>
    <t>Ukotvení příček k cihelným konstrukcím plochými kotvami</t>
  </si>
  <si>
    <t>m</t>
  </si>
  <si>
    <t>-175468009</t>
  </si>
  <si>
    <t>"m.č.80b"2,32*6</t>
  </si>
  <si>
    <t>"m.č.82b"2,32*2+4,085+3,73</t>
  </si>
  <si>
    <t>"m.č.82a"4,085</t>
  </si>
  <si>
    <t>346244361</t>
  </si>
  <si>
    <t>Zazdívka o tl 65 mm rýh, nik nebo kapes z cihel pálených</t>
  </si>
  <si>
    <t>-1304726605</t>
  </si>
  <si>
    <t>"po zrušení stávaj.odpadního potrubí"4*0,15</t>
  </si>
  <si>
    <t>22</t>
  </si>
  <si>
    <t>346244381</t>
  </si>
  <si>
    <t>Plentování jednostranné v do 200 mm válcovaných nosníků cihlami</t>
  </si>
  <si>
    <t>184293684</t>
  </si>
  <si>
    <t>"pozn.7"1,1*0,1*2</t>
  </si>
  <si>
    <t>23</t>
  </si>
  <si>
    <t>346481112</t>
  </si>
  <si>
    <t>Zaplentování rýh, potrubí, výklenků nebo nik ve stěnách keramickým pletivem</t>
  </si>
  <si>
    <t>-1973314564</t>
  </si>
  <si>
    <t>"niky WC"0,65*1,2*4</t>
  </si>
  <si>
    <t>Vodorovné konstrukce</t>
  </si>
  <si>
    <t>24</t>
  </si>
  <si>
    <t>411388621</t>
  </si>
  <si>
    <t>Zabetonování otvorů tl do 150 mm ze suchých směsí pl do 0,25 m2 ve stropech</t>
  </si>
  <si>
    <t>-401295962</t>
  </si>
  <si>
    <t>"po stávajícím odpadu"3</t>
  </si>
  <si>
    <t>25</t>
  </si>
  <si>
    <t>417321414</t>
  </si>
  <si>
    <t>Ztužující pásy a věnce ze ŽB tř. C 20/25</t>
  </si>
  <si>
    <t>102507158</t>
  </si>
  <si>
    <t>"m.č.82a"(3,325+0,885)*0,12*0,075</t>
  </si>
  <si>
    <t>"m.č.80b"(2,205*2+1,105+1,32)*0,12*0,075</t>
  </si>
  <si>
    <t>26</t>
  </si>
  <si>
    <t>417351115</t>
  </si>
  <si>
    <t>Zřízení bednění ztužujících věnců</t>
  </si>
  <si>
    <t>-109858354</t>
  </si>
  <si>
    <t>"m.č.82a"(3,325+0,885)*0,12*2</t>
  </si>
  <si>
    <t>"m.č.80b"(2,205*2+1,105+1,32)*0,12*2</t>
  </si>
  <si>
    <t>27</t>
  </si>
  <si>
    <t>417351116</t>
  </si>
  <si>
    <t>Odstranění bednění ztužujících věnců</t>
  </si>
  <si>
    <t>-1528758618</t>
  </si>
  <si>
    <t>"jako zřízení"2,65</t>
  </si>
  <si>
    <t>28</t>
  </si>
  <si>
    <t>417361821</t>
  </si>
  <si>
    <t>Výztuž ztužujících pásů a věnců betonářskou ocelí 10 505</t>
  </si>
  <si>
    <t>-1969373062</t>
  </si>
  <si>
    <t>"2xR6"</t>
  </si>
  <si>
    <t>"m.č.82a"(3,625+1,035)*2*0,22/1000</t>
  </si>
  <si>
    <t>"m.č.80b"(2,505*2+1,26+1,5)*2*0,22/1000</t>
  </si>
  <si>
    <t>29</t>
  </si>
  <si>
    <t>451573111</t>
  </si>
  <si>
    <t>Lože pod potrubí otevřený výkop ze štěrkopísku</t>
  </si>
  <si>
    <t>-484048974</t>
  </si>
  <si>
    <t>"1PP pro připojení kanalizace"1,4*1*0,1</t>
  </si>
  <si>
    <t>Úpravy povrchů, podlahy a osazování výplní</t>
  </si>
  <si>
    <t>30</t>
  </si>
  <si>
    <t>611311131</t>
  </si>
  <si>
    <t>Potažení vnitřních rovných stropů vápenným štukem tloušťky do 3 mm</t>
  </si>
  <si>
    <t>-884066679</t>
  </si>
  <si>
    <t>"m.č.81b"2,4</t>
  </si>
  <si>
    <t>31</t>
  </si>
  <si>
    <t>611311133</t>
  </si>
  <si>
    <t>Potažení vnitřních kleneb nebo skořepin vápenným štukem tloušťky do 3 mm</t>
  </si>
  <si>
    <t>-212465938</t>
  </si>
  <si>
    <t>"m.č.80b"11,7</t>
  </si>
  <si>
    <t>32</t>
  </si>
  <si>
    <t>611315421</t>
  </si>
  <si>
    <t>Oprava vnitřní vápenné štukové omítky stropů v rozsahu plochy do 10%</t>
  </si>
  <si>
    <t>-1742173072</t>
  </si>
  <si>
    <t>"skladba S8"</t>
  </si>
  <si>
    <t>"m.č.80a"6,6</t>
  </si>
  <si>
    <t>"m.č.81a"4,1</t>
  </si>
  <si>
    <t>"m.č.82"9,15</t>
  </si>
  <si>
    <t>Mezisoučet</t>
  </si>
  <si>
    <t>"skladba S9"</t>
  </si>
  <si>
    <t>"m.č.82a"9</t>
  </si>
  <si>
    <t>"skladba S7"</t>
  </si>
  <si>
    <t>33</t>
  </si>
  <si>
    <t>611325221</t>
  </si>
  <si>
    <t>Vápenocementová štuková omítka malých ploch do 0,09 m2 na stropech</t>
  </si>
  <si>
    <t>-878188979</t>
  </si>
  <si>
    <t>"1PP"5</t>
  </si>
  <si>
    <t>34</t>
  </si>
  <si>
    <t>611325222</t>
  </si>
  <si>
    <t>Vápenocementová štuková omítka malých ploch do 0,25 m2 na stropech</t>
  </si>
  <si>
    <t>512269538</t>
  </si>
  <si>
    <t>"1PP"</t>
  </si>
  <si>
    <t>35</t>
  </si>
  <si>
    <t>612131100</t>
  </si>
  <si>
    <t>Vápenný postřik vnitřních stěn nanášený ručně</t>
  </si>
  <si>
    <t>-1155981835</t>
  </si>
  <si>
    <t>"skladba S6"17,741</t>
  </si>
  <si>
    <t>36</t>
  </si>
  <si>
    <t>612135001</t>
  </si>
  <si>
    <t>Vyrovnání podkladu vnitřních stěn maltou vápenocementovou tl do 10 mm</t>
  </si>
  <si>
    <t>1758953959</t>
  </si>
  <si>
    <t>"skladba S10 "</t>
  </si>
  <si>
    <t>"m.č.80a"2,56*2,38</t>
  </si>
  <si>
    <t>"m.č.80b"1,2*2,38*2+0,12*(2,38-1,2)*2+(1,105*2+1,06+1,07)*2,38</t>
  </si>
  <si>
    <t>"m.č.81a"(2,4+1,685)*2*2,38-"dveře"1,005*2,2</t>
  </si>
  <si>
    <t>"m.č.81b"(1,37+1,7)*2*1,6-"dveře"0,7*1,6</t>
  </si>
  <si>
    <t>"m.č.82"3,821*2,38+(0,9+1,551)*2,38</t>
  </si>
  <si>
    <t>"m.č.82a"(0,29+2,38+0,385)*2,38+(0,885+1,625*2)*2,38</t>
  </si>
  <si>
    <t>-"niky WC"0,65*1,2*3</t>
  </si>
  <si>
    <t>37</t>
  </si>
  <si>
    <t>612135101</t>
  </si>
  <si>
    <t>Hrubá výplň rýh ve stěnách maltou jakékoli šířky rýhy</t>
  </si>
  <si>
    <t>566099851</t>
  </si>
  <si>
    <t>"pozn.11"3,91*0,18</t>
  </si>
  <si>
    <t>"pro topení"1,7*0,07</t>
  </si>
  <si>
    <t>"pro vodu"11*0,07+25*0,1</t>
  </si>
  <si>
    <t>"pro kanalizaci"11*0,1+13*0,15</t>
  </si>
  <si>
    <t>38</t>
  </si>
  <si>
    <t>612142001</t>
  </si>
  <si>
    <t>Potažení vnitřních stěn sklovláknitým pletivem vtlačeným do tenkovrstvé hmoty</t>
  </si>
  <si>
    <t>1827563574</t>
  </si>
  <si>
    <t>"nové zdivo porobeton"</t>
  </si>
  <si>
    <t>"m.č.80b"(2,205+1,06+1,07+1,32+1,105)*2*2,38-"dveře"0,7*2,2*4*2</t>
  </si>
  <si>
    <t>"m.č.82a"(3,325+1,625*2+0,885)*2,38-"dveře"0,7*2,2*2*2+2,5*4,065-0,075*2,38-"dveře"1*2,2</t>
  </si>
  <si>
    <t>"m.č.82"(1,54+2,701+0,96)*4,065+(0,885*2+2,451)*4,065-"dveře"(0,7*2+1)*2,2</t>
  </si>
  <si>
    <t>"horní hrana snížené příčky"(2,205*2+1,32+1,105+0,885+3,325)*0,075</t>
  </si>
  <si>
    <t>39</t>
  </si>
  <si>
    <t>612311121</t>
  </si>
  <si>
    <t>Vápenná omítka hladká jednovrstvá vnitřních stěn nanášená ručně</t>
  </si>
  <si>
    <t>1735802066</t>
  </si>
  <si>
    <t>"skladba S6"</t>
  </si>
  <si>
    <t>"m.č.80a"0,565*1,5</t>
  </si>
  <si>
    <t>"m.č.80b"(1,35+0,58+0,225)*1,5+1,47*0,93+(0,225+0,45)*2,26</t>
  </si>
  <si>
    <t>"m.č.81a"(2,4+1,685)*2*(2,65-2,38)</t>
  </si>
  <si>
    <t>"m.č.81b zazdívka po dveřích"0,6*(2-1,6)</t>
  </si>
  <si>
    <t>"m.č.82"(1,12+2,48-1,0)*1,5</t>
  </si>
  <si>
    <t>"m.č.82a"0,944*2,26+1,08*0,92+0,27*2,26*2</t>
  </si>
  <si>
    <t>40</t>
  </si>
  <si>
    <t>612311131</t>
  </si>
  <si>
    <t>Potažení vnitřních stěn vápenným štukem tloušťky do 3 mm</t>
  </si>
  <si>
    <t>-957190853</t>
  </si>
  <si>
    <t>"skladba S6 a S7"</t>
  </si>
  <si>
    <t>"m.č.80a k podhledu"(3,88+1,7)*2*3,6-"dveře"(0,7*2,2+1,005*2,2)-"okno"1,3*0,85+"ostění"(3,57*2+1,32)*0,46</t>
  </si>
  <si>
    <t>-"obklad"2,56*2,38</t>
  </si>
  <si>
    <t>"m.č.80b"(2,485*2)*3,9-"dveře"1,005*2,2-"okno"(1,47*2,64)-"okno+SDK"1,3*(0,85+0,19)+"ostění"(0,93*2)*0,225+(2,64*2+1,47)*0,31</t>
  </si>
  <si>
    <t>+"nad obklad"(1,18*2+0,77*2)*(3,9-2,38)+(0,625*2)*(4,135-2,38)+2,205*2*((4,2+3,9)/2-2,38)</t>
  </si>
  <si>
    <t>"m.č.81a nad obklad k podhledu"(2,4+1,685)*2*(3,6-2,38)</t>
  </si>
  <si>
    <t>"m.č.81b nad obklad"(1,37+1,7)*2*(4,135-1,6)-"dveře"0,7*1,5-"otvor s oknem"1,25*1,86+"šikmý parapet"1,25*0,81+"ostění"0,9*2+"nadpraží"1,25*0,6</t>
  </si>
  <si>
    <t>+"horní hrana přizdívky"1,02*0,12</t>
  </si>
  <si>
    <t>"m.č.82 k podhledu"(2,48+1,12)*3,6-"dveře"(1,005*2,2)+"nad obklad"(3,821+2,501)*(3,6-2,38)</t>
  </si>
  <si>
    <t>"m.č.82a"(0,944+1,445)*4,085-"okno"(1,45*2,68)+"ostění"(3,61*2+1,45)*0,27+"nad obklad"(0,29+2,38+0,385+0,885+1,625*2)*(4,085-2,38)</t>
  </si>
  <si>
    <t>"skladba S5"</t>
  </si>
  <si>
    <t>"m.č.80b"2,205*2*2,38-"dveře"0,7*2,2*4</t>
  </si>
  <si>
    <t>"m.č.82a"3,325*2,38-"dveře"0,7*2,2*2+1,54*(3,75+4,085)/2+ (0,075+0,885)*((3,75+4,085)/2-2,38)-"dveře"1*2,2</t>
  </si>
  <si>
    <t>"m.č.82 k podhledu"(1,54+2,701+0,96)*3,6+(0,885*2+2,451)*(3,6-2,38)-"dveře"(0,7+1)*2,2</t>
  </si>
  <si>
    <t>41</t>
  </si>
  <si>
    <t>612311191</t>
  </si>
  <si>
    <t>Příplatek k vápenné omítce vnitřních stěn za každých dalších 5 mm tloušťky ručně</t>
  </si>
  <si>
    <t>910170867</t>
  </si>
  <si>
    <t>"skladba S6"17,666*3</t>
  </si>
  <si>
    <t>42</t>
  </si>
  <si>
    <t>612315121</t>
  </si>
  <si>
    <t>Vápenná štuková omítka rýh ve stěnách šířky do 150 mm</t>
  </si>
  <si>
    <t>1898815181</t>
  </si>
  <si>
    <t>"1PP"8*0,15</t>
  </si>
  <si>
    <t>43</t>
  </si>
  <si>
    <t>612315422</t>
  </si>
  <si>
    <t>Oprava vnitřní vápenné štukové omítky stěn v rozsahu plochy do 30%</t>
  </si>
  <si>
    <t>84069457</t>
  </si>
  <si>
    <t>"m.č.80a"(3,88+1,7)*2*4,125-"dveře"(0,7*2,2+1,005*2,2)-"okno+SDK"1,3*(0,85+0,19)+"ostění"(3,57*2+1,32)*0,46</t>
  </si>
  <si>
    <t>"m.č.81a nad obklad"(2,4+1,685)*2*(4,135-2,38)</t>
  </si>
  <si>
    <t>"m.č.82"(2,48+1,12)*4,085-"dveře"(1,005*2,2)+"nad obklad"(3,821+2,451)*(4,085-2,38)</t>
  </si>
  <si>
    <t>-"doplněná nová omítka"17,666</t>
  </si>
  <si>
    <t>44</t>
  </si>
  <si>
    <t>612325221</t>
  </si>
  <si>
    <t>Vápenocementová štuková omítka malých ploch do 0,09 m2 na stěnách</t>
  </si>
  <si>
    <t>2136281437</t>
  </si>
  <si>
    <t>"1PP"3</t>
  </si>
  <si>
    <t>45</t>
  </si>
  <si>
    <t>619991011</t>
  </si>
  <si>
    <t>Obalení konstrukcí a prvků fólií přilepenou lepící páskou</t>
  </si>
  <si>
    <t>-549435805</t>
  </si>
  <si>
    <t>"vnitřní parapety oken"0,6</t>
  </si>
  <si>
    <t>"sokl chodby v místě nátěrů zárubní"0,4</t>
  </si>
  <si>
    <t>46</t>
  </si>
  <si>
    <t>622143005</t>
  </si>
  <si>
    <t>Montáž omítníků plastových nebo pozinkovaných</t>
  </si>
  <si>
    <t>367439109</t>
  </si>
  <si>
    <t>"m.č.82"3,6</t>
  </si>
  <si>
    <t>"m.č.80b okno"3,6*2+1,47</t>
  </si>
  <si>
    <t>"m.č.82a okno"3,6+1,45+3,6-2,38</t>
  </si>
  <si>
    <t>47</t>
  </si>
  <si>
    <t>55343019R</t>
  </si>
  <si>
    <t xml:space="preserve">profil omítkový rohový pro omítky na porobeton vnitřní 3 mm </t>
  </si>
  <si>
    <t>1007744898</t>
  </si>
  <si>
    <t>3,6*1,05 'Přepočtené koeficientem množství</t>
  </si>
  <si>
    <t>48</t>
  </si>
  <si>
    <t>55343033R</t>
  </si>
  <si>
    <t xml:space="preserve">profil omítkový přesný rohový pro omítky vnitřní </t>
  </si>
  <si>
    <t>1443063595</t>
  </si>
  <si>
    <t>14,94*1,05 'Přepočtené koeficientem množství</t>
  </si>
  <si>
    <t>49</t>
  </si>
  <si>
    <t>629991011</t>
  </si>
  <si>
    <t>Zakrytí výplní otvorů a svislých ploch fólií přilepenou lepící páskou</t>
  </si>
  <si>
    <t>256453651</t>
  </si>
  <si>
    <t>"ponechaná okna"1,47*2,64+1,445*2,68+1,25*1,11</t>
  </si>
  <si>
    <t>"na chodbě v místě vedení elektro k rozvaděči"1,25*1,11+1*2,2*3</t>
  </si>
  <si>
    <t>50</t>
  </si>
  <si>
    <t>631312141</t>
  </si>
  <si>
    <t>Doplnění rýh v dosavadních mazaninách betonem prostým</t>
  </si>
  <si>
    <t>-254751688</t>
  </si>
  <si>
    <t>"1PP pro připojení kanalizace"1,4*1*0,25</t>
  </si>
  <si>
    <t>"pro vodu"1,3*0,2*0,1</t>
  </si>
  <si>
    <t>51</t>
  </si>
  <si>
    <t>631351101</t>
  </si>
  <si>
    <t>Zřízení bednění rýh a hran v podlahách</t>
  </si>
  <si>
    <t>879143555</t>
  </si>
  <si>
    <t>"mezi podlahou S11 a S12 sprcha"0,1</t>
  </si>
  <si>
    <t>52</t>
  </si>
  <si>
    <t>631351102</t>
  </si>
  <si>
    <t>Odstranění bednění rýh a hran v podlahách</t>
  </si>
  <si>
    <t>-1359201168</t>
  </si>
  <si>
    <t>53</t>
  </si>
  <si>
    <t>632443101R</t>
  </si>
  <si>
    <t>Litý cementový potěr CF 20 tl.40 mm plocha do 100 m2</t>
  </si>
  <si>
    <t>1032792146</t>
  </si>
  <si>
    <t>"skladba S11"</t>
  </si>
  <si>
    <t>"m.č.80a"7,3</t>
  </si>
  <si>
    <t>"m.č.80b"11,3</t>
  </si>
  <si>
    <t>"m.č.82"9,15-"sprcha"0,9*0,885</t>
  </si>
  <si>
    <t>"m.č.82a"9,1</t>
  </si>
  <si>
    <t>54</t>
  </si>
  <si>
    <t>632443102R</t>
  </si>
  <si>
    <t>Litý cementový potěr CF 20 tl.60 mm plocha do 1 m2</t>
  </si>
  <si>
    <t>-2144275022</t>
  </si>
  <si>
    <t>"skladba S12"0,8</t>
  </si>
  <si>
    <t>55</t>
  </si>
  <si>
    <t>632481211R</t>
  </si>
  <si>
    <t>Výztuž z armovací sklovláknité tkaniny do potěrů oka 40x40x1,1 mm</t>
  </si>
  <si>
    <t>-869320468</t>
  </si>
  <si>
    <t>"skladba S11+S12"</t>
  </si>
  <si>
    <t>56</t>
  </si>
  <si>
    <t>634112113</t>
  </si>
  <si>
    <t>Obvodová dilatace podlahovým páskem v 80 mm mezi stěnou a samonivelačním potěrem</t>
  </si>
  <si>
    <t>41379303</t>
  </si>
  <si>
    <t>"m.č.80a"(2,16+3,88)*2-(0,97+0,7+1)</t>
  </si>
  <si>
    <t>"m.č.80b"(2,205+2,485+0,225)*2-(0,7*4+1)+(1,06+1,2)*2-0,7+(1,07+1,2)*2-0,7+(1,06+1,105)*2-0,7+(1,07+1,105)*2-0,7</t>
  </si>
  <si>
    <t>"m.č.81a"(1,685+2,415)*2-0,98</t>
  </si>
  <si>
    <t>"m.č.81b"(1,7+1,37)*2-0,7</t>
  </si>
  <si>
    <t>"m.č.82"(3,821+2,48)*2-(0,7+1*2)+(1,551*2+0,885)-0,7</t>
  </si>
  <si>
    <t>"m.č.82b"(3,594+1,83)*2-(1+0,7*2)+(0,885+1,625)*2*2-0,7*2</t>
  </si>
  <si>
    <t>"skladba S12"</t>
  </si>
  <si>
    <t>(0,9+0,885)*2</t>
  </si>
  <si>
    <t>Ostatní konstrukce a práce, bourání</t>
  </si>
  <si>
    <t>57</t>
  </si>
  <si>
    <t>949101112</t>
  </si>
  <si>
    <t>Lešení pomocné pro objekty pozemních staveb s lešeňovou podlahou v do 3,5 m zatížení do 150 kg/m2</t>
  </si>
  <si>
    <t>-1943951324</t>
  </si>
  <si>
    <t>"chodba pro EL"20</t>
  </si>
  <si>
    <t>"1PP pro ZTI"32</t>
  </si>
  <si>
    <t>58</t>
  </si>
  <si>
    <t>952901102</t>
  </si>
  <si>
    <t>Čištění budov omytí jednoduchých oken nebo balkonových dveří plochy do 1,5m2</t>
  </si>
  <si>
    <t>88146852</t>
  </si>
  <si>
    <t>"na chodbě v místě vedení elektro k rozvaděči"1,25*1,11</t>
  </si>
  <si>
    <t>59</t>
  </si>
  <si>
    <t>952901112R</t>
  </si>
  <si>
    <t xml:space="preserve">Průběžný a závěrečný úklid  chodeb a ostatních prostor dotčených dopravou sutí a materiálu</t>
  </si>
  <si>
    <t>soubor</t>
  </si>
  <si>
    <t>779687297</t>
  </si>
  <si>
    <t>60</t>
  </si>
  <si>
    <t>952901114</t>
  </si>
  <si>
    <t>Vyčištění budov bytové a občanské výstavby při výšce podlaží přes 4 m</t>
  </si>
  <si>
    <t>269908591</t>
  </si>
  <si>
    <t>61</t>
  </si>
  <si>
    <t>952901122</t>
  </si>
  <si>
    <t>Čištění budov omytí dveří nebo vrat p lochy do 3,0m2</t>
  </si>
  <si>
    <t>2013827774</t>
  </si>
  <si>
    <t>"na chodbě v místě vedení elektro k rozvaděči"1*2,2*3</t>
  </si>
  <si>
    <t>62</t>
  </si>
  <si>
    <t>952902021</t>
  </si>
  <si>
    <t>Čištění budov zametení hladkých podlah</t>
  </si>
  <si>
    <t>665224535</t>
  </si>
  <si>
    <t>"1PP"65</t>
  </si>
  <si>
    <t>63</t>
  </si>
  <si>
    <t>952902031</t>
  </si>
  <si>
    <t>Čištění budov omytí hladkých podlah</t>
  </si>
  <si>
    <t>-885217637</t>
  </si>
  <si>
    <t>"chodba pro elektro a nátěr zárubní"60</t>
  </si>
  <si>
    <t>64</t>
  </si>
  <si>
    <t>953953611R</t>
  </si>
  <si>
    <t xml:space="preserve">Zřízení ochrany podlah geotextílie,fólie a desek z dřevotřísky </t>
  </si>
  <si>
    <t>-1233169303</t>
  </si>
  <si>
    <t>"chodby a prostory dotčené dopravou suti a materiálu"160</t>
  </si>
  <si>
    <t>65</t>
  </si>
  <si>
    <t>953953612R</t>
  </si>
  <si>
    <t xml:space="preserve">Odstranění ochrany podlah z geotextílie,fólie a desek z dřevotřísky </t>
  </si>
  <si>
    <t>1537251350</t>
  </si>
  <si>
    <t>66</t>
  </si>
  <si>
    <t>962031132</t>
  </si>
  <si>
    <t>Bourání příček z cihel pálených na MVC tl do 100 mm</t>
  </si>
  <si>
    <t>-338052961</t>
  </si>
  <si>
    <t>"m.č.82a+82"</t>
  </si>
  <si>
    <t>2,45*4,135-"dveře"0,8*2</t>
  </si>
  <si>
    <t>6*2,32-"dveře"(0,65*2+0,6*2)*2</t>
  </si>
  <si>
    <t>0,835*2,32+0,89*2,32*2</t>
  </si>
  <si>
    <t>"m.č.80b"</t>
  </si>
  <si>
    <t>(2,205+1,08)*2,32-"dveře"0,65*2*2</t>
  </si>
  <si>
    <t>67</t>
  </si>
  <si>
    <t>962031136</t>
  </si>
  <si>
    <t>Bourání příček z tvárnic nebo příčkovek tl do 150 mm</t>
  </si>
  <si>
    <t>-1024752075</t>
  </si>
  <si>
    <t>"sprchový kout"</t>
  </si>
  <si>
    <t>0,835*0,25+0,835*0,66</t>
  </si>
  <si>
    <t>68</t>
  </si>
  <si>
    <t>965043331</t>
  </si>
  <si>
    <t>Bourání podkladů pod dlažby betonových s potěrem nebo teracem tl do 100 mm pl do 4 m2</t>
  </si>
  <si>
    <t>645823769</t>
  </si>
  <si>
    <t>"skladba S2"</t>
  </si>
  <si>
    <t>"m.č.81b"2,4*0,06</t>
  </si>
  <si>
    <t>"m.č.82"3*0,06</t>
  </si>
  <si>
    <t>69</t>
  </si>
  <si>
    <t>965043341</t>
  </si>
  <si>
    <t>Bourání podkladů pod dlažby betonových s potěrem nebo teracem tl do 100 mm pl přes 4 m2</t>
  </si>
  <si>
    <t>2074616283</t>
  </si>
  <si>
    <t>"m.č.80a"7,3*0,06</t>
  </si>
  <si>
    <t>"m.č.80b"11,3*0,06</t>
  </si>
  <si>
    <t>"m.č.81a"4,1*0,06</t>
  </si>
  <si>
    <t>"m.č.82b"15,4*0,06</t>
  </si>
  <si>
    <t>70</t>
  </si>
  <si>
    <t>965048150R</t>
  </si>
  <si>
    <t>Dočištění povrchu po vybourání dlažeb, tmel do 50%</t>
  </si>
  <si>
    <t>1982699837</t>
  </si>
  <si>
    <t>"m.č.82"3</t>
  </si>
  <si>
    <t>"m.č.82b"15,4</t>
  </si>
  <si>
    <t>71</t>
  </si>
  <si>
    <t>965081213</t>
  </si>
  <si>
    <t>Bourání podlah z dlaždic keramických nebo xylolitových tl do 10 mm plochy přes 1 m2</t>
  </si>
  <si>
    <t>-471432961</t>
  </si>
  <si>
    <t>"m.č.82b"15,4-"sprcha"0,835*0,66</t>
  </si>
  <si>
    <t>72</t>
  </si>
  <si>
    <t>965081381</t>
  </si>
  <si>
    <t>Bourání podlah z mozaiky plochy do 1 m2</t>
  </si>
  <si>
    <t>-895666477</t>
  </si>
  <si>
    <t>"sprcha"0,835*0,66</t>
  </si>
  <si>
    <t>73</t>
  </si>
  <si>
    <t>965081611</t>
  </si>
  <si>
    <t>Odsekání soklíků rovných</t>
  </si>
  <si>
    <t>-2085228299</t>
  </si>
  <si>
    <t>"m.č.80a"(0,13+3,88+2,16+1,32+0,443)-"dveře"1</t>
  </si>
  <si>
    <t>74</t>
  </si>
  <si>
    <t>967031132</t>
  </si>
  <si>
    <t>Přisekání rovných ostění v cihelném zdivu na MV nebo MVC</t>
  </si>
  <si>
    <t>1232468797</t>
  </si>
  <si>
    <t>"nový otvor pro dveře"(2,25*2+0,7)*0,1</t>
  </si>
  <si>
    <t>75</t>
  </si>
  <si>
    <t>967031732</t>
  </si>
  <si>
    <t>Přisekání plošné zdiva z cihel pálených na MV nebo MVC tl do 100 mm</t>
  </si>
  <si>
    <t>1596001566</t>
  </si>
  <si>
    <t>"ponechané zdivo po příčkách"2,32*7*0,1+4,135*2*0,1</t>
  </si>
  <si>
    <t>76</t>
  </si>
  <si>
    <t>968072455</t>
  </si>
  <si>
    <t>Vybourání kovových dveřních zárubní pl do 2 m2</t>
  </si>
  <si>
    <t>180563484</t>
  </si>
  <si>
    <t>"pozn.1"0,65*2*4+0,6*2*3+0,8*2</t>
  </si>
  <si>
    <t>77</t>
  </si>
  <si>
    <t>969021111</t>
  </si>
  <si>
    <t>Vybourání kanalizačního potrubí DN do 100</t>
  </si>
  <si>
    <t>-512243868</t>
  </si>
  <si>
    <t>"ve zdivu"17,000</t>
  </si>
  <si>
    <t>78</t>
  </si>
  <si>
    <t>970331100R</t>
  </si>
  <si>
    <t>Příplatek za řezání cihelného zdiva hl. řezu 100 mm</t>
  </si>
  <si>
    <t>1248310090</t>
  </si>
  <si>
    <t>"dle stavební části"</t>
  </si>
  <si>
    <t>"niky pro WC"(1,2*2+0,65)*3</t>
  </si>
  <si>
    <t>"nika potrubí"3,91*2+0,18</t>
  </si>
  <si>
    <t>79</t>
  </si>
  <si>
    <t>970251250R</t>
  </si>
  <si>
    <t>Řezání stávajících betonových podlah vyztužených hl do 250 mm</t>
  </si>
  <si>
    <t>-1416173811</t>
  </si>
  <si>
    <t>"podlaha 1PP pro připojení kanalizace"1,4*2+1</t>
  </si>
  <si>
    <t>80</t>
  </si>
  <si>
    <t>971033621</t>
  </si>
  <si>
    <t>Vybourání otvorů ve zdivu cihelném pl do 4 m2 na MVC nebo MV tl do 100 mm</t>
  </si>
  <si>
    <t>1232624623</t>
  </si>
  <si>
    <t>"m.č.81b"0,7*2,25</t>
  </si>
  <si>
    <t>81</t>
  </si>
  <si>
    <t>973031151</t>
  </si>
  <si>
    <t>Vysekání výklenků ve zdivu cihelném na MV nebo MVC pl přes 0,25 m2</t>
  </si>
  <si>
    <t>1567885525</t>
  </si>
  <si>
    <t>"pozn.8"1,2*0,65*0,1*3</t>
  </si>
  <si>
    <t>82</t>
  </si>
  <si>
    <t>973031324</t>
  </si>
  <si>
    <t>Vysekání kapes ve zdivu cihelném na MV nebo MVC pl do 0,10 m2 hl do 150 mm</t>
  </si>
  <si>
    <t>2672942</t>
  </si>
  <si>
    <t>"pro osazení překladu nadsvětlíku"2</t>
  </si>
  <si>
    <t>83</t>
  </si>
  <si>
    <t>974031132</t>
  </si>
  <si>
    <t>Vysekání rýh ve zdivu cihelném hl do 50 mm š do 70 mm</t>
  </si>
  <si>
    <t>1420247989</t>
  </si>
  <si>
    <t>"pro topení"1,7</t>
  </si>
  <si>
    <t>"pro vodu"11</t>
  </si>
  <si>
    <t>84</t>
  </si>
  <si>
    <t>974031143</t>
  </si>
  <si>
    <t>Vysekání rýh ve zdivu cihelném hl do 70 mm š do 100 mm</t>
  </si>
  <si>
    <t>1582839356</t>
  </si>
  <si>
    <t>"pro vodu"25</t>
  </si>
  <si>
    <t>85</t>
  </si>
  <si>
    <t>974031153</t>
  </si>
  <si>
    <t>Vysekání rýh ve zdivu cihelném hl do 100 mm š do 100 mm</t>
  </si>
  <si>
    <t>-1056185607</t>
  </si>
  <si>
    <t>"pro kanalizaci"11</t>
  </si>
  <si>
    <t>86</t>
  </si>
  <si>
    <t>974031155</t>
  </si>
  <si>
    <t>Vysekání rýh ve zdivu cihelném hl do 100 mm š do 200 mm</t>
  </si>
  <si>
    <t>1352647118</t>
  </si>
  <si>
    <t>"pozn.11"3,91</t>
  </si>
  <si>
    <t>87</t>
  </si>
  <si>
    <t>974031164</t>
  </si>
  <si>
    <t>Vysekání rýh ve zdivu cihelném hl do 150 mm š do 150 mm</t>
  </si>
  <si>
    <t>-1822273579</t>
  </si>
  <si>
    <t>"pro nové odpadní potrubí"4</t>
  </si>
  <si>
    <t>"pro zručení stávaj.odpadního potrubí"4</t>
  </si>
  <si>
    <t>"pro připojovací potrubí"5</t>
  </si>
  <si>
    <t>88</t>
  </si>
  <si>
    <t>974031664</t>
  </si>
  <si>
    <t>Vysekání rýh ve zdivu cihelném pro vtahování nosníků hl do 150 mm v do 150 mm</t>
  </si>
  <si>
    <t>692253096</t>
  </si>
  <si>
    <t>"pozn.7"1,1</t>
  </si>
  <si>
    <t>89</t>
  </si>
  <si>
    <t>974033143R</t>
  </si>
  <si>
    <t>Vysekání rýh ve stěnách nebo příčkách z pórobetonových tvárnic hl do 70 mm š do 100 mm</t>
  </si>
  <si>
    <t>-816251994</t>
  </si>
  <si>
    <t>"pro vodu"6</t>
  </si>
  <si>
    <t>90</t>
  </si>
  <si>
    <t>974042555</t>
  </si>
  <si>
    <t>Vysekání rýh v dlažbě betonové nebo jiné monolitické hl do 100 mm š do 200 mm</t>
  </si>
  <si>
    <t>-2000442962</t>
  </si>
  <si>
    <t>"pro vodu"1,3</t>
  </si>
  <si>
    <t>91</t>
  </si>
  <si>
    <t>974042587</t>
  </si>
  <si>
    <t>Vysekání rýh v dlažbě betonové nebo jiné monolitické hl do 250 mm š do 300 mm</t>
  </si>
  <si>
    <t>-883660197</t>
  </si>
  <si>
    <t>"podlaha 1PP pro napojení kanalizace"1,4</t>
  </si>
  <si>
    <t>92</t>
  </si>
  <si>
    <t>974042589</t>
  </si>
  <si>
    <t>Příplatek k vysekání rýh v dlažbě betonové nebo jiné monolitické hl do 250 mm ZKD 100 mm š rýhy</t>
  </si>
  <si>
    <t>-1490444920</t>
  </si>
  <si>
    <t>"podlaha 1PP pro napojení kanalizace"1,4*7</t>
  </si>
  <si>
    <t>93</t>
  </si>
  <si>
    <t>977151114</t>
  </si>
  <si>
    <t>Jádrové vrty diamantovými korunkami do D 60 mm do stavebních materiálů</t>
  </si>
  <si>
    <t>788123643</t>
  </si>
  <si>
    <t>"pro vodu a kanalizaci do zdiva"0,56*2</t>
  </si>
  <si>
    <t>94</t>
  </si>
  <si>
    <t>977151115</t>
  </si>
  <si>
    <t>Jádrové vrty diamantovými korunkami do D 70 mm do stavebních materiálů</t>
  </si>
  <si>
    <t>-58669647</t>
  </si>
  <si>
    <t>"pro topení do zdiva"0,77</t>
  </si>
  <si>
    <t>95</t>
  </si>
  <si>
    <t>977151116</t>
  </si>
  <si>
    <t>Jádrové vrty diamantovými korunkami do D 80 mm do stavebních materiálů</t>
  </si>
  <si>
    <t>-638734032</t>
  </si>
  <si>
    <t>"pro vodu a kanalizaci do zdiva"0,77*2+0,1*2</t>
  </si>
  <si>
    <t>96</t>
  </si>
  <si>
    <t>977151118</t>
  </si>
  <si>
    <t>Jádrové vrty diamantovými korunkami do D 100 mm do stavebních materiálů</t>
  </si>
  <si>
    <t>814214431</t>
  </si>
  <si>
    <t>"pro elektriku do zdiva"0,6</t>
  </si>
  <si>
    <t>97</t>
  </si>
  <si>
    <t>977151123</t>
  </si>
  <si>
    <t>Jádrové vrty diamantovými korunkami do D 150 mm do stavebních materiálů</t>
  </si>
  <si>
    <t>-1431194974</t>
  </si>
  <si>
    <t>"do stropu pro kanalizaci"0,11*3</t>
  </si>
  <si>
    <t>98</t>
  </si>
  <si>
    <t>977151124</t>
  </si>
  <si>
    <t>Jádrové vrty diamantovými korunkami do D 180 mm do stavebních materiálů</t>
  </si>
  <si>
    <t>304163912</t>
  </si>
  <si>
    <t>"pozn.13"(0,58+0,15+0,48+0,1*3)</t>
  </si>
  <si>
    <t>99</t>
  </si>
  <si>
    <t>977312112</t>
  </si>
  <si>
    <t>Řezání stávajících betonových mazanin vyztužených hl do 100 mm</t>
  </si>
  <si>
    <t>1184678845</t>
  </si>
  <si>
    <t>"drážka pro vodu"1,3*2</t>
  </si>
  <si>
    <t>100</t>
  </si>
  <si>
    <t>978013191</t>
  </si>
  <si>
    <t>Otlučení (osekání) vnitřní vápenné nebo vápenocementové omítky stěn v rozsahu do 100 %</t>
  </si>
  <si>
    <t>-799687737</t>
  </si>
  <si>
    <t>"skladba S10 stávající zdivo s omítkou"</t>
  </si>
  <si>
    <t>"m.č.81b"((1,7+1,37)*2-0,6-0,7)*0,1</t>
  </si>
  <si>
    <t>"m.č.80a"2,56*(2,38-1,5)</t>
  </si>
  <si>
    <t>"m.č.80b"(1,32*2+1,06+1,07)*(2,38-1,5)+(1,105*2+1,06+1,07)*(2,38-2,26)</t>
  </si>
  <si>
    <t>"m.č.82"1,195*(2,38-1,5)+(3,821-1,195-0,15+2,501)*(2,38-2,26)</t>
  </si>
  <si>
    <t>"m.č.82a"(1,625*2+0,885+0,944+0,29+2,38+0,385)*(2,38-2,26)</t>
  </si>
  <si>
    <t>101</t>
  </si>
  <si>
    <t>978023411</t>
  </si>
  <si>
    <t>Vyškrabání spár zdiva cihelného mimo komínového</t>
  </si>
  <si>
    <t>-704367432</t>
  </si>
  <si>
    <t>"skladba S1"</t>
  </si>
  <si>
    <t>"m.č.80a"(2,56+0,565)*1,5</t>
  </si>
  <si>
    <t>"m.č.80b"(2,55+2,205+1,96+0,225)*1,5+1,47*0,93+(0,225+0,45+1,08*2+1,05+1,06)*2,26-"niky"0,65*1,2*2</t>
  </si>
  <si>
    <t>"m.č.81a"(1,685+2,415)*2*2,65-"dveře"(1,005*2,2+0,6*2)</t>
  </si>
  <si>
    <t>"m.č.81b"((1,7+1,37)*2-0,6-0,7)*1,5-"otvor"0,7*1,5</t>
  </si>
  <si>
    <t>"m.č.82"((2,48+1,195)*2-(1+0,8))*1,5</t>
  </si>
  <si>
    <t>"m.č.82a"(6+0,29+1,83+1,11+1,08+1,325+2,11+0,89)*2,26-"okno"(2,26-0,92)*1,445-"nika"0,65*1,2</t>
  </si>
  <si>
    <t>"m.č.82"1,195*(2,38-1,5)+(3,821-1,195-0,15+2,451)*(2,38-2,26)</t>
  </si>
  <si>
    <t>102</t>
  </si>
  <si>
    <t>978059541</t>
  </si>
  <si>
    <t>Odsekání a odebrání obkladů stěn z vnitřních obkládaček plochy přes 1 m2</t>
  </si>
  <si>
    <t>1343274302</t>
  </si>
  <si>
    <t>"m.č.80b"(2,55+2,205+1,96+0,225)*1,5+1,47*0,93+(0,225+0,45+1,08*4+1,05*2+1,06*2+2,205)*2,26-"dveře"(0,65*2)*4+"parapet"1,47*0,03</t>
  </si>
  <si>
    <t>"m.č.81b"((1,7+1,37)*2-0,6)*1,5</t>
  </si>
  <si>
    <t>"m.č.82a"(6*2+0,29+1,83+1,54+1,11*2+1,08*2+1,325*2+2,11*2+0,835*2+0,89*6)*2,26-"dveře"(0,65*4+0,6*4+0,8)*2-"okno"(2,26-0,92)*1,445</t>
  </si>
  <si>
    <t>103</t>
  </si>
  <si>
    <t>985131311</t>
  </si>
  <si>
    <t>Ruční dočištění ploch stěn, rubu kleneb a podlah ocelových kartáči</t>
  </si>
  <si>
    <t>1393225431</t>
  </si>
  <si>
    <t>104</t>
  </si>
  <si>
    <t>985331210R</t>
  </si>
  <si>
    <t>Dodatečné vlepování betonářské výztuže D 6 mm do chemické malty včetně vyvrtání otvoru</t>
  </si>
  <si>
    <t>-1570697045</t>
  </si>
  <si>
    <t>"dodávka výztuže vykázána ve věncích"</t>
  </si>
  <si>
    <t>"výztuž věnečku"0,15*8*2</t>
  </si>
  <si>
    <t>997</t>
  </si>
  <si>
    <t>Přesun sutě</t>
  </si>
  <si>
    <t>105</t>
  </si>
  <si>
    <t>997013211</t>
  </si>
  <si>
    <t>Vnitrostaveništní doprava suti a vybouraných hmot pro budovy v do 6 m ručně</t>
  </si>
  <si>
    <t>-1960417558</t>
  </si>
  <si>
    <t>106</t>
  </si>
  <si>
    <t>997013219</t>
  </si>
  <si>
    <t>Příplatek k vnitrostaveništní dopravě suti a vybouraných hmot za zvětšenou dopravu suti ZKD 10 m</t>
  </si>
  <si>
    <t>-336298522</t>
  </si>
  <si>
    <t>33,87*5 'Přepočtené koeficientem množství</t>
  </si>
  <si>
    <t>107</t>
  </si>
  <si>
    <t>997013501</t>
  </si>
  <si>
    <t>Odvoz suti a vybouraných hmot na skládku nebo meziskládku do 1 km se složením</t>
  </si>
  <si>
    <t>246075508</t>
  </si>
  <si>
    <t>108</t>
  </si>
  <si>
    <t>997013509</t>
  </si>
  <si>
    <t>Příplatek k odvozu suti a vybouraných hmot na skládku ZKD 1 km přes 1 km</t>
  </si>
  <si>
    <t>1081265338</t>
  </si>
  <si>
    <t>33,87*19 'Přepočtené koeficientem množství</t>
  </si>
  <si>
    <t>109</t>
  </si>
  <si>
    <t>997013801</t>
  </si>
  <si>
    <t>Poplatek za uložení na skládce (skládkovné) stavebního odpadu betonového kód odpadu 170 101</t>
  </si>
  <si>
    <t>351845029</t>
  </si>
  <si>
    <t>110</t>
  </si>
  <si>
    <t>997013803</t>
  </si>
  <si>
    <t>Poplatek za uložení na skládce (skládkovné) stavebního odpadu cihelného kód odpadu 170 102</t>
  </si>
  <si>
    <t>436335760</t>
  </si>
  <si>
    <t>111</t>
  </si>
  <si>
    <t>997013831</t>
  </si>
  <si>
    <t>Poplatek za uložení na skládce (skládkovné) stavebního odpadu směsného kód odpadu 170 904</t>
  </si>
  <si>
    <t>-65866061</t>
  </si>
  <si>
    <t>"celk.hmotnost"33,87</t>
  </si>
  <si>
    <t>-"beton"6,572</t>
  </si>
  <si>
    <t>-"cihel.kce"6,355</t>
  </si>
  <si>
    <t>998</t>
  </si>
  <si>
    <t>Přesun hmot</t>
  </si>
  <si>
    <t>112</t>
  </si>
  <si>
    <t>998018001</t>
  </si>
  <si>
    <t>Přesun hmot ruční pro budovy v do 6 m</t>
  </si>
  <si>
    <t>820831131</t>
  </si>
  <si>
    <t>PSV</t>
  </si>
  <si>
    <t>Práce a dodávky PSV</t>
  </si>
  <si>
    <t>711</t>
  </si>
  <si>
    <t>Izolace proti vodě, vlhkosti a plynům</t>
  </si>
  <si>
    <t>113</t>
  </si>
  <si>
    <t>711191201</t>
  </si>
  <si>
    <t>Provedení izolace proti zemní vlhkosti hydroizolační stěrkou vodorovné na betonu, 2 vrstvy</t>
  </si>
  <si>
    <t>1448910719</t>
  </si>
  <si>
    <t>114</t>
  </si>
  <si>
    <t>58581211</t>
  </si>
  <si>
    <t>stěrka hydroizolační vodotěsná pod obklady a dlažby</t>
  </si>
  <si>
    <t>kg</t>
  </si>
  <si>
    <t>-1482050529</t>
  </si>
  <si>
    <t>0,8*3,3 'Přepočtené koeficientem množství</t>
  </si>
  <si>
    <t>115</t>
  </si>
  <si>
    <t>711192202</t>
  </si>
  <si>
    <t>Provedení izolace proti zemní vlhkosti hydroizolační stěrkou svislé na zdivu, 2 vrstvy</t>
  </si>
  <si>
    <t>-928055171</t>
  </si>
  <si>
    <t>"skladba S12"(0,9*2+0,885)*2,38</t>
  </si>
  <si>
    <t>116</t>
  </si>
  <si>
    <t>618611670</t>
  </si>
  <si>
    <t>6,39*3,3 'Přepočtené koeficientem množství</t>
  </si>
  <si>
    <t>117</t>
  </si>
  <si>
    <t>711199101</t>
  </si>
  <si>
    <t>Provedení těsnícího pásu do spoje dilatační nebo styčné spáry podlaha - stěna</t>
  </si>
  <si>
    <t>677133483</t>
  </si>
  <si>
    <t>"stěny"2,38*2</t>
  </si>
  <si>
    <t>"podlaha"(0,885+0,9*2)</t>
  </si>
  <si>
    <t>118</t>
  </si>
  <si>
    <t>28355022</t>
  </si>
  <si>
    <t>páska pružná těsnící š 120mm</t>
  </si>
  <si>
    <t>-896536593</t>
  </si>
  <si>
    <t>119</t>
  </si>
  <si>
    <t>711199102</t>
  </si>
  <si>
    <t>Provedení těsnícího koutu pro vnější nebo vnitřní roh spáry podlaha - stěna</t>
  </si>
  <si>
    <t>-47422159</t>
  </si>
  <si>
    <t>"skladba S12"2</t>
  </si>
  <si>
    <t>120</t>
  </si>
  <si>
    <t>28355025R</t>
  </si>
  <si>
    <t>páska pružná těsnící š 120mm- vnitřní roh</t>
  </si>
  <si>
    <t>990543570</t>
  </si>
  <si>
    <t>121</t>
  </si>
  <si>
    <t>998711201</t>
  </si>
  <si>
    <t>Přesun hmot procentní pro izolace proti vodě, vlhkosti a plynům v objektech v do 6 m</t>
  </si>
  <si>
    <t>%</t>
  </si>
  <si>
    <t>954350213</t>
  </si>
  <si>
    <t>122</t>
  </si>
  <si>
    <t>998711292</t>
  </si>
  <si>
    <t>Příplatek k přesunu hmot procentní 711 za zvětšený přesun do 100 m</t>
  </si>
  <si>
    <t>105031183</t>
  </si>
  <si>
    <t>721</t>
  </si>
  <si>
    <t>Zdravotechnika - vnitřní kanalizace</t>
  </si>
  <si>
    <t>123</t>
  </si>
  <si>
    <t>721140806</t>
  </si>
  <si>
    <t>Demontáž potrubí litinové do DN 200</t>
  </si>
  <si>
    <t>736541563</t>
  </si>
  <si>
    <t>124</t>
  </si>
  <si>
    <t>721140905</t>
  </si>
  <si>
    <t>Potrubí litinové vsazení odbočky DN 100</t>
  </si>
  <si>
    <t>387510771</t>
  </si>
  <si>
    <t>125</t>
  </si>
  <si>
    <t>721140907</t>
  </si>
  <si>
    <t>Potrubí litinové vsazení odbočky DN 150</t>
  </si>
  <si>
    <t>-2012854770</t>
  </si>
  <si>
    <t>126</t>
  </si>
  <si>
    <t>721171808</t>
  </si>
  <si>
    <t>Demontáž potrubí z PVC do D 114</t>
  </si>
  <si>
    <t>-84918387</t>
  </si>
  <si>
    <t>127</t>
  </si>
  <si>
    <t>721171925R</t>
  </si>
  <si>
    <t>Potrubí z PP přechod na litinové potrubí DN 100</t>
  </si>
  <si>
    <t>-459882477</t>
  </si>
  <si>
    <t>128</t>
  </si>
  <si>
    <t>721171937R</t>
  </si>
  <si>
    <t xml:space="preserve">Potrubí z PVC KG  DN 125 přechod na potrubí litinové  DN 150</t>
  </si>
  <si>
    <t>-1704483165</t>
  </si>
  <si>
    <t>129</t>
  </si>
  <si>
    <t>721173402</t>
  </si>
  <si>
    <t>Potrubí kanalizační z PVC SN 4 svodné DN 125</t>
  </si>
  <si>
    <t>-871273632</t>
  </si>
  <si>
    <t>130</t>
  </si>
  <si>
    <t>721174042R</t>
  </si>
  <si>
    <t xml:space="preserve">Potrubí kanalizační z PP připojovací DN 40 včetně tvarovek, upevňovacích objímek se zvukově izolačním elementem </t>
  </si>
  <si>
    <t>-1435560130</t>
  </si>
  <si>
    <t>131</t>
  </si>
  <si>
    <t>721174043R</t>
  </si>
  <si>
    <t xml:space="preserve">Potrubí kanalizační z PP připojovací DN 50 včetně tvarovek, upevňovacích objímek se zvukově izolačním elementem </t>
  </si>
  <si>
    <t>91652621</t>
  </si>
  <si>
    <t>132</t>
  </si>
  <si>
    <t>721174044R</t>
  </si>
  <si>
    <t xml:space="preserve">Potrubí kanalizační z PP připojovací DN 70 včetně tvarovek, upevňovacích objímek se zvukově izolačním elementem </t>
  </si>
  <si>
    <t>1772216463</t>
  </si>
  <si>
    <t>133</t>
  </si>
  <si>
    <t>721174045R</t>
  </si>
  <si>
    <t xml:space="preserve">Potrubí kanalizační z PP připojovací DN 100 včetně tvarovek, upevňovacích objímek se zvukově izolačním elementem </t>
  </si>
  <si>
    <t>-860007366</t>
  </si>
  <si>
    <t>134</t>
  </si>
  <si>
    <t>721176135R</t>
  </si>
  <si>
    <t>Potrubí kanalizační z PP odpadní zavěšené DN 100 včetně tvarovek a objímek</t>
  </si>
  <si>
    <t>290991191</t>
  </si>
  <si>
    <t>135</t>
  </si>
  <si>
    <t>721176233R</t>
  </si>
  <si>
    <t xml:space="preserve">Potrubí kanalizační z PVC KG svodné zavěšené DN 125 </t>
  </si>
  <si>
    <t>9820624</t>
  </si>
  <si>
    <t>136</t>
  </si>
  <si>
    <t>721194104</t>
  </si>
  <si>
    <t>Vyvedení a upevnění odpadních výpustek DN 40</t>
  </si>
  <si>
    <t>-1860535478</t>
  </si>
  <si>
    <t>137</t>
  </si>
  <si>
    <t>721194105</t>
  </si>
  <si>
    <t>Vyvedení a upevnění odpadních výpustek DN 50</t>
  </si>
  <si>
    <t>946742887</t>
  </si>
  <si>
    <t>138</t>
  </si>
  <si>
    <t>721194107</t>
  </si>
  <si>
    <t>Vyvedení a upevnění odpadních výpustek DN 70</t>
  </si>
  <si>
    <t>871363894</t>
  </si>
  <si>
    <t>139</t>
  </si>
  <si>
    <t>721194109</t>
  </si>
  <si>
    <t>Vyvedení a upevnění odpadních výpustek DN 100</t>
  </si>
  <si>
    <t>1753346012</t>
  </si>
  <si>
    <t>140</t>
  </si>
  <si>
    <t>721210817</t>
  </si>
  <si>
    <t>Demontáž vpustí vanových DN 70</t>
  </si>
  <si>
    <t>-1896334540</t>
  </si>
  <si>
    <t>"sprcha"1</t>
  </si>
  <si>
    <t>141</t>
  </si>
  <si>
    <t>721213112R</t>
  </si>
  <si>
    <t>Nerezový odtokový sprchový žlab 750x60 mm odtok vody za minutu 60 l,zdvojená zápachová uzávěra, výška zápachové uzávěry 50 mm</t>
  </si>
  <si>
    <t>1208944091</t>
  </si>
  <si>
    <t>142</t>
  </si>
  <si>
    <t>721290111</t>
  </si>
  <si>
    <t>Zkouška těsnosti potrubí kanalizace vodou do DN 125</t>
  </si>
  <si>
    <t>-1423689025</t>
  </si>
  <si>
    <t>143</t>
  </si>
  <si>
    <t>998721201</t>
  </si>
  <si>
    <t>Přesun hmot procentní pro vnitřní kanalizace v objektech v do 6 m</t>
  </si>
  <si>
    <t>458360549</t>
  </si>
  <si>
    <t>144</t>
  </si>
  <si>
    <t>998721292</t>
  </si>
  <si>
    <t>Příplatek k přesunu hmot procentní 721 za zvětšený přesun do 100 m</t>
  </si>
  <si>
    <t>-1630446225</t>
  </si>
  <si>
    <t>722</t>
  </si>
  <si>
    <t>Zdravotechnika - vnitřní vodovod</t>
  </si>
  <si>
    <t>145</t>
  </si>
  <si>
    <t>722173925R</t>
  </si>
  <si>
    <t>Napojení na stávající stoupací potrubí studené vody</t>
  </si>
  <si>
    <t>-1098442470</t>
  </si>
  <si>
    <t>146</t>
  </si>
  <si>
    <t>722174042R</t>
  </si>
  <si>
    <t>Potrubí 3vrstvé vodovodní plastové polypropylénové s čedičovým vláknem PP-RCT 20x2,8 ( vč. montážního materiálu, podchytávek,tvarovek)</t>
  </si>
  <si>
    <t>-1909471109</t>
  </si>
  <si>
    <t>"studená voda"25</t>
  </si>
  <si>
    <t>"teplá voda"14</t>
  </si>
  <si>
    <t>147</t>
  </si>
  <si>
    <t>722174043R</t>
  </si>
  <si>
    <t>Potrubí 3vrstvé vodovodní plastové polypropylénové s čedičovým vláknem PP-RCT 25x3,5 ( vč. montážního materiálu, podchytávek,tvarovek)</t>
  </si>
  <si>
    <t>-1199761561</t>
  </si>
  <si>
    <t>"studená voda"15</t>
  </si>
  <si>
    <t>"teplá voda"18</t>
  </si>
  <si>
    <t>148</t>
  </si>
  <si>
    <t>722174044R</t>
  </si>
  <si>
    <t>Potrubí 3vrstvé vodovodní plastové polypropylénové s čedičovým vláknem PP-RCT 32x4,4 ( vč. montážního materiálu, podchytávek,tvarovek)</t>
  </si>
  <si>
    <t>1664998938</t>
  </si>
  <si>
    <t>"studená voda"20</t>
  </si>
  <si>
    <t>149</t>
  </si>
  <si>
    <t>722181231</t>
  </si>
  <si>
    <t>Ochrana vodovodního potrubí přilepenými termoizolačními trubicemi z PE tl do 13 mm DN do 22 mm</t>
  </si>
  <si>
    <t>34538005</t>
  </si>
  <si>
    <t>150</t>
  </si>
  <si>
    <t>722181232</t>
  </si>
  <si>
    <t>Ochrana vodovodního potrubí přilepenými termoizolačními trubicemi z PE tl do 13 mm DN do 45 mm</t>
  </si>
  <si>
    <t>1066360418</t>
  </si>
  <si>
    <t>"studená voda"15+20</t>
  </si>
  <si>
    <t>151</t>
  </si>
  <si>
    <t>722181241</t>
  </si>
  <si>
    <t>Ochrana vodovodního potrubí přilepenými termoizolačními trubicemi z PE tl do 20 mm DN do 22 mm</t>
  </si>
  <si>
    <t>-1654913444</t>
  </si>
  <si>
    <t>152</t>
  </si>
  <si>
    <t>722181242</t>
  </si>
  <si>
    <t>Ochrana vodovodního potrubí přilepenými termoizolačními trubicemi z PE tl do 20 mm DN do 45 mm</t>
  </si>
  <si>
    <t>-1617773275</t>
  </si>
  <si>
    <t>"teplá voda"18+14</t>
  </si>
  <si>
    <t>153</t>
  </si>
  <si>
    <t>722190401</t>
  </si>
  <si>
    <t>Vyvedení a upevnění výpustku do DN 25</t>
  </si>
  <si>
    <t>-1487606305</t>
  </si>
  <si>
    <t>154</t>
  </si>
  <si>
    <t>722190901</t>
  </si>
  <si>
    <t>Uzavření nebo otevření vodovodního potrubí při opravách</t>
  </si>
  <si>
    <t>-1563841595</t>
  </si>
  <si>
    <t>155</t>
  </si>
  <si>
    <t>722200010R</t>
  </si>
  <si>
    <t>Demontáž potrubí ocelové pozinkované závitové do DN 50 s vysekáním ze zdi</t>
  </si>
  <si>
    <t>-314289956</t>
  </si>
  <si>
    <t>156</t>
  </si>
  <si>
    <t>722220121</t>
  </si>
  <si>
    <t>Nástěnka pro baterii G 1/2 s jedním závitem</t>
  </si>
  <si>
    <t>pár</t>
  </si>
  <si>
    <t>-1357467394</t>
  </si>
  <si>
    <t>157</t>
  </si>
  <si>
    <t>722231201R</t>
  </si>
  <si>
    <t xml:space="preserve">Pojistná sestava DN 15 k bojleru </t>
  </si>
  <si>
    <t>-1696693050</t>
  </si>
  <si>
    <t>158</t>
  </si>
  <si>
    <t>722235073R</t>
  </si>
  <si>
    <t>Zpětná klapka DN 20</t>
  </si>
  <si>
    <t>-1613297115</t>
  </si>
  <si>
    <t>159</t>
  </si>
  <si>
    <t>722235074R</t>
  </si>
  <si>
    <t>Zpětná klapka DN 25</t>
  </si>
  <si>
    <t>-1708790514</t>
  </si>
  <si>
    <t>160</t>
  </si>
  <si>
    <t>722235573R</t>
  </si>
  <si>
    <t>Kohout vod.kulový s filtrem FILTR BALL, DN 25- uzávěr pro pisoáry</t>
  </si>
  <si>
    <t>-1497367016</t>
  </si>
  <si>
    <t>161</t>
  </si>
  <si>
    <t>722240122</t>
  </si>
  <si>
    <t>Kohout kulový plastový PPR DN 20</t>
  </si>
  <si>
    <t>1638932098</t>
  </si>
  <si>
    <t>162</t>
  </si>
  <si>
    <t>722240123</t>
  </si>
  <si>
    <t>Kohout kulový plastový PPR DN 25</t>
  </si>
  <si>
    <t>1089636919</t>
  </si>
  <si>
    <t>163</t>
  </si>
  <si>
    <t>722290226</t>
  </si>
  <si>
    <t>Zkouška těsnosti vodovodního potrubí závitového do DN 50</t>
  </si>
  <si>
    <t>-81072856</t>
  </si>
  <si>
    <t>164</t>
  </si>
  <si>
    <t>722290234</t>
  </si>
  <si>
    <t>Proplach a dezinfekce vodovodního potrubí do DN 80</t>
  </si>
  <si>
    <t>-1146980932</t>
  </si>
  <si>
    <t>165</t>
  </si>
  <si>
    <t>998722201</t>
  </si>
  <si>
    <t>Přesun hmot procentní pro vnitřní vodovod v objektech v do 6 m</t>
  </si>
  <si>
    <t>73320956</t>
  </si>
  <si>
    <t>166</t>
  </si>
  <si>
    <t>998722292</t>
  </si>
  <si>
    <t>Příplatek k přesunu hmot procentní 722 za zvětšený přesun do 100 m</t>
  </si>
  <si>
    <t>633887542</t>
  </si>
  <si>
    <t>725</t>
  </si>
  <si>
    <t>Zdravotechnika - zařizovací předměty</t>
  </si>
  <si>
    <t>167</t>
  </si>
  <si>
    <t>725110814</t>
  </si>
  <si>
    <t>Demontáž klozetu Kombi, odsávací</t>
  </si>
  <si>
    <t>168900396</t>
  </si>
  <si>
    <t>"poznámka 3"6</t>
  </si>
  <si>
    <t>168</t>
  </si>
  <si>
    <t>725112025R</t>
  </si>
  <si>
    <t>Klozet keramický závěsný na nosné stěny bez splachovacího kruhu, ale překonzolavaný okraj mísy s tehnologii New Flesh,prkénko s víkem s pozvolným sklápěním,spotřeba 1,5 l nebo 4,5l, překonzolování 540 mm</t>
  </si>
  <si>
    <t>-1534089791</t>
  </si>
  <si>
    <t>169</t>
  </si>
  <si>
    <t>725112031R</t>
  </si>
  <si>
    <t>Klozet keramický závěsný na nosné stěny s hlubokým splachováním pro ZTP, prkénko bez víka,překonzolování 700 mm</t>
  </si>
  <si>
    <t>-174755948</t>
  </si>
  <si>
    <t>170</t>
  </si>
  <si>
    <t>725114913R</t>
  </si>
  <si>
    <t>Demontáž závěsné klozetové mísy a sedátka pro invalidy</t>
  </si>
  <si>
    <t>1322557402</t>
  </si>
  <si>
    <t>171</t>
  </si>
  <si>
    <t>725121526R</t>
  </si>
  <si>
    <t>Pisoárový záchodek s integrovaným zdrojem splachuje automaticky po použití, 1 x 24 hod. spláchne automaticky pokud není použit</t>
  </si>
  <si>
    <t>-893968245</t>
  </si>
  <si>
    <t>172</t>
  </si>
  <si>
    <t>725122813</t>
  </si>
  <si>
    <t>Demontáž pisoárových stání s nádrží a jedním záchodkem</t>
  </si>
  <si>
    <t>1959603810</t>
  </si>
  <si>
    <t>"poznámka 3"3</t>
  </si>
  <si>
    <t>173</t>
  </si>
  <si>
    <t>725210821</t>
  </si>
  <si>
    <t>Demontáž umyvadel bez výtokových armatur</t>
  </si>
  <si>
    <t>-866199145</t>
  </si>
  <si>
    <t>"poznámka 3"5</t>
  </si>
  <si>
    <t>174</t>
  </si>
  <si>
    <t>725210822R</t>
  </si>
  <si>
    <t xml:space="preserve">Demontáž krytu sifonu umyvadel </t>
  </si>
  <si>
    <t>174342001</t>
  </si>
  <si>
    <t>"poznámka 3"2</t>
  </si>
  <si>
    <t>175</t>
  </si>
  <si>
    <t>725210826</t>
  </si>
  <si>
    <t>Demontáž umývátek bez výtokových armatur</t>
  </si>
  <si>
    <t>-337099065</t>
  </si>
  <si>
    <t>"poznámka 3"1</t>
  </si>
  <si>
    <t>176</t>
  </si>
  <si>
    <t>725211613R</t>
  </si>
  <si>
    <t>Umyvadlo keramické připevněné na stěnu šrouby uvnitř pravoúhlé 60x46 cm bílé s otvorem, výpusť bez zátky, sifon chrom</t>
  </si>
  <si>
    <t>-355896578</t>
  </si>
  <si>
    <t>177</t>
  </si>
  <si>
    <t>725211682R</t>
  </si>
  <si>
    <t>Umyvadlo keramické zdravotní připevněné na stěnu šrouby bílé 65x55 cm,výpust bez zátky,speciální sifon pro postižené zabudovaný ve zdi</t>
  </si>
  <si>
    <t>586538366</t>
  </si>
  <si>
    <t>178</t>
  </si>
  <si>
    <t>725211703R</t>
  </si>
  <si>
    <t>Umývátko keramické bílé stěnové 45x35 cm sifon umyvadlový chrom</t>
  </si>
  <si>
    <t>1895430863</t>
  </si>
  <si>
    <t>179</t>
  </si>
  <si>
    <t>725240815R</t>
  </si>
  <si>
    <t>Demontáž sprchových dveří nebo zástěn</t>
  </si>
  <si>
    <t>2103447581</t>
  </si>
  <si>
    <t>180</t>
  </si>
  <si>
    <t>725245108R</t>
  </si>
  <si>
    <t xml:space="preserve">Sprchové dveře jednokřídlé výšky 1950 mm a šířky 850 mm, šíře vstupu 490 mm, čiré trvrzené sklo  kompletní provedení dle tabulky vybavení interiéru ozn.T10</t>
  </si>
  <si>
    <t>-480624628</t>
  </si>
  <si>
    <t>181</t>
  </si>
  <si>
    <t>725291801R</t>
  </si>
  <si>
    <t>Demontáž stávajíích invalidních madel,sklopných nebo pevných</t>
  </si>
  <si>
    <t>784717945</t>
  </si>
  <si>
    <t>182</t>
  </si>
  <si>
    <t>725292101R</t>
  </si>
  <si>
    <t>Demontáž stávajíích koupelnových doplňků a vybavení (např.zrcadel,dávkovačů mýdel,zásobníků ručníků,držáků apod.)</t>
  </si>
  <si>
    <t>-1424094302</t>
  </si>
  <si>
    <t>183</t>
  </si>
  <si>
    <t>725291812R</t>
  </si>
  <si>
    <t>Doplňky zařízení koupelen a záchodů madlo pevné tvaru U dl 813 mm nerez brus kompletní provedení dle tabulky vybavení interiéru ozn.T6</t>
  </si>
  <si>
    <t>-411918263</t>
  </si>
  <si>
    <t>184</t>
  </si>
  <si>
    <t>725291822R</t>
  </si>
  <si>
    <t>Doplňky zařízení koupelen a záchodů madlo sklopné tvaru U dl 813 mm nerez brus kompletní provedení dle tabulky vybavení interiéru ozn.T5</t>
  </si>
  <si>
    <t>-398623447</t>
  </si>
  <si>
    <t>185</t>
  </si>
  <si>
    <t>725299101R</t>
  </si>
  <si>
    <t>Montáž koupelnových doplňků - zásobníků,dávkovačů apod.</t>
  </si>
  <si>
    <t>1610536347</t>
  </si>
  <si>
    <t>186</t>
  </si>
  <si>
    <t>55431-T8R</t>
  </si>
  <si>
    <t xml:space="preserve">dávkovač tekutého mýdla nástěnný 300ml  kompletní provedení dle tabulky vybavení interiéru ozn.T8</t>
  </si>
  <si>
    <t>1650120950</t>
  </si>
  <si>
    <t>187</t>
  </si>
  <si>
    <t>55431-T11R</t>
  </si>
  <si>
    <t>mechanický dávkovač papírových ručníků (500 ks) kompletní provedení dle tabulky vybavení interiéru ozn.T11</t>
  </si>
  <si>
    <t>280564677</t>
  </si>
  <si>
    <t>188</t>
  </si>
  <si>
    <t>55431-T12R</t>
  </si>
  <si>
    <t xml:space="preserve">zásobníky toaletních papírů nerez mat  19 cm  kompletní provedení dle tabulky vybavení interiéru ozn.T12</t>
  </si>
  <si>
    <t>-709524608</t>
  </si>
  <si>
    <t>189</t>
  </si>
  <si>
    <t>55431-T13R</t>
  </si>
  <si>
    <t>zásobník hygienických PE sáčků nerez mat kompletní provedení dle tabulky vybavení interiéru ozn.T13</t>
  </si>
  <si>
    <t>2082423460</t>
  </si>
  <si>
    <t>190</t>
  </si>
  <si>
    <t>55431-T14R</t>
  </si>
  <si>
    <t>koš odpadkový otevřený závěsný 27 l nerez mat kompletní provedení dle tabulky vybavení interiéru ozn.T14</t>
  </si>
  <si>
    <t>89784650</t>
  </si>
  <si>
    <t>191</t>
  </si>
  <si>
    <t>55431-T15R</t>
  </si>
  <si>
    <t xml:space="preserve">WC kartáč válcové pouzdro na postavení i zavěšení  kompletní provedení dle tabulky vybavení interiéru ozn.T15</t>
  </si>
  <si>
    <t>-461766001</t>
  </si>
  <si>
    <t>192</t>
  </si>
  <si>
    <t>725331212R</t>
  </si>
  <si>
    <t xml:space="preserve">Výlevka bez výtokových armatur nerezová se zadní stěnou a mřížkou připevněná na zeď  (455 x 340 x 217 mm) vč.sifonu</t>
  </si>
  <si>
    <t>831468819</t>
  </si>
  <si>
    <t>193</t>
  </si>
  <si>
    <t>725334301R</t>
  </si>
  <si>
    <t>Vtok DN32 (nálevka) se zápachovou uzávěrkou a s přídavným uzávěrem proti zápachu pro suchý stav (kulička)</t>
  </si>
  <si>
    <t>32845758</t>
  </si>
  <si>
    <t>194</t>
  </si>
  <si>
    <t>725501101R</t>
  </si>
  <si>
    <t>Dělící stěna pro pisoáry z bezpeč.skla rozměry: 75,4 x 43,2 cm kompletní provedení dle tabulky vybavení interiéru ozn.T4</t>
  </si>
  <si>
    <t>-1719785940</t>
  </si>
  <si>
    <t>195</t>
  </si>
  <si>
    <t>725530826</t>
  </si>
  <si>
    <t>Demontáž ohřívač elektrický akumulační do 800 litrů</t>
  </si>
  <si>
    <t>-712263473</t>
  </si>
  <si>
    <t>196</t>
  </si>
  <si>
    <t>725532121R</t>
  </si>
  <si>
    <t>Elektrický ohřívač zásobníkový akumulační závěsný svislý 150 l / 2 kW včetně ukotvení do zdiva</t>
  </si>
  <si>
    <t>1494265196</t>
  </si>
  <si>
    <t>197</t>
  </si>
  <si>
    <t>725813111</t>
  </si>
  <si>
    <t>Ventil rohový bez připojovací trubičky nebo flexi hadičky G 1/2</t>
  </si>
  <si>
    <t>1234095375</t>
  </si>
  <si>
    <t>198</t>
  </si>
  <si>
    <t>725820801</t>
  </si>
  <si>
    <t>Demontáž baterie nástěnné do G 3 / 4</t>
  </si>
  <si>
    <t>865731854</t>
  </si>
  <si>
    <t>199</t>
  </si>
  <si>
    <t>725820802</t>
  </si>
  <si>
    <t>Demontáž baterie stojánkové do jednoho otvoru</t>
  </si>
  <si>
    <t>2121704758</t>
  </si>
  <si>
    <t>200</t>
  </si>
  <si>
    <t>725821312</t>
  </si>
  <si>
    <t>Baterie dřezová nástěnná páková s otáčivým kulatým ústím a délkou ramínka 300 mm</t>
  </si>
  <si>
    <t>-1275520973</t>
  </si>
  <si>
    <t>"k výlevce"1</t>
  </si>
  <si>
    <t>201</t>
  </si>
  <si>
    <t>725822611</t>
  </si>
  <si>
    <t>Baterie umyvadlová stojánková páková bez výpusti</t>
  </si>
  <si>
    <t>103408015</t>
  </si>
  <si>
    <t>202</t>
  </si>
  <si>
    <t>725822622R</t>
  </si>
  <si>
    <t>Baterie umyvadlová stojánková s prodlouženou pákou pro ZTP</t>
  </si>
  <si>
    <t>944252675</t>
  </si>
  <si>
    <t>203</t>
  </si>
  <si>
    <t>725822675R</t>
  </si>
  <si>
    <t>Baterie umyvadlová integrovaná bezdotyková frekvence 200/den/5 let, se směšovačem , bateriový provoz (baterie pod umyvadlem)</t>
  </si>
  <si>
    <t>-283704345</t>
  </si>
  <si>
    <t>204</t>
  </si>
  <si>
    <t>725840850</t>
  </si>
  <si>
    <t>Demontáž baterie sprch diferenciální do G 3/4x1</t>
  </si>
  <si>
    <t>1366054586</t>
  </si>
  <si>
    <t>205</t>
  </si>
  <si>
    <t>725841361R</t>
  </si>
  <si>
    <t>Baterie sprchová termostatická nástěnná se sprchovým setem 3 funkce</t>
  </si>
  <si>
    <t>-1915663906</t>
  </si>
  <si>
    <t>206</t>
  </si>
  <si>
    <t>725860811</t>
  </si>
  <si>
    <t>Demontáž uzávěrů zápachu jednoduchých</t>
  </si>
  <si>
    <t>-1459043892</t>
  </si>
  <si>
    <t>"poznámka 3"7</t>
  </si>
  <si>
    <t>207</t>
  </si>
  <si>
    <t>725989101R</t>
  </si>
  <si>
    <t>Montáž dvířek kovových i z PH</t>
  </si>
  <si>
    <t>1288318161</t>
  </si>
  <si>
    <t>208</t>
  </si>
  <si>
    <t>55347214R</t>
  </si>
  <si>
    <t>dvířka revizní ocelové bílé 150 x 200</t>
  </si>
  <si>
    <t>1102705442</t>
  </si>
  <si>
    <t>209</t>
  </si>
  <si>
    <t>553472122R</t>
  </si>
  <si>
    <t>dvířka revizní pod obklad 150 x 200</t>
  </si>
  <si>
    <t>280337011</t>
  </si>
  <si>
    <t>210</t>
  </si>
  <si>
    <t>998725201</t>
  </si>
  <si>
    <t>Přesun hmot procentní pro zařizovací předměty v objektech v do 6 m</t>
  </si>
  <si>
    <t>1896232374</t>
  </si>
  <si>
    <t>211</t>
  </si>
  <si>
    <t>998725292</t>
  </si>
  <si>
    <t>Příplatek k přesunu hmot procentní 725 za zvětšený přesun do 100 m</t>
  </si>
  <si>
    <t>1263102526</t>
  </si>
  <si>
    <t>726</t>
  </si>
  <si>
    <t>Zdravotechnika - předstěnové instalace</t>
  </si>
  <si>
    <t>212</t>
  </si>
  <si>
    <t>726111032R</t>
  </si>
  <si>
    <t xml:space="preserve">Instalační předstěna - klozet s ovládáním zepředu v 1080 mm závěsný do masivní zděné kce-  tlačítko chrom,souprava s otvorem pro vhazovani tablet k nádržím  12cm</t>
  </si>
  <si>
    <t>-1789714188</t>
  </si>
  <si>
    <t>213</t>
  </si>
  <si>
    <t>726131044R</t>
  </si>
  <si>
    <t xml:space="preserve">Instalační předstěna - klozet závěsný v 1140 mm s ovládáním zepředu do lehkých stěn s kovovou kcí- tlačítko chrom,souprava s otvorem pro vhazovani tablet k nádržím  12cm</t>
  </si>
  <si>
    <t>-1934235589</t>
  </si>
  <si>
    <t>214</t>
  </si>
  <si>
    <t>726132101R</t>
  </si>
  <si>
    <t xml:space="preserve">Ovládací tlačítko chrom,souprava s otvorem pro vhazovani tablet k nádržím  12cm</t>
  </si>
  <si>
    <t>1416462695</t>
  </si>
  <si>
    <t>215</t>
  </si>
  <si>
    <t>726191001</t>
  </si>
  <si>
    <t>Zvukoizolační souprava pro klozet a bidet</t>
  </si>
  <si>
    <t>1526574286</t>
  </si>
  <si>
    <t>216</t>
  </si>
  <si>
    <t>998726211</t>
  </si>
  <si>
    <t>Přesun hmot procentní pro instalační prefabrikáty v objektech v do 6 m</t>
  </si>
  <si>
    <t>-218075499</t>
  </si>
  <si>
    <t>217</t>
  </si>
  <si>
    <t>998726292</t>
  </si>
  <si>
    <t>Příplatek k přesunu hmot procentní 726 za zvětšený přesun do 100 m</t>
  </si>
  <si>
    <t>1338452643</t>
  </si>
  <si>
    <t>733</t>
  </si>
  <si>
    <t>Ústřední vytápění - rozvodné potrubí</t>
  </si>
  <si>
    <t>218</t>
  </si>
  <si>
    <t>733110103R</t>
  </si>
  <si>
    <t xml:space="preserve">Ocelové trubky bezešvé hladké závitové DN 20 dle ČSN 420250 včetně svarů, tvarovek a oblouků, včetně izolace potrubí tloušťky dle vyhlášky 193/2007, případně návlekovou izolací v ekvivalentních tloušťkách  </t>
  </si>
  <si>
    <t>900307531</t>
  </si>
  <si>
    <t>219</t>
  </si>
  <si>
    <t>733110806</t>
  </si>
  <si>
    <t>Demontáž potrubí ocelového závitového do DN 32</t>
  </si>
  <si>
    <t>-1971651813</t>
  </si>
  <si>
    <t>220</t>
  </si>
  <si>
    <t>733190105R</t>
  </si>
  <si>
    <t>Tlaková zkouška těsnosti s protokolárním záznamem jejího výsledku</t>
  </si>
  <si>
    <t>-359261612</t>
  </si>
  <si>
    <t>221</t>
  </si>
  <si>
    <t>783614411R</t>
  </si>
  <si>
    <t>Nátěr potrubí po tlakové zkoušce, 1x základní nátěr, 1x emailování</t>
  </si>
  <si>
    <t>1976746262</t>
  </si>
  <si>
    <t>222</t>
  </si>
  <si>
    <t>998733201</t>
  </si>
  <si>
    <t>Přesun hmot procentní pro rozvody potrubí v objektech v do 6 m</t>
  </si>
  <si>
    <t>1782444321</t>
  </si>
  <si>
    <t>223</t>
  </si>
  <si>
    <t>998733293</t>
  </si>
  <si>
    <t>Příplatek k přesunu hmot procentní 733 za zvětšený přesun do 500 m</t>
  </si>
  <si>
    <t>2037561486</t>
  </si>
  <si>
    <t>734</t>
  </si>
  <si>
    <t>Ústřední vytápění - armatury</t>
  </si>
  <si>
    <t>224</t>
  </si>
  <si>
    <t>734221695R</t>
  </si>
  <si>
    <t>Termostatická hlavice RTW-K s připojením na ventily M30x1,5</t>
  </si>
  <si>
    <t>1757132396</t>
  </si>
  <si>
    <t>225</t>
  </si>
  <si>
    <t>734260134R</t>
  </si>
  <si>
    <t>Přímý radiátorový ventil DN 20 (3/4") kv = 0,31 až 1,41</t>
  </si>
  <si>
    <t>-624887132</t>
  </si>
  <si>
    <t>226</t>
  </si>
  <si>
    <t>998734201</t>
  </si>
  <si>
    <t>Přesun hmot procentní pro armatury v objektech v do 6 m</t>
  </si>
  <si>
    <t>728186661</t>
  </si>
  <si>
    <t>227</t>
  </si>
  <si>
    <t>998734293</t>
  </si>
  <si>
    <t>Příplatek k přesunu hmot procentní 734 za zvětšený přesun do 500 m</t>
  </si>
  <si>
    <t>-1699037397</t>
  </si>
  <si>
    <t>735</t>
  </si>
  <si>
    <t>Ústřední vytápění - otopná tělesa</t>
  </si>
  <si>
    <t>228</t>
  </si>
  <si>
    <t>735155-K3R</t>
  </si>
  <si>
    <t xml:space="preserve">Nástěnné otopné těleso 6 řadé  výška/délka 600/1100mm dle PD ozn.K3</t>
  </si>
  <si>
    <t>1764129478</t>
  </si>
  <si>
    <t>229</t>
  </si>
  <si>
    <t>735164-K7R</t>
  </si>
  <si>
    <t xml:space="preserve">Montáž a dodávka elektrický topný žebříček 60x164  cm, bílý s el.topnou tyčí s regulátorem (termostatem), napuštěn termonosnou látkou, příkon radiátoru 600W - kompletní provedení dle PD ozn.K7</t>
  </si>
  <si>
    <t>1292263043</t>
  </si>
  <si>
    <t>230</t>
  </si>
  <si>
    <t>735171801R</t>
  </si>
  <si>
    <t>Demontáž nástěnného otopného tělesa elektrického přímotopného délky do 1500 mm vč.držáku</t>
  </si>
  <si>
    <t>-1499243780</t>
  </si>
  <si>
    <t>231</t>
  </si>
  <si>
    <t>735495101R</t>
  </si>
  <si>
    <t>Uzavření, vypustění a odvodnění části systému ústředního vytápění budovy, kde bude probíhat výměna</t>
  </si>
  <si>
    <t>2134027328</t>
  </si>
  <si>
    <t>232</t>
  </si>
  <si>
    <t>735117310R</t>
  </si>
  <si>
    <t xml:space="preserve">Odpojení  otopného tělesa od systému</t>
  </si>
  <si>
    <t>-706684641</t>
  </si>
  <si>
    <t>233</t>
  </si>
  <si>
    <t>735115810R</t>
  </si>
  <si>
    <t>Úplná demontáž otopného tělesa litinového článkového s ventily včetně odvozu a likvidace</t>
  </si>
  <si>
    <t>-1703742901</t>
  </si>
  <si>
    <t>234</t>
  </si>
  <si>
    <t>735291801R</t>
  </si>
  <si>
    <t>Odřezání závěsů a držáků rozbrušovací pilou, začištění místa</t>
  </si>
  <si>
    <t>-416384291</t>
  </si>
  <si>
    <t>235</t>
  </si>
  <si>
    <t>735191911R</t>
  </si>
  <si>
    <t>Napuštění systému ústředního vytápění v části, kde probíhala úprava</t>
  </si>
  <si>
    <t>-217488782</t>
  </si>
  <si>
    <t>236</t>
  </si>
  <si>
    <t>735191917R</t>
  </si>
  <si>
    <t xml:space="preserve">Propláchnutí systému </t>
  </si>
  <si>
    <t>-1521284702</t>
  </si>
  <si>
    <t>237</t>
  </si>
  <si>
    <t>735191916R</t>
  </si>
  <si>
    <t>Topná zkouška dle ČSN 060310</t>
  </si>
  <si>
    <t>1134245683</t>
  </si>
  <si>
    <t>238</t>
  </si>
  <si>
    <t>735191913R</t>
  </si>
  <si>
    <t>Předání místa úpravy provozovateli</t>
  </si>
  <si>
    <t>836612900</t>
  </si>
  <si>
    <t>239</t>
  </si>
  <si>
    <t>998735201</t>
  </si>
  <si>
    <t>Přesun hmot procentní pro otopná tělesa v objektech v do 6 m</t>
  </si>
  <si>
    <t>-999457133</t>
  </si>
  <si>
    <t>240</t>
  </si>
  <si>
    <t>998735293</t>
  </si>
  <si>
    <t>Příplatek k přesunu hmot procentní 735 za zvětšený přesun do 500 m</t>
  </si>
  <si>
    <t>-1168396016</t>
  </si>
  <si>
    <t>741</t>
  </si>
  <si>
    <t>Elektroinstalace - silnoproud</t>
  </si>
  <si>
    <t>241</t>
  </si>
  <si>
    <t>741001001R</t>
  </si>
  <si>
    <t>Demontáž stávající elektroinstalace včetně likvidace</t>
  </si>
  <si>
    <t>hod</t>
  </si>
  <si>
    <t>1812598391</t>
  </si>
  <si>
    <t>242</t>
  </si>
  <si>
    <t>741371823</t>
  </si>
  <si>
    <t>Demontáž osvětlovacího modulového systému zářivkového délky přes 1100 mm bez zachováním funkčnosti</t>
  </si>
  <si>
    <t>-721907051</t>
  </si>
  <si>
    <t>"poznámka 2"2</t>
  </si>
  <si>
    <t>243</t>
  </si>
  <si>
    <t>741371841</t>
  </si>
  <si>
    <t>Demontáž svítidla bytového se standardní paticí přisazeného do 0,09 m2 bez zachováním funkčnosti</t>
  </si>
  <si>
    <t>-1908134902</t>
  </si>
  <si>
    <t>"poznámka 2"6</t>
  </si>
  <si>
    <t>244</t>
  </si>
  <si>
    <t>741371871</t>
  </si>
  <si>
    <t>Demontáž svítidla byt se standard paticí skleněného lustr typu do 2 zdrojů bez zachováním funkčnosti</t>
  </si>
  <si>
    <t>-2068969126</t>
  </si>
  <si>
    <t>"poznámka 2"3</t>
  </si>
  <si>
    <t>245</t>
  </si>
  <si>
    <t>998741201</t>
  </si>
  <si>
    <t>Přesun hmot procentní pro silnoproud v objektech v do 6 m</t>
  </si>
  <si>
    <t>2031878586</t>
  </si>
  <si>
    <t>246</t>
  </si>
  <si>
    <t>998741292</t>
  </si>
  <si>
    <t>Příplatek k přesunu hmot procentní 741 za zvětšený přesun do 100 m</t>
  </si>
  <si>
    <t>1275976572</t>
  </si>
  <si>
    <t>741.1</t>
  </si>
  <si>
    <t>Osvětlovací tělesa</t>
  </si>
  <si>
    <t>247</t>
  </si>
  <si>
    <t>741370010R</t>
  </si>
  <si>
    <t>Montáž svítidel žárovkových se zapojením vodičů bytových nebo společenských místností stropních závěsných</t>
  </si>
  <si>
    <t>-1202399241</t>
  </si>
  <si>
    <t>248</t>
  </si>
  <si>
    <t>34812120R</t>
  </si>
  <si>
    <t>Závěsné svítidlo koule, základna kov, povrch chrom lesk,difuzor sklo, triplex opál, pro žárovku 1x200W, E27 A60, 230V, IP20, d=500mm, trubkový závěs ozn.Ss</t>
  </si>
  <si>
    <t>871836953</t>
  </si>
  <si>
    <t>249</t>
  </si>
  <si>
    <t>741372031R</t>
  </si>
  <si>
    <t>Montáž svítidel LED se zapojením vodičů bytových nebo společenských místností přisazených nástěnných</t>
  </si>
  <si>
    <t>-2074008267</t>
  </si>
  <si>
    <t>250</t>
  </si>
  <si>
    <t>34818355R</t>
  </si>
  <si>
    <t>Nástěnné svítidlo v kabinkách, chrom, šířka 600 mm, LED ozn.Sn</t>
  </si>
  <si>
    <t>-2047366990</t>
  </si>
  <si>
    <t>251</t>
  </si>
  <si>
    <t>741372032R</t>
  </si>
  <si>
    <t>Montáž svítidel LED se zapojením vodičů bytových nebo společenských místností přisazených nástěnných nad zrcadli</t>
  </si>
  <si>
    <t>805871832</t>
  </si>
  <si>
    <t>252</t>
  </si>
  <si>
    <t>34818356R</t>
  </si>
  <si>
    <t>Nástěnné svítidlo nad zrcadlem, plast barvy lesklý chrom, teplota chromatičnosti (K): 2700K, LED 110 x 280 x 69 mm ozn.Sn</t>
  </si>
  <si>
    <t>-827489721</t>
  </si>
  <si>
    <t>253</t>
  </si>
  <si>
    <t>741372081R</t>
  </si>
  <si>
    <t>Montáž a dodávka přisazené autonomní nouzové LED sv. 1x3W (NLILDS023S) ozn.N</t>
  </si>
  <si>
    <t>386037576</t>
  </si>
  <si>
    <t>254</t>
  </si>
  <si>
    <t>741372082R</t>
  </si>
  <si>
    <t>Montáž a dodávka nástěnné autonomní nouzové LED sv. piktogramové nerez (NLVMW003SC) ozn.N1</t>
  </si>
  <si>
    <t>973914783</t>
  </si>
  <si>
    <t>255</t>
  </si>
  <si>
    <t>741372003R</t>
  </si>
  <si>
    <t xml:space="preserve">Montáž svítidlo LED  pásek na stěně komplet (pásek, difuzor, zdroj) ozn.Sn</t>
  </si>
  <si>
    <t>1744010102</t>
  </si>
  <si>
    <t>256</t>
  </si>
  <si>
    <t>741377001R</t>
  </si>
  <si>
    <t>Drobný a montážní materiál, včetně kotevního materiálu, světelných zdrojů, recyklačního poplatku</t>
  </si>
  <si>
    <t>1210352760</t>
  </si>
  <si>
    <t>741.2</t>
  </si>
  <si>
    <t>Koncové prvky elektroinstalace</t>
  </si>
  <si>
    <t>257</t>
  </si>
  <si>
    <t>741310101</t>
  </si>
  <si>
    <t>Montáž vypínač (polo)zapuštěný bezšroubové připojení 1-jednopólový</t>
  </si>
  <si>
    <t>-502568172</t>
  </si>
  <si>
    <t>258</t>
  </si>
  <si>
    <t>34535535R</t>
  </si>
  <si>
    <t xml:space="preserve">spínač jednopólový 230V/10A, 50Hz,IP20, řazení 1  bílá/ledová bílá - komplet</t>
  </si>
  <si>
    <t>2047387966</t>
  </si>
  <si>
    <t>259</t>
  </si>
  <si>
    <t>741313001</t>
  </si>
  <si>
    <t>Montáž zásuvka (polo)zapuštěná bezšroubové připojení 2P+PE se zapojením vodičů</t>
  </si>
  <si>
    <t>1666033977</t>
  </si>
  <si>
    <t>260</t>
  </si>
  <si>
    <t>34555133R</t>
  </si>
  <si>
    <t xml:space="preserve">zásuvka 1násobná  230V/16A, 50Hz,IP20, bílá/ledová bílá - komplet</t>
  </si>
  <si>
    <t>137021840</t>
  </si>
  <si>
    <t>261</t>
  </si>
  <si>
    <t>741313003</t>
  </si>
  <si>
    <t>Montáž zásuvka (polo)zapuštěná bezšroubové připojení 2x(2P+PE) dvojnásobná</t>
  </si>
  <si>
    <t>1007721553</t>
  </si>
  <si>
    <t>262</t>
  </si>
  <si>
    <t>34555143R</t>
  </si>
  <si>
    <t xml:space="preserve">zásuvka 2násobná 230V/16A, 50Hz,IP20,  bílá/ledová bílá - komplet</t>
  </si>
  <si>
    <t>1774639466</t>
  </si>
  <si>
    <t>263</t>
  </si>
  <si>
    <t>741311004</t>
  </si>
  <si>
    <t>Montáž čidlo pohybu nástěnné se zapojením vodičů</t>
  </si>
  <si>
    <t>696380163</t>
  </si>
  <si>
    <t>264</t>
  </si>
  <si>
    <t>34535920R</t>
  </si>
  <si>
    <t>Pohybový senzor pro ovládání osvětlení 230V/10A, 50Hz,IP20 bílá - komplet</t>
  </si>
  <si>
    <t>927360666</t>
  </si>
  <si>
    <t>265</t>
  </si>
  <si>
    <t>741330731</t>
  </si>
  <si>
    <t>Montáž relé pomocné ventilátorové</t>
  </si>
  <si>
    <t>1340878160</t>
  </si>
  <si>
    <t>266</t>
  </si>
  <si>
    <t>34535951R</t>
  </si>
  <si>
    <t>Relé s časovým doběhem a cyklovačem např. DT 8-R</t>
  </si>
  <si>
    <t>839836139</t>
  </si>
  <si>
    <t>267</t>
  </si>
  <si>
    <t>741340001R</t>
  </si>
  <si>
    <t>Drobný a montážní materiál</t>
  </si>
  <si>
    <t>-1260541128</t>
  </si>
  <si>
    <t>741.3</t>
  </si>
  <si>
    <t>Kabely</t>
  </si>
  <si>
    <t>268</t>
  </si>
  <si>
    <t>741122031</t>
  </si>
  <si>
    <t>Montáž kabel Cu bez ukončení uložený pod omítku plný kulatý 5x1,5 až 2,5 mm2 (CYKY)</t>
  </si>
  <si>
    <t>-1061125654</t>
  </si>
  <si>
    <t>269</t>
  </si>
  <si>
    <t>34111090</t>
  </si>
  <si>
    <t>kabel silový s Cu jádrem 1 kV 5Jx1,5mm2</t>
  </si>
  <si>
    <t>1052103172</t>
  </si>
  <si>
    <t>270</t>
  </si>
  <si>
    <t>741122016</t>
  </si>
  <si>
    <t>Montáž kabel Cu bez ukončení uložený pod omítku plný kulatý 3x2,5 až 6 mm2 (CYKY)</t>
  </si>
  <si>
    <t>-221100337</t>
  </si>
  <si>
    <t>271</t>
  </si>
  <si>
    <t>34111036</t>
  </si>
  <si>
    <t>kabel silový s Cu jádrem 1 kV 3Jx2,5mm2</t>
  </si>
  <si>
    <t>1459570602</t>
  </si>
  <si>
    <t>272</t>
  </si>
  <si>
    <t>741122015</t>
  </si>
  <si>
    <t>Montáž kabel Cu bez ukončení uložený pod omítku plný kulatý 3x1,5 mm2 (CYKY)</t>
  </si>
  <si>
    <t>-1398006361</t>
  </si>
  <si>
    <t>273</t>
  </si>
  <si>
    <t>34111032R</t>
  </si>
  <si>
    <t>kabel silový s Cu jádrem 1 kV 3Jx1,5mm2</t>
  </si>
  <si>
    <t>-409697265</t>
  </si>
  <si>
    <t>274</t>
  </si>
  <si>
    <t>34111031R</t>
  </si>
  <si>
    <t>kabel silový s Cu jádrem 1 kV 3Ox1,5mm2</t>
  </si>
  <si>
    <t>1191098887</t>
  </si>
  <si>
    <t>275</t>
  </si>
  <si>
    <t>741120001</t>
  </si>
  <si>
    <t>Montáž vodič Cu izolovaný plný a laněný žíla 0,35-6 mm2 pod omítku (CY)</t>
  </si>
  <si>
    <t>-1128756498</t>
  </si>
  <si>
    <t>276</t>
  </si>
  <si>
    <t>34141305R</t>
  </si>
  <si>
    <t>vodič CYY 2,50mm2</t>
  </si>
  <si>
    <t>1480069451</t>
  </si>
  <si>
    <t>277</t>
  </si>
  <si>
    <t>741129001R</t>
  </si>
  <si>
    <t>1201982428</t>
  </si>
  <si>
    <t>741.4</t>
  </si>
  <si>
    <t>Elektroinstalační materiál</t>
  </si>
  <si>
    <t>278</t>
  </si>
  <si>
    <t>741112061</t>
  </si>
  <si>
    <t>Montáž krabice přístrojová zapuštěná plastová kruhová</t>
  </si>
  <si>
    <t>-1781276060</t>
  </si>
  <si>
    <t>279</t>
  </si>
  <si>
    <t>34571515R</t>
  </si>
  <si>
    <t xml:space="preserve">Krabice přístrojová KP 64/2 </t>
  </si>
  <si>
    <t>-1366889469</t>
  </si>
  <si>
    <t>280</t>
  </si>
  <si>
    <t>741115001R</t>
  </si>
  <si>
    <t>-374343629</t>
  </si>
  <si>
    <t>741.5</t>
  </si>
  <si>
    <t>Rozvaděče a rozvaděčová výzbroj</t>
  </si>
  <si>
    <t>281</t>
  </si>
  <si>
    <t>741260001R</t>
  </si>
  <si>
    <t>Uprava stávajícího rozváděče RP-8 (v 1np objektu) v rozsahu projektu dle v.č. D.1.4 EL - b.03, včetně konstrukčních úprav jako doplnění lišty DIN, vyřezání otvorů do zákrytového plechu atp...</t>
  </si>
  <si>
    <t>-1438440591</t>
  </si>
  <si>
    <t>282</t>
  </si>
  <si>
    <t>925560432</t>
  </si>
  <si>
    <t>741.6</t>
  </si>
  <si>
    <t>Ostatní</t>
  </si>
  <si>
    <t>283</t>
  </si>
  <si>
    <t>741190004R</t>
  </si>
  <si>
    <t>Požární utěsnění- pěna</t>
  </si>
  <si>
    <t>605393730</t>
  </si>
  <si>
    <t>284</t>
  </si>
  <si>
    <t>741990095R</t>
  </si>
  <si>
    <t>Zdrhovací pásky délka 200 mm na rozvody do podhledů(1 balení =100ks)</t>
  </si>
  <si>
    <t>balení</t>
  </si>
  <si>
    <t>1128024896</t>
  </si>
  <si>
    <t>285</t>
  </si>
  <si>
    <t>74181000R</t>
  </si>
  <si>
    <t>Revizní zpráva pro elektroinstalaci</t>
  </si>
  <si>
    <t>1436886134</t>
  </si>
  <si>
    <t>286</t>
  </si>
  <si>
    <t>741811031R</t>
  </si>
  <si>
    <t>Zkoušky technologických zařízení pod napětím</t>
  </si>
  <si>
    <t>1567306761</t>
  </si>
  <si>
    <t>287</t>
  </si>
  <si>
    <t>741811041R</t>
  </si>
  <si>
    <t>Uvedení do provozu</t>
  </si>
  <si>
    <t>719017517</t>
  </si>
  <si>
    <t>288</t>
  </si>
  <si>
    <t>741850101R</t>
  </si>
  <si>
    <t>Dokumentace skutečného provedení ve 3-ech paré</t>
  </si>
  <si>
    <t>-1793039020</t>
  </si>
  <si>
    <t>751</t>
  </si>
  <si>
    <t>Vzduchotechnika</t>
  </si>
  <si>
    <t>289</t>
  </si>
  <si>
    <t>751133022R</t>
  </si>
  <si>
    <t xml:space="preserve">Montáž a dodávka odvodního diagonálního ventilátoru s regulací výkonu vstupním signálem 0-10V. V = 325 m3/h, ∆P =  130 Pa, N = 40 W, 230 V, předpokládaný signál 8 V dle PD ozn.1.01</t>
  </si>
  <si>
    <t>-1092788785</t>
  </si>
  <si>
    <t>290</t>
  </si>
  <si>
    <t>751133023R</t>
  </si>
  <si>
    <t xml:space="preserve">Montáž a dodávka odvodního diagonálního ventilátoru s regulací výkonu vstupním signálem 0-10V. V = 370 m3/h, ∆P =  150 Pa, N = 40 W, 230 V, předpokládaný signál 10 V  dle PD ozn.1.02</t>
  </si>
  <si>
    <t>-1164421124</t>
  </si>
  <si>
    <t>291</t>
  </si>
  <si>
    <t>751344102R</t>
  </si>
  <si>
    <t xml:space="preserve">Montáž a dodávka tlumičů  hluku pro kruhové potrubí MAA 160/600  dle PD ozn.1.03</t>
  </si>
  <si>
    <t>163133197</t>
  </si>
  <si>
    <t>292</t>
  </si>
  <si>
    <t>751398022R</t>
  </si>
  <si>
    <t xml:space="preserve">Montáž  a dodávka mřížka 600x150 , hliníková rozteč lamel 20 mm, s práškovým nátěrem, odstín dle požadavku architekta  ozn.1.04</t>
  </si>
  <si>
    <t>-39746466</t>
  </si>
  <si>
    <t>293</t>
  </si>
  <si>
    <t>751322022R</t>
  </si>
  <si>
    <t>Montáž a dodávka odvodního ventilu D=125, včetně upevňovacího kroužku dle PD ozn.1.05</t>
  </si>
  <si>
    <t>488889842</t>
  </si>
  <si>
    <t>294</t>
  </si>
  <si>
    <t>751322023R</t>
  </si>
  <si>
    <t>Montáž a dodávka odvodního ventilu D=160, včetně upevňovacího kroužku dle PD ozn.1.06</t>
  </si>
  <si>
    <t>1226489807</t>
  </si>
  <si>
    <t>295</t>
  </si>
  <si>
    <t>751322021R</t>
  </si>
  <si>
    <t>Montáž a dodávka odvodního ventilu D=100, včetně upevňovacího kroužku dle PD ozn.1.07</t>
  </si>
  <si>
    <t>1931295107</t>
  </si>
  <si>
    <t>296</t>
  </si>
  <si>
    <t>751537022R</t>
  </si>
  <si>
    <t>Montáž a dodávka kruhového potrubí ohebného neizolovaného z Al průměr 125 mm, tzv. husí krk např.Samivac dle PD ozn.1.08</t>
  </si>
  <si>
    <t>1103226916</t>
  </si>
  <si>
    <t>297</t>
  </si>
  <si>
    <t>751514796R</t>
  </si>
  <si>
    <t>Montáž a dodávka výdechové hlavie D 160 dle PD ozn.1.09</t>
  </si>
  <si>
    <t>1668994861</t>
  </si>
  <si>
    <t>298</t>
  </si>
  <si>
    <t>751511051R</t>
  </si>
  <si>
    <t>Montáž a dodávka potrubí čtyřhranné do obvodu 1500 mm- procento tvarovek 42 % dle PD ozn.1.10-1.13</t>
  </si>
  <si>
    <t>1665789620</t>
  </si>
  <si>
    <t>299</t>
  </si>
  <si>
    <t>751511171R</t>
  </si>
  <si>
    <t xml:space="preserve">Montáž a dodávka spiropotrubí  průměru 100 mm , včetně 15% tvarovek</t>
  </si>
  <si>
    <t>59007158</t>
  </si>
  <si>
    <t>300</t>
  </si>
  <si>
    <t>751511172R</t>
  </si>
  <si>
    <t xml:space="preserve">Montáž a dodávka spiropotrubí  průměru 125 mm , včetně 42% tvarovek</t>
  </si>
  <si>
    <t>1332724484</t>
  </si>
  <si>
    <t>301</t>
  </si>
  <si>
    <t>751511173R</t>
  </si>
  <si>
    <t xml:space="preserve">Montáž a dodávka spiropotrubí  průměru 140 mm , včetně 50% tvarovek</t>
  </si>
  <si>
    <t>1568272239</t>
  </si>
  <si>
    <t>302</t>
  </si>
  <si>
    <t>751511174R</t>
  </si>
  <si>
    <t xml:space="preserve">Montáž a dodávka spiropotrubí  průměru 160 mm , včetně 10% tvarovek</t>
  </si>
  <si>
    <t>1916467325</t>
  </si>
  <si>
    <t>303</t>
  </si>
  <si>
    <t>751577101R</t>
  </si>
  <si>
    <t>Montážní těsnící spojovací materiál, závěsy, podpěry</t>
  </si>
  <si>
    <t>-1241081382</t>
  </si>
  <si>
    <t>304</t>
  </si>
  <si>
    <t>751691001R</t>
  </si>
  <si>
    <t xml:space="preserve">Zaregulování systému </t>
  </si>
  <si>
    <t>-4795455</t>
  </si>
  <si>
    <t>305</t>
  </si>
  <si>
    <t>751691002R</t>
  </si>
  <si>
    <t>Dokumentace skutečného provedení</t>
  </si>
  <si>
    <t>-1459659325</t>
  </si>
  <si>
    <t>306</t>
  </si>
  <si>
    <t>998751201</t>
  </si>
  <si>
    <t>Přesun hmot procentní pro vzduchotechniku v objektech v do 12 m</t>
  </si>
  <si>
    <t>-1262393590</t>
  </si>
  <si>
    <t>307</t>
  </si>
  <si>
    <t>998751291</t>
  </si>
  <si>
    <t>Příplatek k přesunu hmot procentní 751 za zvětšený přesun do 500 m</t>
  </si>
  <si>
    <t>-50751777</t>
  </si>
  <si>
    <t>763</t>
  </si>
  <si>
    <t>Konstrukce suché výstavby</t>
  </si>
  <si>
    <t>308</t>
  </si>
  <si>
    <t>763121430R</t>
  </si>
  <si>
    <t>SDK stěna předsazená tl 120 mm profil CW+UW 100 deska 1xH2 12,5 TI 40 mm EI 30</t>
  </si>
  <si>
    <t>1972431268</t>
  </si>
  <si>
    <t>"m.č.80b"(1,006+1,007)*1,26</t>
  </si>
  <si>
    <t>309</t>
  </si>
  <si>
    <t>763121501R</t>
  </si>
  <si>
    <t>Doplnění SDK stěnou prostoru nad světlíkem deska 1xA 12,5 s ocel.kci včetně otvorů pro umístění větracích mřížek kompletní provedení dle PD</t>
  </si>
  <si>
    <t>1043754232</t>
  </si>
  <si>
    <t>310</t>
  </si>
  <si>
    <t>763121716R</t>
  </si>
  <si>
    <t xml:space="preserve">SDK stěna předsazená vytvoření parapetu šířky do 15 cm opláštěním deskou 1x H2  včetně rohových profilů</t>
  </si>
  <si>
    <t>589588358</t>
  </si>
  <si>
    <t>"m.č.80b"(1,006+1,007)</t>
  </si>
  <si>
    <t>311</t>
  </si>
  <si>
    <t>763121751</t>
  </si>
  <si>
    <t>Příplatek k SDK stěně předsazené za plochu do 6 m2 jednotlivě</t>
  </si>
  <si>
    <t>342399851</t>
  </si>
  <si>
    <t>312</t>
  </si>
  <si>
    <t>763131401R</t>
  </si>
  <si>
    <t>SDK podhled obloukový desky 2xGKB 6,5 bez TI dvouvrstvá spodní kce profil CD+UD</t>
  </si>
  <si>
    <t>-30213297</t>
  </si>
  <si>
    <t>"m.č.82a"10</t>
  </si>
  <si>
    <t>313</t>
  </si>
  <si>
    <t>763131451</t>
  </si>
  <si>
    <t>SDK podhled deska 1xH2 12,5 bez TI dvouvrstvá spodní kce profil CD+UD</t>
  </si>
  <si>
    <t>-96572105</t>
  </si>
  <si>
    <t>314</t>
  </si>
  <si>
    <t>763131713</t>
  </si>
  <si>
    <t>SDK podhled napojení na obvodové konstrukce profilem</t>
  </si>
  <si>
    <t>-482603923</t>
  </si>
  <si>
    <t>"m.č.80a"(3,88+2,16)*2</t>
  </si>
  <si>
    <t>"m.č.81a"(2,4+1,685)*2</t>
  </si>
  <si>
    <t>"m.č.82"(3,821+2,48)*2+(2,451+0,885)*2</t>
  </si>
  <si>
    <t>315</t>
  </si>
  <si>
    <t>763131765</t>
  </si>
  <si>
    <t>Příplatek k SDK podhledu za výšku zavěšení přes 0,5 do 1,0 m</t>
  </si>
  <si>
    <t>-884502063</t>
  </si>
  <si>
    <t>316</t>
  </si>
  <si>
    <t>763172314</t>
  </si>
  <si>
    <t>Montáž revizních dvířek SDK kcí vel. 500x500 mm</t>
  </si>
  <si>
    <t>-314820695</t>
  </si>
  <si>
    <t>317</t>
  </si>
  <si>
    <t>59030-K6R</t>
  </si>
  <si>
    <t xml:space="preserve">dvířka revizní do SDK impeg. s jednoduchým zámkem 500x500mm  dle tabulky zámečnických výrobků ozn.K6</t>
  </si>
  <si>
    <t>-1043128031</t>
  </si>
  <si>
    <t>318</t>
  </si>
  <si>
    <t>763173113</t>
  </si>
  <si>
    <t>Montáž úchytu pro WC v SDK kci</t>
  </si>
  <si>
    <t>1116582563</t>
  </si>
  <si>
    <t>319</t>
  </si>
  <si>
    <t>59030731</t>
  </si>
  <si>
    <t>konstrukce pro uchycení WC osová rozteč CW profilů 450-625mm</t>
  </si>
  <si>
    <t>-171323554</t>
  </si>
  <si>
    <t>320</t>
  </si>
  <si>
    <t>998763401</t>
  </si>
  <si>
    <t>Přesun hmot procentní pro sádrokartonové konstrukce v objektech v do 6 m</t>
  </si>
  <si>
    <t>264757882</t>
  </si>
  <si>
    <t>321</t>
  </si>
  <si>
    <t>998763491</t>
  </si>
  <si>
    <t>Příplatek k přesunu hmot procentní pro sádrokartonové konstrukce za zvětšený přesun do 100 m</t>
  </si>
  <si>
    <t>1716836503</t>
  </si>
  <si>
    <t>766</t>
  </si>
  <si>
    <t>Konstrukce truhlářské</t>
  </si>
  <si>
    <t>322</t>
  </si>
  <si>
    <t>766622822R</t>
  </si>
  <si>
    <t xml:space="preserve">Demontáž okna  jednoduchého dřevěného nad dveřmi 1320x1120 mm včetně odvozu na dílnu</t>
  </si>
  <si>
    <t>571043582</t>
  </si>
  <si>
    <t>323</t>
  </si>
  <si>
    <t>76662-O1R</t>
  </si>
  <si>
    <t>Montáž, repase a snížení stávajícího dřevěného nadsvětlíku na rozměr 1290x840 mm, (odstranění nátěrů, truhlářské vyspravení a úprava, nové nátěry,nové zasklení ) kompletní provedení dle PD ozn.O1</t>
  </si>
  <si>
    <t>1786392095</t>
  </si>
  <si>
    <t>324</t>
  </si>
  <si>
    <t>76662-O2R</t>
  </si>
  <si>
    <t>Montáž, výroba a dodávka dřevěného nadsvětlíku 1290x840 mm otevíravého s rámem, zasklení bezp.sklem tl.6 mm s vnitřní folií v matném provedení vč.mosazného kování K5, kompletní provedení dle PD ozn.O2</t>
  </si>
  <si>
    <t>40716015</t>
  </si>
  <si>
    <t>325</t>
  </si>
  <si>
    <t>766660171</t>
  </si>
  <si>
    <t>Montáž dveřních křídel otvíravých 1křídlových š do 0,8 m do obložkové zárubně</t>
  </si>
  <si>
    <t>-1835755954</t>
  </si>
  <si>
    <t>"dveře D6"5</t>
  </si>
  <si>
    <t>"dveře D7"3</t>
  </si>
  <si>
    <t>326</t>
  </si>
  <si>
    <t>61165-D6R</t>
  </si>
  <si>
    <t>dveře vnitřní dřevěné plné s rámem falcové 1křídlé průchozí šířka/výška 70x220cm levé, barva slonová kost kompletní provedení dle tabulky otvorových výplní ozn.D6</t>
  </si>
  <si>
    <t>-1006448506</t>
  </si>
  <si>
    <t>327</t>
  </si>
  <si>
    <t>61165-D7R</t>
  </si>
  <si>
    <t>dveře vnitřní dřevěné plné s rámem falcové 1křídlé průchozí šířka/výška 70x220cm pravé, barva slonová kost kompletní provedení dle tabulky otvorových výplní ozn.D7</t>
  </si>
  <si>
    <t>27125736</t>
  </si>
  <si>
    <t>328</t>
  </si>
  <si>
    <t>766662811</t>
  </si>
  <si>
    <t>Demontáž truhlářských prahů dveří jednokřídlových</t>
  </si>
  <si>
    <t>-1482089774</t>
  </si>
  <si>
    <t>329</t>
  </si>
  <si>
    <t>766664972R</t>
  </si>
  <si>
    <t>Montáž a dodávka nerezového madla dl.800 mm na dveře D2 kompletní provedení dle tabulky vybavení interiéru ozn.T16</t>
  </si>
  <si>
    <t>-2000124505</t>
  </si>
  <si>
    <t>330</t>
  </si>
  <si>
    <t>76666-D1R</t>
  </si>
  <si>
    <t xml:space="preserve">Repase stávajících profilovaných 1 křídl. dřevěných plných dveří a zárubně  průchozí šířka/výška 100,5x220cm (odstranění nátěrů, truhlářské vyspravení, nové nátěry) kompletní provedení dle PD ozn.D1</t>
  </si>
  <si>
    <t>-1099402169</t>
  </si>
  <si>
    <t>331</t>
  </si>
  <si>
    <t>76666-D2R</t>
  </si>
  <si>
    <t xml:space="preserve">Repase stávajících profilov. 1křídl dřevěných plných dveří a zárubně  průchozí šířka/výška 100,5x220cm (odstranění nátěrů,truhlářské vyspravení,nové nátěry,seříznutí a doplnění vyrovnávacího kusu spodní části dveř.křídla) kompletní provedení dle PD ozn.D2</t>
  </si>
  <si>
    <t>-177093353</t>
  </si>
  <si>
    <t>332</t>
  </si>
  <si>
    <t>76666-D3R</t>
  </si>
  <si>
    <t xml:space="preserve">Repase stávajících profilovaných 1 křídl. dřevěných plných dveří a zárubně  průchozí šířka/výška 100,5x220cm (odstranění nátěrů, truhlářské vyspravení, nové nátěry) kompletní provedení dle PD ozn.D3</t>
  </si>
  <si>
    <t>-238467824</t>
  </si>
  <si>
    <t>333</t>
  </si>
  <si>
    <t>76666-D4R</t>
  </si>
  <si>
    <t xml:space="preserve">Repase stávajících profilovaných 1křídl dřevěných prosklených dveří a zárubně  průchozí šířka/výška 100,5x220cm (odstranění nátěrů,truhlářské vyspravení,nové nátěry,výměna zasklení) kompletní provedení dle PD ozn.D4</t>
  </si>
  <si>
    <t>-1686749711</t>
  </si>
  <si>
    <t>334</t>
  </si>
  <si>
    <t>76666-D5R</t>
  </si>
  <si>
    <t>Montáž, výroba a dodávka repliky stávajících profilovaných prosklených dřevěných dveří a zárubně z masivu průchozí šířka/výška 100,5x220cm kompletní provedení dle PD ozn.D5</t>
  </si>
  <si>
    <t>-489527013</t>
  </si>
  <si>
    <t>335</t>
  </si>
  <si>
    <t>766670021R</t>
  </si>
  <si>
    <t>Montáž kliky a štítku</t>
  </si>
  <si>
    <t>-1067480264</t>
  </si>
  <si>
    <t>"K1"5</t>
  </si>
  <si>
    <t>"K2"8</t>
  </si>
  <si>
    <t>336</t>
  </si>
  <si>
    <t>54914-K1R</t>
  </si>
  <si>
    <t xml:space="preserve">dobová replika zdobných klik vchodových dveří  litá mosaz kompletní provedení dle tabulky zámečnických výrobků ozn.K1</t>
  </si>
  <si>
    <t>-2082458468</t>
  </si>
  <si>
    <t>337</t>
  </si>
  <si>
    <t>54914-K2R</t>
  </si>
  <si>
    <t>dobová replika kování WC dveří litá mosaz kompletní provedení dle tabulky zámečnických výrobků ozn.K2</t>
  </si>
  <si>
    <t>593001374</t>
  </si>
  <si>
    <t>338</t>
  </si>
  <si>
    <t>766682111</t>
  </si>
  <si>
    <t>Montáž zárubní obložkových pro dveře jednokřídlové tl stěny do 170 mm</t>
  </si>
  <si>
    <t>-1490159821</t>
  </si>
  <si>
    <t>339</t>
  </si>
  <si>
    <t>61182-D6R</t>
  </si>
  <si>
    <t>zárubeň obložková pro dveře 1křídlové průchozí šířka/výška 70x220cm tl stěny 75 mm, barva slonová kost kompletní provedení dle tabulky otvorových výplní ozn.D6</t>
  </si>
  <si>
    <t>899918345</t>
  </si>
  <si>
    <t>340</t>
  </si>
  <si>
    <t>61182-D7R</t>
  </si>
  <si>
    <t>zárubeň obložková pro dveře 1křídlové průchozí šířka/výška 70x220cm tl stěny 75 mm, barva slonová kost kompletní provedení dle tabulky otvorových výplní ozn.D7</t>
  </si>
  <si>
    <t>-1569148845</t>
  </si>
  <si>
    <t>341</t>
  </si>
  <si>
    <t>766691916R</t>
  </si>
  <si>
    <t>Vyvěšení dřevěných křídel dveří pl přes 2 m2 včetně odvozu na dílnu</t>
  </si>
  <si>
    <t>1096820713</t>
  </si>
  <si>
    <t>"D1"1</t>
  </si>
  <si>
    <t>"D2"1</t>
  </si>
  <si>
    <t>"D3"1</t>
  </si>
  <si>
    <t>"D4"1</t>
  </si>
  <si>
    <t>342</t>
  </si>
  <si>
    <t>766691931</t>
  </si>
  <si>
    <t>Seřízení dřevěného okenního nebo dveřního otvíracího a sklápěcího křídla</t>
  </si>
  <si>
    <t>1131746074</t>
  </si>
  <si>
    <t>"stávající dveře"4</t>
  </si>
  <si>
    <t>343</t>
  </si>
  <si>
    <t>998766201</t>
  </si>
  <si>
    <t>Přesun hmot procentní pro konstrukce truhlářské v objektech v do 6 m</t>
  </si>
  <si>
    <t>-2066288600</t>
  </si>
  <si>
    <t>344</t>
  </si>
  <si>
    <t>998766292</t>
  </si>
  <si>
    <t>Příplatek k přesunu hmot procentní 766 za zvětšený přesun do 100 m</t>
  </si>
  <si>
    <t>-497987091</t>
  </si>
  <si>
    <t>771</t>
  </si>
  <si>
    <t>Podlahy z dlaždic</t>
  </si>
  <si>
    <t>345</t>
  </si>
  <si>
    <t>771584123</t>
  </si>
  <si>
    <t>Montáž podlah z mozaiky glazované lepené flexibilním lepidlem</t>
  </si>
  <si>
    <t>-2042646480</t>
  </si>
  <si>
    <t>346</t>
  </si>
  <si>
    <t>59761275R</t>
  </si>
  <si>
    <t>dlažba keramická mozaika dle PD glazovaná 25x25mm šedo bílá 10 ks/m2</t>
  </si>
  <si>
    <t>749001734</t>
  </si>
  <si>
    <t>0,8*1,1 'Přepočtené koeficientem množství</t>
  </si>
  <si>
    <t>347</t>
  </si>
  <si>
    <t>771589191</t>
  </si>
  <si>
    <t>Příplatek k montáž podlah z mozaiky za plochu do 5 m2</t>
  </si>
  <si>
    <t>-1442199444</t>
  </si>
  <si>
    <t>348</t>
  </si>
  <si>
    <t>998771201</t>
  </si>
  <si>
    <t>Přesun hmot procentní pro podlahy z dlaždic v objektech v do 6 m</t>
  </si>
  <si>
    <t>730405256</t>
  </si>
  <si>
    <t>349</t>
  </si>
  <si>
    <t>998771292</t>
  </si>
  <si>
    <t>Příplatek k přesunu hmot procentní 771 za zvětšený přesun do 100 m</t>
  </si>
  <si>
    <t>-89069265</t>
  </si>
  <si>
    <t>773</t>
  </si>
  <si>
    <t>Podlahy z litého teraca</t>
  </si>
  <si>
    <t>350</t>
  </si>
  <si>
    <t>773433200R</t>
  </si>
  <si>
    <t xml:space="preserve">Soklíky z barevného litého teraca rovné tl 20 mm výšky do 150 mm s požlábkem  kompletní provedení včetně ochranné impregnace ,voskování, dopravy,likvidace odpadu</t>
  </si>
  <si>
    <t>-687446633</t>
  </si>
  <si>
    <t>"m.č.80a"0,4+3,88-0,7+2,16+0,46+1,32-1</t>
  </si>
  <si>
    <t>"m.č.80b"(2,205-0,7*2)*2+2,485*2-1+0,225*2</t>
  </si>
  <si>
    <t>"m.č.82"2,48-1+1,12+0,96+2,701-0,7+1,54-1</t>
  </si>
  <si>
    <t>"m.č.82a"1,54-1+0,944+0,27+1,45+3,6-0,7*2</t>
  </si>
  <si>
    <t>351</t>
  </si>
  <si>
    <t>773541261R</t>
  </si>
  <si>
    <t>Podlaha z přírodního litého teraca tl.20 mm barevná drť dle PD kompletní provedení včetně ochranné impregnace,voskování, dopravy,likvidace odpadu</t>
  </si>
  <si>
    <t>-384765850</t>
  </si>
  <si>
    <t>352</t>
  </si>
  <si>
    <t>77399000R</t>
  </si>
  <si>
    <t>Skládaný lem z mramorové mozaiky- kostičky 12x12x12 mm kompletní provedení dle PD včetně dopravy, likvidace odpadu,penetrace a voskování</t>
  </si>
  <si>
    <t>1490656509</t>
  </si>
  <si>
    <t>"m.č.80a"12,3</t>
  </si>
  <si>
    <t>"m.č.80b"20,3</t>
  </si>
  <si>
    <t>"m.č.81a"6,7</t>
  </si>
  <si>
    <t>"m.č.81b"4,8</t>
  </si>
  <si>
    <t>"m.č.82"10,8+"sprcha"3,5</t>
  </si>
  <si>
    <t>"m.č.82a"14,6</t>
  </si>
  <si>
    <t>353</t>
  </si>
  <si>
    <t>998773201</t>
  </si>
  <si>
    <t>Přesun hmot procentní pro podlahy teracové lité v objektech v do 6 m</t>
  </si>
  <si>
    <t>803736828</t>
  </si>
  <si>
    <t>354</t>
  </si>
  <si>
    <t>998773292</t>
  </si>
  <si>
    <t>Příplatek k přesunu hmot procentní 773 za zvětšený přesun do 100 m</t>
  </si>
  <si>
    <t>-607881716</t>
  </si>
  <si>
    <t>781</t>
  </si>
  <si>
    <t>Dokončovací práce - obklady</t>
  </si>
  <si>
    <t>355</t>
  </si>
  <si>
    <t>781320111R</t>
  </si>
  <si>
    <t xml:space="preserve">Montáž obkladů horní hrany vnitřních stěn a  parapetů šířky do 150 mm z dlaždic keramických velkoformátových lepených flexibilním lepidlem</t>
  </si>
  <si>
    <t>961798709</t>
  </si>
  <si>
    <t>"horní hrana snížené příčky"(2,205*2+1,32+1,105+0,885+3,325)</t>
  </si>
  <si>
    <t>"m.č.80b parapet"(1,07+1,06)</t>
  </si>
  <si>
    <t>356</t>
  </si>
  <si>
    <t>781474153</t>
  </si>
  <si>
    <t>Montáž obkladů vnitřních keramických velkoformátových do 4 ks/m2 lepených flexibilním lepidlem</t>
  </si>
  <si>
    <t>-1277715224</t>
  </si>
  <si>
    <t>"m.č.80b"(1,32*2+1,06+1,07)*2*2,38-"SDK"1,2*0,12*4-"dveře"0,7*2,2*2</t>
  </si>
  <si>
    <t>+(1,105*2+1,06+1,07)*2,38*2-"dveře"0,7*2,2*2</t>
  </si>
  <si>
    <t>"m.č.82"3,821*2,38+(0,9+1,551+0,885)*2*2,38-"dveře"0,7*2,2</t>
  </si>
  <si>
    <t>"m.č.82a"(0,29+2,38+0,385)*2,38+(0,885+1,625)*2*2,38*2-"dveře"0,7*2,2*2</t>
  </si>
  <si>
    <t>-"zrcadla"(2,1*0,95*2+0,7*0,95*2)</t>
  </si>
  <si>
    <t>-"mozaika"(0,9*2+0,885)*2,38</t>
  </si>
  <si>
    <t>357</t>
  </si>
  <si>
    <t>597610025R</t>
  </si>
  <si>
    <t>obkládačky keramické dle PD přes 2 do 4 ks/m2</t>
  </si>
  <si>
    <t>-380790077</t>
  </si>
  <si>
    <t>"stěny"108,467</t>
  </si>
  <si>
    <t>"horní hrana snížené příčky"(2,205*2+1,32+1,105+0,885+3,325)*0,12</t>
  </si>
  <si>
    <t>"m.č.80b parapet"(1,07+1,06)*0,12</t>
  </si>
  <si>
    <t>110,048*1,15 'Přepočtené koeficientem množství</t>
  </si>
  <si>
    <t>358</t>
  </si>
  <si>
    <t>781479191</t>
  </si>
  <si>
    <t>Příplatek k montáži obkladů vnitřních keramických hladkých za plochu do 10 m2</t>
  </si>
  <si>
    <t>1461584778</t>
  </si>
  <si>
    <t>"m.č.82"3,821*2,38+(1,551*2+0,885)*2,38-"dveře"0,7*2,2</t>
  </si>
  <si>
    <t>-"zrcadla"(2,1*0,95*2)</t>
  </si>
  <si>
    <t>359</t>
  </si>
  <si>
    <t>781484114</t>
  </si>
  <si>
    <t>Montáž obkladů vnitřních z mozaiky 25x25 mm lepených flexibilním lepidlem</t>
  </si>
  <si>
    <t>-1153408116</t>
  </si>
  <si>
    <t>"sprcha"(0,9*2+0,885)*2,38</t>
  </si>
  <si>
    <t>360</t>
  </si>
  <si>
    <t>-604985058</t>
  </si>
  <si>
    <t>6,39*1,1 'Přepočtené koeficientem množství</t>
  </si>
  <si>
    <t>361</t>
  </si>
  <si>
    <t>781489191</t>
  </si>
  <si>
    <t>Příplatek k montáži obkladů vnitřních z mozaiky za plochu do 10 m2</t>
  </si>
  <si>
    <t>430795760</t>
  </si>
  <si>
    <t>362</t>
  </si>
  <si>
    <t>781491011</t>
  </si>
  <si>
    <t>Montáž zrcadel plochy do 1 m2 lepených silikonovým tmelem na podkladní omítku</t>
  </si>
  <si>
    <t>-1556054105</t>
  </si>
  <si>
    <t>"T9"0,7*0,95*2</t>
  </si>
  <si>
    <t>363</t>
  </si>
  <si>
    <t>63465-T9R</t>
  </si>
  <si>
    <t>zrcadlo rozměr 700x950mm s broušenými hranami kompletní provedení dle tabulky vybavení interiéru ozn.T9</t>
  </si>
  <si>
    <t>-1330892017</t>
  </si>
  <si>
    <t>364</t>
  </si>
  <si>
    <t>781491012</t>
  </si>
  <si>
    <t>Montáž zrcadel plochy přes 1 m2 lepených silikonovým tmelem na podkladní omítku</t>
  </si>
  <si>
    <t>1865076205</t>
  </si>
  <si>
    <t>"T7"2,1*0,95*2</t>
  </si>
  <si>
    <t>365</t>
  </si>
  <si>
    <t>63465-T7R</t>
  </si>
  <si>
    <t>zrcadlo rozměr 2100x950mm s broušenými hranami kompletní provedení dle tabulky vybavení interiéru ozn.T7</t>
  </si>
  <si>
    <t>1371907813</t>
  </si>
  <si>
    <t>366</t>
  </si>
  <si>
    <t>781491811</t>
  </si>
  <si>
    <t>Odstranění profilu ukončovacího rohového</t>
  </si>
  <si>
    <t>-261868519</t>
  </si>
  <si>
    <t>"m.č.80b"5,5</t>
  </si>
  <si>
    <t>"m.č.82a"6,8</t>
  </si>
  <si>
    <t>367</t>
  </si>
  <si>
    <t>781491815</t>
  </si>
  <si>
    <t>Odstranění profilu ukončovacího</t>
  </si>
  <si>
    <t>-1092015271</t>
  </si>
  <si>
    <t>"m.č.80a"4,6</t>
  </si>
  <si>
    <t>"m.č.80b"7</t>
  </si>
  <si>
    <t>"m.č.81a"6,6</t>
  </si>
  <si>
    <t>"m.č.81b"5,5</t>
  </si>
  <si>
    <t>"m.č.82"5,5</t>
  </si>
  <si>
    <t>"m.č.82a"7,5</t>
  </si>
  <si>
    <t>368</t>
  </si>
  <si>
    <t>781494611R</t>
  </si>
  <si>
    <t>Nerezové profily ukončovací lepené flexibilním lepidlem</t>
  </si>
  <si>
    <t>2065519925</t>
  </si>
  <si>
    <t>"dle detailu zakončení vnitřní příčky"</t>
  </si>
  <si>
    <t>(2,205*2+3,325)</t>
  </si>
  <si>
    <t>369</t>
  </si>
  <si>
    <t>781494711R</t>
  </si>
  <si>
    <t>Nerezové profily rohové lepené flexibilním lepidlem</t>
  </si>
  <si>
    <t>2116711112</t>
  </si>
  <si>
    <t>"SDK předstěny WC"1,106+1,107</t>
  </si>
  <si>
    <t>"roh m.č.81b"1,6</t>
  </si>
  <si>
    <t>(1,07*2+1,06*2+1,32*2+1,105*2+0,885*2+1,625*2)</t>
  </si>
  <si>
    <t>370</t>
  </si>
  <si>
    <t>781495115</t>
  </si>
  <si>
    <t>Spárování vnitřních obkladů silikonem</t>
  </si>
  <si>
    <t>-1487299889</t>
  </si>
  <si>
    <t>"sprchový kout"(0,9+0,885)*2</t>
  </si>
  <si>
    <t>371</t>
  </si>
  <si>
    <t>998781201</t>
  </si>
  <si>
    <t>Přesun hmot procentní pro obklady keramické v objektech v do 6 m</t>
  </si>
  <si>
    <t>-327554565</t>
  </si>
  <si>
    <t>372</t>
  </si>
  <si>
    <t>998781292</t>
  </si>
  <si>
    <t>Příplatek k přesunu hmot procentní 781 za zvětšený přesun do 100 m</t>
  </si>
  <si>
    <t>-789445023</t>
  </si>
  <si>
    <t>783</t>
  </si>
  <si>
    <t>Dokončovací práce - nátěry</t>
  </si>
  <si>
    <t>373</t>
  </si>
  <si>
    <t>783314201</t>
  </si>
  <si>
    <t>Základní antikorozní jednonásobný syntetický standardní nátěr zámečnických konstrukcí</t>
  </si>
  <si>
    <t>1947456269</t>
  </si>
  <si>
    <t>"pozn.9 IPE 80"1,1*0,328</t>
  </si>
  <si>
    <t>784</t>
  </si>
  <si>
    <t>Dokončovací práce - malby a tapety</t>
  </si>
  <si>
    <t>374</t>
  </si>
  <si>
    <t>784121003</t>
  </si>
  <si>
    <t>Oškrabání malby v mísnostech výšky do 5,00 m</t>
  </si>
  <si>
    <t>-2011174901</t>
  </si>
  <si>
    <t>" stěny jako oprava"123,6</t>
  </si>
  <si>
    <t>"stropy bez podhledu"11,7+2,4</t>
  </si>
  <si>
    <t>375</t>
  </si>
  <si>
    <t>784121013</t>
  </si>
  <si>
    <t>Rozmývání podkladu po oškrabání malby v místnostech výšky do 5,00 m</t>
  </si>
  <si>
    <t>544681023</t>
  </si>
  <si>
    <t>"jako oškrábání"137,7</t>
  </si>
  <si>
    <t>376</t>
  </si>
  <si>
    <t>784171101</t>
  </si>
  <si>
    <t>Zakrytí vnitřních podlah včetně pozdějšího odkrytí</t>
  </si>
  <si>
    <t>-814929934</t>
  </si>
  <si>
    <t>377</t>
  </si>
  <si>
    <t>58124846R</t>
  </si>
  <si>
    <t>fólie pro malířské potřeby textilní, PG 4030-03, 1 x 3 m</t>
  </si>
  <si>
    <t>1706683651</t>
  </si>
  <si>
    <t>60*1,05 'Přepočtené koeficientem množství</t>
  </si>
  <si>
    <t>378</t>
  </si>
  <si>
    <t>784450051R</t>
  </si>
  <si>
    <t xml:space="preserve">Dvojnásobné malby  s penetrací z interiérové nátěrové hmoty na bázi vápna</t>
  </si>
  <si>
    <t>1746768705</t>
  </si>
  <si>
    <t>"stěny jako přeštukování"161,167</t>
  </si>
  <si>
    <t>"stropy jako přeštukování"2,4+11,7</t>
  </si>
  <si>
    <t>"SDK podhledy"20,55+10+"SDK doplnění nad světlíkem"1,32*0,19</t>
  </si>
  <si>
    <t>379</t>
  </si>
  <si>
    <t>784452932R</t>
  </si>
  <si>
    <t>Oprava stávajících maleb v místnostech výšky do 5,00 m</t>
  </si>
  <si>
    <t>-1534614622</t>
  </si>
  <si>
    <t xml:space="preserve">"stávající chodba  v místě vedení elektro k rozvaděči"15</t>
  </si>
  <si>
    <t>"1PP"35</t>
  </si>
  <si>
    <t>Práce a dodávky M</t>
  </si>
  <si>
    <t>46-M</t>
  </si>
  <si>
    <t>Zemní práce při extr.mont.pracích</t>
  </si>
  <si>
    <t>380</t>
  </si>
  <si>
    <t>460680452</t>
  </si>
  <si>
    <t>Vysekání kapes a výklenků ve zdivu cihelném pro krabice 10x10x8 cm</t>
  </si>
  <si>
    <t>1817458956</t>
  </si>
  <si>
    <t>381</t>
  </si>
  <si>
    <t>460680612</t>
  </si>
  <si>
    <t>Vysekání rýh pro montáž trubek a kabelů v omítce vápenné a vápenocementové stěn šířky do 5 cm</t>
  </si>
  <si>
    <t>1712365548</t>
  </si>
  <si>
    <t>382</t>
  </si>
  <si>
    <t>460680622</t>
  </si>
  <si>
    <t>Vysekání rýh pro montáž trubek a kabelů v omítce vápenné a vápenocementové stropů šířky do 5 cm</t>
  </si>
  <si>
    <t>1676598587</t>
  </si>
  <si>
    <t>383</t>
  </si>
  <si>
    <t>460690095R</t>
  </si>
  <si>
    <t>Vrtání prostupů do zdiva cihelného pro elektroinstalalci do pr.50mm</t>
  </si>
  <si>
    <t>1032035027</t>
  </si>
  <si>
    <t>384</t>
  </si>
  <si>
    <t>460710002</t>
  </si>
  <si>
    <t>Vyplnění a omítnutí rýh ve stropech hloubky do 3 cm a šířky do 5 cm</t>
  </si>
  <si>
    <t>-269956497</t>
  </si>
  <si>
    <t>385</t>
  </si>
  <si>
    <t>460710032</t>
  </si>
  <si>
    <t>Vyplnění a omítnutí rýh ve stěnách hloubky do 3 cm a šířky do 5 cm</t>
  </si>
  <si>
    <t>1021668068</t>
  </si>
  <si>
    <t>Objekt: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</si>
  <si>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</si>
  <si>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</si>
  <si>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</si>
  <si>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</si>
  <si>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</si>
  <si>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</si>
  <si>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</si>
  <si>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</si>
  <si>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</si>
  <si>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013254000</t>
  </si>
  <si>
    <t>Dokumentace skutečného provedení stavby</t>
  </si>
  <si>
    <t>1024</t>
  </si>
  <si>
    <t>-1372197244</t>
  </si>
  <si>
    <t>013294000</t>
  </si>
  <si>
    <t>Ostatní dokumentace- dílenská a výrobní dokumentace</t>
  </si>
  <si>
    <t>1314525125</t>
  </si>
  <si>
    <t>VRN3</t>
  </si>
  <si>
    <t>Zařízení staveniště</t>
  </si>
  <si>
    <t>030001000</t>
  </si>
  <si>
    <t>1283244197</t>
  </si>
  <si>
    <t>VRN4</t>
  </si>
  <si>
    <t>Inženýrská činnost</t>
  </si>
  <si>
    <t>045002000</t>
  </si>
  <si>
    <t>Kompletační a koordinační činnost</t>
  </si>
  <si>
    <t>-2022164438</t>
  </si>
  <si>
    <t>VRN6</t>
  </si>
  <si>
    <t>Územní vlivy</t>
  </si>
  <si>
    <t>063503000</t>
  </si>
  <si>
    <t>Práce ve stísněném prostoru</t>
  </si>
  <si>
    <t>-2035085212</t>
  </si>
  <si>
    <t>"jádrové vrty pro VZT v stávajícím nefunkčním komíně"1</t>
  </si>
  <si>
    <t>VRN7</t>
  </si>
  <si>
    <t>Provozní vlivy</t>
  </si>
  <si>
    <t>070001000</t>
  </si>
  <si>
    <t>-2084552851</t>
  </si>
  <si>
    <t>VRN9</t>
  </si>
  <si>
    <t>Ostatní náklady</t>
  </si>
  <si>
    <t>091404000</t>
  </si>
  <si>
    <t>Práce na památkovém objektu</t>
  </si>
  <si>
    <t>-1834651014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</si>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</sst>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7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left" vertical="center"/>
    </xf>
    <xf numFmtId="0" fontId="16" fillId="2" borderId="0" xfId="1" applyFont="1" applyFill="1" applyAlignment="1" applyProtection="1">
      <alignment vertical="center"/>
    </xf>
    <xf numFmtId="0" fontId="44" fillId="2" borderId="0" xfId="1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1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2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3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3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167" fontId="0" fillId="3" borderId="28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0" fillId="0" borderId="0" xfId="0" applyAlignment="1">
      <alignment vertical="top"/>
      <protection locked="0"/>
    </xf>
    <xf numFmtId="0" fontId="37" fillId="0" borderId="29" xfId="0" applyFont="1" applyBorder="1" applyAlignment="1">
      <alignment vertical="center" wrapText="1"/>
      <protection locked="0"/>
    </xf>
    <xf numFmtId="0" fontId="37" fillId="0" borderId="30" xfId="0" applyFont="1" applyBorder="1" applyAlignment="1">
      <alignment vertical="center" wrapText="1"/>
      <protection locked="0"/>
    </xf>
    <xf numFmtId="0" fontId="37" fillId="0" borderId="31" xfId="0" applyFont="1" applyBorder="1" applyAlignment="1">
      <alignment vertical="center" wrapText="1"/>
      <protection locked="0"/>
    </xf>
    <xf numFmtId="0" fontId="37" fillId="0" borderId="32" xfId="0" applyFont="1" applyBorder="1" applyAlignment="1">
      <alignment horizontal="center" vertical="center" wrapText="1"/>
      <protection locked="0"/>
    </xf>
    <xf numFmtId="0" fontId="38" fillId="0" borderId="1" xfId="0" applyFont="1" applyBorder="1" applyAlignment="1">
      <alignment horizontal="center" vertical="center" wrapText="1"/>
      <protection locked="0"/>
    </xf>
    <xf numFmtId="0" fontId="37" fillId="0" borderId="33" xfId="0" applyFont="1" applyBorder="1" applyAlignment="1">
      <alignment horizontal="center" vertical="center" wrapText="1"/>
      <protection locked="0"/>
    </xf>
    <xf numFmtId="0" fontId="37" fillId="0" borderId="32" xfId="0" applyFont="1" applyBorder="1" applyAlignment="1">
      <alignment vertical="center" wrapText="1"/>
      <protection locked="0"/>
    </xf>
    <xf numFmtId="0" fontId="39" fillId="0" borderId="34" xfId="0" applyFont="1" applyBorder="1" applyAlignment="1">
      <alignment horizontal="left" wrapText="1"/>
      <protection locked="0"/>
    </xf>
    <xf numFmtId="0" fontId="37" fillId="0" borderId="33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49" fontId="40" fillId="0" borderId="1" xfId="0" applyNumberFormat="1" applyFont="1" applyBorder="1" applyAlignment="1">
      <alignment horizontal="left" vertical="center" wrapText="1"/>
      <protection locked="0"/>
    </xf>
    <xf numFmtId="49" fontId="40" fillId="0" borderId="1" xfId="0" applyNumberFormat="1" applyFont="1" applyBorder="1" applyAlignment="1">
      <alignment vertical="center" wrapText="1"/>
      <protection locked="0"/>
    </xf>
    <xf numFmtId="0" fontId="37" fillId="0" borderId="35" xfId="0" applyFont="1" applyBorder="1" applyAlignment="1">
      <alignment vertical="center" wrapText="1"/>
      <protection locked="0"/>
    </xf>
    <xf numFmtId="0" fontId="41" fillId="0" borderId="34" xfId="0" applyFont="1" applyBorder="1" applyAlignment="1">
      <alignment vertical="center" wrapText="1"/>
      <protection locked="0"/>
    </xf>
    <xf numFmtId="0" fontId="37" fillId="0" borderId="36" xfId="0" applyFont="1" applyBorder="1" applyAlignment="1">
      <alignment vertical="center" wrapText="1"/>
      <protection locked="0"/>
    </xf>
    <xf numFmtId="0" fontId="37" fillId="0" borderId="1" xfId="0" applyFont="1" applyBorder="1" applyAlignment="1">
      <alignment vertical="top"/>
      <protection locked="0"/>
    </xf>
    <xf numFmtId="0" fontId="37" fillId="0" borderId="0" xfId="0" applyFont="1" applyAlignment="1">
      <alignment vertical="top"/>
      <protection locked="0"/>
    </xf>
    <xf numFmtId="0" fontId="37" fillId="0" borderId="29" xfId="0" applyFont="1" applyBorder="1" applyAlignment="1">
      <alignment horizontal="left" vertical="center"/>
      <protection locked="0"/>
    </xf>
    <xf numFmtId="0" fontId="37" fillId="0" borderId="30" xfId="0" applyFont="1" applyBorder="1" applyAlignment="1">
      <alignment horizontal="left" vertical="center"/>
      <protection locked="0"/>
    </xf>
    <xf numFmtId="0" fontId="37" fillId="0" borderId="31" xfId="0" applyFont="1" applyBorder="1" applyAlignment="1">
      <alignment horizontal="left" vertical="center"/>
      <protection locked="0"/>
    </xf>
    <xf numFmtId="0" fontId="37" fillId="0" borderId="32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7" fillId="0" borderId="33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2" fillId="0" borderId="0" xfId="0" applyFont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center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0" fillId="0" borderId="0" xfId="0" applyFont="1" applyAlignment="1">
      <alignment horizontal="left" vertical="center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40" fillId="0" borderId="32" xfId="0" applyFont="1" applyBorder="1" applyAlignment="1">
      <alignment horizontal="left" vertical="center"/>
      <protection locked="0"/>
    </xf>
    <xf numFmtId="0" fontId="40" fillId="0" borderId="1" xfId="0" applyFont="1" applyFill="1" applyBorder="1" applyAlignment="1">
      <alignment horizontal="left" vertical="center"/>
      <protection locked="0"/>
    </xf>
    <xf numFmtId="0" fontId="40" fillId="0" borderId="1" xfId="0" applyFont="1" applyFill="1" applyBorder="1" applyAlignment="1">
      <alignment horizontal="center" vertical="center"/>
      <protection locked="0"/>
    </xf>
    <xf numFmtId="0" fontId="37" fillId="0" borderId="35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37" fillId="0" borderId="36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center" vertical="center" wrapText="1"/>
      <protection locked="0"/>
    </xf>
    <xf numFmtId="0" fontId="37" fillId="0" borderId="29" xfId="0" applyFont="1" applyBorder="1" applyAlignment="1">
      <alignment horizontal="left" vertical="center" wrapText="1"/>
      <protection locked="0"/>
    </xf>
    <xf numFmtId="0" fontId="37" fillId="0" borderId="30" xfId="0" applyFont="1" applyBorder="1" applyAlignment="1">
      <alignment horizontal="left" vertical="center" wrapText="1"/>
      <protection locked="0"/>
    </xf>
    <xf numFmtId="0" fontId="37" fillId="0" borderId="31" xfId="0" applyFont="1" applyBorder="1" applyAlignment="1">
      <alignment horizontal="left" vertical="center" wrapText="1"/>
      <protection locked="0"/>
    </xf>
    <xf numFmtId="0" fontId="37" fillId="0" borderId="32" xfId="0" applyFont="1" applyBorder="1" applyAlignment="1">
      <alignment horizontal="left" vertical="center" wrapText="1"/>
      <protection locked="0"/>
    </xf>
    <xf numFmtId="0" fontId="37" fillId="0" borderId="33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/>
      <protection locked="0"/>
    </xf>
    <xf numFmtId="0" fontId="40" fillId="0" borderId="35" xfId="0" applyFont="1" applyBorder="1" applyAlignment="1">
      <alignment horizontal="left" vertical="center" wrapText="1"/>
      <protection locked="0"/>
    </xf>
    <xf numFmtId="0" fontId="40" fillId="0" borderId="34" xfId="0" applyFont="1" applyBorder="1" applyAlignment="1">
      <alignment horizontal="left" vertical="center" wrapText="1"/>
      <protection locked="0"/>
    </xf>
    <xf numFmtId="0" fontId="40" fillId="0" borderId="36" xfId="0" applyFont="1" applyBorder="1" applyAlignment="1">
      <alignment horizontal="left" vertical="center" wrapText="1"/>
      <protection locked="0"/>
    </xf>
    <xf numFmtId="0" fontId="40" fillId="0" borderId="1" xfId="0" applyFont="1" applyBorder="1" applyAlignment="1">
      <alignment horizontal="left" vertical="top"/>
      <protection locked="0"/>
    </xf>
    <xf numFmtId="0" fontId="40" fillId="0" borderId="1" xfId="0" applyFont="1" applyBorder="1" applyAlignment="1">
      <alignment horizontal="center" vertical="top"/>
      <protection locked="0"/>
    </xf>
    <xf numFmtId="0" fontId="40" fillId="0" borderId="35" xfId="0" applyFont="1" applyBorder="1" applyAlignment="1">
      <alignment horizontal="left" vertical="center"/>
      <protection locked="0"/>
    </xf>
    <xf numFmtId="0" fontId="40" fillId="0" borderId="36" xfId="0" applyFont="1" applyBorder="1" applyAlignment="1">
      <alignment horizontal="left" vertical="center"/>
      <protection locked="0"/>
    </xf>
    <xf numFmtId="0" fontId="42" fillId="0" borderId="0" xfId="0" applyFont="1" applyAlignment="1">
      <alignment vertical="center"/>
      <protection locked="0"/>
    </xf>
    <xf numFmtId="0" fontId="39" fillId="0" borderId="1" xfId="0" applyFont="1" applyBorder="1" applyAlignment="1">
      <alignment vertical="center"/>
      <protection locked="0"/>
    </xf>
    <xf numFmtId="0" fontId="42" fillId="0" borderId="34" xfId="0" applyFont="1" applyBorder="1" applyAlignment="1">
      <alignment vertical="center"/>
      <protection locked="0"/>
    </xf>
    <xf numFmtId="0" fontId="39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0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9" fillId="0" borderId="34" xfId="0" applyFont="1" applyBorder="1" applyAlignment="1">
      <alignment horizontal="left"/>
      <protection locked="0"/>
    </xf>
    <xf numFmtId="0" fontId="42" fillId="0" borderId="34" xfId="0" applyFont="1" applyBorder="1" applyAlignment="1">
      <protection locked="0"/>
    </xf>
    <xf numFmtId="0" fontId="37" fillId="0" borderId="32" xfId="0" applyFont="1" applyBorder="1" applyAlignment="1">
      <alignment vertical="top"/>
      <protection locked="0"/>
    </xf>
    <xf numFmtId="0" fontId="37" fillId="0" borderId="33" xfId="0" applyFont="1" applyBorder="1" applyAlignment="1">
      <alignment vertical="top"/>
      <protection locked="0"/>
    </xf>
    <xf numFmtId="0" fontId="37" fillId="0" borderId="1" xfId="0" applyFont="1" applyBorder="1" applyAlignment="1">
      <alignment horizontal="center" vertical="center"/>
      <protection locked="0"/>
    </xf>
    <xf numFmtId="0" fontId="37" fillId="0" borderId="1" xfId="0" applyFont="1" applyBorder="1" applyAlignment="1">
      <alignment horizontal="left" vertical="top"/>
      <protection locked="0"/>
    </xf>
    <xf numFmtId="0" fontId="37" fillId="0" borderId="35" xfId="0" applyFont="1" applyBorder="1" applyAlignment="1">
      <alignment vertical="top"/>
      <protection locked="0"/>
    </xf>
    <xf numFmtId="0" fontId="37" fillId="0" borderId="34" xfId="0" applyFont="1" applyBorder="1" applyAlignment="1">
      <alignment vertical="top"/>
      <protection locked="0"/>
    </xf>
    <xf numFmtId="0" fontId="37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ht="36.96" customHeight="1">
      <c r="AR2"/>
      <c r="BS2" s="24" t="s">
        <v>8</v>
      </c>
      <c r="BT2" s="24" t="s">
        <v>9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ht="36.96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ht="36.96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23</v>
      </c>
      <c r="AO7" s="29"/>
      <c r="AP7" s="29"/>
      <c r="AQ7" s="31"/>
      <c r="BE7" s="39"/>
      <c r="BS7" s="24" t="s">
        <v>8</v>
      </c>
    </row>
    <row r="8" ht="14.4" customHeight="1">
      <c r="B8" s="28"/>
      <c r="C8" s="29"/>
      <c r="D8" s="40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26</v>
      </c>
      <c r="AL8" s="29"/>
      <c r="AM8" s="29"/>
      <c r="AN8" s="41" t="s">
        <v>27</v>
      </c>
      <c r="AO8" s="29"/>
      <c r="AP8" s="29"/>
      <c r="AQ8" s="31"/>
      <c r="BE8" s="39"/>
      <c r="BS8" s="24" t="s">
        <v>8</v>
      </c>
    </row>
    <row r="9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ht="14.4" customHeight="1">
      <c r="B10" s="28"/>
      <c r="C10" s="29"/>
      <c r="D10" s="40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29</v>
      </c>
      <c r="AL10" s="29"/>
      <c r="AM10" s="29"/>
      <c r="AN10" s="35" t="s">
        <v>23</v>
      </c>
      <c r="AO10" s="29"/>
      <c r="AP10" s="29"/>
      <c r="AQ10" s="31"/>
      <c r="BE10" s="39"/>
      <c r="BS10" s="24" t="s">
        <v>8</v>
      </c>
    </row>
    <row r="11" ht="18.48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31</v>
      </c>
      <c r="AL11" s="29"/>
      <c r="AM11" s="29"/>
      <c r="AN11" s="35" t="s">
        <v>23</v>
      </c>
      <c r="AO11" s="29"/>
      <c r="AP11" s="29"/>
      <c r="AQ11" s="31"/>
      <c r="BE11" s="39"/>
      <c r="BS11" s="24" t="s">
        <v>8</v>
      </c>
    </row>
    <row r="12" ht="6.96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ht="14.4" customHeight="1">
      <c r="B13" s="28"/>
      <c r="C13" s="29"/>
      <c r="D13" s="40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29</v>
      </c>
      <c r="AL13" s="29"/>
      <c r="AM13" s="29"/>
      <c r="AN13" s="42" t="s">
        <v>33</v>
      </c>
      <c r="AO13" s="29"/>
      <c r="AP13" s="29"/>
      <c r="AQ13" s="31"/>
      <c r="BE13" s="39"/>
      <c r="BS13" s="24" t="s">
        <v>8</v>
      </c>
    </row>
    <row r="14">
      <c r="B14" s="28"/>
      <c r="C14" s="29"/>
      <c r="D14" s="29"/>
      <c r="E14" s="42" t="s">
        <v>33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31</v>
      </c>
      <c r="AL14" s="29"/>
      <c r="AM14" s="29"/>
      <c r="AN14" s="42" t="s">
        <v>33</v>
      </c>
      <c r="AO14" s="29"/>
      <c r="AP14" s="29"/>
      <c r="AQ14" s="31"/>
      <c r="BE14" s="39"/>
      <c r="BS14" s="24" t="s">
        <v>8</v>
      </c>
    </row>
    <row r="15" ht="6.96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ht="14.4" customHeight="1">
      <c r="B16" s="28"/>
      <c r="C16" s="29"/>
      <c r="D16" s="40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29</v>
      </c>
      <c r="AL16" s="29"/>
      <c r="AM16" s="29"/>
      <c r="AN16" s="35" t="s">
        <v>23</v>
      </c>
      <c r="AO16" s="29"/>
      <c r="AP16" s="29"/>
      <c r="AQ16" s="31"/>
      <c r="BE16" s="39"/>
      <c r="BS16" s="24" t="s">
        <v>6</v>
      </c>
    </row>
    <row r="17" ht="18.48" customHeight="1">
      <c r="B17" s="28"/>
      <c r="C17" s="29"/>
      <c r="D17" s="29"/>
      <c r="E17" s="35" t="s">
        <v>30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31</v>
      </c>
      <c r="AL17" s="29"/>
      <c r="AM17" s="29"/>
      <c r="AN17" s="35" t="s">
        <v>23</v>
      </c>
      <c r="AO17" s="29"/>
      <c r="AP17" s="29"/>
      <c r="AQ17" s="31"/>
      <c r="BE17" s="39"/>
      <c r="BS17" s="24" t="s">
        <v>35</v>
      </c>
    </row>
    <row r="18" ht="6.96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ht="14.4" customHeight="1">
      <c r="B19" s="28"/>
      <c r="C19" s="29"/>
      <c r="D19" s="40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ht="57" customHeight="1">
      <c r="B20" s="28"/>
      <c r="C20" s="29"/>
      <c r="D20" s="29"/>
      <c r="E20" s="44" t="s">
        <v>37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35</v>
      </c>
    </row>
    <row r="21" ht="6.96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ht="6.96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="1" customFormat="1" ht="25.92" customHeight="1">
      <c r="B23" s="46"/>
      <c r="C23" s="47"/>
      <c r="D23" s="48" t="s">
        <v>38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="1" customForma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39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40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41</v>
      </c>
      <c r="AL25" s="52"/>
      <c r="AM25" s="52"/>
      <c r="AN25" s="52"/>
      <c r="AO25" s="52"/>
      <c r="AP25" s="47"/>
      <c r="AQ25" s="51"/>
      <c r="BE25" s="39"/>
    </row>
    <row r="26" s="2" customFormat="1" ht="14.4" customHeight="1">
      <c r="B26" s="53"/>
      <c r="C26" s="54"/>
      <c r="D26" s="55" t="s">
        <v>42</v>
      </c>
      <c r="E26" s="54"/>
      <c r="F26" s="55" t="s">
        <v>43</v>
      </c>
      <c r="G26" s="54"/>
      <c r="H26" s="54"/>
      <c r="I26" s="54"/>
      <c r="J26" s="54"/>
      <c r="K26" s="54"/>
      <c r="L26" s="56">
        <v>0.20999999999999999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="2" customFormat="1" ht="14.4" customHeight="1">
      <c r="B27" s="53"/>
      <c r="C27" s="54"/>
      <c r="D27" s="54"/>
      <c r="E27" s="54"/>
      <c r="F27" s="55" t="s">
        <v>44</v>
      </c>
      <c r="G27" s="54"/>
      <c r="H27" s="54"/>
      <c r="I27" s="54"/>
      <c r="J27" s="54"/>
      <c r="K27" s="54"/>
      <c r="L27" s="56">
        <v>0.14999999999999999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hidden="1" s="2" customFormat="1" ht="14.4" customHeight="1">
      <c r="B28" s="53"/>
      <c r="C28" s="54"/>
      <c r="D28" s="54"/>
      <c r="E28" s="54"/>
      <c r="F28" s="55" t="s">
        <v>45</v>
      </c>
      <c r="G28" s="54"/>
      <c r="H28" s="54"/>
      <c r="I28" s="54"/>
      <c r="J28" s="54"/>
      <c r="K28" s="54"/>
      <c r="L28" s="56">
        <v>0.20999999999999999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hidden="1" s="2" customFormat="1" ht="14.4" customHeight="1">
      <c r="B29" s="53"/>
      <c r="C29" s="54"/>
      <c r="D29" s="54"/>
      <c r="E29" s="54"/>
      <c r="F29" s="55" t="s">
        <v>46</v>
      </c>
      <c r="G29" s="54"/>
      <c r="H29" s="54"/>
      <c r="I29" s="54"/>
      <c r="J29" s="54"/>
      <c r="K29" s="54"/>
      <c r="L29" s="56">
        <v>0.14999999999999999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hidden="1" s="2" customFormat="1" ht="14.4" customHeight="1">
      <c r="B30" s="53"/>
      <c r="C30" s="54"/>
      <c r="D30" s="54"/>
      <c r="E30" s="54"/>
      <c r="F30" s="55" t="s">
        <v>47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="1" customFormat="1" ht="6.96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="1" customFormat="1" ht="25.92" customHeight="1">
      <c r="B32" s="46"/>
      <c r="C32" s="59"/>
      <c r="D32" s="60" t="s">
        <v>48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49</v>
      </c>
      <c r="U32" s="61"/>
      <c r="V32" s="61"/>
      <c r="W32" s="61"/>
      <c r="X32" s="63" t="s">
        <v>50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="1" customFormat="1" ht="6.96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="1" customFormat="1" ht="6.96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="1" customFormat="1" ht="6.96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="1" customFormat="1" ht="36.96" customHeight="1">
      <c r="B39" s="46"/>
      <c r="C39" s="73" t="s">
        <v>51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="1" customFormat="1" ht="6.96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APS394/18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="4" customFormat="1" ht="36.96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Úpravy sociálních prostor v 1NP objektu Strakovi akademie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="1" customFormat="1" ht="6.96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="1" customFormat="1">
      <c r="B44" s="46"/>
      <c r="C44" s="76" t="s">
        <v>24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p.č. 680/4, k.ú. Malá Strana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26</v>
      </c>
      <c r="AJ44" s="74"/>
      <c r="AK44" s="74"/>
      <c r="AL44" s="74"/>
      <c r="AM44" s="85" t="str">
        <f>IF(AN8= "","",AN8)</f>
        <v>10. 8. 2018</v>
      </c>
      <c r="AN44" s="85"/>
      <c r="AO44" s="74"/>
      <c r="AP44" s="74"/>
      <c r="AQ44" s="74"/>
      <c r="AR44" s="72"/>
    </row>
    <row r="45" s="1" customFormat="1" ht="6.96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="1" customFormat="1">
      <c r="B46" s="46"/>
      <c r="C46" s="76" t="s">
        <v>28</v>
      </c>
      <c r="D46" s="74"/>
      <c r="E46" s="74"/>
      <c r="F46" s="74"/>
      <c r="G46" s="74"/>
      <c r="H46" s="74"/>
      <c r="I46" s="74"/>
      <c r="J46" s="74"/>
      <c r="K46" s="74"/>
      <c r="L46" s="77" t="str">
        <f>IF(E11= "","",E11)</f>
        <v xml:space="preserve"> 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34</v>
      </c>
      <c r="AJ46" s="74"/>
      <c r="AK46" s="74"/>
      <c r="AL46" s="74"/>
      <c r="AM46" s="77" t="str">
        <f>IF(E17="","",E17)</f>
        <v xml:space="preserve"> </v>
      </c>
      <c r="AN46" s="77"/>
      <c r="AO46" s="77"/>
      <c r="AP46" s="77"/>
      <c r="AQ46" s="74"/>
      <c r="AR46" s="72"/>
      <c r="AS46" s="86" t="s">
        <v>52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="1" customFormat="1">
      <c r="B47" s="46"/>
      <c r="C47" s="76" t="s">
        <v>32</v>
      </c>
      <c r="D47" s="74"/>
      <c r="E47" s="74"/>
      <c r="F47" s="74"/>
      <c r="G47" s="74"/>
      <c r="H47" s="74"/>
      <c r="I47" s="74"/>
      <c r="J47" s="74"/>
      <c r="K47" s="74"/>
      <c r="L47" s="77" t="str">
        <f>IF(E14= 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="1" customFormat="1" ht="29.28" customHeight="1">
      <c r="B49" s="46"/>
      <c r="C49" s="96" t="s">
        <v>53</v>
      </c>
      <c r="D49" s="97"/>
      <c r="E49" s="97"/>
      <c r="F49" s="97"/>
      <c r="G49" s="97"/>
      <c r="H49" s="98"/>
      <c r="I49" s="99" t="s">
        <v>54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55</v>
      </c>
      <c r="AH49" s="97"/>
      <c r="AI49" s="97"/>
      <c r="AJ49" s="97"/>
      <c r="AK49" s="97"/>
      <c r="AL49" s="97"/>
      <c r="AM49" s="97"/>
      <c r="AN49" s="99" t="s">
        <v>56</v>
      </c>
      <c r="AO49" s="97"/>
      <c r="AP49" s="97"/>
      <c r="AQ49" s="101" t="s">
        <v>57</v>
      </c>
      <c r="AR49" s="72"/>
      <c r="AS49" s="102" t="s">
        <v>58</v>
      </c>
      <c r="AT49" s="103" t="s">
        <v>59</v>
      </c>
      <c r="AU49" s="103" t="s">
        <v>60</v>
      </c>
      <c r="AV49" s="103" t="s">
        <v>61</v>
      </c>
      <c r="AW49" s="103" t="s">
        <v>62</v>
      </c>
      <c r="AX49" s="103" t="s">
        <v>63</v>
      </c>
      <c r="AY49" s="103" t="s">
        <v>64</v>
      </c>
      <c r="AZ49" s="103" t="s">
        <v>65</v>
      </c>
      <c r="BA49" s="103" t="s">
        <v>66</v>
      </c>
      <c r="BB49" s="103" t="s">
        <v>67</v>
      </c>
      <c r="BC49" s="103" t="s">
        <v>68</v>
      </c>
      <c r="BD49" s="104" t="s">
        <v>69</v>
      </c>
    </row>
    <row r="50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="4" customFormat="1" ht="32.4" customHeight="1">
      <c r="B51" s="79"/>
      <c r="C51" s="108" t="s">
        <v>70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ROUND(SUM(AG52:AG53),2)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23</v>
      </c>
      <c r="AR51" s="83"/>
      <c r="AS51" s="113">
        <f>ROUND(SUM(AS52:AS53),2)</f>
        <v>0</v>
      </c>
      <c r="AT51" s="114">
        <f>ROUND(SUM(AV51:AW51),2)</f>
        <v>0</v>
      </c>
      <c r="AU51" s="115">
        <f>ROUND(SUM(AU52:AU53),5)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ROUND(SUM(AZ52:AZ53),2)</f>
        <v>0</v>
      </c>
      <c r="BA51" s="114">
        <f>ROUND(SUM(BA52:BA53),2)</f>
        <v>0</v>
      </c>
      <c r="BB51" s="114">
        <f>ROUND(SUM(BB52:BB53),2)</f>
        <v>0</v>
      </c>
      <c r="BC51" s="114">
        <f>ROUND(SUM(BC52:BC53),2)</f>
        <v>0</v>
      </c>
      <c r="BD51" s="116">
        <f>ROUND(SUM(BD52:BD53),2)</f>
        <v>0</v>
      </c>
      <c r="BS51" s="117" t="s">
        <v>71</v>
      </c>
      <c r="BT51" s="117" t="s">
        <v>72</v>
      </c>
      <c r="BV51" s="117" t="s">
        <v>73</v>
      </c>
      <c r="BW51" s="117" t="s">
        <v>7</v>
      </c>
      <c r="BX51" s="117" t="s">
        <v>74</v>
      </c>
      <c r="CL51" s="117" t="s">
        <v>21</v>
      </c>
    </row>
    <row r="52" s="5" customFormat="1" ht="31.5" customHeight="1">
      <c r="A52" s="118" t="s">
        <v>75</v>
      </c>
      <c r="B52" s="119"/>
      <c r="C52" s="120"/>
      <c r="D52" s="121" t="s">
        <v>16</v>
      </c>
      <c r="E52" s="121"/>
      <c r="F52" s="121"/>
      <c r="G52" s="121"/>
      <c r="H52" s="121"/>
      <c r="I52" s="122"/>
      <c r="J52" s="121" t="s">
        <v>19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'APS394-18 - Úpravy sociál...'!J25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76</v>
      </c>
      <c r="AR52" s="125"/>
      <c r="AS52" s="126">
        <v>0</v>
      </c>
      <c r="AT52" s="127">
        <f>ROUND(SUM(AV52:AW52),2)</f>
        <v>0</v>
      </c>
      <c r="AU52" s="128">
        <f>'APS394-18 - Úpravy sociál...'!P104</f>
        <v>0</v>
      </c>
      <c r="AV52" s="127">
        <f>'APS394-18 - Úpravy sociál...'!J28</f>
        <v>0</v>
      </c>
      <c r="AW52" s="127">
        <f>'APS394-18 - Úpravy sociál...'!J29</f>
        <v>0</v>
      </c>
      <c r="AX52" s="127">
        <f>'APS394-18 - Úpravy sociál...'!J30</f>
        <v>0</v>
      </c>
      <c r="AY52" s="127">
        <f>'APS394-18 - Úpravy sociál...'!J31</f>
        <v>0</v>
      </c>
      <c r="AZ52" s="127">
        <f>'APS394-18 - Úpravy sociál...'!F28</f>
        <v>0</v>
      </c>
      <c r="BA52" s="127">
        <f>'APS394-18 - Úpravy sociál...'!F29</f>
        <v>0</v>
      </c>
      <c r="BB52" s="127">
        <f>'APS394-18 - Úpravy sociál...'!F30</f>
        <v>0</v>
      </c>
      <c r="BC52" s="127">
        <f>'APS394-18 - Úpravy sociál...'!F31</f>
        <v>0</v>
      </c>
      <c r="BD52" s="129">
        <f>'APS394-18 - Úpravy sociál...'!F32</f>
        <v>0</v>
      </c>
      <c r="BT52" s="130" t="s">
        <v>77</v>
      </c>
      <c r="BU52" s="130" t="s">
        <v>78</v>
      </c>
      <c r="BV52" s="130" t="s">
        <v>73</v>
      </c>
      <c r="BW52" s="130" t="s">
        <v>7</v>
      </c>
      <c r="BX52" s="130" t="s">
        <v>74</v>
      </c>
      <c r="CL52" s="130" t="s">
        <v>21</v>
      </c>
    </row>
    <row r="53" s="5" customFormat="1" ht="16.5" customHeight="1">
      <c r="A53" s="118" t="s">
        <v>75</v>
      </c>
      <c r="B53" s="119"/>
      <c r="C53" s="120"/>
      <c r="D53" s="121" t="s">
        <v>79</v>
      </c>
      <c r="E53" s="121"/>
      <c r="F53" s="121"/>
      <c r="G53" s="121"/>
      <c r="H53" s="121"/>
      <c r="I53" s="122"/>
      <c r="J53" s="121" t="s">
        <v>80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'VRN - Vedlejší rozpočtové...'!J27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76</v>
      </c>
      <c r="AR53" s="125"/>
      <c r="AS53" s="131">
        <v>0</v>
      </c>
      <c r="AT53" s="132">
        <f>ROUND(SUM(AV53:AW53),2)</f>
        <v>0</v>
      </c>
      <c r="AU53" s="133">
        <f>'VRN - Vedlejší rozpočtové...'!P83</f>
        <v>0</v>
      </c>
      <c r="AV53" s="132">
        <f>'VRN - Vedlejší rozpočtové...'!J30</f>
        <v>0</v>
      </c>
      <c r="AW53" s="132">
        <f>'VRN - Vedlejší rozpočtové...'!J31</f>
        <v>0</v>
      </c>
      <c r="AX53" s="132">
        <f>'VRN - Vedlejší rozpočtové...'!J32</f>
        <v>0</v>
      </c>
      <c r="AY53" s="132">
        <f>'VRN - Vedlejší rozpočtové...'!J33</f>
        <v>0</v>
      </c>
      <c r="AZ53" s="132">
        <f>'VRN - Vedlejší rozpočtové...'!F30</f>
        <v>0</v>
      </c>
      <c r="BA53" s="132">
        <f>'VRN - Vedlejší rozpočtové...'!F31</f>
        <v>0</v>
      </c>
      <c r="BB53" s="132">
        <f>'VRN - Vedlejší rozpočtové...'!F32</f>
        <v>0</v>
      </c>
      <c r="BC53" s="132">
        <f>'VRN - Vedlejší rozpočtové...'!F33</f>
        <v>0</v>
      </c>
      <c r="BD53" s="134">
        <f>'VRN - Vedlejší rozpočtové...'!F34</f>
        <v>0</v>
      </c>
      <c r="BT53" s="130" t="s">
        <v>77</v>
      </c>
      <c r="BV53" s="130" t="s">
        <v>73</v>
      </c>
      <c r="BW53" s="130" t="s">
        <v>81</v>
      </c>
      <c r="BX53" s="130" t="s">
        <v>7</v>
      </c>
      <c r="CL53" s="130" t="s">
        <v>21</v>
      </c>
      <c r="CM53" s="130" t="s">
        <v>82</v>
      </c>
    </row>
    <row r="54" s="1" customFormat="1" ht="30" customHeight="1">
      <c r="B54" s="46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2"/>
    </row>
    <row r="55" s="1" customFormat="1" ht="6.96" customHeight="1">
      <c r="B55" s="67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72"/>
    </row>
  </sheetData>
  <sheetProtection sheet="1" formatColumns="0" formatRows="0" objects="1" scenarios="1" spinCount="100000" saltValue="jsXMwBtv5PE69WKPwZ7OE3fdVE1KqhzGpuYvSfQGbaSEzHB0TchttaaGg6gU0O6jMiXXHxV8JHGXqO3k2S1tSA==" hashValue="Oatv1d7soVMgEbfRilHEr5TEyurFVA76tHGmz7dzoydDj26cO4JHAs1yK6DfcIsiCk2JPtBZMxIumkwQJhkIiA==" algorithmName="SHA-512" password="CC35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APS394-18 - Úpravy sociál...'!C2" display="/"/>
    <hyperlink ref="A53" location="'VRN - Vedlejší rozpočtové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6"/>
      <c r="C1" s="136"/>
      <c r="D1" s="137" t="s">
        <v>1</v>
      </c>
      <c r="E1" s="136"/>
      <c r="F1" s="138" t="s">
        <v>83</v>
      </c>
      <c r="G1" s="138" t="s">
        <v>84</v>
      </c>
      <c r="H1" s="138"/>
      <c r="I1" s="139"/>
      <c r="J1" s="138" t="s">
        <v>85</v>
      </c>
      <c r="K1" s="137" t="s">
        <v>86</v>
      </c>
      <c r="L1" s="138" t="s">
        <v>87</v>
      </c>
      <c r="M1" s="138"/>
      <c r="N1" s="138"/>
      <c r="O1" s="138"/>
      <c r="P1" s="138"/>
      <c r="Q1" s="138"/>
      <c r="R1" s="138"/>
      <c r="S1" s="138"/>
      <c r="T1" s="138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7</v>
      </c>
    </row>
    <row r="3" ht="6.96" customHeight="1">
      <c r="B3" s="25"/>
      <c r="C3" s="26"/>
      <c r="D3" s="26"/>
      <c r="E3" s="26"/>
      <c r="F3" s="26"/>
      <c r="G3" s="26"/>
      <c r="H3" s="26"/>
      <c r="I3" s="140"/>
      <c r="J3" s="26"/>
      <c r="K3" s="27"/>
      <c r="AT3" s="24" t="s">
        <v>82</v>
      </c>
    </row>
    <row r="4" ht="36.96" customHeight="1">
      <c r="B4" s="28"/>
      <c r="C4" s="29"/>
      <c r="D4" s="30" t="s">
        <v>88</v>
      </c>
      <c r="E4" s="29"/>
      <c r="F4" s="29"/>
      <c r="G4" s="29"/>
      <c r="H4" s="29"/>
      <c r="I4" s="141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1"/>
      <c r="J5" s="29"/>
      <c r="K5" s="31"/>
    </row>
    <row r="6" s="1" customFormat="1">
      <c r="B6" s="46"/>
      <c r="C6" s="47"/>
      <c r="D6" s="40" t="s">
        <v>18</v>
      </c>
      <c r="E6" s="47"/>
      <c r="F6" s="47"/>
      <c r="G6" s="47"/>
      <c r="H6" s="47"/>
      <c r="I6" s="142"/>
      <c r="J6" s="47"/>
      <c r="K6" s="51"/>
    </row>
    <row r="7" s="1" customFormat="1" ht="36.96" customHeight="1">
      <c r="B7" s="46"/>
      <c r="C7" s="47"/>
      <c r="D7" s="47"/>
      <c r="E7" s="143" t="s">
        <v>19</v>
      </c>
      <c r="F7" s="47"/>
      <c r="G7" s="47"/>
      <c r="H7" s="47"/>
      <c r="I7" s="142"/>
      <c r="J7" s="47"/>
      <c r="K7" s="51"/>
    </row>
    <row r="8" s="1" customFormat="1">
      <c r="B8" s="46"/>
      <c r="C8" s="47"/>
      <c r="D8" s="47"/>
      <c r="E8" s="47"/>
      <c r="F8" s="47"/>
      <c r="G8" s="47"/>
      <c r="H8" s="47"/>
      <c r="I8" s="142"/>
      <c r="J8" s="47"/>
      <c r="K8" s="51"/>
    </row>
    <row r="9" s="1" customFormat="1" ht="14.4" customHeight="1">
      <c r="B9" s="46"/>
      <c r="C9" s="47"/>
      <c r="D9" s="40" t="s">
        <v>20</v>
      </c>
      <c r="E9" s="47"/>
      <c r="F9" s="35" t="s">
        <v>21</v>
      </c>
      <c r="G9" s="47"/>
      <c r="H9" s="47"/>
      <c r="I9" s="144" t="s">
        <v>22</v>
      </c>
      <c r="J9" s="35" t="s">
        <v>23</v>
      </c>
      <c r="K9" s="51"/>
    </row>
    <row r="10" s="1" customFormat="1" ht="14.4" customHeight="1">
      <c r="B10" s="46"/>
      <c r="C10" s="47"/>
      <c r="D10" s="40" t="s">
        <v>24</v>
      </c>
      <c r="E10" s="47"/>
      <c r="F10" s="35" t="s">
        <v>25</v>
      </c>
      <c r="G10" s="47"/>
      <c r="H10" s="47"/>
      <c r="I10" s="144" t="s">
        <v>26</v>
      </c>
      <c r="J10" s="145" t="str">
        <f>'Rekapitulace stavby'!AN8</f>
        <v>10. 8. 2018</v>
      </c>
      <c r="K10" s="51"/>
    </row>
    <row r="11" s="1" customFormat="1" ht="10.8" customHeight="1">
      <c r="B11" s="46"/>
      <c r="C11" s="47"/>
      <c r="D11" s="47"/>
      <c r="E11" s="47"/>
      <c r="F11" s="47"/>
      <c r="G11" s="47"/>
      <c r="H11" s="47"/>
      <c r="I11" s="142"/>
      <c r="J11" s="47"/>
      <c r="K11" s="51"/>
    </row>
    <row r="12" s="1" customFormat="1" ht="14.4" customHeight="1">
      <c r="B12" s="46"/>
      <c r="C12" s="47"/>
      <c r="D12" s="40" t="s">
        <v>28</v>
      </c>
      <c r="E12" s="47"/>
      <c r="F12" s="47"/>
      <c r="G12" s="47"/>
      <c r="H12" s="47"/>
      <c r="I12" s="144" t="s">
        <v>29</v>
      </c>
      <c r="J12" s="35" t="str">
        <f>IF('Rekapitulace stavby'!AN10="","",'Rekapitulace stavby'!AN10)</f>
        <v/>
      </c>
      <c r="K12" s="51"/>
    </row>
    <row r="13" s="1" customFormat="1" ht="18" customHeight="1">
      <c r="B13" s="46"/>
      <c r="C13" s="47"/>
      <c r="D13" s="47"/>
      <c r="E13" s="35" t="str">
        <f>IF('Rekapitulace stavby'!E11="","",'Rekapitulace stavby'!E11)</f>
        <v xml:space="preserve"> </v>
      </c>
      <c r="F13" s="47"/>
      <c r="G13" s="47"/>
      <c r="H13" s="47"/>
      <c r="I13" s="144" t="s">
        <v>31</v>
      </c>
      <c r="J13" s="35" t="str">
        <f>IF('Rekapitulace stavby'!AN11="","",'Rekapitulace stavby'!AN11)</f>
        <v/>
      </c>
      <c r="K13" s="51"/>
    </row>
    <row r="14" s="1" customFormat="1" ht="6.96" customHeight="1">
      <c r="B14" s="46"/>
      <c r="C14" s="47"/>
      <c r="D14" s="47"/>
      <c r="E14" s="47"/>
      <c r="F14" s="47"/>
      <c r="G14" s="47"/>
      <c r="H14" s="47"/>
      <c r="I14" s="142"/>
      <c r="J14" s="47"/>
      <c r="K14" s="51"/>
    </row>
    <row r="15" s="1" customFormat="1" ht="14.4" customHeight="1">
      <c r="B15" s="46"/>
      <c r="C15" s="47"/>
      <c r="D15" s="40" t="s">
        <v>32</v>
      </c>
      <c r="E15" s="47"/>
      <c r="F15" s="47"/>
      <c r="G15" s="47"/>
      <c r="H15" s="47"/>
      <c r="I15" s="144" t="s">
        <v>29</v>
      </c>
      <c r="J15" s="35" t="str">
        <f>IF('Rekapitulace stavby'!AN13="Vyplň údaj","",IF('Rekapitulace stavby'!AN13="","",'Rekapitulace stavby'!AN13))</f>
        <v/>
      </c>
      <c r="K15" s="51"/>
    </row>
    <row r="16" s="1" customFormat="1" ht="18" customHeight="1">
      <c r="B16" s="46"/>
      <c r="C16" s="47"/>
      <c r="D16" s="47"/>
      <c r="E16" s="35" t="str">
        <f>IF('Rekapitulace stavby'!E14="Vyplň údaj","",IF('Rekapitulace stavby'!E14="","",'Rekapitulace stavby'!E14))</f>
        <v/>
      </c>
      <c r="F16" s="47"/>
      <c r="G16" s="47"/>
      <c r="H16" s="47"/>
      <c r="I16" s="144" t="s">
        <v>31</v>
      </c>
      <c r="J16" s="35" t="str">
        <f>IF('Rekapitulace stavby'!AN14="Vyplň údaj","",IF('Rekapitulace stavby'!AN14="","",'Rekapitulace stavby'!AN14))</f>
        <v/>
      </c>
      <c r="K16" s="51"/>
    </row>
    <row r="17" s="1" customFormat="1" ht="6.96" customHeight="1">
      <c r="B17" s="46"/>
      <c r="C17" s="47"/>
      <c r="D17" s="47"/>
      <c r="E17" s="47"/>
      <c r="F17" s="47"/>
      <c r="G17" s="47"/>
      <c r="H17" s="47"/>
      <c r="I17" s="142"/>
      <c r="J17" s="47"/>
      <c r="K17" s="51"/>
    </row>
    <row r="18" s="1" customFormat="1" ht="14.4" customHeight="1">
      <c r="B18" s="46"/>
      <c r="C18" s="47"/>
      <c r="D18" s="40" t="s">
        <v>34</v>
      </c>
      <c r="E18" s="47"/>
      <c r="F18" s="47"/>
      <c r="G18" s="47"/>
      <c r="H18" s="47"/>
      <c r="I18" s="144" t="s">
        <v>29</v>
      </c>
      <c r="J18" s="35" t="str">
        <f>IF('Rekapitulace stavby'!AN16="","",'Rekapitulace stavby'!AN16)</f>
        <v/>
      </c>
      <c r="K18" s="51"/>
    </row>
    <row r="19" s="1" customFormat="1" ht="18" customHeight="1">
      <c r="B19" s="46"/>
      <c r="C19" s="47"/>
      <c r="D19" s="47"/>
      <c r="E19" s="35" t="str">
        <f>IF('Rekapitulace stavby'!E17="","",'Rekapitulace stavby'!E17)</f>
        <v xml:space="preserve"> </v>
      </c>
      <c r="F19" s="47"/>
      <c r="G19" s="47"/>
      <c r="H19" s="47"/>
      <c r="I19" s="144" t="s">
        <v>31</v>
      </c>
      <c r="J19" s="35" t="str">
        <f>IF('Rekapitulace stavby'!AN17="","",'Rekapitulace stavby'!AN17)</f>
        <v/>
      </c>
      <c r="K19" s="51"/>
    </row>
    <row r="20" s="1" customFormat="1" ht="6.96" customHeight="1">
      <c r="B20" s="46"/>
      <c r="C20" s="47"/>
      <c r="D20" s="47"/>
      <c r="E20" s="47"/>
      <c r="F20" s="47"/>
      <c r="G20" s="47"/>
      <c r="H20" s="47"/>
      <c r="I20" s="142"/>
      <c r="J20" s="47"/>
      <c r="K20" s="51"/>
    </row>
    <row r="21" s="1" customFormat="1" ht="14.4" customHeight="1">
      <c r="B21" s="46"/>
      <c r="C21" s="47"/>
      <c r="D21" s="40" t="s">
        <v>36</v>
      </c>
      <c r="E21" s="47"/>
      <c r="F21" s="47"/>
      <c r="G21" s="47"/>
      <c r="H21" s="47"/>
      <c r="I21" s="142"/>
      <c r="J21" s="47"/>
      <c r="K21" s="51"/>
    </row>
    <row r="22" s="6" customFormat="1" ht="71.25" customHeight="1">
      <c r="B22" s="146"/>
      <c r="C22" s="147"/>
      <c r="D22" s="147"/>
      <c r="E22" s="44" t="s">
        <v>37</v>
      </c>
      <c r="F22" s="44"/>
      <c r="G22" s="44"/>
      <c r="H22" s="44"/>
      <c r="I22" s="148"/>
      <c r="J22" s="147"/>
      <c r="K22" s="149"/>
    </row>
    <row r="23" s="1" customFormat="1" ht="6.96" customHeight="1">
      <c r="B23" s="46"/>
      <c r="C23" s="47"/>
      <c r="D23" s="47"/>
      <c r="E23" s="47"/>
      <c r="F23" s="47"/>
      <c r="G23" s="47"/>
      <c r="H23" s="47"/>
      <c r="I23" s="142"/>
      <c r="J23" s="47"/>
      <c r="K23" s="51"/>
    </row>
    <row r="24" s="1" customFormat="1" ht="6.96" customHeight="1">
      <c r="B24" s="46"/>
      <c r="C24" s="47"/>
      <c r="D24" s="106"/>
      <c r="E24" s="106"/>
      <c r="F24" s="106"/>
      <c r="G24" s="106"/>
      <c r="H24" s="106"/>
      <c r="I24" s="150"/>
      <c r="J24" s="106"/>
      <c r="K24" s="151"/>
    </row>
    <row r="25" s="1" customFormat="1" ht="25.44" customHeight="1">
      <c r="B25" s="46"/>
      <c r="C25" s="47"/>
      <c r="D25" s="152" t="s">
        <v>38</v>
      </c>
      <c r="E25" s="47"/>
      <c r="F25" s="47"/>
      <c r="G25" s="47"/>
      <c r="H25" s="47"/>
      <c r="I25" s="142"/>
      <c r="J25" s="153">
        <f>ROUND(J104,2)</f>
        <v>0</v>
      </c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50"/>
      <c r="J26" s="106"/>
      <c r="K26" s="151"/>
    </row>
    <row r="27" s="1" customFormat="1" ht="14.4" customHeight="1">
      <c r="B27" s="46"/>
      <c r="C27" s="47"/>
      <c r="D27" s="47"/>
      <c r="E27" s="47"/>
      <c r="F27" s="52" t="s">
        <v>40</v>
      </c>
      <c r="G27" s="47"/>
      <c r="H27" s="47"/>
      <c r="I27" s="154" t="s">
        <v>39</v>
      </c>
      <c r="J27" s="52" t="s">
        <v>41</v>
      </c>
      <c r="K27" s="51"/>
    </row>
    <row r="28" s="1" customFormat="1" ht="14.4" customHeight="1">
      <c r="B28" s="46"/>
      <c r="C28" s="47"/>
      <c r="D28" s="55" t="s">
        <v>42</v>
      </c>
      <c r="E28" s="55" t="s">
        <v>43</v>
      </c>
      <c r="F28" s="155">
        <f>ROUND(SUM(BE104:BE1009), 2)</f>
        <v>0</v>
      </c>
      <c r="G28" s="47"/>
      <c r="H28" s="47"/>
      <c r="I28" s="156">
        <v>0.20999999999999999</v>
      </c>
      <c r="J28" s="155">
        <f>ROUND(ROUND((SUM(BE104:BE1009)), 2)*I28, 2)</f>
        <v>0</v>
      </c>
      <c r="K28" s="51"/>
    </row>
    <row r="29" s="1" customFormat="1" ht="14.4" customHeight="1">
      <c r="B29" s="46"/>
      <c r="C29" s="47"/>
      <c r="D29" s="47"/>
      <c r="E29" s="55" t="s">
        <v>44</v>
      </c>
      <c r="F29" s="155">
        <f>ROUND(SUM(BF104:BF1009), 2)</f>
        <v>0</v>
      </c>
      <c r="G29" s="47"/>
      <c r="H29" s="47"/>
      <c r="I29" s="156">
        <v>0.14999999999999999</v>
      </c>
      <c r="J29" s="155">
        <f>ROUND(ROUND((SUM(BF104:BF1009)), 2)*I29, 2)</f>
        <v>0</v>
      </c>
      <c r="K29" s="51"/>
    </row>
    <row r="30" hidden="1" s="1" customFormat="1" ht="14.4" customHeight="1">
      <c r="B30" s="46"/>
      <c r="C30" s="47"/>
      <c r="D30" s="47"/>
      <c r="E30" s="55" t="s">
        <v>45</v>
      </c>
      <c r="F30" s="155">
        <f>ROUND(SUM(BG104:BG1009), 2)</f>
        <v>0</v>
      </c>
      <c r="G30" s="47"/>
      <c r="H30" s="47"/>
      <c r="I30" s="156">
        <v>0.20999999999999999</v>
      </c>
      <c r="J30" s="155">
        <v>0</v>
      </c>
      <c r="K30" s="51"/>
    </row>
    <row r="31" hidden="1" s="1" customFormat="1" ht="14.4" customHeight="1">
      <c r="B31" s="46"/>
      <c r="C31" s="47"/>
      <c r="D31" s="47"/>
      <c r="E31" s="55" t="s">
        <v>46</v>
      </c>
      <c r="F31" s="155">
        <f>ROUND(SUM(BH104:BH1009), 2)</f>
        <v>0</v>
      </c>
      <c r="G31" s="47"/>
      <c r="H31" s="47"/>
      <c r="I31" s="156">
        <v>0.14999999999999999</v>
      </c>
      <c r="J31" s="155">
        <v>0</v>
      </c>
      <c r="K31" s="51"/>
    </row>
    <row r="32" hidden="1" s="1" customFormat="1" ht="14.4" customHeight="1">
      <c r="B32" s="46"/>
      <c r="C32" s="47"/>
      <c r="D32" s="47"/>
      <c r="E32" s="55" t="s">
        <v>47</v>
      </c>
      <c r="F32" s="155">
        <f>ROUND(SUM(BI104:BI1009), 2)</f>
        <v>0</v>
      </c>
      <c r="G32" s="47"/>
      <c r="H32" s="47"/>
      <c r="I32" s="156">
        <v>0</v>
      </c>
      <c r="J32" s="155">
        <v>0</v>
      </c>
      <c r="K32" s="51"/>
    </row>
    <row r="33" s="1" customFormat="1" ht="6.96" customHeight="1">
      <c r="B33" s="46"/>
      <c r="C33" s="47"/>
      <c r="D33" s="47"/>
      <c r="E33" s="47"/>
      <c r="F33" s="47"/>
      <c r="G33" s="47"/>
      <c r="H33" s="47"/>
      <c r="I33" s="142"/>
      <c r="J33" s="47"/>
      <c r="K33" s="51"/>
    </row>
    <row r="34" s="1" customFormat="1" ht="25.44" customHeight="1">
      <c r="B34" s="46"/>
      <c r="C34" s="157"/>
      <c r="D34" s="158" t="s">
        <v>48</v>
      </c>
      <c r="E34" s="98"/>
      <c r="F34" s="98"/>
      <c r="G34" s="159" t="s">
        <v>49</v>
      </c>
      <c r="H34" s="160" t="s">
        <v>50</v>
      </c>
      <c r="I34" s="161"/>
      <c r="J34" s="162">
        <f>SUM(J25:J32)</f>
        <v>0</v>
      </c>
      <c r="K34" s="163"/>
    </row>
    <row r="35" s="1" customFormat="1" ht="14.4" customHeight="1">
      <c r="B35" s="67"/>
      <c r="C35" s="68"/>
      <c r="D35" s="68"/>
      <c r="E35" s="68"/>
      <c r="F35" s="68"/>
      <c r="G35" s="68"/>
      <c r="H35" s="68"/>
      <c r="I35" s="164"/>
      <c r="J35" s="68"/>
      <c r="K35" s="69"/>
    </row>
    <row r="39" s="1" customFormat="1" ht="6.96" customHeight="1">
      <c r="B39" s="165"/>
      <c r="C39" s="166"/>
      <c r="D39" s="166"/>
      <c r="E39" s="166"/>
      <c r="F39" s="166"/>
      <c r="G39" s="166"/>
      <c r="H39" s="166"/>
      <c r="I39" s="167"/>
      <c r="J39" s="166"/>
      <c r="K39" s="168"/>
    </row>
    <row r="40" s="1" customFormat="1" ht="36.96" customHeight="1">
      <c r="B40" s="46"/>
      <c r="C40" s="30" t="s">
        <v>89</v>
      </c>
      <c r="D40" s="47"/>
      <c r="E40" s="47"/>
      <c r="F40" s="47"/>
      <c r="G40" s="47"/>
      <c r="H40" s="47"/>
      <c r="I40" s="142"/>
      <c r="J40" s="47"/>
      <c r="K40" s="51"/>
    </row>
    <row r="41" s="1" customFormat="1" ht="6.96" customHeight="1">
      <c r="B41" s="46"/>
      <c r="C41" s="47"/>
      <c r="D41" s="47"/>
      <c r="E41" s="47"/>
      <c r="F41" s="47"/>
      <c r="G41" s="47"/>
      <c r="H41" s="47"/>
      <c r="I41" s="142"/>
      <c r="J41" s="47"/>
      <c r="K41" s="51"/>
    </row>
    <row r="42" s="1" customFormat="1" ht="14.4" customHeight="1">
      <c r="B42" s="46"/>
      <c r="C42" s="40" t="s">
        <v>18</v>
      </c>
      <c r="D42" s="47"/>
      <c r="E42" s="47"/>
      <c r="F42" s="47"/>
      <c r="G42" s="47"/>
      <c r="H42" s="47"/>
      <c r="I42" s="142"/>
      <c r="J42" s="47"/>
      <c r="K42" s="51"/>
    </row>
    <row r="43" s="1" customFormat="1" ht="17.25" customHeight="1">
      <c r="B43" s="46"/>
      <c r="C43" s="47"/>
      <c r="D43" s="47"/>
      <c r="E43" s="143" t="str">
        <f>E7</f>
        <v>Úpravy sociálních prostor v 1NP objektu Strakovi akademie</v>
      </c>
      <c r="F43" s="47"/>
      <c r="G43" s="47"/>
      <c r="H43" s="47"/>
      <c r="I43" s="142"/>
      <c r="J43" s="47"/>
      <c r="K43" s="51"/>
    </row>
    <row r="44" s="1" customFormat="1" ht="6.96" customHeight="1">
      <c r="B44" s="46"/>
      <c r="C44" s="47"/>
      <c r="D44" s="47"/>
      <c r="E44" s="47"/>
      <c r="F44" s="47"/>
      <c r="G44" s="47"/>
      <c r="H44" s="47"/>
      <c r="I44" s="142"/>
      <c r="J44" s="47"/>
      <c r="K44" s="51"/>
    </row>
    <row r="45" s="1" customFormat="1" ht="18" customHeight="1">
      <c r="B45" s="46"/>
      <c r="C45" s="40" t="s">
        <v>24</v>
      </c>
      <c r="D45" s="47"/>
      <c r="E45" s="47"/>
      <c r="F45" s="35" t="str">
        <f>F10</f>
        <v>p.č. 680/4, k.ú. Malá Strana</v>
      </c>
      <c r="G45" s="47"/>
      <c r="H45" s="47"/>
      <c r="I45" s="144" t="s">
        <v>26</v>
      </c>
      <c r="J45" s="145" t="str">
        <f>IF(J10="","",J10)</f>
        <v>10. 8. 2018</v>
      </c>
      <c r="K45" s="51"/>
    </row>
    <row r="46" s="1" customFormat="1" ht="6.96" customHeight="1">
      <c r="B46" s="46"/>
      <c r="C46" s="47"/>
      <c r="D46" s="47"/>
      <c r="E46" s="47"/>
      <c r="F46" s="47"/>
      <c r="G46" s="47"/>
      <c r="H46" s="47"/>
      <c r="I46" s="142"/>
      <c r="J46" s="47"/>
      <c r="K46" s="51"/>
    </row>
    <row r="47" s="1" customFormat="1">
      <c r="B47" s="46"/>
      <c r="C47" s="40" t="s">
        <v>28</v>
      </c>
      <c r="D47" s="47"/>
      <c r="E47" s="47"/>
      <c r="F47" s="35" t="str">
        <f>E13</f>
        <v xml:space="preserve"> </v>
      </c>
      <c r="G47" s="47"/>
      <c r="H47" s="47"/>
      <c r="I47" s="144" t="s">
        <v>34</v>
      </c>
      <c r="J47" s="44" t="str">
        <f>E19</f>
        <v xml:space="preserve"> </v>
      </c>
      <c r="K47" s="51"/>
    </row>
    <row r="48" s="1" customFormat="1" ht="14.4" customHeight="1">
      <c r="B48" s="46"/>
      <c r="C48" s="40" t="s">
        <v>32</v>
      </c>
      <c r="D48" s="47"/>
      <c r="E48" s="47"/>
      <c r="F48" s="35" t="str">
        <f>IF(E16="","",E16)</f>
        <v/>
      </c>
      <c r="G48" s="47"/>
      <c r="H48" s="47"/>
      <c r="I48" s="142"/>
      <c r="J48" s="169"/>
      <c r="K48" s="51"/>
    </row>
    <row r="49" s="1" customFormat="1" ht="10.32" customHeight="1">
      <c r="B49" s="46"/>
      <c r="C49" s="47"/>
      <c r="D49" s="47"/>
      <c r="E49" s="47"/>
      <c r="F49" s="47"/>
      <c r="G49" s="47"/>
      <c r="H49" s="47"/>
      <c r="I49" s="142"/>
      <c r="J49" s="47"/>
      <c r="K49" s="51"/>
    </row>
    <row r="50" s="1" customFormat="1" ht="29.28" customHeight="1">
      <c r="B50" s="46"/>
      <c r="C50" s="170" t="s">
        <v>90</v>
      </c>
      <c r="D50" s="157"/>
      <c r="E50" s="157"/>
      <c r="F50" s="157"/>
      <c r="G50" s="157"/>
      <c r="H50" s="157"/>
      <c r="I50" s="171"/>
      <c r="J50" s="172" t="s">
        <v>91</v>
      </c>
      <c r="K50" s="173"/>
    </row>
    <row r="51" s="1" customFormat="1" ht="10.32" customHeight="1">
      <c r="B51" s="46"/>
      <c r="C51" s="47"/>
      <c r="D51" s="47"/>
      <c r="E51" s="47"/>
      <c r="F51" s="47"/>
      <c r="G51" s="47"/>
      <c r="H51" s="47"/>
      <c r="I51" s="142"/>
      <c r="J51" s="47"/>
      <c r="K51" s="51"/>
    </row>
    <row r="52" s="1" customFormat="1" ht="29.28" customHeight="1">
      <c r="B52" s="46"/>
      <c r="C52" s="174" t="s">
        <v>92</v>
      </c>
      <c r="D52" s="47"/>
      <c r="E52" s="47"/>
      <c r="F52" s="47"/>
      <c r="G52" s="47"/>
      <c r="H52" s="47"/>
      <c r="I52" s="142"/>
      <c r="J52" s="153">
        <f>J104</f>
        <v>0</v>
      </c>
      <c r="K52" s="51"/>
      <c r="AU52" s="24" t="s">
        <v>93</v>
      </c>
    </row>
    <row r="53" s="7" customFormat="1" ht="24.96" customHeight="1">
      <c r="B53" s="175"/>
      <c r="C53" s="176"/>
      <c r="D53" s="177" t="s">
        <v>94</v>
      </c>
      <c r="E53" s="178"/>
      <c r="F53" s="178"/>
      <c r="G53" s="178"/>
      <c r="H53" s="178"/>
      <c r="I53" s="179"/>
      <c r="J53" s="180">
        <f>J105</f>
        <v>0</v>
      </c>
      <c r="K53" s="181"/>
    </row>
    <row r="54" s="8" customFormat="1" ht="19.92" customHeight="1">
      <c r="B54" s="182"/>
      <c r="C54" s="183"/>
      <c r="D54" s="184" t="s">
        <v>95</v>
      </c>
      <c r="E54" s="185"/>
      <c r="F54" s="185"/>
      <c r="G54" s="185"/>
      <c r="H54" s="185"/>
      <c r="I54" s="186"/>
      <c r="J54" s="187">
        <f>J106</f>
        <v>0</v>
      </c>
      <c r="K54" s="188"/>
    </row>
    <row r="55" s="8" customFormat="1" ht="19.92" customHeight="1">
      <c r="B55" s="182"/>
      <c r="C55" s="183"/>
      <c r="D55" s="184" t="s">
        <v>96</v>
      </c>
      <c r="E55" s="185"/>
      <c r="F55" s="185"/>
      <c r="G55" s="185"/>
      <c r="H55" s="185"/>
      <c r="I55" s="186"/>
      <c r="J55" s="187">
        <f>J121</f>
        <v>0</v>
      </c>
      <c r="K55" s="188"/>
    </row>
    <row r="56" s="8" customFormat="1" ht="19.92" customHeight="1">
      <c r="B56" s="182"/>
      <c r="C56" s="183"/>
      <c r="D56" s="184" t="s">
        <v>97</v>
      </c>
      <c r="E56" s="185"/>
      <c r="F56" s="185"/>
      <c r="G56" s="185"/>
      <c r="H56" s="185"/>
      <c r="I56" s="186"/>
      <c r="J56" s="187">
        <f>J160</f>
        <v>0</v>
      </c>
      <c r="K56" s="188"/>
    </row>
    <row r="57" s="8" customFormat="1" ht="19.92" customHeight="1">
      <c r="B57" s="182"/>
      <c r="C57" s="183"/>
      <c r="D57" s="184" t="s">
        <v>98</v>
      </c>
      <c r="E57" s="185"/>
      <c r="F57" s="185"/>
      <c r="G57" s="185"/>
      <c r="H57" s="185"/>
      <c r="I57" s="186"/>
      <c r="J57" s="187">
        <f>J180</f>
        <v>0</v>
      </c>
      <c r="K57" s="188"/>
    </row>
    <row r="58" s="8" customFormat="1" ht="19.92" customHeight="1">
      <c r="B58" s="182"/>
      <c r="C58" s="183"/>
      <c r="D58" s="184" t="s">
        <v>99</v>
      </c>
      <c r="E58" s="185"/>
      <c r="F58" s="185"/>
      <c r="G58" s="185"/>
      <c r="H58" s="185"/>
      <c r="I58" s="186"/>
      <c r="J58" s="187">
        <f>J338</f>
        <v>0</v>
      </c>
      <c r="K58" s="188"/>
    </row>
    <row r="59" s="8" customFormat="1" ht="19.92" customHeight="1">
      <c r="B59" s="182"/>
      <c r="C59" s="183"/>
      <c r="D59" s="184" t="s">
        <v>100</v>
      </c>
      <c r="E59" s="185"/>
      <c r="F59" s="185"/>
      <c r="G59" s="185"/>
      <c r="H59" s="185"/>
      <c r="I59" s="186"/>
      <c r="J59" s="187">
        <f>J530</f>
        <v>0</v>
      </c>
      <c r="K59" s="188"/>
    </row>
    <row r="60" s="8" customFormat="1" ht="19.92" customHeight="1">
      <c r="B60" s="182"/>
      <c r="C60" s="183"/>
      <c r="D60" s="184" t="s">
        <v>101</v>
      </c>
      <c r="E60" s="185"/>
      <c r="F60" s="185"/>
      <c r="G60" s="185"/>
      <c r="H60" s="185"/>
      <c r="I60" s="186"/>
      <c r="J60" s="187">
        <f>J544</f>
        <v>0</v>
      </c>
      <c r="K60" s="188"/>
    </row>
    <row r="61" s="7" customFormat="1" ht="24.96" customHeight="1">
      <c r="B61" s="175"/>
      <c r="C61" s="176"/>
      <c r="D61" s="177" t="s">
        <v>102</v>
      </c>
      <c r="E61" s="178"/>
      <c r="F61" s="178"/>
      <c r="G61" s="178"/>
      <c r="H61" s="178"/>
      <c r="I61" s="179"/>
      <c r="J61" s="180">
        <f>J546</f>
        <v>0</v>
      </c>
      <c r="K61" s="181"/>
    </row>
    <row r="62" s="8" customFormat="1" ht="19.92" customHeight="1">
      <c r="B62" s="182"/>
      <c r="C62" s="183"/>
      <c r="D62" s="184" t="s">
        <v>103</v>
      </c>
      <c r="E62" s="185"/>
      <c r="F62" s="185"/>
      <c r="G62" s="185"/>
      <c r="H62" s="185"/>
      <c r="I62" s="186"/>
      <c r="J62" s="187">
        <f>J547</f>
        <v>0</v>
      </c>
      <c r="K62" s="188"/>
    </row>
    <row r="63" s="8" customFormat="1" ht="19.92" customHeight="1">
      <c r="B63" s="182"/>
      <c r="C63" s="183"/>
      <c r="D63" s="184" t="s">
        <v>104</v>
      </c>
      <c r="E63" s="185"/>
      <c r="F63" s="185"/>
      <c r="G63" s="185"/>
      <c r="H63" s="185"/>
      <c r="I63" s="186"/>
      <c r="J63" s="187">
        <f>J567</f>
        <v>0</v>
      </c>
      <c r="K63" s="188"/>
    </row>
    <row r="64" s="8" customFormat="1" ht="19.92" customHeight="1">
      <c r="B64" s="182"/>
      <c r="C64" s="183"/>
      <c r="D64" s="184" t="s">
        <v>105</v>
      </c>
      <c r="E64" s="185"/>
      <c r="F64" s="185"/>
      <c r="G64" s="185"/>
      <c r="H64" s="185"/>
      <c r="I64" s="186"/>
      <c r="J64" s="187">
        <f>J591</f>
        <v>0</v>
      </c>
      <c r="K64" s="188"/>
    </row>
    <row r="65" s="8" customFormat="1" ht="19.92" customHeight="1">
      <c r="B65" s="182"/>
      <c r="C65" s="183"/>
      <c r="D65" s="184" t="s">
        <v>106</v>
      </c>
      <c r="E65" s="185"/>
      <c r="F65" s="185"/>
      <c r="G65" s="185"/>
      <c r="H65" s="185"/>
      <c r="I65" s="186"/>
      <c r="J65" s="187">
        <f>J627</f>
        <v>0</v>
      </c>
      <c r="K65" s="188"/>
    </row>
    <row r="66" s="8" customFormat="1" ht="19.92" customHeight="1">
      <c r="B66" s="182"/>
      <c r="C66" s="183"/>
      <c r="D66" s="184" t="s">
        <v>107</v>
      </c>
      <c r="E66" s="185"/>
      <c r="F66" s="185"/>
      <c r="G66" s="185"/>
      <c r="H66" s="185"/>
      <c r="I66" s="186"/>
      <c r="J66" s="187">
        <f>J684</f>
        <v>0</v>
      </c>
      <c r="K66" s="188"/>
    </row>
    <row r="67" s="8" customFormat="1" ht="19.92" customHeight="1">
      <c r="B67" s="182"/>
      <c r="C67" s="183"/>
      <c r="D67" s="184" t="s">
        <v>108</v>
      </c>
      <c r="E67" s="185"/>
      <c r="F67" s="185"/>
      <c r="G67" s="185"/>
      <c r="H67" s="185"/>
      <c r="I67" s="186"/>
      <c r="J67" s="187">
        <f>J691</f>
        <v>0</v>
      </c>
      <c r="K67" s="188"/>
    </row>
    <row r="68" s="8" customFormat="1" ht="19.92" customHeight="1">
      <c r="B68" s="182"/>
      <c r="C68" s="183"/>
      <c r="D68" s="184" t="s">
        <v>109</v>
      </c>
      <c r="E68" s="185"/>
      <c r="F68" s="185"/>
      <c r="G68" s="185"/>
      <c r="H68" s="185"/>
      <c r="I68" s="186"/>
      <c r="J68" s="187">
        <f>J698</f>
        <v>0</v>
      </c>
      <c r="K68" s="188"/>
    </row>
    <row r="69" s="8" customFormat="1" ht="19.92" customHeight="1">
      <c r="B69" s="182"/>
      <c r="C69" s="183"/>
      <c r="D69" s="184" t="s">
        <v>110</v>
      </c>
      <c r="E69" s="185"/>
      <c r="F69" s="185"/>
      <c r="G69" s="185"/>
      <c r="H69" s="185"/>
      <c r="I69" s="186"/>
      <c r="J69" s="187">
        <f>J703</f>
        <v>0</v>
      </c>
      <c r="K69" s="188"/>
    </row>
    <row r="70" s="8" customFormat="1" ht="19.92" customHeight="1">
      <c r="B70" s="182"/>
      <c r="C70" s="183"/>
      <c r="D70" s="184" t="s">
        <v>111</v>
      </c>
      <c r="E70" s="185"/>
      <c r="F70" s="185"/>
      <c r="G70" s="185"/>
      <c r="H70" s="185"/>
      <c r="I70" s="186"/>
      <c r="J70" s="187">
        <f>J717</f>
        <v>0</v>
      </c>
      <c r="K70" s="188"/>
    </row>
    <row r="71" s="8" customFormat="1" ht="14.88" customHeight="1">
      <c r="B71" s="182"/>
      <c r="C71" s="183"/>
      <c r="D71" s="184" t="s">
        <v>112</v>
      </c>
      <c r="E71" s="185"/>
      <c r="F71" s="185"/>
      <c r="G71" s="185"/>
      <c r="H71" s="185"/>
      <c r="I71" s="186"/>
      <c r="J71" s="187">
        <f>J727</f>
        <v>0</v>
      </c>
      <c r="K71" s="188"/>
    </row>
    <row r="72" s="8" customFormat="1" ht="14.88" customHeight="1">
      <c r="B72" s="182"/>
      <c r="C72" s="183"/>
      <c r="D72" s="184" t="s">
        <v>113</v>
      </c>
      <c r="E72" s="185"/>
      <c r="F72" s="185"/>
      <c r="G72" s="185"/>
      <c r="H72" s="185"/>
      <c r="I72" s="186"/>
      <c r="J72" s="187">
        <f>J738</f>
        <v>0</v>
      </c>
      <c r="K72" s="188"/>
    </row>
    <row r="73" s="8" customFormat="1" ht="14.88" customHeight="1">
      <c r="B73" s="182"/>
      <c r="C73" s="183"/>
      <c r="D73" s="184" t="s">
        <v>114</v>
      </c>
      <c r="E73" s="185"/>
      <c r="F73" s="185"/>
      <c r="G73" s="185"/>
      <c r="H73" s="185"/>
      <c r="I73" s="186"/>
      <c r="J73" s="187">
        <f>J750</f>
        <v>0</v>
      </c>
      <c r="K73" s="188"/>
    </row>
    <row r="74" s="8" customFormat="1" ht="14.88" customHeight="1">
      <c r="B74" s="182"/>
      <c r="C74" s="183"/>
      <c r="D74" s="184" t="s">
        <v>115</v>
      </c>
      <c r="E74" s="185"/>
      <c r="F74" s="185"/>
      <c r="G74" s="185"/>
      <c r="H74" s="185"/>
      <c r="I74" s="186"/>
      <c r="J74" s="187">
        <f>J761</f>
        <v>0</v>
      </c>
      <c r="K74" s="188"/>
    </row>
    <row r="75" s="8" customFormat="1" ht="14.88" customHeight="1">
      <c r="B75" s="182"/>
      <c r="C75" s="183"/>
      <c r="D75" s="184" t="s">
        <v>116</v>
      </c>
      <c r="E75" s="185"/>
      <c r="F75" s="185"/>
      <c r="G75" s="185"/>
      <c r="H75" s="185"/>
      <c r="I75" s="186"/>
      <c r="J75" s="187">
        <f>J765</f>
        <v>0</v>
      </c>
      <c r="K75" s="188"/>
    </row>
    <row r="76" s="8" customFormat="1" ht="14.88" customHeight="1">
      <c r="B76" s="182"/>
      <c r="C76" s="183"/>
      <c r="D76" s="184" t="s">
        <v>117</v>
      </c>
      <c r="E76" s="185"/>
      <c r="F76" s="185"/>
      <c r="G76" s="185"/>
      <c r="H76" s="185"/>
      <c r="I76" s="186"/>
      <c r="J76" s="187">
        <f>J768</f>
        <v>0</v>
      </c>
      <c r="K76" s="188"/>
    </row>
    <row r="77" s="8" customFormat="1" ht="19.92" customHeight="1">
      <c r="B77" s="182"/>
      <c r="C77" s="183"/>
      <c r="D77" s="184" t="s">
        <v>118</v>
      </c>
      <c r="E77" s="185"/>
      <c r="F77" s="185"/>
      <c r="G77" s="185"/>
      <c r="H77" s="185"/>
      <c r="I77" s="186"/>
      <c r="J77" s="187">
        <f>J775</f>
        <v>0</v>
      </c>
      <c r="K77" s="188"/>
    </row>
    <row r="78" s="8" customFormat="1" ht="19.92" customHeight="1">
      <c r="B78" s="182"/>
      <c r="C78" s="183"/>
      <c r="D78" s="184" t="s">
        <v>119</v>
      </c>
      <c r="E78" s="185"/>
      <c r="F78" s="185"/>
      <c r="G78" s="185"/>
      <c r="H78" s="185"/>
      <c r="I78" s="186"/>
      <c r="J78" s="187">
        <f>J795</f>
        <v>0</v>
      </c>
      <c r="K78" s="188"/>
    </row>
    <row r="79" s="8" customFormat="1" ht="19.92" customHeight="1">
      <c r="B79" s="182"/>
      <c r="C79" s="183"/>
      <c r="D79" s="184" t="s">
        <v>120</v>
      </c>
      <c r="E79" s="185"/>
      <c r="F79" s="185"/>
      <c r="G79" s="185"/>
      <c r="H79" s="185"/>
      <c r="I79" s="186"/>
      <c r="J79" s="187">
        <f>J830</f>
        <v>0</v>
      </c>
      <c r="K79" s="188"/>
    </row>
    <row r="80" s="8" customFormat="1" ht="19.92" customHeight="1">
      <c r="B80" s="182"/>
      <c r="C80" s="183"/>
      <c r="D80" s="184" t="s">
        <v>121</v>
      </c>
      <c r="E80" s="185"/>
      <c r="F80" s="185"/>
      <c r="G80" s="185"/>
      <c r="H80" s="185"/>
      <c r="I80" s="186"/>
      <c r="J80" s="187">
        <f>J869</f>
        <v>0</v>
      </c>
      <c r="K80" s="188"/>
    </row>
    <row r="81" s="8" customFormat="1" ht="19.92" customHeight="1">
      <c r="B81" s="182"/>
      <c r="C81" s="183"/>
      <c r="D81" s="184" t="s">
        <v>122</v>
      </c>
      <c r="E81" s="185"/>
      <c r="F81" s="185"/>
      <c r="G81" s="185"/>
      <c r="H81" s="185"/>
      <c r="I81" s="186"/>
      <c r="J81" s="187">
        <f>J877</f>
        <v>0</v>
      </c>
      <c r="K81" s="188"/>
    </row>
    <row r="82" s="8" customFormat="1" ht="19.92" customHeight="1">
      <c r="B82" s="182"/>
      <c r="C82" s="183"/>
      <c r="D82" s="184" t="s">
        <v>123</v>
      </c>
      <c r="E82" s="185"/>
      <c r="F82" s="185"/>
      <c r="G82" s="185"/>
      <c r="H82" s="185"/>
      <c r="I82" s="186"/>
      <c r="J82" s="187">
        <f>J905</f>
        <v>0</v>
      </c>
      <c r="K82" s="188"/>
    </row>
    <row r="83" s="8" customFormat="1" ht="19.92" customHeight="1">
      <c r="B83" s="182"/>
      <c r="C83" s="183"/>
      <c r="D83" s="184" t="s">
        <v>124</v>
      </c>
      <c r="E83" s="185"/>
      <c r="F83" s="185"/>
      <c r="G83" s="185"/>
      <c r="H83" s="185"/>
      <c r="I83" s="186"/>
      <c r="J83" s="187">
        <f>J974</f>
        <v>0</v>
      </c>
      <c r="K83" s="188"/>
    </row>
    <row r="84" s="8" customFormat="1" ht="19.92" customHeight="1">
      <c r="B84" s="182"/>
      <c r="C84" s="183"/>
      <c r="D84" s="184" t="s">
        <v>125</v>
      </c>
      <c r="E84" s="185"/>
      <c r="F84" s="185"/>
      <c r="G84" s="185"/>
      <c r="H84" s="185"/>
      <c r="I84" s="186"/>
      <c r="J84" s="187">
        <f>J977</f>
        <v>0</v>
      </c>
      <c r="K84" s="188"/>
    </row>
    <row r="85" s="7" customFormat="1" ht="24.96" customHeight="1">
      <c r="B85" s="175"/>
      <c r="C85" s="176"/>
      <c r="D85" s="177" t="s">
        <v>126</v>
      </c>
      <c r="E85" s="178"/>
      <c r="F85" s="178"/>
      <c r="G85" s="178"/>
      <c r="H85" s="178"/>
      <c r="I85" s="179"/>
      <c r="J85" s="180">
        <f>J1002</f>
        <v>0</v>
      </c>
      <c r="K85" s="181"/>
    </row>
    <row r="86" s="8" customFormat="1" ht="19.92" customHeight="1">
      <c r="B86" s="182"/>
      <c r="C86" s="183"/>
      <c r="D86" s="184" t="s">
        <v>127</v>
      </c>
      <c r="E86" s="185"/>
      <c r="F86" s="185"/>
      <c r="G86" s="185"/>
      <c r="H86" s="185"/>
      <c r="I86" s="186"/>
      <c r="J86" s="187">
        <f>J1003</f>
        <v>0</v>
      </c>
      <c r="K86" s="188"/>
    </row>
    <row r="87" s="1" customFormat="1" ht="21.84" customHeight="1">
      <c r="B87" s="46"/>
      <c r="C87" s="47"/>
      <c r="D87" s="47"/>
      <c r="E87" s="47"/>
      <c r="F87" s="47"/>
      <c r="G87" s="47"/>
      <c r="H87" s="47"/>
      <c r="I87" s="142"/>
      <c r="J87" s="47"/>
      <c r="K87" s="51"/>
    </row>
    <row r="88" s="1" customFormat="1" ht="6.96" customHeight="1">
      <c r="B88" s="67"/>
      <c r="C88" s="68"/>
      <c r="D88" s="68"/>
      <c r="E88" s="68"/>
      <c r="F88" s="68"/>
      <c r="G88" s="68"/>
      <c r="H88" s="68"/>
      <c r="I88" s="164"/>
      <c r="J88" s="68"/>
      <c r="K88" s="69"/>
    </row>
    <row r="92" s="1" customFormat="1" ht="6.96" customHeight="1">
      <c r="B92" s="70"/>
      <c r="C92" s="71"/>
      <c r="D92" s="71"/>
      <c r="E92" s="71"/>
      <c r="F92" s="71"/>
      <c r="G92" s="71"/>
      <c r="H92" s="71"/>
      <c r="I92" s="167"/>
      <c r="J92" s="71"/>
      <c r="K92" s="71"/>
      <c r="L92" s="72"/>
    </row>
    <row r="93" s="1" customFormat="1" ht="36.96" customHeight="1">
      <c r="B93" s="46"/>
      <c r="C93" s="73" t="s">
        <v>128</v>
      </c>
      <c r="D93" s="74"/>
      <c r="E93" s="74"/>
      <c r="F93" s="74"/>
      <c r="G93" s="74"/>
      <c r="H93" s="74"/>
      <c r="I93" s="189"/>
      <c r="J93" s="74"/>
      <c r="K93" s="74"/>
      <c r="L93" s="72"/>
    </row>
    <row r="94" s="1" customFormat="1" ht="6.96" customHeight="1">
      <c r="B94" s="46"/>
      <c r="C94" s="74"/>
      <c r="D94" s="74"/>
      <c r="E94" s="74"/>
      <c r="F94" s="74"/>
      <c r="G94" s="74"/>
      <c r="H94" s="74"/>
      <c r="I94" s="189"/>
      <c r="J94" s="74"/>
      <c r="K94" s="74"/>
      <c r="L94" s="72"/>
    </row>
    <row r="95" s="1" customFormat="1" ht="14.4" customHeight="1">
      <c r="B95" s="46"/>
      <c r="C95" s="76" t="s">
        <v>18</v>
      </c>
      <c r="D95" s="74"/>
      <c r="E95" s="74"/>
      <c r="F95" s="74"/>
      <c r="G95" s="74"/>
      <c r="H95" s="74"/>
      <c r="I95" s="189"/>
      <c r="J95" s="74"/>
      <c r="K95" s="74"/>
      <c r="L95" s="72"/>
    </row>
    <row r="96" s="1" customFormat="1" ht="17.25" customHeight="1">
      <c r="B96" s="46"/>
      <c r="C96" s="74"/>
      <c r="D96" s="74"/>
      <c r="E96" s="82" t="str">
        <f>E7</f>
        <v>Úpravy sociálních prostor v 1NP objektu Strakovi akademie</v>
      </c>
      <c r="F96" s="74"/>
      <c r="G96" s="74"/>
      <c r="H96" s="74"/>
      <c r="I96" s="189"/>
      <c r="J96" s="74"/>
      <c r="K96" s="74"/>
      <c r="L96" s="72"/>
    </row>
    <row r="97" s="1" customFormat="1" ht="6.96" customHeight="1">
      <c r="B97" s="46"/>
      <c r="C97" s="74"/>
      <c r="D97" s="74"/>
      <c r="E97" s="74"/>
      <c r="F97" s="74"/>
      <c r="G97" s="74"/>
      <c r="H97" s="74"/>
      <c r="I97" s="189"/>
      <c r="J97" s="74"/>
      <c r="K97" s="74"/>
      <c r="L97" s="72"/>
    </row>
    <row r="98" s="1" customFormat="1" ht="18" customHeight="1">
      <c r="B98" s="46"/>
      <c r="C98" s="76" t="s">
        <v>24</v>
      </c>
      <c r="D98" s="74"/>
      <c r="E98" s="74"/>
      <c r="F98" s="190" t="str">
        <f>F10</f>
        <v>p.č. 680/4, k.ú. Malá Strana</v>
      </c>
      <c r="G98" s="74"/>
      <c r="H98" s="74"/>
      <c r="I98" s="191" t="s">
        <v>26</v>
      </c>
      <c r="J98" s="85" t="str">
        <f>IF(J10="","",J10)</f>
        <v>10. 8. 2018</v>
      </c>
      <c r="K98" s="74"/>
      <c r="L98" s="72"/>
    </row>
    <row r="99" s="1" customFormat="1" ht="6.96" customHeight="1">
      <c r="B99" s="46"/>
      <c r="C99" s="74"/>
      <c r="D99" s="74"/>
      <c r="E99" s="74"/>
      <c r="F99" s="74"/>
      <c r="G99" s="74"/>
      <c r="H99" s="74"/>
      <c r="I99" s="189"/>
      <c r="J99" s="74"/>
      <c r="K99" s="74"/>
      <c r="L99" s="72"/>
    </row>
    <row r="100" s="1" customFormat="1">
      <c r="B100" s="46"/>
      <c r="C100" s="76" t="s">
        <v>28</v>
      </c>
      <c r="D100" s="74"/>
      <c r="E100" s="74"/>
      <c r="F100" s="190" t="str">
        <f>E13</f>
        <v xml:space="preserve"> </v>
      </c>
      <c r="G100" s="74"/>
      <c r="H100" s="74"/>
      <c r="I100" s="191" t="s">
        <v>34</v>
      </c>
      <c r="J100" s="190" t="str">
        <f>E19</f>
        <v xml:space="preserve"> </v>
      </c>
      <c r="K100" s="74"/>
      <c r="L100" s="72"/>
    </row>
    <row r="101" s="1" customFormat="1" ht="14.4" customHeight="1">
      <c r="B101" s="46"/>
      <c r="C101" s="76" t="s">
        <v>32</v>
      </c>
      <c r="D101" s="74"/>
      <c r="E101" s="74"/>
      <c r="F101" s="190" t="str">
        <f>IF(E16="","",E16)</f>
        <v/>
      </c>
      <c r="G101" s="74"/>
      <c r="H101" s="74"/>
      <c r="I101" s="189"/>
      <c r="J101" s="74"/>
      <c r="K101" s="74"/>
      <c r="L101" s="72"/>
    </row>
    <row r="102" s="1" customFormat="1" ht="10.32" customHeight="1">
      <c r="B102" s="46"/>
      <c r="C102" s="74"/>
      <c r="D102" s="74"/>
      <c r="E102" s="74"/>
      <c r="F102" s="74"/>
      <c r="G102" s="74"/>
      <c r="H102" s="74"/>
      <c r="I102" s="189"/>
      <c r="J102" s="74"/>
      <c r="K102" s="74"/>
      <c r="L102" s="72"/>
    </row>
    <row r="103" s="9" customFormat="1" ht="29.28" customHeight="1">
      <c r="B103" s="192"/>
      <c r="C103" s="193" t="s">
        <v>129</v>
      </c>
      <c r="D103" s="194" t="s">
        <v>57</v>
      </c>
      <c r="E103" s="194" t="s">
        <v>53</v>
      </c>
      <c r="F103" s="194" t="s">
        <v>130</v>
      </c>
      <c r="G103" s="194" t="s">
        <v>131</v>
      </c>
      <c r="H103" s="194" t="s">
        <v>132</v>
      </c>
      <c r="I103" s="195" t="s">
        <v>133</v>
      </c>
      <c r="J103" s="194" t="s">
        <v>91</v>
      </c>
      <c r="K103" s="196" t="s">
        <v>134</v>
      </c>
      <c r="L103" s="197"/>
      <c r="M103" s="102" t="s">
        <v>135</v>
      </c>
      <c r="N103" s="103" t="s">
        <v>42</v>
      </c>
      <c r="O103" s="103" t="s">
        <v>136</v>
      </c>
      <c r="P103" s="103" t="s">
        <v>137</v>
      </c>
      <c r="Q103" s="103" t="s">
        <v>138</v>
      </c>
      <c r="R103" s="103" t="s">
        <v>139</v>
      </c>
      <c r="S103" s="103" t="s">
        <v>140</v>
      </c>
      <c r="T103" s="104" t="s">
        <v>141</v>
      </c>
    </row>
    <row r="104" s="1" customFormat="1" ht="29.28" customHeight="1">
      <c r="B104" s="46"/>
      <c r="C104" s="108" t="s">
        <v>92</v>
      </c>
      <c r="D104" s="74"/>
      <c r="E104" s="74"/>
      <c r="F104" s="74"/>
      <c r="G104" s="74"/>
      <c r="H104" s="74"/>
      <c r="I104" s="189"/>
      <c r="J104" s="198">
        <f>BK104</f>
        <v>0</v>
      </c>
      <c r="K104" s="74"/>
      <c r="L104" s="72"/>
      <c r="M104" s="105"/>
      <c r="N104" s="106"/>
      <c r="O104" s="106"/>
      <c r="P104" s="199">
        <f>P105+P546+P1002</f>
        <v>0</v>
      </c>
      <c r="Q104" s="106"/>
      <c r="R104" s="199">
        <f>R105+R546+R1002</f>
        <v>23.306426649999999</v>
      </c>
      <c r="S104" s="106"/>
      <c r="T104" s="200">
        <f>T105+T546+T1002</f>
        <v>33.869804000000002</v>
      </c>
      <c r="AT104" s="24" t="s">
        <v>71</v>
      </c>
      <c r="AU104" s="24" t="s">
        <v>93</v>
      </c>
      <c r="BK104" s="201">
        <f>BK105+BK546+BK1002</f>
        <v>0</v>
      </c>
    </row>
    <row r="105" s="10" customFormat="1" ht="37.44" customHeight="1">
      <c r="B105" s="202"/>
      <c r="C105" s="203"/>
      <c r="D105" s="204" t="s">
        <v>71</v>
      </c>
      <c r="E105" s="205" t="s">
        <v>142</v>
      </c>
      <c r="F105" s="205" t="s">
        <v>143</v>
      </c>
      <c r="G105" s="203"/>
      <c r="H105" s="203"/>
      <c r="I105" s="206"/>
      <c r="J105" s="207">
        <f>BK105</f>
        <v>0</v>
      </c>
      <c r="K105" s="203"/>
      <c r="L105" s="208"/>
      <c r="M105" s="209"/>
      <c r="N105" s="210"/>
      <c r="O105" s="210"/>
      <c r="P105" s="211">
        <f>P106+P121+P160+P180+P338+P530+P544</f>
        <v>0</v>
      </c>
      <c r="Q105" s="210"/>
      <c r="R105" s="211">
        <f>R106+R121+R160+R180+R338+R530+R544</f>
        <v>17.49908495</v>
      </c>
      <c r="S105" s="210"/>
      <c r="T105" s="212">
        <f>T106+T121+T160+T180+T338+T530+T544</f>
        <v>29.085127</v>
      </c>
      <c r="AR105" s="213" t="s">
        <v>77</v>
      </c>
      <c r="AT105" s="214" t="s">
        <v>71</v>
      </c>
      <c r="AU105" s="214" t="s">
        <v>72</v>
      </c>
      <c r="AY105" s="213" t="s">
        <v>144</v>
      </c>
      <c r="BK105" s="215">
        <f>BK106+BK121+BK160+BK180+BK338+BK530+BK544</f>
        <v>0</v>
      </c>
    </row>
    <row r="106" s="10" customFormat="1" ht="19.92" customHeight="1">
      <c r="B106" s="202"/>
      <c r="C106" s="203"/>
      <c r="D106" s="204" t="s">
        <v>71</v>
      </c>
      <c r="E106" s="216" t="s">
        <v>77</v>
      </c>
      <c r="F106" s="216" t="s">
        <v>145</v>
      </c>
      <c r="G106" s="203"/>
      <c r="H106" s="203"/>
      <c r="I106" s="206"/>
      <c r="J106" s="217">
        <f>BK106</f>
        <v>0</v>
      </c>
      <c r="K106" s="203"/>
      <c r="L106" s="208"/>
      <c r="M106" s="209"/>
      <c r="N106" s="210"/>
      <c r="O106" s="210"/>
      <c r="P106" s="211">
        <f>SUM(P107:P120)</f>
        <v>0</v>
      </c>
      <c r="Q106" s="210"/>
      <c r="R106" s="211">
        <f>SUM(R107:R120)</f>
        <v>1.26</v>
      </c>
      <c r="S106" s="210"/>
      <c r="T106" s="212">
        <f>SUM(T107:T120)</f>
        <v>0</v>
      </c>
      <c r="AR106" s="213" t="s">
        <v>77</v>
      </c>
      <c r="AT106" s="214" t="s">
        <v>71</v>
      </c>
      <c r="AU106" s="214" t="s">
        <v>77</v>
      </c>
      <c r="AY106" s="213" t="s">
        <v>144</v>
      </c>
      <c r="BK106" s="215">
        <f>SUM(BK107:BK120)</f>
        <v>0</v>
      </c>
    </row>
    <row r="107" s="1" customFormat="1" ht="16.5" customHeight="1">
      <c r="B107" s="46"/>
      <c r="C107" s="218" t="s">
        <v>77</v>
      </c>
      <c r="D107" s="218" t="s">
        <v>146</v>
      </c>
      <c r="E107" s="219" t="s">
        <v>147</v>
      </c>
      <c r="F107" s="220" t="s">
        <v>148</v>
      </c>
      <c r="G107" s="221" t="s">
        <v>149</v>
      </c>
      <c r="H107" s="222">
        <v>0.77000000000000002</v>
      </c>
      <c r="I107" s="223"/>
      <c r="J107" s="224">
        <f>ROUND(I107*H107,2)</f>
        <v>0</v>
      </c>
      <c r="K107" s="220" t="s">
        <v>150</v>
      </c>
      <c r="L107" s="72"/>
      <c r="M107" s="225" t="s">
        <v>23</v>
      </c>
      <c r="N107" s="226" t="s">
        <v>43</v>
      </c>
      <c r="O107" s="47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4" t="s">
        <v>151</v>
      </c>
      <c r="AT107" s="24" t="s">
        <v>146</v>
      </c>
      <c r="AU107" s="24" t="s">
        <v>82</v>
      </c>
      <c r="AY107" s="24" t="s">
        <v>144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4" t="s">
        <v>77</v>
      </c>
      <c r="BK107" s="229">
        <f>ROUND(I107*H107,2)</f>
        <v>0</v>
      </c>
      <c r="BL107" s="24" t="s">
        <v>151</v>
      </c>
      <c r="BM107" s="24" t="s">
        <v>152</v>
      </c>
    </row>
    <row r="108" s="11" customFormat="1">
      <c r="B108" s="230"/>
      <c r="C108" s="231"/>
      <c r="D108" s="232" t="s">
        <v>153</v>
      </c>
      <c r="E108" s="233" t="s">
        <v>23</v>
      </c>
      <c r="F108" s="234" t="s">
        <v>154</v>
      </c>
      <c r="G108" s="231"/>
      <c r="H108" s="235">
        <v>0.77000000000000002</v>
      </c>
      <c r="I108" s="236"/>
      <c r="J108" s="231"/>
      <c r="K108" s="231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153</v>
      </c>
      <c r="AU108" s="241" t="s">
        <v>82</v>
      </c>
      <c r="AV108" s="11" t="s">
        <v>82</v>
      </c>
      <c r="AW108" s="11" t="s">
        <v>35</v>
      </c>
      <c r="AX108" s="11" t="s">
        <v>77</v>
      </c>
      <c r="AY108" s="241" t="s">
        <v>144</v>
      </c>
    </row>
    <row r="109" s="1" customFormat="1" ht="16.5" customHeight="1">
      <c r="B109" s="46"/>
      <c r="C109" s="218" t="s">
        <v>82</v>
      </c>
      <c r="D109" s="218" t="s">
        <v>146</v>
      </c>
      <c r="E109" s="219" t="s">
        <v>155</v>
      </c>
      <c r="F109" s="220" t="s">
        <v>156</v>
      </c>
      <c r="G109" s="221" t="s">
        <v>149</v>
      </c>
      <c r="H109" s="222">
        <v>0.77000000000000002</v>
      </c>
      <c r="I109" s="223"/>
      <c r="J109" s="224">
        <f>ROUND(I109*H109,2)</f>
        <v>0</v>
      </c>
      <c r="K109" s="220" t="s">
        <v>150</v>
      </c>
      <c r="L109" s="72"/>
      <c r="M109" s="225" t="s">
        <v>23</v>
      </c>
      <c r="N109" s="226" t="s">
        <v>43</v>
      </c>
      <c r="O109" s="47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4" t="s">
        <v>151</v>
      </c>
      <c r="AT109" s="24" t="s">
        <v>146</v>
      </c>
      <c r="AU109" s="24" t="s">
        <v>82</v>
      </c>
      <c r="AY109" s="24" t="s">
        <v>144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4" t="s">
        <v>77</v>
      </c>
      <c r="BK109" s="229">
        <f>ROUND(I109*H109,2)</f>
        <v>0</v>
      </c>
      <c r="BL109" s="24" t="s">
        <v>151</v>
      </c>
      <c r="BM109" s="24" t="s">
        <v>157</v>
      </c>
    </row>
    <row r="110" s="1" customFormat="1" ht="25.5" customHeight="1">
      <c r="B110" s="46"/>
      <c r="C110" s="218" t="s">
        <v>158</v>
      </c>
      <c r="D110" s="218" t="s">
        <v>146</v>
      </c>
      <c r="E110" s="219" t="s">
        <v>159</v>
      </c>
      <c r="F110" s="220" t="s">
        <v>160</v>
      </c>
      <c r="G110" s="221" t="s">
        <v>149</v>
      </c>
      <c r="H110" s="222">
        <v>11.550000000000001</v>
      </c>
      <c r="I110" s="223"/>
      <c r="J110" s="224">
        <f>ROUND(I110*H110,2)</f>
        <v>0</v>
      </c>
      <c r="K110" s="220" t="s">
        <v>150</v>
      </c>
      <c r="L110" s="72"/>
      <c r="M110" s="225" t="s">
        <v>23</v>
      </c>
      <c r="N110" s="226" t="s">
        <v>43</v>
      </c>
      <c r="O110" s="47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4" t="s">
        <v>151</v>
      </c>
      <c r="AT110" s="24" t="s">
        <v>146</v>
      </c>
      <c r="AU110" s="24" t="s">
        <v>82</v>
      </c>
      <c r="AY110" s="24" t="s">
        <v>144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4" t="s">
        <v>77</v>
      </c>
      <c r="BK110" s="229">
        <f>ROUND(I110*H110,2)</f>
        <v>0</v>
      </c>
      <c r="BL110" s="24" t="s">
        <v>151</v>
      </c>
      <c r="BM110" s="24" t="s">
        <v>161</v>
      </c>
    </row>
    <row r="111" s="11" customFormat="1">
      <c r="B111" s="230"/>
      <c r="C111" s="231"/>
      <c r="D111" s="232" t="s">
        <v>153</v>
      </c>
      <c r="E111" s="233" t="s">
        <v>23</v>
      </c>
      <c r="F111" s="234" t="s">
        <v>162</v>
      </c>
      <c r="G111" s="231"/>
      <c r="H111" s="235">
        <v>11.550000000000001</v>
      </c>
      <c r="I111" s="236"/>
      <c r="J111" s="231"/>
      <c r="K111" s="231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153</v>
      </c>
      <c r="AU111" s="241" t="s">
        <v>82</v>
      </c>
      <c r="AV111" s="11" t="s">
        <v>82</v>
      </c>
      <c r="AW111" s="11" t="s">
        <v>35</v>
      </c>
      <c r="AX111" s="11" t="s">
        <v>77</v>
      </c>
      <c r="AY111" s="241" t="s">
        <v>144</v>
      </c>
    </row>
    <row r="112" s="1" customFormat="1" ht="16.5" customHeight="1">
      <c r="B112" s="46"/>
      <c r="C112" s="218" t="s">
        <v>151</v>
      </c>
      <c r="D112" s="218" t="s">
        <v>146</v>
      </c>
      <c r="E112" s="219" t="s">
        <v>163</v>
      </c>
      <c r="F112" s="220" t="s">
        <v>164</v>
      </c>
      <c r="G112" s="221" t="s">
        <v>149</v>
      </c>
      <c r="H112" s="222">
        <v>0.77000000000000002</v>
      </c>
      <c r="I112" s="223"/>
      <c r="J112" s="224">
        <f>ROUND(I112*H112,2)</f>
        <v>0</v>
      </c>
      <c r="K112" s="220" t="s">
        <v>150</v>
      </c>
      <c r="L112" s="72"/>
      <c r="M112" s="225" t="s">
        <v>23</v>
      </c>
      <c r="N112" s="226" t="s">
        <v>43</v>
      </c>
      <c r="O112" s="47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4" t="s">
        <v>151</v>
      </c>
      <c r="AT112" s="24" t="s">
        <v>146</v>
      </c>
      <c r="AU112" s="24" t="s">
        <v>82</v>
      </c>
      <c r="AY112" s="24" t="s">
        <v>144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4" t="s">
        <v>77</v>
      </c>
      <c r="BK112" s="229">
        <f>ROUND(I112*H112,2)</f>
        <v>0</v>
      </c>
      <c r="BL112" s="24" t="s">
        <v>151</v>
      </c>
      <c r="BM112" s="24" t="s">
        <v>165</v>
      </c>
    </row>
    <row r="113" s="1" customFormat="1" ht="25.5" customHeight="1">
      <c r="B113" s="46"/>
      <c r="C113" s="218" t="s">
        <v>166</v>
      </c>
      <c r="D113" s="218" t="s">
        <v>146</v>
      </c>
      <c r="E113" s="219" t="s">
        <v>167</v>
      </c>
      <c r="F113" s="220" t="s">
        <v>168</v>
      </c>
      <c r="G113" s="221" t="s">
        <v>149</v>
      </c>
      <c r="H113" s="222">
        <v>7.7000000000000002</v>
      </c>
      <c r="I113" s="223"/>
      <c r="J113" s="224">
        <f>ROUND(I113*H113,2)</f>
        <v>0</v>
      </c>
      <c r="K113" s="220" t="s">
        <v>150</v>
      </c>
      <c r="L113" s="72"/>
      <c r="M113" s="225" t="s">
        <v>23</v>
      </c>
      <c r="N113" s="226" t="s">
        <v>43</v>
      </c>
      <c r="O113" s="47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AR113" s="24" t="s">
        <v>151</v>
      </c>
      <c r="AT113" s="24" t="s">
        <v>146</v>
      </c>
      <c r="AU113" s="24" t="s">
        <v>82</v>
      </c>
      <c r="AY113" s="24" t="s">
        <v>144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4" t="s">
        <v>77</v>
      </c>
      <c r="BK113" s="229">
        <f>ROUND(I113*H113,2)</f>
        <v>0</v>
      </c>
      <c r="BL113" s="24" t="s">
        <v>151</v>
      </c>
      <c r="BM113" s="24" t="s">
        <v>169</v>
      </c>
    </row>
    <row r="114" s="11" customFormat="1">
      <c r="B114" s="230"/>
      <c r="C114" s="231"/>
      <c r="D114" s="232" t="s">
        <v>153</v>
      </c>
      <c r="E114" s="231"/>
      <c r="F114" s="234" t="s">
        <v>170</v>
      </c>
      <c r="G114" s="231"/>
      <c r="H114" s="235">
        <v>7.7000000000000002</v>
      </c>
      <c r="I114" s="236"/>
      <c r="J114" s="231"/>
      <c r="K114" s="231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153</v>
      </c>
      <c r="AU114" s="241" t="s">
        <v>82</v>
      </c>
      <c r="AV114" s="11" t="s">
        <v>82</v>
      </c>
      <c r="AW114" s="11" t="s">
        <v>6</v>
      </c>
      <c r="AX114" s="11" t="s">
        <v>77</v>
      </c>
      <c r="AY114" s="241" t="s">
        <v>144</v>
      </c>
    </row>
    <row r="115" s="1" customFormat="1" ht="16.5" customHeight="1">
      <c r="B115" s="46"/>
      <c r="C115" s="218" t="s">
        <v>171</v>
      </c>
      <c r="D115" s="218" t="s">
        <v>146</v>
      </c>
      <c r="E115" s="219" t="s">
        <v>172</v>
      </c>
      <c r="F115" s="220" t="s">
        <v>173</v>
      </c>
      <c r="G115" s="221" t="s">
        <v>174</v>
      </c>
      <c r="H115" s="222">
        <v>1.3859999999999999</v>
      </c>
      <c r="I115" s="223"/>
      <c r="J115" s="224">
        <f>ROUND(I115*H115,2)</f>
        <v>0</v>
      </c>
      <c r="K115" s="220" t="s">
        <v>150</v>
      </c>
      <c r="L115" s="72"/>
      <c r="M115" s="225" t="s">
        <v>23</v>
      </c>
      <c r="N115" s="226" t="s">
        <v>43</v>
      </c>
      <c r="O115" s="47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4" t="s">
        <v>151</v>
      </c>
      <c r="AT115" s="24" t="s">
        <v>146</v>
      </c>
      <c r="AU115" s="24" t="s">
        <v>82</v>
      </c>
      <c r="AY115" s="24" t="s">
        <v>144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4" t="s">
        <v>77</v>
      </c>
      <c r="BK115" s="229">
        <f>ROUND(I115*H115,2)</f>
        <v>0</v>
      </c>
      <c r="BL115" s="24" t="s">
        <v>151</v>
      </c>
      <c r="BM115" s="24" t="s">
        <v>175</v>
      </c>
    </row>
    <row r="116" s="11" customFormat="1">
      <c r="B116" s="230"/>
      <c r="C116" s="231"/>
      <c r="D116" s="232" t="s">
        <v>153</v>
      </c>
      <c r="E116" s="233" t="s">
        <v>23</v>
      </c>
      <c r="F116" s="234" t="s">
        <v>176</v>
      </c>
      <c r="G116" s="231"/>
      <c r="H116" s="235">
        <v>1.3859999999999999</v>
      </c>
      <c r="I116" s="236"/>
      <c r="J116" s="231"/>
      <c r="K116" s="231"/>
      <c r="L116" s="237"/>
      <c r="M116" s="238"/>
      <c r="N116" s="239"/>
      <c r="O116" s="239"/>
      <c r="P116" s="239"/>
      <c r="Q116" s="239"/>
      <c r="R116" s="239"/>
      <c r="S116" s="239"/>
      <c r="T116" s="240"/>
      <c r="AT116" s="241" t="s">
        <v>153</v>
      </c>
      <c r="AU116" s="241" t="s">
        <v>82</v>
      </c>
      <c r="AV116" s="11" t="s">
        <v>82</v>
      </c>
      <c r="AW116" s="11" t="s">
        <v>35</v>
      </c>
      <c r="AX116" s="11" t="s">
        <v>77</v>
      </c>
      <c r="AY116" s="241" t="s">
        <v>144</v>
      </c>
    </row>
    <row r="117" s="1" customFormat="1" ht="16.5" customHeight="1">
      <c r="B117" s="46"/>
      <c r="C117" s="218" t="s">
        <v>177</v>
      </c>
      <c r="D117" s="218" t="s">
        <v>146</v>
      </c>
      <c r="E117" s="219" t="s">
        <v>178</v>
      </c>
      <c r="F117" s="220" t="s">
        <v>179</v>
      </c>
      <c r="G117" s="221" t="s">
        <v>149</v>
      </c>
      <c r="H117" s="222">
        <v>0.63</v>
      </c>
      <c r="I117" s="223"/>
      <c r="J117" s="224">
        <f>ROUND(I117*H117,2)</f>
        <v>0</v>
      </c>
      <c r="K117" s="220" t="s">
        <v>150</v>
      </c>
      <c r="L117" s="72"/>
      <c r="M117" s="225" t="s">
        <v>23</v>
      </c>
      <c r="N117" s="226" t="s">
        <v>43</v>
      </c>
      <c r="O117" s="47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4" t="s">
        <v>151</v>
      </c>
      <c r="AT117" s="24" t="s">
        <v>146</v>
      </c>
      <c r="AU117" s="24" t="s">
        <v>82</v>
      </c>
      <c r="AY117" s="24" t="s">
        <v>144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4" t="s">
        <v>77</v>
      </c>
      <c r="BK117" s="229">
        <f>ROUND(I117*H117,2)</f>
        <v>0</v>
      </c>
      <c r="BL117" s="24" t="s">
        <v>151</v>
      </c>
      <c r="BM117" s="24" t="s">
        <v>180</v>
      </c>
    </row>
    <row r="118" s="11" customFormat="1">
      <c r="B118" s="230"/>
      <c r="C118" s="231"/>
      <c r="D118" s="232" t="s">
        <v>153</v>
      </c>
      <c r="E118" s="233" t="s">
        <v>23</v>
      </c>
      <c r="F118" s="234" t="s">
        <v>181</v>
      </c>
      <c r="G118" s="231"/>
      <c r="H118" s="235">
        <v>0.63</v>
      </c>
      <c r="I118" s="236"/>
      <c r="J118" s="231"/>
      <c r="K118" s="231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153</v>
      </c>
      <c r="AU118" s="241" t="s">
        <v>82</v>
      </c>
      <c r="AV118" s="11" t="s">
        <v>82</v>
      </c>
      <c r="AW118" s="11" t="s">
        <v>35</v>
      </c>
      <c r="AX118" s="11" t="s">
        <v>77</v>
      </c>
      <c r="AY118" s="241" t="s">
        <v>144</v>
      </c>
    </row>
    <row r="119" s="1" customFormat="1" ht="16.5" customHeight="1">
      <c r="B119" s="46"/>
      <c r="C119" s="242" t="s">
        <v>182</v>
      </c>
      <c r="D119" s="242" t="s">
        <v>183</v>
      </c>
      <c r="E119" s="243" t="s">
        <v>184</v>
      </c>
      <c r="F119" s="244" t="s">
        <v>185</v>
      </c>
      <c r="G119" s="245" t="s">
        <v>174</v>
      </c>
      <c r="H119" s="246">
        <v>1.26</v>
      </c>
      <c r="I119" s="247"/>
      <c r="J119" s="248">
        <f>ROUND(I119*H119,2)</f>
        <v>0</v>
      </c>
      <c r="K119" s="244" t="s">
        <v>150</v>
      </c>
      <c r="L119" s="249"/>
      <c r="M119" s="250" t="s">
        <v>23</v>
      </c>
      <c r="N119" s="251" t="s">
        <v>43</v>
      </c>
      <c r="O119" s="47"/>
      <c r="P119" s="227">
        <f>O119*H119</f>
        <v>0</v>
      </c>
      <c r="Q119" s="227">
        <v>1</v>
      </c>
      <c r="R119" s="227">
        <f>Q119*H119</f>
        <v>1.26</v>
      </c>
      <c r="S119" s="227">
        <v>0</v>
      </c>
      <c r="T119" s="228">
        <f>S119*H119</f>
        <v>0</v>
      </c>
      <c r="AR119" s="24" t="s">
        <v>182</v>
      </c>
      <c r="AT119" s="24" t="s">
        <v>183</v>
      </c>
      <c r="AU119" s="24" t="s">
        <v>82</v>
      </c>
      <c r="AY119" s="24" t="s">
        <v>144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4" t="s">
        <v>77</v>
      </c>
      <c r="BK119" s="229">
        <f>ROUND(I119*H119,2)</f>
        <v>0</v>
      </c>
      <c r="BL119" s="24" t="s">
        <v>151</v>
      </c>
      <c r="BM119" s="24" t="s">
        <v>186</v>
      </c>
    </row>
    <row r="120" s="11" customFormat="1">
      <c r="B120" s="230"/>
      <c r="C120" s="231"/>
      <c r="D120" s="232" t="s">
        <v>153</v>
      </c>
      <c r="E120" s="231"/>
      <c r="F120" s="234" t="s">
        <v>187</v>
      </c>
      <c r="G120" s="231"/>
      <c r="H120" s="235">
        <v>1.26</v>
      </c>
      <c r="I120" s="236"/>
      <c r="J120" s="231"/>
      <c r="K120" s="231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153</v>
      </c>
      <c r="AU120" s="241" t="s">
        <v>82</v>
      </c>
      <c r="AV120" s="11" t="s">
        <v>82</v>
      </c>
      <c r="AW120" s="11" t="s">
        <v>6</v>
      </c>
      <c r="AX120" s="11" t="s">
        <v>77</v>
      </c>
      <c r="AY120" s="241" t="s">
        <v>144</v>
      </c>
    </row>
    <row r="121" s="10" customFormat="1" ht="29.88" customHeight="1">
      <c r="B121" s="202"/>
      <c r="C121" s="203"/>
      <c r="D121" s="204" t="s">
        <v>71</v>
      </c>
      <c r="E121" s="216" t="s">
        <v>158</v>
      </c>
      <c r="F121" s="216" t="s">
        <v>188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SUM(P122:P159)</f>
        <v>0</v>
      </c>
      <c r="Q121" s="210"/>
      <c r="R121" s="211">
        <f>SUM(R122:R159)</f>
        <v>3.0912039199999999</v>
      </c>
      <c r="S121" s="210"/>
      <c r="T121" s="212">
        <f>SUM(T122:T159)</f>
        <v>0</v>
      </c>
      <c r="AR121" s="213" t="s">
        <v>77</v>
      </c>
      <c r="AT121" s="214" t="s">
        <v>71</v>
      </c>
      <c r="AU121" s="214" t="s">
        <v>77</v>
      </c>
      <c r="AY121" s="213" t="s">
        <v>144</v>
      </c>
      <c r="BK121" s="215">
        <f>SUM(BK122:BK159)</f>
        <v>0</v>
      </c>
    </row>
    <row r="122" s="1" customFormat="1" ht="25.5" customHeight="1">
      <c r="B122" s="46"/>
      <c r="C122" s="218" t="s">
        <v>189</v>
      </c>
      <c r="D122" s="218" t="s">
        <v>146</v>
      </c>
      <c r="E122" s="219" t="s">
        <v>190</v>
      </c>
      <c r="F122" s="220" t="s">
        <v>191</v>
      </c>
      <c r="G122" s="221" t="s">
        <v>192</v>
      </c>
      <c r="H122" s="222">
        <v>6.1500000000000004</v>
      </c>
      <c r="I122" s="223"/>
      <c r="J122" s="224">
        <f>ROUND(I122*H122,2)</f>
        <v>0</v>
      </c>
      <c r="K122" s="220" t="s">
        <v>150</v>
      </c>
      <c r="L122" s="72"/>
      <c r="M122" s="225" t="s">
        <v>23</v>
      </c>
      <c r="N122" s="226" t="s">
        <v>43</v>
      </c>
      <c r="O122" s="47"/>
      <c r="P122" s="227">
        <f>O122*H122</f>
        <v>0</v>
      </c>
      <c r="Q122" s="227">
        <v>0.14854000000000001</v>
      </c>
      <c r="R122" s="227">
        <f>Q122*H122</f>
        <v>0.91352100000000014</v>
      </c>
      <c r="S122" s="227">
        <v>0</v>
      </c>
      <c r="T122" s="228">
        <f>S122*H122</f>
        <v>0</v>
      </c>
      <c r="AR122" s="24" t="s">
        <v>151</v>
      </c>
      <c r="AT122" s="24" t="s">
        <v>146</v>
      </c>
      <c r="AU122" s="24" t="s">
        <v>82</v>
      </c>
      <c r="AY122" s="24" t="s">
        <v>144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4" t="s">
        <v>77</v>
      </c>
      <c r="BK122" s="229">
        <f>ROUND(I122*H122,2)</f>
        <v>0</v>
      </c>
      <c r="BL122" s="24" t="s">
        <v>151</v>
      </c>
      <c r="BM122" s="24" t="s">
        <v>193</v>
      </c>
    </row>
    <row r="123" s="11" customFormat="1">
      <c r="B123" s="230"/>
      <c r="C123" s="231"/>
      <c r="D123" s="232" t="s">
        <v>153</v>
      </c>
      <c r="E123" s="233" t="s">
        <v>23</v>
      </c>
      <c r="F123" s="234" t="s">
        <v>194</v>
      </c>
      <c r="G123" s="231"/>
      <c r="H123" s="235">
        <v>3.1600000000000001</v>
      </c>
      <c r="I123" s="236"/>
      <c r="J123" s="231"/>
      <c r="K123" s="231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153</v>
      </c>
      <c r="AU123" s="241" t="s">
        <v>82</v>
      </c>
      <c r="AV123" s="11" t="s">
        <v>82</v>
      </c>
      <c r="AW123" s="11" t="s">
        <v>35</v>
      </c>
      <c r="AX123" s="11" t="s">
        <v>72</v>
      </c>
      <c r="AY123" s="241" t="s">
        <v>144</v>
      </c>
    </row>
    <row r="124" s="11" customFormat="1">
      <c r="B124" s="230"/>
      <c r="C124" s="231"/>
      <c r="D124" s="232" t="s">
        <v>153</v>
      </c>
      <c r="E124" s="233" t="s">
        <v>23</v>
      </c>
      <c r="F124" s="234" t="s">
        <v>195</v>
      </c>
      <c r="G124" s="231"/>
      <c r="H124" s="235">
        <v>2.9900000000000002</v>
      </c>
      <c r="I124" s="236"/>
      <c r="J124" s="231"/>
      <c r="K124" s="231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153</v>
      </c>
      <c r="AU124" s="241" t="s">
        <v>82</v>
      </c>
      <c r="AV124" s="11" t="s">
        <v>82</v>
      </c>
      <c r="AW124" s="11" t="s">
        <v>35</v>
      </c>
      <c r="AX124" s="11" t="s">
        <v>72</v>
      </c>
      <c r="AY124" s="241" t="s">
        <v>144</v>
      </c>
    </row>
    <row r="125" s="12" customFormat="1">
      <c r="B125" s="252"/>
      <c r="C125" s="253"/>
      <c r="D125" s="232" t="s">
        <v>153</v>
      </c>
      <c r="E125" s="254" t="s">
        <v>23</v>
      </c>
      <c r="F125" s="255" t="s">
        <v>196</v>
      </c>
      <c r="G125" s="253"/>
      <c r="H125" s="256">
        <v>6.1500000000000004</v>
      </c>
      <c r="I125" s="257"/>
      <c r="J125" s="253"/>
      <c r="K125" s="253"/>
      <c r="L125" s="258"/>
      <c r="M125" s="259"/>
      <c r="N125" s="260"/>
      <c r="O125" s="260"/>
      <c r="P125" s="260"/>
      <c r="Q125" s="260"/>
      <c r="R125" s="260"/>
      <c r="S125" s="260"/>
      <c r="T125" s="261"/>
      <c r="AT125" s="262" t="s">
        <v>153</v>
      </c>
      <c r="AU125" s="262" t="s">
        <v>82</v>
      </c>
      <c r="AV125" s="12" t="s">
        <v>151</v>
      </c>
      <c r="AW125" s="12" t="s">
        <v>35</v>
      </c>
      <c r="AX125" s="12" t="s">
        <v>77</v>
      </c>
      <c r="AY125" s="262" t="s">
        <v>144</v>
      </c>
    </row>
    <row r="126" s="1" customFormat="1" ht="16.5" customHeight="1">
      <c r="B126" s="46"/>
      <c r="C126" s="218" t="s">
        <v>197</v>
      </c>
      <c r="D126" s="218" t="s">
        <v>146</v>
      </c>
      <c r="E126" s="219" t="s">
        <v>198</v>
      </c>
      <c r="F126" s="220" t="s">
        <v>199</v>
      </c>
      <c r="G126" s="221" t="s">
        <v>200</v>
      </c>
      <c r="H126" s="222">
        <v>1</v>
      </c>
      <c r="I126" s="223"/>
      <c r="J126" s="224">
        <f>ROUND(I126*H126,2)</f>
        <v>0</v>
      </c>
      <c r="K126" s="220" t="s">
        <v>150</v>
      </c>
      <c r="L126" s="72"/>
      <c r="M126" s="225" t="s">
        <v>23</v>
      </c>
      <c r="N126" s="226" t="s">
        <v>43</v>
      </c>
      <c r="O126" s="47"/>
      <c r="P126" s="227">
        <f>O126*H126</f>
        <v>0</v>
      </c>
      <c r="Q126" s="227">
        <v>0.02375</v>
      </c>
      <c r="R126" s="227">
        <f>Q126*H126</f>
        <v>0.02375</v>
      </c>
      <c r="S126" s="227">
        <v>0</v>
      </c>
      <c r="T126" s="228">
        <f>S126*H126</f>
        <v>0</v>
      </c>
      <c r="AR126" s="24" t="s">
        <v>151</v>
      </c>
      <c r="AT126" s="24" t="s">
        <v>146</v>
      </c>
      <c r="AU126" s="24" t="s">
        <v>82</v>
      </c>
      <c r="AY126" s="24" t="s">
        <v>144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4" t="s">
        <v>77</v>
      </c>
      <c r="BK126" s="229">
        <f>ROUND(I126*H126,2)</f>
        <v>0</v>
      </c>
      <c r="BL126" s="24" t="s">
        <v>151</v>
      </c>
      <c r="BM126" s="24" t="s">
        <v>201</v>
      </c>
    </row>
    <row r="127" s="1" customFormat="1" ht="25.5" customHeight="1">
      <c r="B127" s="46"/>
      <c r="C127" s="218" t="s">
        <v>202</v>
      </c>
      <c r="D127" s="218" t="s">
        <v>146</v>
      </c>
      <c r="E127" s="219" t="s">
        <v>203</v>
      </c>
      <c r="F127" s="220" t="s">
        <v>204</v>
      </c>
      <c r="G127" s="221" t="s">
        <v>200</v>
      </c>
      <c r="H127" s="222">
        <v>1</v>
      </c>
      <c r="I127" s="223"/>
      <c r="J127" s="224">
        <f>ROUND(I127*H127,2)</f>
        <v>0</v>
      </c>
      <c r="K127" s="220" t="s">
        <v>150</v>
      </c>
      <c r="L127" s="72"/>
      <c r="M127" s="225" t="s">
        <v>23</v>
      </c>
      <c r="N127" s="226" t="s">
        <v>43</v>
      </c>
      <c r="O127" s="47"/>
      <c r="P127" s="227">
        <f>O127*H127</f>
        <v>0</v>
      </c>
      <c r="Q127" s="227">
        <v>0.020049999999999998</v>
      </c>
      <c r="R127" s="227">
        <f>Q127*H127</f>
        <v>0.020049999999999998</v>
      </c>
      <c r="S127" s="227">
        <v>0</v>
      </c>
      <c r="T127" s="228">
        <f>S127*H127</f>
        <v>0</v>
      </c>
      <c r="AR127" s="24" t="s">
        <v>151</v>
      </c>
      <c r="AT127" s="24" t="s">
        <v>146</v>
      </c>
      <c r="AU127" s="24" t="s">
        <v>82</v>
      </c>
      <c r="AY127" s="24" t="s">
        <v>144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4" t="s">
        <v>77</v>
      </c>
      <c r="BK127" s="229">
        <f>ROUND(I127*H127,2)</f>
        <v>0</v>
      </c>
      <c r="BL127" s="24" t="s">
        <v>151</v>
      </c>
      <c r="BM127" s="24" t="s">
        <v>205</v>
      </c>
    </row>
    <row r="128" s="11" customFormat="1">
      <c r="B128" s="230"/>
      <c r="C128" s="231"/>
      <c r="D128" s="232" t="s">
        <v>153</v>
      </c>
      <c r="E128" s="233" t="s">
        <v>23</v>
      </c>
      <c r="F128" s="234" t="s">
        <v>206</v>
      </c>
      <c r="G128" s="231"/>
      <c r="H128" s="235">
        <v>1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153</v>
      </c>
      <c r="AU128" s="241" t="s">
        <v>82</v>
      </c>
      <c r="AV128" s="11" t="s">
        <v>82</v>
      </c>
      <c r="AW128" s="11" t="s">
        <v>35</v>
      </c>
      <c r="AX128" s="11" t="s">
        <v>77</v>
      </c>
      <c r="AY128" s="241" t="s">
        <v>144</v>
      </c>
    </row>
    <row r="129" s="1" customFormat="1" ht="16.5" customHeight="1">
      <c r="B129" s="46"/>
      <c r="C129" s="218" t="s">
        <v>207</v>
      </c>
      <c r="D129" s="218" t="s">
        <v>146</v>
      </c>
      <c r="E129" s="219" t="s">
        <v>208</v>
      </c>
      <c r="F129" s="220" t="s">
        <v>209</v>
      </c>
      <c r="G129" s="221" t="s">
        <v>200</v>
      </c>
      <c r="H129" s="222">
        <v>1</v>
      </c>
      <c r="I129" s="223"/>
      <c r="J129" s="224">
        <f>ROUND(I129*H129,2)</f>
        <v>0</v>
      </c>
      <c r="K129" s="220" t="s">
        <v>150</v>
      </c>
      <c r="L129" s="72"/>
      <c r="M129" s="225" t="s">
        <v>23</v>
      </c>
      <c r="N129" s="226" t="s">
        <v>43</v>
      </c>
      <c r="O129" s="47"/>
      <c r="P129" s="227">
        <f>O129*H129</f>
        <v>0</v>
      </c>
      <c r="Q129" s="227">
        <v>0.031949999999999999</v>
      </c>
      <c r="R129" s="227">
        <f>Q129*H129</f>
        <v>0.031949999999999999</v>
      </c>
      <c r="S129" s="227">
        <v>0</v>
      </c>
      <c r="T129" s="228">
        <f>S129*H129</f>
        <v>0</v>
      </c>
      <c r="AR129" s="24" t="s">
        <v>151</v>
      </c>
      <c r="AT129" s="24" t="s">
        <v>146</v>
      </c>
      <c r="AU129" s="24" t="s">
        <v>82</v>
      </c>
      <c r="AY129" s="24" t="s">
        <v>144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4" t="s">
        <v>77</v>
      </c>
      <c r="BK129" s="229">
        <f>ROUND(I129*H129,2)</f>
        <v>0</v>
      </c>
      <c r="BL129" s="24" t="s">
        <v>151</v>
      </c>
      <c r="BM129" s="24" t="s">
        <v>210</v>
      </c>
    </row>
    <row r="130" s="1" customFormat="1" ht="16.5" customHeight="1">
      <c r="B130" s="46"/>
      <c r="C130" s="218" t="s">
        <v>211</v>
      </c>
      <c r="D130" s="218" t="s">
        <v>146</v>
      </c>
      <c r="E130" s="219" t="s">
        <v>212</v>
      </c>
      <c r="F130" s="220" t="s">
        <v>213</v>
      </c>
      <c r="G130" s="221" t="s">
        <v>192</v>
      </c>
      <c r="H130" s="222">
        <v>0.315</v>
      </c>
      <c r="I130" s="223"/>
      <c r="J130" s="224">
        <f>ROUND(I130*H130,2)</f>
        <v>0</v>
      </c>
      <c r="K130" s="220" t="s">
        <v>150</v>
      </c>
      <c r="L130" s="72"/>
      <c r="M130" s="225" t="s">
        <v>23</v>
      </c>
      <c r="N130" s="226" t="s">
        <v>43</v>
      </c>
      <c r="O130" s="47"/>
      <c r="P130" s="227">
        <f>O130*H130</f>
        <v>0</v>
      </c>
      <c r="Q130" s="227">
        <v>0.01052</v>
      </c>
      <c r="R130" s="227">
        <f>Q130*H130</f>
        <v>0.0033138</v>
      </c>
      <c r="S130" s="227">
        <v>0</v>
      </c>
      <c r="T130" s="228">
        <f>S130*H130</f>
        <v>0</v>
      </c>
      <c r="AR130" s="24" t="s">
        <v>151</v>
      </c>
      <c r="AT130" s="24" t="s">
        <v>146</v>
      </c>
      <c r="AU130" s="24" t="s">
        <v>82</v>
      </c>
      <c r="AY130" s="24" t="s">
        <v>144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24" t="s">
        <v>77</v>
      </c>
      <c r="BK130" s="229">
        <f>ROUND(I130*H130,2)</f>
        <v>0</v>
      </c>
      <c r="BL130" s="24" t="s">
        <v>151</v>
      </c>
      <c r="BM130" s="24" t="s">
        <v>214</v>
      </c>
    </row>
    <row r="131" s="11" customFormat="1">
      <c r="B131" s="230"/>
      <c r="C131" s="231"/>
      <c r="D131" s="232" t="s">
        <v>153</v>
      </c>
      <c r="E131" s="233" t="s">
        <v>23</v>
      </c>
      <c r="F131" s="234" t="s">
        <v>215</v>
      </c>
      <c r="G131" s="231"/>
      <c r="H131" s="235">
        <v>0.315</v>
      </c>
      <c r="I131" s="236"/>
      <c r="J131" s="231"/>
      <c r="K131" s="231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153</v>
      </c>
      <c r="AU131" s="241" t="s">
        <v>82</v>
      </c>
      <c r="AV131" s="11" t="s">
        <v>82</v>
      </c>
      <c r="AW131" s="11" t="s">
        <v>35</v>
      </c>
      <c r="AX131" s="11" t="s">
        <v>77</v>
      </c>
      <c r="AY131" s="241" t="s">
        <v>144</v>
      </c>
    </row>
    <row r="132" s="1" customFormat="1" ht="16.5" customHeight="1">
      <c r="B132" s="46"/>
      <c r="C132" s="218" t="s">
        <v>216</v>
      </c>
      <c r="D132" s="218" t="s">
        <v>146</v>
      </c>
      <c r="E132" s="219" t="s">
        <v>217</v>
      </c>
      <c r="F132" s="220" t="s">
        <v>218</v>
      </c>
      <c r="G132" s="221" t="s">
        <v>192</v>
      </c>
      <c r="H132" s="222">
        <v>0.315</v>
      </c>
      <c r="I132" s="223"/>
      <c r="J132" s="224">
        <f>ROUND(I132*H132,2)</f>
        <v>0</v>
      </c>
      <c r="K132" s="220" t="s">
        <v>150</v>
      </c>
      <c r="L132" s="72"/>
      <c r="M132" s="225" t="s">
        <v>23</v>
      </c>
      <c r="N132" s="226" t="s">
        <v>43</v>
      </c>
      <c r="O132" s="47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4" t="s">
        <v>151</v>
      </c>
      <c r="AT132" s="24" t="s">
        <v>146</v>
      </c>
      <c r="AU132" s="24" t="s">
        <v>82</v>
      </c>
      <c r="AY132" s="24" t="s">
        <v>144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4" t="s">
        <v>77</v>
      </c>
      <c r="BK132" s="229">
        <f>ROUND(I132*H132,2)</f>
        <v>0</v>
      </c>
      <c r="BL132" s="24" t="s">
        <v>151</v>
      </c>
      <c r="BM132" s="24" t="s">
        <v>219</v>
      </c>
    </row>
    <row r="133" s="1" customFormat="1" ht="16.5" customHeight="1">
      <c r="B133" s="46"/>
      <c r="C133" s="218" t="s">
        <v>10</v>
      </c>
      <c r="D133" s="218" t="s">
        <v>146</v>
      </c>
      <c r="E133" s="219" t="s">
        <v>220</v>
      </c>
      <c r="F133" s="220" t="s">
        <v>221</v>
      </c>
      <c r="G133" s="221" t="s">
        <v>174</v>
      </c>
      <c r="H133" s="222">
        <v>0.0070000000000000001</v>
      </c>
      <c r="I133" s="223"/>
      <c r="J133" s="224">
        <f>ROUND(I133*H133,2)</f>
        <v>0</v>
      </c>
      <c r="K133" s="220" t="s">
        <v>150</v>
      </c>
      <c r="L133" s="72"/>
      <c r="M133" s="225" t="s">
        <v>23</v>
      </c>
      <c r="N133" s="226" t="s">
        <v>43</v>
      </c>
      <c r="O133" s="47"/>
      <c r="P133" s="227">
        <f>O133*H133</f>
        <v>0</v>
      </c>
      <c r="Q133" s="227">
        <v>1.0900000000000001</v>
      </c>
      <c r="R133" s="227">
        <f>Q133*H133</f>
        <v>0.0076300000000000005</v>
      </c>
      <c r="S133" s="227">
        <v>0</v>
      </c>
      <c r="T133" s="228">
        <f>S133*H133</f>
        <v>0</v>
      </c>
      <c r="AR133" s="24" t="s">
        <v>151</v>
      </c>
      <c r="AT133" s="24" t="s">
        <v>146</v>
      </c>
      <c r="AU133" s="24" t="s">
        <v>82</v>
      </c>
      <c r="AY133" s="24" t="s">
        <v>144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4" t="s">
        <v>77</v>
      </c>
      <c r="BK133" s="229">
        <f>ROUND(I133*H133,2)</f>
        <v>0</v>
      </c>
      <c r="BL133" s="24" t="s">
        <v>151</v>
      </c>
      <c r="BM133" s="24" t="s">
        <v>222</v>
      </c>
    </row>
    <row r="134" s="11" customFormat="1">
      <c r="B134" s="230"/>
      <c r="C134" s="231"/>
      <c r="D134" s="232" t="s">
        <v>153</v>
      </c>
      <c r="E134" s="233" t="s">
        <v>23</v>
      </c>
      <c r="F134" s="234" t="s">
        <v>223</v>
      </c>
      <c r="G134" s="231"/>
      <c r="H134" s="235">
        <v>0.0070000000000000001</v>
      </c>
      <c r="I134" s="236"/>
      <c r="J134" s="231"/>
      <c r="K134" s="231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153</v>
      </c>
      <c r="AU134" s="241" t="s">
        <v>82</v>
      </c>
      <c r="AV134" s="11" t="s">
        <v>82</v>
      </c>
      <c r="AW134" s="11" t="s">
        <v>35</v>
      </c>
      <c r="AX134" s="11" t="s">
        <v>77</v>
      </c>
      <c r="AY134" s="241" t="s">
        <v>144</v>
      </c>
    </row>
    <row r="135" s="1" customFormat="1" ht="25.5" customHeight="1">
      <c r="B135" s="46"/>
      <c r="C135" s="218" t="s">
        <v>224</v>
      </c>
      <c r="D135" s="218" t="s">
        <v>146</v>
      </c>
      <c r="E135" s="219" t="s">
        <v>225</v>
      </c>
      <c r="F135" s="220" t="s">
        <v>226</v>
      </c>
      <c r="G135" s="221" t="s">
        <v>192</v>
      </c>
      <c r="H135" s="222">
        <v>1.2</v>
      </c>
      <c r="I135" s="223"/>
      <c r="J135" s="224">
        <f>ROUND(I135*H135,2)</f>
        <v>0</v>
      </c>
      <c r="K135" s="220" t="s">
        <v>150</v>
      </c>
      <c r="L135" s="72"/>
      <c r="M135" s="225" t="s">
        <v>23</v>
      </c>
      <c r="N135" s="226" t="s">
        <v>43</v>
      </c>
      <c r="O135" s="47"/>
      <c r="P135" s="227">
        <f>O135*H135</f>
        <v>0</v>
      </c>
      <c r="Q135" s="227">
        <v>0.12335</v>
      </c>
      <c r="R135" s="227">
        <f>Q135*H135</f>
        <v>0.14801999999999999</v>
      </c>
      <c r="S135" s="227">
        <v>0</v>
      </c>
      <c r="T135" s="228">
        <f>S135*H135</f>
        <v>0</v>
      </c>
      <c r="AR135" s="24" t="s">
        <v>151</v>
      </c>
      <c r="AT135" s="24" t="s">
        <v>146</v>
      </c>
      <c r="AU135" s="24" t="s">
        <v>82</v>
      </c>
      <c r="AY135" s="24" t="s">
        <v>144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4" t="s">
        <v>77</v>
      </c>
      <c r="BK135" s="229">
        <f>ROUND(I135*H135,2)</f>
        <v>0</v>
      </c>
      <c r="BL135" s="24" t="s">
        <v>151</v>
      </c>
      <c r="BM135" s="24" t="s">
        <v>227</v>
      </c>
    </row>
    <row r="136" s="11" customFormat="1">
      <c r="B136" s="230"/>
      <c r="C136" s="231"/>
      <c r="D136" s="232" t="s">
        <v>153</v>
      </c>
      <c r="E136" s="233" t="s">
        <v>23</v>
      </c>
      <c r="F136" s="234" t="s">
        <v>228</v>
      </c>
      <c r="G136" s="231"/>
      <c r="H136" s="235">
        <v>1.2</v>
      </c>
      <c r="I136" s="236"/>
      <c r="J136" s="231"/>
      <c r="K136" s="231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153</v>
      </c>
      <c r="AU136" s="241" t="s">
        <v>82</v>
      </c>
      <c r="AV136" s="11" t="s">
        <v>82</v>
      </c>
      <c r="AW136" s="11" t="s">
        <v>35</v>
      </c>
      <c r="AX136" s="11" t="s">
        <v>77</v>
      </c>
      <c r="AY136" s="241" t="s">
        <v>144</v>
      </c>
    </row>
    <row r="137" s="1" customFormat="1" ht="16.5" customHeight="1">
      <c r="B137" s="46"/>
      <c r="C137" s="218" t="s">
        <v>229</v>
      </c>
      <c r="D137" s="218" t="s">
        <v>146</v>
      </c>
      <c r="E137" s="219" t="s">
        <v>230</v>
      </c>
      <c r="F137" s="220" t="s">
        <v>231</v>
      </c>
      <c r="G137" s="221" t="s">
        <v>192</v>
      </c>
      <c r="H137" s="222">
        <v>24.917000000000002</v>
      </c>
      <c r="I137" s="223"/>
      <c r="J137" s="224">
        <f>ROUND(I137*H137,2)</f>
        <v>0</v>
      </c>
      <c r="K137" s="220" t="s">
        <v>150</v>
      </c>
      <c r="L137" s="72"/>
      <c r="M137" s="225" t="s">
        <v>23</v>
      </c>
      <c r="N137" s="226" t="s">
        <v>43</v>
      </c>
      <c r="O137" s="47"/>
      <c r="P137" s="227">
        <f>O137*H137</f>
        <v>0</v>
      </c>
      <c r="Q137" s="227">
        <v>0.051679999999999997</v>
      </c>
      <c r="R137" s="227">
        <f>Q137*H137</f>
        <v>1.2877105600000001</v>
      </c>
      <c r="S137" s="227">
        <v>0</v>
      </c>
      <c r="T137" s="228">
        <f>S137*H137</f>
        <v>0</v>
      </c>
      <c r="AR137" s="24" t="s">
        <v>151</v>
      </c>
      <c r="AT137" s="24" t="s">
        <v>146</v>
      </c>
      <c r="AU137" s="24" t="s">
        <v>82</v>
      </c>
      <c r="AY137" s="24" t="s">
        <v>144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4" t="s">
        <v>77</v>
      </c>
      <c r="BK137" s="229">
        <f>ROUND(I137*H137,2)</f>
        <v>0</v>
      </c>
      <c r="BL137" s="24" t="s">
        <v>151</v>
      </c>
      <c r="BM137" s="24" t="s">
        <v>232</v>
      </c>
    </row>
    <row r="138" s="11" customFormat="1">
      <c r="B138" s="230"/>
      <c r="C138" s="231"/>
      <c r="D138" s="232" t="s">
        <v>153</v>
      </c>
      <c r="E138" s="233" t="s">
        <v>23</v>
      </c>
      <c r="F138" s="234" t="s">
        <v>233</v>
      </c>
      <c r="G138" s="231"/>
      <c r="H138" s="235">
        <v>8.7850000000000001</v>
      </c>
      <c r="I138" s="236"/>
      <c r="J138" s="231"/>
      <c r="K138" s="231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153</v>
      </c>
      <c r="AU138" s="241" t="s">
        <v>82</v>
      </c>
      <c r="AV138" s="11" t="s">
        <v>82</v>
      </c>
      <c r="AW138" s="11" t="s">
        <v>35</v>
      </c>
      <c r="AX138" s="11" t="s">
        <v>72</v>
      </c>
      <c r="AY138" s="241" t="s">
        <v>144</v>
      </c>
    </row>
    <row r="139" s="11" customFormat="1">
      <c r="B139" s="230"/>
      <c r="C139" s="231"/>
      <c r="D139" s="232" t="s">
        <v>153</v>
      </c>
      <c r="E139" s="233" t="s">
        <v>23</v>
      </c>
      <c r="F139" s="234" t="s">
        <v>234</v>
      </c>
      <c r="G139" s="231"/>
      <c r="H139" s="235">
        <v>6.6029999999999998</v>
      </c>
      <c r="I139" s="236"/>
      <c r="J139" s="231"/>
      <c r="K139" s="231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153</v>
      </c>
      <c r="AU139" s="241" t="s">
        <v>82</v>
      </c>
      <c r="AV139" s="11" t="s">
        <v>82</v>
      </c>
      <c r="AW139" s="11" t="s">
        <v>35</v>
      </c>
      <c r="AX139" s="11" t="s">
        <v>72</v>
      </c>
      <c r="AY139" s="241" t="s">
        <v>144</v>
      </c>
    </row>
    <row r="140" s="11" customFormat="1">
      <c r="B140" s="230"/>
      <c r="C140" s="231"/>
      <c r="D140" s="232" t="s">
        <v>153</v>
      </c>
      <c r="E140" s="233" t="s">
        <v>23</v>
      </c>
      <c r="F140" s="234" t="s">
        <v>235</v>
      </c>
      <c r="G140" s="231"/>
      <c r="H140" s="235">
        <v>9.5289999999999999</v>
      </c>
      <c r="I140" s="236"/>
      <c r="J140" s="231"/>
      <c r="K140" s="231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153</v>
      </c>
      <c r="AU140" s="241" t="s">
        <v>82</v>
      </c>
      <c r="AV140" s="11" t="s">
        <v>82</v>
      </c>
      <c r="AW140" s="11" t="s">
        <v>35</v>
      </c>
      <c r="AX140" s="11" t="s">
        <v>72</v>
      </c>
      <c r="AY140" s="241" t="s">
        <v>144</v>
      </c>
    </row>
    <row r="141" s="12" customFormat="1">
      <c r="B141" s="252"/>
      <c r="C141" s="253"/>
      <c r="D141" s="232" t="s">
        <v>153</v>
      </c>
      <c r="E141" s="254" t="s">
        <v>23</v>
      </c>
      <c r="F141" s="255" t="s">
        <v>196</v>
      </c>
      <c r="G141" s="253"/>
      <c r="H141" s="256">
        <v>24.917000000000002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AT141" s="262" t="s">
        <v>153</v>
      </c>
      <c r="AU141" s="262" t="s">
        <v>82</v>
      </c>
      <c r="AV141" s="12" t="s">
        <v>151</v>
      </c>
      <c r="AW141" s="12" t="s">
        <v>35</v>
      </c>
      <c r="AX141" s="12" t="s">
        <v>77</v>
      </c>
      <c r="AY141" s="262" t="s">
        <v>144</v>
      </c>
    </row>
    <row r="142" s="1" customFormat="1" ht="16.5" customHeight="1">
      <c r="B142" s="46"/>
      <c r="C142" s="218" t="s">
        <v>236</v>
      </c>
      <c r="D142" s="218" t="s">
        <v>146</v>
      </c>
      <c r="E142" s="219" t="s">
        <v>237</v>
      </c>
      <c r="F142" s="220" t="s">
        <v>238</v>
      </c>
      <c r="G142" s="221" t="s">
        <v>192</v>
      </c>
      <c r="H142" s="222">
        <v>1.6379999999999999</v>
      </c>
      <c r="I142" s="223"/>
      <c r="J142" s="224">
        <f>ROUND(I142*H142,2)</f>
        <v>0</v>
      </c>
      <c r="K142" s="220" t="s">
        <v>150</v>
      </c>
      <c r="L142" s="72"/>
      <c r="M142" s="225" t="s">
        <v>23</v>
      </c>
      <c r="N142" s="226" t="s">
        <v>43</v>
      </c>
      <c r="O142" s="47"/>
      <c r="P142" s="227">
        <f>O142*H142</f>
        <v>0</v>
      </c>
      <c r="Q142" s="227">
        <v>0.069169999999999995</v>
      </c>
      <c r="R142" s="227">
        <f>Q142*H142</f>
        <v>0.11330045999999999</v>
      </c>
      <c r="S142" s="227">
        <v>0</v>
      </c>
      <c r="T142" s="228">
        <f>S142*H142</f>
        <v>0</v>
      </c>
      <c r="AR142" s="24" t="s">
        <v>151</v>
      </c>
      <c r="AT142" s="24" t="s">
        <v>146</v>
      </c>
      <c r="AU142" s="24" t="s">
        <v>82</v>
      </c>
      <c r="AY142" s="24" t="s">
        <v>144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24" t="s">
        <v>77</v>
      </c>
      <c r="BK142" s="229">
        <f>ROUND(I142*H142,2)</f>
        <v>0</v>
      </c>
      <c r="BL142" s="24" t="s">
        <v>151</v>
      </c>
      <c r="BM142" s="24" t="s">
        <v>239</v>
      </c>
    </row>
    <row r="143" s="11" customFormat="1">
      <c r="B143" s="230"/>
      <c r="C143" s="231"/>
      <c r="D143" s="232" t="s">
        <v>153</v>
      </c>
      <c r="E143" s="233" t="s">
        <v>23</v>
      </c>
      <c r="F143" s="234" t="s">
        <v>240</v>
      </c>
      <c r="G143" s="231"/>
      <c r="H143" s="235">
        <v>0.81899999999999995</v>
      </c>
      <c r="I143" s="236"/>
      <c r="J143" s="231"/>
      <c r="K143" s="231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153</v>
      </c>
      <c r="AU143" s="241" t="s">
        <v>82</v>
      </c>
      <c r="AV143" s="11" t="s">
        <v>82</v>
      </c>
      <c r="AW143" s="11" t="s">
        <v>35</v>
      </c>
      <c r="AX143" s="11" t="s">
        <v>72</v>
      </c>
      <c r="AY143" s="241" t="s">
        <v>144</v>
      </c>
    </row>
    <row r="144" s="11" customFormat="1">
      <c r="B144" s="230"/>
      <c r="C144" s="231"/>
      <c r="D144" s="232" t="s">
        <v>153</v>
      </c>
      <c r="E144" s="233" t="s">
        <v>23</v>
      </c>
      <c r="F144" s="234" t="s">
        <v>241</v>
      </c>
      <c r="G144" s="231"/>
      <c r="H144" s="235">
        <v>0.81899999999999995</v>
      </c>
      <c r="I144" s="236"/>
      <c r="J144" s="231"/>
      <c r="K144" s="231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153</v>
      </c>
      <c r="AU144" s="241" t="s">
        <v>82</v>
      </c>
      <c r="AV144" s="11" t="s">
        <v>82</v>
      </c>
      <c r="AW144" s="11" t="s">
        <v>35</v>
      </c>
      <c r="AX144" s="11" t="s">
        <v>72</v>
      </c>
      <c r="AY144" s="241" t="s">
        <v>144</v>
      </c>
    </row>
    <row r="145" s="12" customFormat="1">
      <c r="B145" s="252"/>
      <c r="C145" s="253"/>
      <c r="D145" s="232" t="s">
        <v>153</v>
      </c>
      <c r="E145" s="254" t="s">
        <v>23</v>
      </c>
      <c r="F145" s="255" t="s">
        <v>196</v>
      </c>
      <c r="G145" s="253"/>
      <c r="H145" s="256">
        <v>1.6379999999999999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AT145" s="262" t="s">
        <v>153</v>
      </c>
      <c r="AU145" s="262" t="s">
        <v>82</v>
      </c>
      <c r="AV145" s="12" t="s">
        <v>151</v>
      </c>
      <c r="AW145" s="12" t="s">
        <v>35</v>
      </c>
      <c r="AX145" s="12" t="s">
        <v>77</v>
      </c>
      <c r="AY145" s="262" t="s">
        <v>144</v>
      </c>
    </row>
    <row r="146" s="1" customFormat="1" ht="16.5" customHeight="1">
      <c r="B146" s="46"/>
      <c r="C146" s="218" t="s">
        <v>242</v>
      </c>
      <c r="D146" s="218" t="s">
        <v>146</v>
      </c>
      <c r="E146" s="219" t="s">
        <v>243</v>
      </c>
      <c r="F146" s="220" t="s">
        <v>244</v>
      </c>
      <c r="G146" s="221" t="s">
        <v>192</v>
      </c>
      <c r="H146" s="222">
        <v>3.8500000000000001</v>
      </c>
      <c r="I146" s="223"/>
      <c r="J146" s="224">
        <f>ROUND(I146*H146,2)</f>
        <v>0</v>
      </c>
      <c r="K146" s="220" t="s">
        <v>150</v>
      </c>
      <c r="L146" s="72"/>
      <c r="M146" s="225" t="s">
        <v>23</v>
      </c>
      <c r="N146" s="226" t="s">
        <v>43</v>
      </c>
      <c r="O146" s="47"/>
      <c r="P146" s="227">
        <f>O146*H146</f>
        <v>0</v>
      </c>
      <c r="Q146" s="227">
        <v>0.10325</v>
      </c>
      <c r="R146" s="227">
        <f>Q146*H146</f>
        <v>0.39751249999999999</v>
      </c>
      <c r="S146" s="227">
        <v>0</v>
      </c>
      <c r="T146" s="228">
        <f>S146*H146</f>
        <v>0</v>
      </c>
      <c r="AR146" s="24" t="s">
        <v>151</v>
      </c>
      <c r="AT146" s="24" t="s">
        <v>146</v>
      </c>
      <c r="AU146" s="24" t="s">
        <v>82</v>
      </c>
      <c r="AY146" s="24" t="s">
        <v>144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4" t="s">
        <v>77</v>
      </c>
      <c r="BK146" s="229">
        <f>ROUND(I146*H146,2)</f>
        <v>0</v>
      </c>
      <c r="BL146" s="24" t="s">
        <v>151</v>
      </c>
      <c r="BM146" s="24" t="s">
        <v>245</v>
      </c>
    </row>
    <row r="147" s="11" customFormat="1">
      <c r="B147" s="230"/>
      <c r="C147" s="231"/>
      <c r="D147" s="232" t="s">
        <v>153</v>
      </c>
      <c r="E147" s="233" t="s">
        <v>23</v>
      </c>
      <c r="F147" s="234" t="s">
        <v>246</v>
      </c>
      <c r="G147" s="231"/>
      <c r="H147" s="235">
        <v>3.8500000000000001</v>
      </c>
      <c r="I147" s="236"/>
      <c r="J147" s="231"/>
      <c r="K147" s="231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153</v>
      </c>
      <c r="AU147" s="241" t="s">
        <v>82</v>
      </c>
      <c r="AV147" s="11" t="s">
        <v>82</v>
      </c>
      <c r="AW147" s="11" t="s">
        <v>35</v>
      </c>
      <c r="AX147" s="11" t="s">
        <v>72</v>
      </c>
      <c r="AY147" s="241" t="s">
        <v>144</v>
      </c>
    </row>
    <row r="148" s="12" customFormat="1">
      <c r="B148" s="252"/>
      <c r="C148" s="253"/>
      <c r="D148" s="232" t="s">
        <v>153</v>
      </c>
      <c r="E148" s="254" t="s">
        <v>23</v>
      </c>
      <c r="F148" s="255" t="s">
        <v>196</v>
      </c>
      <c r="G148" s="253"/>
      <c r="H148" s="256">
        <v>3.8500000000000001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AT148" s="262" t="s">
        <v>153</v>
      </c>
      <c r="AU148" s="262" t="s">
        <v>82</v>
      </c>
      <c r="AV148" s="12" t="s">
        <v>151</v>
      </c>
      <c r="AW148" s="12" t="s">
        <v>35</v>
      </c>
      <c r="AX148" s="12" t="s">
        <v>77</v>
      </c>
      <c r="AY148" s="262" t="s">
        <v>144</v>
      </c>
    </row>
    <row r="149" s="1" customFormat="1" ht="16.5" customHeight="1">
      <c r="B149" s="46"/>
      <c r="C149" s="218" t="s">
        <v>247</v>
      </c>
      <c r="D149" s="218" t="s">
        <v>146</v>
      </c>
      <c r="E149" s="219" t="s">
        <v>248</v>
      </c>
      <c r="F149" s="220" t="s">
        <v>249</v>
      </c>
      <c r="G149" s="221" t="s">
        <v>250</v>
      </c>
      <c r="H149" s="222">
        <v>30.460000000000001</v>
      </c>
      <c r="I149" s="223"/>
      <c r="J149" s="224">
        <f>ROUND(I149*H149,2)</f>
        <v>0</v>
      </c>
      <c r="K149" s="220" t="s">
        <v>150</v>
      </c>
      <c r="L149" s="72"/>
      <c r="M149" s="225" t="s">
        <v>23</v>
      </c>
      <c r="N149" s="226" t="s">
        <v>43</v>
      </c>
      <c r="O149" s="47"/>
      <c r="P149" s="227">
        <f>O149*H149</f>
        <v>0</v>
      </c>
      <c r="Q149" s="227">
        <v>0.00012</v>
      </c>
      <c r="R149" s="227">
        <f>Q149*H149</f>
        <v>0.0036552000000000004</v>
      </c>
      <c r="S149" s="227">
        <v>0</v>
      </c>
      <c r="T149" s="228">
        <f>S149*H149</f>
        <v>0</v>
      </c>
      <c r="AR149" s="24" t="s">
        <v>151</v>
      </c>
      <c r="AT149" s="24" t="s">
        <v>146</v>
      </c>
      <c r="AU149" s="24" t="s">
        <v>82</v>
      </c>
      <c r="AY149" s="24" t="s">
        <v>144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24" t="s">
        <v>77</v>
      </c>
      <c r="BK149" s="229">
        <f>ROUND(I149*H149,2)</f>
        <v>0</v>
      </c>
      <c r="BL149" s="24" t="s">
        <v>151</v>
      </c>
      <c r="BM149" s="24" t="s">
        <v>251</v>
      </c>
    </row>
    <row r="150" s="11" customFormat="1">
      <c r="B150" s="230"/>
      <c r="C150" s="231"/>
      <c r="D150" s="232" t="s">
        <v>153</v>
      </c>
      <c r="E150" s="233" t="s">
        <v>23</v>
      </c>
      <c r="F150" s="234" t="s">
        <v>252</v>
      </c>
      <c r="G150" s="231"/>
      <c r="H150" s="235">
        <v>13.92</v>
      </c>
      <c r="I150" s="236"/>
      <c r="J150" s="231"/>
      <c r="K150" s="231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153</v>
      </c>
      <c r="AU150" s="241" t="s">
        <v>82</v>
      </c>
      <c r="AV150" s="11" t="s">
        <v>82</v>
      </c>
      <c r="AW150" s="11" t="s">
        <v>35</v>
      </c>
      <c r="AX150" s="11" t="s">
        <v>72</v>
      </c>
      <c r="AY150" s="241" t="s">
        <v>144</v>
      </c>
    </row>
    <row r="151" s="11" customFormat="1">
      <c r="B151" s="230"/>
      <c r="C151" s="231"/>
      <c r="D151" s="232" t="s">
        <v>153</v>
      </c>
      <c r="E151" s="233" t="s">
        <v>23</v>
      </c>
      <c r="F151" s="234" t="s">
        <v>253</v>
      </c>
      <c r="G151" s="231"/>
      <c r="H151" s="235">
        <v>12.455</v>
      </c>
      <c r="I151" s="236"/>
      <c r="J151" s="231"/>
      <c r="K151" s="231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153</v>
      </c>
      <c r="AU151" s="241" t="s">
        <v>82</v>
      </c>
      <c r="AV151" s="11" t="s">
        <v>82</v>
      </c>
      <c r="AW151" s="11" t="s">
        <v>35</v>
      </c>
      <c r="AX151" s="11" t="s">
        <v>72</v>
      </c>
      <c r="AY151" s="241" t="s">
        <v>144</v>
      </c>
    </row>
    <row r="152" s="11" customFormat="1">
      <c r="B152" s="230"/>
      <c r="C152" s="231"/>
      <c r="D152" s="232" t="s">
        <v>153</v>
      </c>
      <c r="E152" s="233" t="s">
        <v>23</v>
      </c>
      <c r="F152" s="234" t="s">
        <v>254</v>
      </c>
      <c r="G152" s="231"/>
      <c r="H152" s="235">
        <v>4.085</v>
      </c>
      <c r="I152" s="236"/>
      <c r="J152" s="231"/>
      <c r="K152" s="231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153</v>
      </c>
      <c r="AU152" s="241" t="s">
        <v>82</v>
      </c>
      <c r="AV152" s="11" t="s">
        <v>82</v>
      </c>
      <c r="AW152" s="11" t="s">
        <v>35</v>
      </c>
      <c r="AX152" s="11" t="s">
        <v>72</v>
      </c>
      <c r="AY152" s="241" t="s">
        <v>144</v>
      </c>
    </row>
    <row r="153" s="12" customFormat="1">
      <c r="B153" s="252"/>
      <c r="C153" s="253"/>
      <c r="D153" s="232" t="s">
        <v>153</v>
      </c>
      <c r="E153" s="254" t="s">
        <v>23</v>
      </c>
      <c r="F153" s="255" t="s">
        <v>196</v>
      </c>
      <c r="G153" s="253"/>
      <c r="H153" s="256">
        <v>30.460000000000001</v>
      </c>
      <c r="I153" s="257"/>
      <c r="J153" s="253"/>
      <c r="K153" s="253"/>
      <c r="L153" s="258"/>
      <c r="M153" s="259"/>
      <c r="N153" s="260"/>
      <c r="O153" s="260"/>
      <c r="P153" s="260"/>
      <c r="Q153" s="260"/>
      <c r="R153" s="260"/>
      <c r="S153" s="260"/>
      <c r="T153" s="261"/>
      <c r="AT153" s="262" t="s">
        <v>153</v>
      </c>
      <c r="AU153" s="262" t="s">
        <v>82</v>
      </c>
      <c r="AV153" s="12" t="s">
        <v>151</v>
      </c>
      <c r="AW153" s="12" t="s">
        <v>35</v>
      </c>
      <c r="AX153" s="12" t="s">
        <v>77</v>
      </c>
      <c r="AY153" s="262" t="s">
        <v>144</v>
      </c>
    </row>
    <row r="154" s="1" customFormat="1" ht="16.5" customHeight="1">
      <c r="B154" s="46"/>
      <c r="C154" s="218" t="s">
        <v>9</v>
      </c>
      <c r="D154" s="218" t="s">
        <v>146</v>
      </c>
      <c r="E154" s="219" t="s">
        <v>255</v>
      </c>
      <c r="F154" s="220" t="s">
        <v>256</v>
      </c>
      <c r="G154" s="221" t="s">
        <v>192</v>
      </c>
      <c r="H154" s="222">
        <v>0.59999999999999998</v>
      </c>
      <c r="I154" s="223"/>
      <c r="J154" s="224">
        <f>ROUND(I154*H154,2)</f>
        <v>0</v>
      </c>
      <c r="K154" s="220" t="s">
        <v>150</v>
      </c>
      <c r="L154" s="72"/>
      <c r="M154" s="225" t="s">
        <v>23</v>
      </c>
      <c r="N154" s="226" t="s">
        <v>43</v>
      </c>
      <c r="O154" s="47"/>
      <c r="P154" s="227">
        <f>O154*H154</f>
        <v>0</v>
      </c>
      <c r="Q154" s="227">
        <v>0.12335</v>
      </c>
      <c r="R154" s="227">
        <f>Q154*H154</f>
        <v>0.074009999999999992</v>
      </c>
      <c r="S154" s="227">
        <v>0</v>
      </c>
      <c r="T154" s="228">
        <f>S154*H154</f>
        <v>0</v>
      </c>
      <c r="AR154" s="24" t="s">
        <v>151</v>
      </c>
      <c r="AT154" s="24" t="s">
        <v>146</v>
      </c>
      <c r="AU154" s="24" t="s">
        <v>82</v>
      </c>
      <c r="AY154" s="24" t="s">
        <v>144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24" t="s">
        <v>77</v>
      </c>
      <c r="BK154" s="229">
        <f>ROUND(I154*H154,2)</f>
        <v>0</v>
      </c>
      <c r="BL154" s="24" t="s">
        <v>151</v>
      </c>
      <c r="BM154" s="24" t="s">
        <v>257</v>
      </c>
    </row>
    <row r="155" s="11" customFormat="1">
      <c r="B155" s="230"/>
      <c r="C155" s="231"/>
      <c r="D155" s="232" t="s">
        <v>153</v>
      </c>
      <c r="E155" s="233" t="s">
        <v>23</v>
      </c>
      <c r="F155" s="234" t="s">
        <v>258</v>
      </c>
      <c r="G155" s="231"/>
      <c r="H155" s="235">
        <v>0.59999999999999998</v>
      </c>
      <c r="I155" s="236"/>
      <c r="J155" s="231"/>
      <c r="K155" s="231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153</v>
      </c>
      <c r="AU155" s="241" t="s">
        <v>82</v>
      </c>
      <c r="AV155" s="11" t="s">
        <v>82</v>
      </c>
      <c r="AW155" s="11" t="s">
        <v>35</v>
      </c>
      <c r="AX155" s="11" t="s">
        <v>77</v>
      </c>
      <c r="AY155" s="241" t="s">
        <v>144</v>
      </c>
    </row>
    <row r="156" s="1" customFormat="1" ht="16.5" customHeight="1">
      <c r="B156" s="46"/>
      <c r="C156" s="218" t="s">
        <v>259</v>
      </c>
      <c r="D156" s="218" t="s">
        <v>146</v>
      </c>
      <c r="E156" s="219" t="s">
        <v>260</v>
      </c>
      <c r="F156" s="220" t="s">
        <v>261</v>
      </c>
      <c r="G156" s="221" t="s">
        <v>192</v>
      </c>
      <c r="H156" s="222">
        <v>0.22</v>
      </c>
      <c r="I156" s="223"/>
      <c r="J156" s="224">
        <f>ROUND(I156*H156,2)</f>
        <v>0</v>
      </c>
      <c r="K156" s="220" t="s">
        <v>150</v>
      </c>
      <c r="L156" s="72"/>
      <c r="M156" s="225" t="s">
        <v>23</v>
      </c>
      <c r="N156" s="226" t="s">
        <v>43</v>
      </c>
      <c r="O156" s="47"/>
      <c r="P156" s="227">
        <f>O156*H156</f>
        <v>0</v>
      </c>
      <c r="Q156" s="227">
        <v>0.17818000000000001</v>
      </c>
      <c r="R156" s="227">
        <f>Q156*H156</f>
        <v>0.039199600000000001</v>
      </c>
      <c r="S156" s="227">
        <v>0</v>
      </c>
      <c r="T156" s="228">
        <f>S156*H156</f>
        <v>0</v>
      </c>
      <c r="AR156" s="24" t="s">
        <v>151</v>
      </c>
      <c r="AT156" s="24" t="s">
        <v>146</v>
      </c>
      <c r="AU156" s="24" t="s">
        <v>82</v>
      </c>
      <c r="AY156" s="24" t="s">
        <v>144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4" t="s">
        <v>77</v>
      </c>
      <c r="BK156" s="229">
        <f>ROUND(I156*H156,2)</f>
        <v>0</v>
      </c>
      <c r="BL156" s="24" t="s">
        <v>151</v>
      </c>
      <c r="BM156" s="24" t="s">
        <v>262</v>
      </c>
    </row>
    <row r="157" s="11" customFormat="1">
      <c r="B157" s="230"/>
      <c r="C157" s="231"/>
      <c r="D157" s="232" t="s">
        <v>153</v>
      </c>
      <c r="E157" s="233" t="s">
        <v>23</v>
      </c>
      <c r="F157" s="234" t="s">
        <v>263</v>
      </c>
      <c r="G157" s="231"/>
      <c r="H157" s="235">
        <v>0.22</v>
      </c>
      <c r="I157" s="236"/>
      <c r="J157" s="231"/>
      <c r="K157" s="231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153</v>
      </c>
      <c r="AU157" s="241" t="s">
        <v>82</v>
      </c>
      <c r="AV157" s="11" t="s">
        <v>82</v>
      </c>
      <c r="AW157" s="11" t="s">
        <v>35</v>
      </c>
      <c r="AX157" s="11" t="s">
        <v>77</v>
      </c>
      <c r="AY157" s="241" t="s">
        <v>144</v>
      </c>
    </row>
    <row r="158" s="1" customFormat="1" ht="16.5" customHeight="1">
      <c r="B158" s="46"/>
      <c r="C158" s="218" t="s">
        <v>264</v>
      </c>
      <c r="D158" s="218" t="s">
        <v>146</v>
      </c>
      <c r="E158" s="219" t="s">
        <v>265</v>
      </c>
      <c r="F158" s="220" t="s">
        <v>266</v>
      </c>
      <c r="G158" s="221" t="s">
        <v>192</v>
      </c>
      <c r="H158" s="222">
        <v>3.1200000000000001</v>
      </c>
      <c r="I158" s="223"/>
      <c r="J158" s="224">
        <f>ROUND(I158*H158,2)</f>
        <v>0</v>
      </c>
      <c r="K158" s="220" t="s">
        <v>150</v>
      </c>
      <c r="L158" s="72"/>
      <c r="M158" s="225" t="s">
        <v>23</v>
      </c>
      <c r="N158" s="226" t="s">
        <v>43</v>
      </c>
      <c r="O158" s="47"/>
      <c r="P158" s="227">
        <f>O158*H158</f>
        <v>0</v>
      </c>
      <c r="Q158" s="227">
        <v>0.0088400000000000006</v>
      </c>
      <c r="R158" s="227">
        <f>Q158*H158</f>
        <v>0.027580800000000003</v>
      </c>
      <c r="S158" s="227">
        <v>0</v>
      </c>
      <c r="T158" s="228">
        <f>S158*H158</f>
        <v>0</v>
      </c>
      <c r="AR158" s="24" t="s">
        <v>151</v>
      </c>
      <c r="AT158" s="24" t="s">
        <v>146</v>
      </c>
      <c r="AU158" s="24" t="s">
        <v>82</v>
      </c>
      <c r="AY158" s="24" t="s">
        <v>144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4" t="s">
        <v>77</v>
      </c>
      <c r="BK158" s="229">
        <f>ROUND(I158*H158,2)</f>
        <v>0</v>
      </c>
      <c r="BL158" s="24" t="s">
        <v>151</v>
      </c>
      <c r="BM158" s="24" t="s">
        <v>267</v>
      </c>
    </row>
    <row r="159" s="11" customFormat="1">
      <c r="B159" s="230"/>
      <c r="C159" s="231"/>
      <c r="D159" s="232" t="s">
        <v>153</v>
      </c>
      <c r="E159" s="233" t="s">
        <v>23</v>
      </c>
      <c r="F159" s="234" t="s">
        <v>268</v>
      </c>
      <c r="G159" s="231"/>
      <c r="H159" s="235">
        <v>3.1200000000000001</v>
      </c>
      <c r="I159" s="236"/>
      <c r="J159" s="231"/>
      <c r="K159" s="231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153</v>
      </c>
      <c r="AU159" s="241" t="s">
        <v>82</v>
      </c>
      <c r="AV159" s="11" t="s">
        <v>82</v>
      </c>
      <c r="AW159" s="11" t="s">
        <v>35</v>
      </c>
      <c r="AX159" s="11" t="s">
        <v>77</v>
      </c>
      <c r="AY159" s="241" t="s">
        <v>144</v>
      </c>
    </row>
    <row r="160" s="10" customFormat="1" ht="29.88" customHeight="1">
      <c r="B160" s="202"/>
      <c r="C160" s="203"/>
      <c r="D160" s="204" t="s">
        <v>71</v>
      </c>
      <c r="E160" s="216" t="s">
        <v>151</v>
      </c>
      <c r="F160" s="216" t="s">
        <v>269</v>
      </c>
      <c r="G160" s="203"/>
      <c r="H160" s="203"/>
      <c r="I160" s="206"/>
      <c r="J160" s="217">
        <f>BK160</f>
        <v>0</v>
      </c>
      <c r="K160" s="203"/>
      <c r="L160" s="208"/>
      <c r="M160" s="209"/>
      <c r="N160" s="210"/>
      <c r="O160" s="210"/>
      <c r="P160" s="211">
        <f>SUM(P161:P179)</f>
        <v>0</v>
      </c>
      <c r="Q160" s="210"/>
      <c r="R160" s="211">
        <f>SUM(R161:R179)</f>
        <v>0.68890410000000002</v>
      </c>
      <c r="S160" s="210"/>
      <c r="T160" s="212">
        <f>SUM(T161:T179)</f>
        <v>0</v>
      </c>
      <c r="AR160" s="213" t="s">
        <v>77</v>
      </c>
      <c r="AT160" s="214" t="s">
        <v>71</v>
      </c>
      <c r="AU160" s="214" t="s">
        <v>77</v>
      </c>
      <c r="AY160" s="213" t="s">
        <v>144</v>
      </c>
      <c r="BK160" s="215">
        <f>SUM(BK161:BK179)</f>
        <v>0</v>
      </c>
    </row>
    <row r="161" s="1" customFormat="1" ht="25.5" customHeight="1">
      <c r="B161" s="46"/>
      <c r="C161" s="218" t="s">
        <v>270</v>
      </c>
      <c r="D161" s="218" t="s">
        <v>146</v>
      </c>
      <c r="E161" s="219" t="s">
        <v>271</v>
      </c>
      <c r="F161" s="220" t="s">
        <v>272</v>
      </c>
      <c r="G161" s="221" t="s">
        <v>200</v>
      </c>
      <c r="H161" s="222">
        <v>3</v>
      </c>
      <c r="I161" s="223"/>
      <c r="J161" s="224">
        <f>ROUND(I161*H161,2)</f>
        <v>0</v>
      </c>
      <c r="K161" s="220" t="s">
        <v>150</v>
      </c>
      <c r="L161" s="72"/>
      <c r="M161" s="225" t="s">
        <v>23</v>
      </c>
      <c r="N161" s="226" t="s">
        <v>43</v>
      </c>
      <c r="O161" s="47"/>
      <c r="P161" s="227">
        <f>O161*H161</f>
        <v>0</v>
      </c>
      <c r="Q161" s="227">
        <v>0.053280000000000001</v>
      </c>
      <c r="R161" s="227">
        <f>Q161*H161</f>
        <v>0.15984000000000001</v>
      </c>
      <c r="S161" s="227">
        <v>0</v>
      </c>
      <c r="T161" s="228">
        <f>S161*H161</f>
        <v>0</v>
      </c>
      <c r="AR161" s="24" t="s">
        <v>151</v>
      </c>
      <c r="AT161" s="24" t="s">
        <v>146</v>
      </c>
      <c r="AU161" s="24" t="s">
        <v>82</v>
      </c>
      <c r="AY161" s="24" t="s">
        <v>144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24" t="s">
        <v>77</v>
      </c>
      <c r="BK161" s="229">
        <f>ROUND(I161*H161,2)</f>
        <v>0</v>
      </c>
      <c r="BL161" s="24" t="s">
        <v>151</v>
      </c>
      <c r="BM161" s="24" t="s">
        <v>273</v>
      </c>
    </row>
    <row r="162" s="11" customFormat="1">
      <c r="B162" s="230"/>
      <c r="C162" s="231"/>
      <c r="D162" s="232" t="s">
        <v>153</v>
      </c>
      <c r="E162" s="233" t="s">
        <v>23</v>
      </c>
      <c r="F162" s="234" t="s">
        <v>274</v>
      </c>
      <c r="G162" s="231"/>
      <c r="H162" s="235">
        <v>3</v>
      </c>
      <c r="I162" s="236"/>
      <c r="J162" s="231"/>
      <c r="K162" s="231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153</v>
      </c>
      <c r="AU162" s="241" t="s">
        <v>82</v>
      </c>
      <c r="AV162" s="11" t="s">
        <v>82</v>
      </c>
      <c r="AW162" s="11" t="s">
        <v>35</v>
      </c>
      <c r="AX162" s="11" t="s">
        <v>77</v>
      </c>
      <c r="AY162" s="241" t="s">
        <v>144</v>
      </c>
    </row>
    <row r="163" s="1" customFormat="1" ht="16.5" customHeight="1">
      <c r="B163" s="46"/>
      <c r="C163" s="218" t="s">
        <v>275</v>
      </c>
      <c r="D163" s="218" t="s">
        <v>146</v>
      </c>
      <c r="E163" s="219" t="s">
        <v>276</v>
      </c>
      <c r="F163" s="220" t="s">
        <v>277</v>
      </c>
      <c r="G163" s="221" t="s">
        <v>149</v>
      </c>
      <c r="H163" s="222">
        <v>0.10000000000000001</v>
      </c>
      <c r="I163" s="223"/>
      <c r="J163" s="224">
        <f>ROUND(I163*H163,2)</f>
        <v>0</v>
      </c>
      <c r="K163" s="220" t="s">
        <v>150</v>
      </c>
      <c r="L163" s="72"/>
      <c r="M163" s="225" t="s">
        <v>23</v>
      </c>
      <c r="N163" s="226" t="s">
        <v>43</v>
      </c>
      <c r="O163" s="47"/>
      <c r="P163" s="227">
        <f>O163*H163</f>
        <v>0</v>
      </c>
      <c r="Q163" s="227">
        <v>2.4533999999999998</v>
      </c>
      <c r="R163" s="227">
        <f>Q163*H163</f>
        <v>0.24534</v>
      </c>
      <c r="S163" s="227">
        <v>0</v>
      </c>
      <c r="T163" s="228">
        <f>S163*H163</f>
        <v>0</v>
      </c>
      <c r="AR163" s="24" t="s">
        <v>151</v>
      </c>
      <c r="AT163" s="24" t="s">
        <v>146</v>
      </c>
      <c r="AU163" s="24" t="s">
        <v>82</v>
      </c>
      <c r="AY163" s="24" t="s">
        <v>144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24" t="s">
        <v>77</v>
      </c>
      <c r="BK163" s="229">
        <f>ROUND(I163*H163,2)</f>
        <v>0</v>
      </c>
      <c r="BL163" s="24" t="s">
        <v>151</v>
      </c>
      <c r="BM163" s="24" t="s">
        <v>278</v>
      </c>
    </row>
    <row r="164" s="11" customFormat="1">
      <c r="B164" s="230"/>
      <c r="C164" s="231"/>
      <c r="D164" s="232" t="s">
        <v>153</v>
      </c>
      <c r="E164" s="233" t="s">
        <v>23</v>
      </c>
      <c r="F164" s="234" t="s">
        <v>279</v>
      </c>
      <c r="G164" s="231"/>
      <c r="H164" s="235">
        <v>0.037999999999999999</v>
      </c>
      <c r="I164" s="236"/>
      <c r="J164" s="231"/>
      <c r="K164" s="231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153</v>
      </c>
      <c r="AU164" s="241" t="s">
        <v>82</v>
      </c>
      <c r="AV164" s="11" t="s">
        <v>82</v>
      </c>
      <c r="AW164" s="11" t="s">
        <v>35</v>
      </c>
      <c r="AX164" s="11" t="s">
        <v>72</v>
      </c>
      <c r="AY164" s="241" t="s">
        <v>144</v>
      </c>
    </row>
    <row r="165" s="11" customFormat="1">
      <c r="B165" s="230"/>
      <c r="C165" s="231"/>
      <c r="D165" s="232" t="s">
        <v>153</v>
      </c>
      <c r="E165" s="233" t="s">
        <v>23</v>
      </c>
      <c r="F165" s="234" t="s">
        <v>280</v>
      </c>
      <c r="G165" s="231"/>
      <c r="H165" s="235">
        <v>0.062</v>
      </c>
      <c r="I165" s="236"/>
      <c r="J165" s="231"/>
      <c r="K165" s="231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153</v>
      </c>
      <c r="AU165" s="241" t="s">
        <v>82</v>
      </c>
      <c r="AV165" s="11" t="s">
        <v>82</v>
      </c>
      <c r="AW165" s="11" t="s">
        <v>35</v>
      </c>
      <c r="AX165" s="11" t="s">
        <v>72</v>
      </c>
      <c r="AY165" s="241" t="s">
        <v>144</v>
      </c>
    </row>
    <row r="166" s="12" customFormat="1">
      <c r="B166" s="252"/>
      <c r="C166" s="253"/>
      <c r="D166" s="232" t="s">
        <v>153</v>
      </c>
      <c r="E166" s="254" t="s">
        <v>23</v>
      </c>
      <c r="F166" s="255" t="s">
        <v>196</v>
      </c>
      <c r="G166" s="253"/>
      <c r="H166" s="256">
        <v>0.10000000000000001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AT166" s="262" t="s">
        <v>153</v>
      </c>
      <c r="AU166" s="262" t="s">
        <v>82</v>
      </c>
      <c r="AV166" s="12" t="s">
        <v>151</v>
      </c>
      <c r="AW166" s="12" t="s">
        <v>35</v>
      </c>
      <c r="AX166" s="12" t="s">
        <v>77</v>
      </c>
      <c r="AY166" s="262" t="s">
        <v>144</v>
      </c>
    </row>
    <row r="167" s="1" customFormat="1" ht="16.5" customHeight="1">
      <c r="B167" s="46"/>
      <c r="C167" s="218" t="s">
        <v>281</v>
      </c>
      <c r="D167" s="218" t="s">
        <v>146</v>
      </c>
      <c r="E167" s="219" t="s">
        <v>282</v>
      </c>
      <c r="F167" s="220" t="s">
        <v>283</v>
      </c>
      <c r="G167" s="221" t="s">
        <v>192</v>
      </c>
      <c r="H167" s="222">
        <v>2.6499999999999999</v>
      </c>
      <c r="I167" s="223"/>
      <c r="J167" s="224">
        <f>ROUND(I167*H167,2)</f>
        <v>0</v>
      </c>
      <c r="K167" s="220" t="s">
        <v>150</v>
      </c>
      <c r="L167" s="72"/>
      <c r="M167" s="225" t="s">
        <v>23</v>
      </c>
      <c r="N167" s="226" t="s">
        <v>43</v>
      </c>
      <c r="O167" s="47"/>
      <c r="P167" s="227">
        <f>O167*H167</f>
        <v>0</v>
      </c>
      <c r="Q167" s="227">
        <v>0.0051900000000000002</v>
      </c>
      <c r="R167" s="227">
        <f>Q167*H167</f>
        <v>0.0137535</v>
      </c>
      <c r="S167" s="227">
        <v>0</v>
      </c>
      <c r="T167" s="228">
        <f>S167*H167</f>
        <v>0</v>
      </c>
      <c r="AR167" s="24" t="s">
        <v>151</v>
      </c>
      <c r="AT167" s="24" t="s">
        <v>146</v>
      </c>
      <c r="AU167" s="24" t="s">
        <v>82</v>
      </c>
      <c r="AY167" s="24" t="s">
        <v>144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24" t="s">
        <v>77</v>
      </c>
      <c r="BK167" s="229">
        <f>ROUND(I167*H167,2)</f>
        <v>0</v>
      </c>
      <c r="BL167" s="24" t="s">
        <v>151</v>
      </c>
      <c r="BM167" s="24" t="s">
        <v>284</v>
      </c>
    </row>
    <row r="168" s="11" customFormat="1">
      <c r="B168" s="230"/>
      <c r="C168" s="231"/>
      <c r="D168" s="232" t="s">
        <v>153</v>
      </c>
      <c r="E168" s="233" t="s">
        <v>23</v>
      </c>
      <c r="F168" s="234" t="s">
        <v>285</v>
      </c>
      <c r="G168" s="231"/>
      <c r="H168" s="235">
        <v>1.01</v>
      </c>
      <c r="I168" s="236"/>
      <c r="J168" s="231"/>
      <c r="K168" s="231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153</v>
      </c>
      <c r="AU168" s="241" t="s">
        <v>82</v>
      </c>
      <c r="AV168" s="11" t="s">
        <v>82</v>
      </c>
      <c r="AW168" s="11" t="s">
        <v>35</v>
      </c>
      <c r="AX168" s="11" t="s">
        <v>72</v>
      </c>
      <c r="AY168" s="241" t="s">
        <v>144</v>
      </c>
    </row>
    <row r="169" s="11" customFormat="1">
      <c r="B169" s="230"/>
      <c r="C169" s="231"/>
      <c r="D169" s="232" t="s">
        <v>153</v>
      </c>
      <c r="E169" s="233" t="s">
        <v>23</v>
      </c>
      <c r="F169" s="234" t="s">
        <v>286</v>
      </c>
      <c r="G169" s="231"/>
      <c r="H169" s="235">
        <v>1.6399999999999999</v>
      </c>
      <c r="I169" s="236"/>
      <c r="J169" s="231"/>
      <c r="K169" s="231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153</v>
      </c>
      <c r="AU169" s="241" t="s">
        <v>82</v>
      </c>
      <c r="AV169" s="11" t="s">
        <v>82</v>
      </c>
      <c r="AW169" s="11" t="s">
        <v>35</v>
      </c>
      <c r="AX169" s="11" t="s">
        <v>72</v>
      </c>
      <c r="AY169" s="241" t="s">
        <v>144</v>
      </c>
    </row>
    <row r="170" s="12" customFormat="1">
      <c r="B170" s="252"/>
      <c r="C170" s="253"/>
      <c r="D170" s="232" t="s">
        <v>153</v>
      </c>
      <c r="E170" s="254" t="s">
        <v>23</v>
      </c>
      <c r="F170" s="255" t="s">
        <v>196</v>
      </c>
      <c r="G170" s="253"/>
      <c r="H170" s="256">
        <v>2.6499999999999999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AT170" s="262" t="s">
        <v>153</v>
      </c>
      <c r="AU170" s="262" t="s">
        <v>82</v>
      </c>
      <c r="AV170" s="12" t="s">
        <v>151</v>
      </c>
      <c r="AW170" s="12" t="s">
        <v>35</v>
      </c>
      <c r="AX170" s="12" t="s">
        <v>77</v>
      </c>
      <c r="AY170" s="262" t="s">
        <v>144</v>
      </c>
    </row>
    <row r="171" s="1" customFormat="1" ht="16.5" customHeight="1">
      <c r="B171" s="46"/>
      <c r="C171" s="218" t="s">
        <v>287</v>
      </c>
      <c r="D171" s="218" t="s">
        <v>146</v>
      </c>
      <c r="E171" s="219" t="s">
        <v>288</v>
      </c>
      <c r="F171" s="220" t="s">
        <v>289</v>
      </c>
      <c r="G171" s="221" t="s">
        <v>192</v>
      </c>
      <c r="H171" s="222">
        <v>2.6499999999999999</v>
      </c>
      <c r="I171" s="223"/>
      <c r="J171" s="224">
        <f>ROUND(I171*H171,2)</f>
        <v>0</v>
      </c>
      <c r="K171" s="220" t="s">
        <v>150</v>
      </c>
      <c r="L171" s="72"/>
      <c r="M171" s="225" t="s">
        <v>23</v>
      </c>
      <c r="N171" s="226" t="s">
        <v>43</v>
      </c>
      <c r="O171" s="47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4" t="s">
        <v>151</v>
      </c>
      <c r="AT171" s="24" t="s">
        <v>146</v>
      </c>
      <c r="AU171" s="24" t="s">
        <v>82</v>
      </c>
      <c r="AY171" s="24" t="s">
        <v>144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24" t="s">
        <v>77</v>
      </c>
      <c r="BK171" s="229">
        <f>ROUND(I171*H171,2)</f>
        <v>0</v>
      </c>
      <c r="BL171" s="24" t="s">
        <v>151</v>
      </c>
      <c r="BM171" s="24" t="s">
        <v>290</v>
      </c>
    </row>
    <row r="172" s="11" customFormat="1">
      <c r="B172" s="230"/>
      <c r="C172" s="231"/>
      <c r="D172" s="232" t="s">
        <v>153</v>
      </c>
      <c r="E172" s="233" t="s">
        <v>23</v>
      </c>
      <c r="F172" s="234" t="s">
        <v>291</v>
      </c>
      <c r="G172" s="231"/>
      <c r="H172" s="235">
        <v>2.6499999999999999</v>
      </c>
      <c r="I172" s="236"/>
      <c r="J172" s="231"/>
      <c r="K172" s="231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153</v>
      </c>
      <c r="AU172" s="241" t="s">
        <v>82</v>
      </c>
      <c r="AV172" s="11" t="s">
        <v>82</v>
      </c>
      <c r="AW172" s="11" t="s">
        <v>35</v>
      </c>
      <c r="AX172" s="11" t="s">
        <v>77</v>
      </c>
      <c r="AY172" s="241" t="s">
        <v>144</v>
      </c>
    </row>
    <row r="173" s="1" customFormat="1" ht="16.5" customHeight="1">
      <c r="B173" s="46"/>
      <c r="C173" s="218" t="s">
        <v>292</v>
      </c>
      <c r="D173" s="218" t="s">
        <v>146</v>
      </c>
      <c r="E173" s="219" t="s">
        <v>293</v>
      </c>
      <c r="F173" s="220" t="s">
        <v>294</v>
      </c>
      <c r="G173" s="221" t="s">
        <v>174</v>
      </c>
      <c r="H173" s="222">
        <v>0.0050000000000000001</v>
      </c>
      <c r="I173" s="223"/>
      <c r="J173" s="224">
        <f>ROUND(I173*H173,2)</f>
        <v>0</v>
      </c>
      <c r="K173" s="220" t="s">
        <v>150</v>
      </c>
      <c r="L173" s="72"/>
      <c r="M173" s="225" t="s">
        <v>23</v>
      </c>
      <c r="N173" s="226" t="s">
        <v>43</v>
      </c>
      <c r="O173" s="47"/>
      <c r="P173" s="227">
        <f>O173*H173</f>
        <v>0</v>
      </c>
      <c r="Q173" s="227">
        <v>1.0525599999999999</v>
      </c>
      <c r="R173" s="227">
        <f>Q173*H173</f>
        <v>0.0052627999999999998</v>
      </c>
      <c r="S173" s="227">
        <v>0</v>
      </c>
      <c r="T173" s="228">
        <f>S173*H173</f>
        <v>0</v>
      </c>
      <c r="AR173" s="24" t="s">
        <v>151</v>
      </c>
      <c r="AT173" s="24" t="s">
        <v>146</v>
      </c>
      <c r="AU173" s="24" t="s">
        <v>82</v>
      </c>
      <c r="AY173" s="24" t="s">
        <v>144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24" t="s">
        <v>77</v>
      </c>
      <c r="BK173" s="229">
        <f>ROUND(I173*H173,2)</f>
        <v>0</v>
      </c>
      <c r="BL173" s="24" t="s">
        <v>151</v>
      </c>
      <c r="BM173" s="24" t="s">
        <v>295</v>
      </c>
    </row>
    <row r="174" s="13" customFormat="1">
      <c r="B174" s="263"/>
      <c r="C174" s="264"/>
      <c r="D174" s="232" t="s">
        <v>153</v>
      </c>
      <c r="E174" s="265" t="s">
        <v>23</v>
      </c>
      <c r="F174" s="266" t="s">
        <v>296</v>
      </c>
      <c r="G174" s="264"/>
      <c r="H174" s="265" t="s">
        <v>23</v>
      </c>
      <c r="I174" s="267"/>
      <c r="J174" s="264"/>
      <c r="K174" s="264"/>
      <c r="L174" s="268"/>
      <c r="M174" s="269"/>
      <c r="N174" s="270"/>
      <c r="O174" s="270"/>
      <c r="P174" s="270"/>
      <c r="Q174" s="270"/>
      <c r="R174" s="270"/>
      <c r="S174" s="270"/>
      <c r="T174" s="271"/>
      <c r="AT174" s="272" t="s">
        <v>153</v>
      </c>
      <c r="AU174" s="272" t="s">
        <v>82</v>
      </c>
      <c r="AV174" s="13" t="s">
        <v>77</v>
      </c>
      <c r="AW174" s="13" t="s">
        <v>35</v>
      </c>
      <c r="AX174" s="13" t="s">
        <v>72</v>
      </c>
      <c r="AY174" s="272" t="s">
        <v>144</v>
      </c>
    </row>
    <row r="175" s="11" customFormat="1">
      <c r="B175" s="230"/>
      <c r="C175" s="231"/>
      <c r="D175" s="232" t="s">
        <v>153</v>
      </c>
      <c r="E175" s="233" t="s">
        <v>23</v>
      </c>
      <c r="F175" s="234" t="s">
        <v>297</v>
      </c>
      <c r="G175" s="231"/>
      <c r="H175" s="235">
        <v>0.002</v>
      </c>
      <c r="I175" s="236"/>
      <c r="J175" s="231"/>
      <c r="K175" s="231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153</v>
      </c>
      <c r="AU175" s="241" t="s">
        <v>82</v>
      </c>
      <c r="AV175" s="11" t="s">
        <v>82</v>
      </c>
      <c r="AW175" s="11" t="s">
        <v>35</v>
      </c>
      <c r="AX175" s="11" t="s">
        <v>72</v>
      </c>
      <c r="AY175" s="241" t="s">
        <v>144</v>
      </c>
    </row>
    <row r="176" s="11" customFormat="1">
      <c r="B176" s="230"/>
      <c r="C176" s="231"/>
      <c r="D176" s="232" t="s">
        <v>153</v>
      </c>
      <c r="E176" s="233" t="s">
        <v>23</v>
      </c>
      <c r="F176" s="234" t="s">
        <v>298</v>
      </c>
      <c r="G176" s="231"/>
      <c r="H176" s="235">
        <v>0.0030000000000000001</v>
      </c>
      <c r="I176" s="236"/>
      <c r="J176" s="231"/>
      <c r="K176" s="231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153</v>
      </c>
      <c r="AU176" s="241" t="s">
        <v>82</v>
      </c>
      <c r="AV176" s="11" t="s">
        <v>82</v>
      </c>
      <c r="AW176" s="11" t="s">
        <v>35</v>
      </c>
      <c r="AX176" s="11" t="s">
        <v>72</v>
      </c>
      <c r="AY176" s="241" t="s">
        <v>144</v>
      </c>
    </row>
    <row r="177" s="12" customFormat="1">
      <c r="B177" s="252"/>
      <c r="C177" s="253"/>
      <c r="D177" s="232" t="s">
        <v>153</v>
      </c>
      <c r="E177" s="254" t="s">
        <v>23</v>
      </c>
      <c r="F177" s="255" t="s">
        <v>196</v>
      </c>
      <c r="G177" s="253"/>
      <c r="H177" s="256">
        <v>0.0050000000000000001</v>
      </c>
      <c r="I177" s="257"/>
      <c r="J177" s="253"/>
      <c r="K177" s="253"/>
      <c r="L177" s="258"/>
      <c r="M177" s="259"/>
      <c r="N177" s="260"/>
      <c r="O177" s="260"/>
      <c r="P177" s="260"/>
      <c r="Q177" s="260"/>
      <c r="R177" s="260"/>
      <c r="S177" s="260"/>
      <c r="T177" s="261"/>
      <c r="AT177" s="262" t="s">
        <v>153</v>
      </c>
      <c r="AU177" s="262" t="s">
        <v>82</v>
      </c>
      <c r="AV177" s="12" t="s">
        <v>151</v>
      </c>
      <c r="AW177" s="12" t="s">
        <v>35</v>
      </c>
      <c r="AX177" s="12" t="s">
        <v>77</v>
      </c>
      <c r="AY177" s="262" t="s">
        <v>144</v>
      </c>
    </row>
    <row r="178" s="1" customFormat="1" ht="16.5" customHeight="1">
      <c r="B178" s="46"/>
      <c r="C178" s="218" t="s">
        <v>299</v>
      </c>
      <c r="D178" s="218" t="s">
        <v>146</v>
      </c>
      <c r="E178" s="219" t="s">
        <v>300</v>
      </c>
      <c r="F178" s="220" t="s">
        <v>301</v>
      </c>
      <c r="G178" s="221" t="s">
        <v>149</v>
      </c>
      <c r="H178" s="222">
        <v>0.14000000000000001</v>
      </c>
      <c r="I178" s="223"/>
      <c r="J178" s="224">
        <f>ROUND(I178*H178,2)</f>
        <v>0</v>
      </c>
      <c r="K178" s="220" t="s">
        <v>150</v>
      </c>
      <c r="L178" s="72"/>
      <c r="M178" s="225" t="s">
        <v>23</v>
      </c>
      <c r="N178" s="226" t="s">
        <v>43</v>
      </c>
      <c r="O178" s="47"/>
      <c r="P178" s="227">
        <f>O178*H178</f>
        <v>0</v>
      </c>
      <c r="Q178" s="227">
        <v>1.8907700000000001</v>
      </c>
      <c r="R178" s="227">
        <f>Q178*H178</f>
        <v>0.26470780000000005</v>
      </c>
      <c r="S178" s="227">
        <v>0</v>
      </c>
      <c r="T178" s="228">
        <f>S178*H178</f>
        <v>0</v>
      </c>
      <c r="AR178" s="24" t="s">
        <v>151</v>
      </c>
      <c r="AT178" s="24" t="s">
        <v>146</v>
      </c>
      <c r="AU178" s="24" t="s">
        <v>82</v>
      </c>
      <c r="AY178" s="24" t="s">
        <v>144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24" t="s">
        <v>77</v>
      </c>
      <c r="BK178" s="229">
        <f>ROUND(I178*H178,2)</f>
        <v>0</v>
      </c>
      <c r="BL178" s="24" t="s">
        <v>151</v>
      </c>
      <c r="BM178" s="24" t="s">
        <v>302</v>
      </c>
    </row>
    <row r="179" s="11" customFormat="1">
      <c r="B179" s="230"/>
      <c r="C179" s="231"/>
      <c r="D179" s="232" t="s">
        <v>153</v>
      </c>
      <c r="E179" s="233" t="s">
        <v>23</v>
      </c>
      <c r="F179" s="234" t="s">
        <v>303</v>
      </c>
      <c r="G179" s="231"/>
      <c r="H179" s="235">
        <v>0.14000000000000001</v>
      </c>
      <c r="I179" s="236"/>
      <c r="J179" s="231"/>
      <c r="K179" s="231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153</v>
      </c>
      <c r="AU179" s="241" t="s">
        <v>82</v>
      </c>
      <c r="AV179" s="11" t="s">
        <v>82</v>
      </c>
      <c r="AW179" s="11" t="s">
        <v>35</v>
      </c>
      <c r="AX179" s="11" t="s">
        <v>77</v>
      </c>
      <c r="AY179" s="241" t="s">
        <v>144</v>
      </c>
    </row>
    <row r="180" s="10" customFormat="1" ht="29.88" customHeight="1">
      <c r="B180" s="202"/>
      <c r="C180" s="203"/>
      <c r="D180" s="204" t="s">
        <v>71</v>
      </c>
      <c r="E180" s="216" t="s">
        <v>171</v>
      </c>
      <c r="F180" s="216" t="s">
        <v>304</v>
      </c>
      <c r="G180" s="203"/>
      <c r="H180" s="203"/>
      <c r="I180" s="206"/>
      <c r="J180" s="217">
        <f>BK180</f>
        <v>0</v>
      </c>
      <c r="K180" s="203"/>
      <c r="L180" s="208"/>
      <c r="M180" s="209"/>
      <c r="N180" s="210"/>
      <c r="O180" s="210"/>
      <c r="P180" s="211">
        <f>SUM(P181:P337)</f>
        <v>0</v>
      </c>
      <c r="Q180" s="210"/>
      <c r="R180" s="211">
        <f>SUM(R181:R337)</f>
        <v>10.72231465</v>
      </c>
      <c r="S180" s="210"/>
      <c r="T180" s="212">
        <f>SUM(T181:T337)</f>
        <v>0</v>
      </c>
      <c r="AR180" s="213" t="s">
        <v>77</v>
      </c>
      <c r="AT180" s="214" t="s">
        <v>71</v>
      </c>
      <c r="AU180" s="214" t="s">
        <v>77</v>
      </c>
      <c r="AY180" s="213" t="s">
        <v>144</v>
      </c>
      <c r="BK180" s="215">
        <f>SUM(BK181:BK337)</f>
        <v>0</v>
      </c>
    </row>
    <row r="181" s="1" customFormat="1" ht="16.5" customHeight="1">
      <c r="B181" s="46"/>
      <c r="C181" s="218" t="s">
        <v>305</v>
      </c>
      <c r="D181" s="218" t="s">
        <v>146</v>
      </c>
      <c r="E181" s="219" t="s">
        <v>306</v>
      </c>
      <c r="F181" s="220" t="s">
        <v>307</v>
      </c>
      <c r="G181" s="221" t="s">
        <v>192</v>
      </c>
      <c r="H181" s="222">
        <v>2.3999999999999999</v>
      </c>
      <c r="I181" s="223"/>
      <c r="J181" s="224">
        <f>ROUND(I181*H181,2)</f>
        <v>0</v>
      </c>
      <c r="K181" s="220" t="s">
        <v>150</v>
      </c>
      <c r="L181" s="72"/>
      <c r="M181" s="225" t="s">
        <v>23</v>
      </c>
      <c r="N181" s="226" t="s">
        <v>43</v>
      </c>
      <c r="O181" s="47"/>
      <c r="P181" s="227">
        <f>O181*H181</f>
        <v>0</v>
      </c>
      <c r="Q181" s="227">
        <v>0.0030000000000000001</v>
      </c>
      <c r="R181" s="227">
        <f>Q181*H181</f>
        <v>0.0071999999999999998</v>
      </c>
      <c r="S181" s="227">
        <v>0</v>
      </c>
      <c r="T181" s="228">
        <f>S181*H181</f>
        <v>0</v>
      </c>
      <c r="AR181" s="24" t="s">
        <v>151</v>
      </c>
      <c r="AT181" s="24" t="s">
        <v>146</v>
      </c>
      <c r="AU181" s="24" t="s">
        <v>82</v>
      </c>
      <c r="AY181" s="24" t="s">
        <v>144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24" t="s">
        <v>77</v>
      </c>
      <c r="BK181" s="229">
        <f>ROUND(I181*H181,2)</f>
        <v>0</v>
      </c>
      <c r="BL181" s="24" t="s">
        <v>151</v>
      </c>
      <c r="BM181" s="24" t="s">
        <v>308</v>
      </c>
    </row>
    <row r="182" s="11" customFormat="1">
      <c r="B182" s="230"/>
      <c r="C182" s="231"/>
      <c r="D182" s="232" t="s">
        <v>153</v>
      </c>
      <c r="E182" s="233" t="s">
        <v>23</v>
      </c>
      <c r="F182" s="234" t="s">
        <v>309</v>
      </c>
      <c r="G182" s="231"/>
      <c r="H182" s="235">
        <v>2.3999999999999999</v>
      </c>
      <c r="I182" s="236"/>
      <c r="J182" s="231"/>
      <c r="K182" s="231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153</v>
      </c>
      <c r="AU182" s="241" t="s">
        <v>82</v>
      </c>
      <c r="AV182" s="11" t="s">
        <v>82</v>
      </c>
      <c r="AW182" s="11" t="s">
        <v>35</v>
      </c>
      <c r="AX182" s="11" t="s">
        <v>77</v>
      </c>
      <c r="AY182" s="241" t="s">
        <v>144</v>
      </c>
    </row>
    <row r="183" s="1" customFormat="1" ht="16.5" customHeight="1">
      <c r="B183" s="46"/>
      <c r="C183" s="218" t="s">
        <v>310</v>
      </c>
      <c r="D183" s="218" t="s">
        <v>146</v>
      </c>
      <c r="E183" s="219" t="s">
        <v>311</v>
      </c>
      <c r="F183" s="220" t="s">
        <v>312</v>
      </c>
      <c r="G183" s="221" t="s">
        <v>192</v>
      </c>
      <c r="H183" s="222">
        <v>11.699999999999999</v>
      </c>
      <c r="I183" s="223"/>
      <c r="J183" s="224">
        <f>ROUND(I183*H183,2)</f>
        <v>0</v>
      </c>
      <c r="K183" s="220" t="s">
        <v>150</v>
      </c>
      <c r="L183" s="72"/>
      <c r="M183" s="225" t="s">
        <v>23</v>
      </c>
      <c r="N183" s="226" t="s">
        <v>43</v>
      </c>
      <c r="O183" s="47"/>
      <c r="P183" s="227">
        <f>O183*H183</f>
        <v>0</v>
      </c>
      <c r="Q183" s="227">
        <v>0.0030000000000000001</v>
      </c>
      <c r="R183" s="227">
        <f>Q183*H183</f>
        <v>0.035099999999999999</v>
      </c>
      <c r="S183" s="227">
        <v>0</v>
      </c>
      <c r="T183" s="228">
        <f>S183*H183</f>
        <v>0</v>
      </c>
      <c r="AR183" s="24" t="s">
        <v>151</v>
      </c>
      <c r="AT183" s="24" t="s">
        <v>146</v>
      </c>
      <c r="AU183" s="24" t="s">
        <v>82</v>
      </c>
      <c r="AY183" s="24" t="s">
        <v>144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24" t="s">
        <v>77</v>
      </c>
      <c r="BK183" s="229">
        <f>ROUND(I183*H183,2)</f>
        <v>0</v>
      </c>
      <c r="BL183" s="24" t="s">
        <v>151</v>
      </c>
      <c r="BM183" s="24" t="s">
        <v>313</v>
      </c>
    </row>
    <row r="184" s="11" customFormat="1">
      <c r="B184" s="230"/>
      <c r="C184" s="231"/>
      <c r="D184" s="232" t="s">
        <v>153</v>
      </c>
      <c r="E184" s="233" t="s">
        <v>23</v>
      </c>
      <c r="F184" s="234" t="s">
        <v>314</v>
      </c>
      <c r="G184" s="231"/>
      <c r="H184" s="235">
        <v>11.699999999999999</v>
      </c>
      <c r="I184" s="236"/>
      <c r="J184" s="231"/>
      <c r="K184" s="231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153</v>
      </c>
      <c r="AU184" s="241" t="s">
        <v>82</v>
      </c>
      <c r="AV184" s="11" t="s">
        <v>82</v>
      </c>
      <c r="AW184" s="11" t="s">
        <v>35</v>
      </c>
      <c r="AX184" s="11" t="s">
        <v>77</v>
      </c>
      <c r="AY184" s="241" t="s">
        <v>144</v>
      </c>
    </row>
    <row r="185" s="1" customFormat="1" ht="16.5" customHeight="1">
      <c r="B185" s="46"/>
      <c r="C185" s="218" t="s">
        <v>315</v>
      </c>
      <c r="D185" s="218" t="s">
        <v>146</v>
      </c>
      <c r="E185" s="219" t="s">
        <v>316</v>
      </c>
      <c r="F185" s="220" t="s">
        <v>317</v>
      </c>
      <c r="G185" s="221" t="s">
        <v>192</v>
      </c>
      <c r="H185" s="222">
        <v>42.950000000000003</v>
      </c>
      <c r="I185" s="223"/>
      <c r="J185" s="224">
        <f>ROUND(I185*H185,2)</f>
        <v>0</v>
      </c>
      <c r="K185" s="220" t="s">
        <v>150</v>
      </c>
      <c r="L185" s="72"/>
      <c r="M185" s="225" t="s">
        <v>23</v>
      </c>
      <c r="N185" s="226" t="s">
        <v>43</v>
      </c>
      <c r="O185" s="47"/>
      <c r="P185" s="227">
        <f>O185*H185</f>
        <v>0</v>
      </c>
      <c r="Q185" s="227">
        <v>0.0057000000000000002</v>
      </c>
      <c r="R185" s="227">
        <f>Q185*H185</f>
        <v>0.24481500000000003</v>
      </c>
      <c r="S185" s="227">
        <v>0</v>
      </c>
      <c r="T185" s="228">
        <f>S185*H185</f>
        <v>0</v>
      </c>
      <c r="AR185" s="24" t="s">
        <v>151</v>
      </c>
      <c r="AT185" s="24" t="s">
        <v>146</v>
      </c>
      <c r="AU185" s="24" t="s">
        <v>82</v>
      </c>
      <c r="AY185" s="24" t="s">
        <v>144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24" t="s">
        <v>77</v>
      </c>
      <c r="BK185" s="229">
        <f>ROUND(I185*H185,2)</f>
        <v>0</v>
      </c>
      <c r="BL185" s="24" t="s">
        <v>151</v>
      </c>
      <c r="BM185" s="24" t="s">
        <v>318</v>
      </c>
    </row>
    <row r="186" s="13" customFormat="1">
      <c r="B186" s="263"/>
      <c r="C186" s="264"/>
      <c r="D186" s="232" t="s">
        <v>153</v>
      </c>
      <c r="E186" s="265" t="s">
        <v>23</v>
      </c>
      <c r="F186" s="266" t="s">
        <v>319</v>
      </c>
      <c r="G186" s="264"/>
      <c r="H186" s="265" t="s">
        <v>23</v>
      </c>
      <c r="I186" s="267"/>
      <c r="J186" s="264"/>
      <c r="K186" s="264"/>
      <c r="L186" s="268"/>
      <c r="M186" s="269"/>
      <c r="N186" s="270"/>
      <c r="O186" s="270"/>
      <c r="P186" s="270"/>
      <c r="Q186" s="270"/>
      <c r="R186" s="270"/>
      <c r="S186" s="270"/>
      <c r="T186" s="271"/>
      <c r="AT186" s="272" t="s">
        <v>153</v>
      </c>
      <c r="AU186" s="272" t="s">
        <v>82</v>
      </c>
      <c r="AV186" s="13" t="s">
        <v>77</v>
      </c>
      <c r="AW186" s="13" t="s">
        <v>35</v>
      </c>
      <c r="AX186" s="13" t="s">
        <v>72</v>
      </c>
      <c r="AY186" s="272" t="s">
        <v>144</v>
      </c>
    </row>
    <row r="187" s="11" customFormat="1">
      <c r="B187" s="230"/>
      <c r="C187" s="231"/>
      <c r="D187" s="232" t="s">
        <v>153</v>
      </c>
      <c r="E187" s="233" t="s">
        <v>23</v>
      </c>
      <c r="F187" s="234" t="s">
        <v>320</v>
      </c>
      <c r="G187" s="231"/>
      <c r="H187" s="235">
        <v>6.5999999999999996</v>
      </c>
      <c r="I187" s="236"/>
      <c r="J187" s="231"/>
      <c r="K187" s="231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153</v>
      </c>
      <c r="AU187" s="241" t="s">
        <v>82</v>
      </c>
      <c r="AV187" s="11" t="s">
        <v>82</v>
      </c>
      <c r="AW187" s="11" t="s">
        <v>35</v>
      </c>
      <c r="AX187" s="11" t="s">
        <v>72</v>
      </c>
      <c r="AY187" s="241" t="s">
        <v>144</v>
      </c>
    </row>
    <row r="188" s="11" customFormat="1">
      <c r="B188" s="230"/>
      <c r="C188" s="231"/>
      <c r="D188" s="232" t="s">
        <v>153</v>
      </c>
      <c r="E188" s="233" t="s">
        <v>23</v>
      </c>
      <c r="F188" s="234" t="s">
        <v>321</v>
      </c>
      <c r="G188" s="231"/>
      <c r="H188" s="235">
        <v>4.0999999999999996</v>
      </c>
      <c r="I188" s="236"/>
      <c r="J188" s="231"/>
      <c r="K188" s="231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153</v>
      </c>
      <c r="AU188" s="241" t="s">
        <v>82</v>
      </c>
      <c r="AV188" s="11" t="s">
        <v>82</v>
      </c>
      <c r="AW188" s="11" t="s">
        <v>35</v>
      </c>
      <c r="AX188" s="11" t="s">
        <v>72</v>
      </c>
      <c r="AY188" s="241" t="s">
        <v>144</v>
      </c>
    </row>
    <row r="189" s="11" customFormat="1">
      <c r="B189" s="230"/>
      <c r="C189" s="231"/>
      <c r="D189" s="232" t="s">
        <v>153</v>
      </c>
      <c r="E189" s="233" t="s">
        <v>23</v>
      </c>
      <c r="F189" s="234" t="s">
        <v>322</v>
      </c>
      <c r="G189" s="231"/>
      <c r="H189" s="235">
        <v>9.1500000000000004</v>
      </c>
      <c r="I189" s="236"/>
      <c r="J189" s="231"/>
      <c r="K189" s="231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153</v>
      </c>
      <c r="AU189" s="241" t="s">
        <v>82</v>
      </c>
      <c r="AV189" s="11" t="s">
        <v>82</v>
      </c>
      <c r="AW189" s="11" t="s">
        <v>35</v>
      </c>
      <c r="AX189" s="11" t="s">
        <v>72</v>
      </c>
      <c r="AY189" s="241" t="s">
        <v>144</v>
      </c>
    </row>
    <row r="190" s="14" customFormat="1">
      <c r="B190" s="273"/>
      <c r="C190" s="274"/>
      <c r="D190" s="232" t="s">
        <v>153</v>
      </c>
      <c r="E190" s="275" t="s">
        <v>23</v>
      </c>
      <c r="F190" s="276" t="s">
        <v>323</v>
      </c>
      <c r="G190" s="274"/>
      <c r="H190" s="277">
        <v>19.850000000000001</v>
      </c>
      <c r="I190" s="278"/>
      <c r="J190" s="274"/>
      <c r="K190" s="274"/>
      <c r="L190" s="279"/>
      <c r="M190" s="280"/>
      <c r="N190" s="281"/>
      <c r="O190" s="281"/>
      <c r="P190" s="281"/>
      <c r="Q190" s="281"/>
      <c r="R190" s="281"/>
      <c r="S190" s="281"/>
      <c r="T190" s="282"/>
      <c r="AT190" s="283" t="s">
        <v>153</v>
      </c>
      <c r="AU190" s="283" t="s">
        <v>82</v>
      </c>
      <c r="AV190" s="14" t="s">
        <v>158</v>
      </c>
      <c r="AW190" s="14" t="s">
        <v>35</v>
      </c>
      <c r="AX190" s="14" t="s">
        <v>72</v>
      </c>
      <c r="AY190" s="283" t="s">
        <v>144</v>
      </c>
    </row>
    <row r="191" s="13" customFormat="1">
      <c r="B191" s="263"/>
      <c r="C191" s="264"/>
      <c r="D191" s="232" t="s">
        <v>153</v>
      </c>
      <c r="E191" s="265" t="s">
        <v>23</v>
      </c>
      <c r="F191" s="266" t="s">
        <v>324</v>
      </c>
      <c r="G191" s="264"/>
      <c r="H191" s="265" t="s">
        <v>23</v>
      </c>
      <c r="I191" s="267"/>
      <c r="J191" s="264"/>
      <c r="K191" s="264"/>
      <c r="L191" s="268"/>
      <c r="M191" s="269"/>
      <c r="N191" s="270"/>
      <c r="O191" s="270"/>
      <c r="P191" s="270"/>
      <c r="Q191" s="270"/>
      <c r="R191" s="270"/>
      <c r="S191" s="270"/>
      <c r="T191" s="271"/>
      <c r="AT191" s="272" t="s">
        <v>153</v>
      </c>
      <c r="AU191" s="272" t="s">
        <v>82</v>
      </c>
      <c r="AV191" s="13" t="s">
        <v>77</v>
      </c>
      <c r="AW191" s="13" t="s">
        <v>35</v>
      </c>
      <c r="AX191" s="13" t="s">
        <v>72</v>
      </c>
      <c r="AY191" s="272" t="s">
        <v>144</v>
      </c>
    </row>
    <row r="192" s="11" customFormat="1">
      <c r="B192" s="230"/>
      <c r="C192" s="231"/>
      <c r="D192" s="232" t="s">
        <v>153</v>
      </c>
      <c r="E192" s="233" t="s">
        <v>23</v>
      </c>
      <c r="F192" s="234" t="s">
        <v>325</v>
      </c>
      <c r="G192" s="231"/>
      <c r="H192" s="235">
        <v>9</v>
      </c>
      <c r="I192" s="236"/>
      <c r="J192" s="231"/>
      <c r="K192" s="231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153</v>
      </c>
      <c r="AU192" s="241" t="s">
        <v>82</v>
      </c>
      <c r="AV192" s="11" t="s">
        <v>82</v>
      </c>
      <c r="AW192" s="11" t="s">
        <v>35</v>
      </c>
      <c r="AX192" s="11" t="s">
        <v>72</v>
      </c>
      <c r="AY192" s="241" t="s">
        <v>144</v>
      </c>
    </row>
    <row r="193" s="14" customFormat="1">
      <c r="B193" s="273"/>
      <c r="C193" s="274"/>
      <c r="D193" s="232" t="s">
        <v>153</v>
      </c>
      <c r="E193" s="275" t="s">
        <v>23</v>
      </c>
      <c r="F193" s="276" t="s">
        <v>323</v>
      </c>
      <c r="G193" s="274"/>
      <c r="H193" s="277">
        <v>9</v>
      </c>
      <c r="I193" s="278"/>
      <c r="J193" s="274"/>
      <c r="K193" s="274"/>
      <c r="L193" s="279"/>
      <c r="M193" s="280"/>
      <c r="N193" s="281"/>
      <c r="O193" s="281"/>
      <c r="P193" s="281"/>
      <c r="Q193" s="281"/>
      <c r="R193" s="281"/>
      <c r="S193" s="281"/>
      <c r="T193" s="282"/>
      <c r="AT193" s="283" t="s">
        <v>153</v>
      </c>
      <c r="AU193" s="283" t="s">
        <v>82</v>
      </c>
      <c r="AV193" s="14" t="s">
        <v>158</v>
      </c>
      <c r="AW193" s="14" t="s">
        <v>35</v>
      </c>
      <c r="AX193" s="14" t="s">
        <v>72</v>
      </c>
      <c r="AY193" s="283" t="s">
        <v>144</v>
      </c>
    </row>
    <row r="194" s="13" customFormat="1">
      <c r="B194" s="263"/>
      <c r="C194" s="264"/>
      <c r="D194" s="232" t="s">
        <v>153</v>
      </c>
      <c r="E194" s="265" t="s">
        <v>23</v>
      </c>
      <c r="F194" s="266" t="s">
        <v>326</v>
      </c>
      <c r="G194" s="264"/>
      <c r="H194" s="265" t="s">
        <v>23</v>
      </c>
      <c r="I194" s="267"/>
      <c r="J194" s="264"/>
      <c r="K194" s="264"/>
      <c r="L194" s="268"/>
      <c r="M194" s="269"/>
      <c r="N194" s="270"/>
      <c r="O194" s="270"/>
      <c r="P194" s="270"/>
      <c r="Q194" s="270"/>
      <c r="R194" s="270"/>
      <c r="S194" s="270"/>
      <c r="T194" s="271"/>
      <c r="AT194" s="272" t="s">
        <v>153</v>
      </c>
      <c r="AU194" s="272" t="s">
        <v>82</v>
      </c>
      <c r="AV194" s="13" t="s">
        <v>77</v>
      </c>
      <c r="AW194" s="13" t="s">
        <v>35</v>
      </c>
      <c r="AX194" s="13" t="s">
        <v>72</v>
      </c>
      <c r="AY194" s="272" t="s">
        <v>144</v>
      </c>
    </row>
    <row r="195" s="11" customFormat="1">
      <c r="B195" s="230"/>
      <c r="C195" s="231"/>
      <c r="D195" s="232" t="s">
        <v>153</v>
      </c>
      <c r="E195" s="233" t="s">
        <v>23</v>
      </c>
      <c r="F195" s="234" t="s">
        <v>314</v>
      </c>
      <c r="G195" s="231"/>
      <c r="H195" s="235">
        <v>11.699999999999999</v>
      </c>
      <c r="I195" s="236"/>
      <c r="J195" s="231"/>
      <c r="K195" s="231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153</v>
      </c>
      <c r="AU195" s="241" t="s">
        <v>82</v>
      </c>
      <c r="AV195" s="11" t="s">
        <v>82</v>
      </c>
      <c r="AW195" s="11" t="s">
        <v>35</v>
      </c>
      <c r="AX195" s="11" t="s">
        <v>72</v>
      </c>
      <c r="AY195" s="241" t="s">
        <v>144</v>
      </c>
    </row>
    <row r="196" s="11" customFormat="1">
      <c r="B196" s="230"/>
      <c r="C196" s="231"/>
      <c r="D196" s="232" t="s">
        <v>153</v>
      </c>
      <c r="E196" s="233" t="s">
        <v>23</v>
      </c>
      <c r="F196" s="234" t="s">
        <v>309</v>
      </c>
      <c r="G196" s="231"/>
      <c r="H196" s="235">
        <v>2.3999999999999999</v>
      </c>
      <c r="I196" s="236"/>
      <c r="J196" s="231"/>
      <c r="K196" s="231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153</v>
      </c>
      <c r="AU196" s="241" t="s">
        <v>82</v>
      </c>
      <c r="AV196" s="11" t="s">
        <v>82</v>
      </c>
      <c r="AW196" s="11" t="s">
        <v>35</v>
      </c>
      <c r="AX196" s="11" t="s">
        <v>72</v>
      </c>
      <c r="AY196" s="241" t="s">
        <v>144</v>
      </c>
    </row>
    <row r="197" s="14" customFormat="1">
      <c r="B197" s="273"/>
      <c r="C197" s="274"/>
      <c r="D197" s="232" t="s">
        <v>153</v>
      </c>
      <c r="E197" s="275" t="s">
        <v>23</v>
      </c>
      <c r="F197" s="276" t="s">
        <v>323</v>
      </c>
      <c r="G197" s="274"/>
      <c r="H197" s="277">
        <v>14.1</v>
      </c>
      <c r="I197" s="278"/>
      <c r="J197" s="274"/>
      <c r="K197" s="274"/>
      <c r="L197" s="279"/>
      <c r="M197" s="280"/>
      <c r="N197" s="281"/>
      <c r="O197" s="281"/>
      <c r="P197" s="281"/>
      <c r="Q197" s="281"/>
      <c r="R197" s="281"/>
      <c r="S197" s="281"/>
      <c r="T197" s="282"/>
      <c r="AT197" s="283" t="s">
        <v>153</v>
      </c>
      <c r="AU197" s="283" t="s">
        <v>82</v>
      </c>
      <c r="AV197" s="14" t="s">
        <v>158</v>
      </c>
      <c r="AW197" s="14" t="s">
        <v>35</v>
      </c>
      <c r="AX197" s="14" t="s">
        <v>72</v>
      </c>
      <c r="AY197" s="283" t="s">
        <v>144</v>
      </c>
    </row>
    <row r="198" s="12" customFormat="1">
      <c r="B198" s="252"/>
      <c r="C198" s="253"/>
      <c r="D198" s="232" t="s">
        <v>153</v>
      </c>
      <c r="E198" s="254" t="s">
        <v>23</v>
      </c>
      <c r="F198" s="255" t="s">
        <v>196</v>
      </c>
      <c r="G198" s="253"/>
      <c r="H198" s="256">
        <v>42.950000000000003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AT198" s="262" t="s">
        <v>153</v>
      </c>
      <c r="AU198" s="262" t="s">
        <v>82</v>
      </c>
      <c r="AV198" s="12" t="s">
        <v>151</v>
      </c>
      <c r="AW198" s="12" t="s">
        <v>35</v>
      </c>
      <c r="AX198" s="12" t="s">
        <v>77</v>
      </c>
      <c r="AY198" s="262" t="s">
        <v>144</v>
      </c>
    </row>
    <row r="199" s="1" customFormat="1" ht="16.5" customHeight="1">
      <c r="B199" s="46"/>
      <c r="C199" s="218" t="s">
        <v>327</v>
      </c>
      <c r="D199" s="218" t="s">
        <v>146</v>
      </c>
      <c r="E199" s="219" t="s">
        <v>328</v>
      </c>
      <c r="F199" s="220" t="s">
        <v>329</v>
      </c>
      <c r="G199" s="221" t="s">
        <v>200</v>
      </c>
      <c r="H199" s="222">
        <v>5</v>
      </c>
      <c r="I199" s="223"/>
      <c r="J199" s="224">
        <f>ROUND(I199*H199,2)</f>
        <v>0</v>
      </c>
      <c r="K199" s="220" t="s">
        <v>150</v>
      </c>
      <c r="L199" s="72"/>
      <c r="M199" s="225" t="s">
        <v>23</v>
      </c>
      <c r="N199" s="226" t="s">
        <v>43</v>
      </c>
      <c r="O199" s="47"/>
      <c r="P199" s="227">
        <f>O199*H199</f>
        <v>0</v>
      </c>
      <c r="Q199" s="227">
        <v>0.0037000000000000002</v>
      </c>
      <c r="R199" s="227">
        <f>Q199*H199</f>
        <v>0.018500000000000003</v>
      </c>
      <c r="S199" s="227">
        <v>0</v>
      </c>
      <c r="T199" s="228">
        <f>S199*H199</f>
        <v>0</v>
      </c>
      <c r="AR199" s="24" t="s">
        <v>151</v>
      </c>
      <c r="AT199" s="24" t="s">
        <v>146</v>
      </c>
      <c r="AU199" s="24" t="s">
        <v>82</v>
      </c>
      <c r="AY199" s="24" t="s">
        <v>144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24" t="s">
        <v>77</v>
      </c>
      <c r="BK199" s="229">
        <f>ROUND(I199*H199,2)</f>
        <v>0</v>
      </c>
      <c r="BL199" s="24" t="s">
        <v>151</v>
      </c>
      <c r="BM199" s="24" t="s">
        <v>330</v>
      </c>
    </row>
    <row r="200" s="11" customFormat="1">
      <c r="B200" s="230"/>
      <c r="C200" s="231"/>
      <c r="D200" s="232" t="s">
        <v>153</v>
      </c>
      <c r="E200" s="233" t="s">
        <v>23</v>
      </c>
      <c r="F200" s="234" t="s">
        <v>331</v>
      </c>
      <c r="G200" s="231"/>
      <c r="H200" s="235">
        <v>5</v>
      </c>
      <c r="I200" s="236"/>
      <c r="J200" s="231"/>
      <c r="K200" s="231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153</v>
      </c>
      <c r="AU200" s="241" t="s">
        <v>82</v>
      </c>
      <c r="AV200" s="11" t="s">
        <v>82</v>
      </c>
      <c r="AW200" s="11" t="s">
        <v>35</v>
      </c>
      <c r="AX200" s="11" t="s">
        <v>77</v>
      </c>
      <c r="AY200" s="241" t="s">
        <v>144</v>
      </c>
    </row>
    <row r="201" s="1" customFormat="1" ht="16.5" customHeight="1">
      <c r="B201" s="46"/>
      <c r="C201" s="218" t="s">
        <v>332</v>
      </c>
      <c r="D201" s="218" t="s">
        <v>146</v>
      </c>
      <c r="E201" s="219" t="s">
        <v>333</v>
      </c>
      <c r="F201" s="220" t="s">
        <v>334</v>
      </c>
      <c r="G201" s="221" t="s">
        <v>200</v>
      </c>
      <c r="H201" s="222">
        <v>3</v>
      </c>
      <c r="I201" s="223"/>
      <c r="J201" s="224">
        <f>ROUND(I201*H201,2)</f>
        <v>0</v>
      </c>
      <c r="K201" s="220" t="s">
        <v>150</v>
      </c>
      <c r="L201" s="72"/>
      <c r="M201" s="225" t="s">
        <v>23</v>
      </c>
      <c r="N201" s="226" t="s">
        <v>43</v>
      </c>
      <c r="O201" s="47"/>
      <c r="P201" s="227">
        <f>O201*H201</f>
        <v>0</v>
      </c>
      <c r="Q201" s="227">
        <v>0.010200000000000001</v>
      </c>
      <c r="R201" s="227">
        <f>Q201*H201</f>
        <v>0.030600000000000002</v>
      </c>
      <c r="S201" s="227">
        <v>0</v>
      </c>
      <c r="T201" s="228">
        <f>S201*H201</f>
        <v>0</v>
      </c>
      <c r="AR201" s="24" t="s">
        <v>151</v>
      </c>
      <c r="AT201" s="24" t="s">
        <v>146</v>
      </c>
      <c r="AU201" s="24" t="s">
        <v>82</v>
      </c>
      <c r="AY201" s="24" t="s">
        <v>144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24" t="s">
        <v>77</v>
      </c>
      <c r="BK201" s="229">
        <f>ROUND(I201*H201,2)</f>
        <v>0</v>
      </c>
      <c r="BL201" s="24" t="s">
        <v>151</v>
      </c>
      <c r="BM201" s="24" t="s">
        <v>335</v>
      </c>
    </row>
    <row r="202" s="13" customFormat="1">
      <c r="B202" s="263"/>
      <c r="C202" s="264"/>
      <c r="D202" s="232" t="s">
        <v>153</v>
      </c>
      <c r="E202" s="265" t="s">
        <v>23</v>
      </c>
      <c r="F202" s="266" t="s">
        <v>336</v>
      </c>
      <c r="G202" s="264"/>
      <c r="H202" s="265" t="s">
        <v>23</v>
      </c>
      <c r="I202" s="267"/>
      <c r="J202" s="264"/>
      <c r="K202" s="264"/>
      <c r="L202" s="268"/>
      <c r="M202" s="269"/>
      <c r="N202" s="270"/>
      <c r="O202" s="270"/>
      <c r="P202" s="270"/>
      <c r="Q202" s="270"/>
      <c r="R202" s="270"/>
      <c r="S202" s="270"/>
      <c r="T202" s="271"/>
      <c r="AT202" s="272" t="s">
        <v>153</v>
      </c>
      <c r="AU202" s="272" t="s">
        <v>82</v>
      </c>
      <c r="AV202" s="13" t="s">
        <v>77</v>
      </c>
      <c r="AW202" s="13" t="s">
        <v>35</v>
      </c>
      <c r="AX202" s="13" t="s">
        <v>72</v>
      </c>
      <c r="AY202" s="272" t="s">
        <v>144</v>
      </c>
    </row>
    <row r="203" s="11" customFormat="1">
      <c r="B203" s="230"/>
      <c r="C203" s="231"/>
      <c r="D203" s="232" t="s">
        <v>153</v>
      </c>
      <c r="E203" s="233" t="s">
        <v>23</v>
      </c>
      <c r="F203" s="234" t="s">
        <v>274</v>
      </c>
      <c r="G203" s="231"/>
      <c r="H203" s="235">
        <v>3</v>
      </c>
      <c r="I203" s="236"/>
      <c r="J203" s="231"/>
      <c r="K203" s="231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153</v>
      </c>
      <c r="AU203" s="241" t="s">
        <v>82</v>
      </c>
      <c r="AV203" s="11" t="s">
        <v>82</v>
      </c>
      <c r="AW203" s="11" t="s">
        <v>35</v>
      </c>
      <c r="AX203" s="11" t="s">
        <v>77</v>
      </c>
      <c r="AY203" s="241" t="s">
        <v>144</v>
      </c>
    </row>
    <row r="204" s="1" customFormat="1" ht="16.5" customHeight="1">
      <c r="B204" s="46"/>
      <c r="C204" s="218" t="s">
        <v>337</v>
      </c>
      <c r="D204" s="218" t="s">
        <v>146</v>
      </c>
      <c r="E204" s="219" t="s">
        <v>338</v>
      </c>
      <c r="F204" s="220" t="s">
        <v>339</v>
      </c>
      <c r="G204" s="221" t="s">
        <v>192</v>
      </c>
      <c r="H204" s="222">
        <v>17.741</v>
      </c>
      <c r="I204" s="223"/>
      <c r="J204" s="224">
        <f>ROUND(I204*H204,2)</f>
        <v>0</v>
      </c>
      <c r="K204" s="220" t="s">
        <v>150</v>
      </c>
      <c r="L204" s="72"/>
      <c r="M204" s="225" t="s">
        <v>23</v>
      </c>
      <c r="N204" s="226" t="s">
        <v>43</v>
      </c>
      <c r="O204" s="47"/>
      <c r="P204" s="227">
        <f>O204*H204</f>
        <v>0</v>
      </c>
      <c r="Q204" s="227">
        <v>0.0064999999999999997</v>
      </c>
      <c r="R204" s="227">
        <f>Q204*H204</f>
        <v>0.11531649999999999</v>
      </c>
      <c r="S204" s="227">
        <v>0</v>
      </c>
      <c r="T204" s="228">
        <f>S204*H204</f>
        <v>0</v>
      </c>
      <c r="AR204" s="24" t="s">
        <v>151</v>
      </c>
      <c r="AT204" s="24" t="s">
        <v>146</v>
      </c>
      <c r="AU204" s="24" t="s">
        <v>82</v>
      </c>
      <c r="AY204" s="24" t="s">
        <v>144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24" t="s">
        <v>77</v>
      </c>
      <c r="BK204" s="229">
        <f>ROUND(I204*H204,2)</f>
        <v>0</v>
      </c>
      <c r="BL204" s="24" t="s">
        <v>151</v>
      </c>
      <c r="BM204" s="24" t="s">
        <v>340</v>
      </c>
    </row>
    <row r="205" s="11" customFormat="1">
      <c r="B205" s="230"/>
      <c r="C205" s="231"/>
      <c r="D205" s="232" t="s">
        <v>153</v>
      </c>
      <c r="E205" s="233" t="s">
        <v>23</v>
      </c>
      <c r="F205" s="234" t="s">
        <v>341</v>
      </c>
      <c r="G205" s="231"/>
      <c r="H205" s="235">
        <v>17.741</v>
      </c>
      <c r="I205" s="236"/>
      <c r="J205" s="231"/>
      <c r="K205" s="231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153</v>
      </c>
      <c r="AU205" s="241" t="s">
        <v>82</v>
      </c>
      <c r="AV205" s="11" t="s">
        <v>82</v>
      </c>
      <c r="AW205" s="11" t="s">
        <v>35</v>
      </c>
      <c r="AX205" s="11" t="s">
        <v>77</v>
      </c>
      <c r="AY205" s="241" t="s">
        <v>144</v>
      </c>
    </row>
    <row r="206" s="1" customFormat="1" ht="16.5" customHeight="1">
      <c r="B206" s="46"/>
      <c r="C206" s="218" t="s">
        <v>342</v>
      </c>
      <c r="D206" s="218" t="s">
        <v>146</v>
      </c>
      <c r="E206" s="219" t="s">
        <v>343</v>
      </c>
      <c r="F206" s="220" t="s">
        <v>344</v>
      </c>
      <c r="G206" s="221" t="s">
        <v>192</v>
      </c>
      <c r="H206" s="222">
        <v>78.054000000000002</v>
      </c>
      <c r="I206" s="223"/>
      <c r="J206" s="224">
        <f>ROUND(I206*H206,2)</f>
        <v>0</v>
      </c>
      <c r="K206" s="220" t="s">
        <v>150</v>
      </c>
      <c r="L206" s="72"/>
      <c r="M206" s="225" t="s">
        <v>23</v>
      </c>
      <c r="N206" s="226" t="s">
        <v>43</v>
      </c>
      <c r="O206" s="47"/>
      <c r="P206" s="227">
        <f>O206*H206</f>
        <v>0</v>
      </c>
      <c r="Q206" s="227">
        <v>0.020480000000000002</v>
      </c>
      <c r="R206" s="227">
        <f>Q206*H206</f>
        <v>1.5985459200000001</v>
      </c>
      <c r="S206" s="227">
        <v>0</v>
      </c>
      <c r="T206" s="228">
        <f>S206*H206</f>
        <v>0</v>
      </c>
      <c r="AR206" s="24" t="s">
        <v>151</v>
      </c>
      <c r="AT206" s="24" t="s">
        <v>146</v>
      </c>
      <c r="AU206" s="24" t="s">
        <v>82</v>
      </c>
      <c r="AY206" s="24" t="s">
        <v>144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24" t="s">
        <v>77</v>
      </c>
      <c r="BK206" s="229">
        <f>ROUND(I206*H206,2)</f>
        <v>0</v>
      </c>
      <c r="BL206" s="24" t="s">
        <v>151</v>
      </c>
      <c r="BM206" s="24" t="s">
        <v>345</v>
      </c>
    </row>
    <row r="207" s="13" customFormat="1">
      <c r="B207" s="263"/>
      <c r="C207" s="264"/>
      <c r="D207" s="232" t="s">
        <v>153</v>
      </c>
      <c r="E207" s="265" t="s">
        <v>23</v>
      </c>
      <c r="F207" s="266" t="s">
        <v>346</v>
      </c>
      <c r="G207" s="264"/>
      <c r="H207" s="265" t="s">
        <v>23</v>
      </c>
      <c r="I207" s="267"/>
      <c r="J207" s="264"/>
      <c r="K207" s="264"/>
      <c r="L207" s="268"/>
      <c r="M207" s="269"/>
      <c r="N207" s="270"/>
      <c r="O207" s="270"/>
      <c r="P207" s="270"/>
      <c r="Q207" s="270"/>
      <c r="R207" s="270"/>
      <c r="S207" s="270"/>
      <c r="T207" s="271"/>
      <c r="AT207" s="272" t="s">
        <v>153</v>
      </c>
      <c r="AU207" s="272" t="s">
        <v>82</v>
      </c>
      <c r="AV207" s="13" t="s">
        <v>77</v>
      </c>
      <c r="AW207" s="13" t="s">
        <v>35</v>
      </c>
      <c r="AX207" s="13" t="s">
        <v>72</v>
      </c>
      <c r="AY207" s="272" t="s">
        <v>144</v>
      </c>
    </row>
    <row r="208" s="11" customFormat="1">
      <c r="B208" s="230"/>
      <c r="C208" s="231"/>
      <c r="D208" s="232" t="s">
        <v>153</v>
      </c>
      <c r="E208" s="233" t="s">
        <v>23</v>
      </c>
      <c r="F208" s="234" t="s">
        <v>347</v>
      </c>
      <c r="G208" s="231"/>
      <c r="H208" s="235">
        <v>6.093</v>
      </c>
      <c r="I208" s="236"/>
      <c r="J208" s="231"/>
      <c r="K208" s="231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153</v>
      </c>
      <c r="AU208" s="241" t="s">
        <v>82</v>
      </c>
      <c r="AV208" s="11" t="s">
        <v>82</v>
      </c>
      <c r="AW208" s="11" t="s">
        <v>35</v>
      </c>
      <c r="AX208" s="11" t="s">
        <v>72</v>
      </c>
      <c r="AY208" s="241" t="s">
        <v>144</v>
      </c>
    </row>
    <row r="209" s="11" customFormat="1">
      <c r="B209" s="230"/>
      <c r="C209" s="231"/>
      <c r="D209" s="232" t="s">
        <v>153</v>
      </c>
      <c r="E209" s="233" t="s">
        <v>23</v>
      </c>
      <c r="F209" s="234" t="s">
        <v>348</v>
      </c>
      <c r="G209" s="231"/>
      <c r="H209" s="235">
        <v>16.324000000000002</v>
      </c>
      <c r="I209" s="236"/>
      <c r="J209" s="231"/>
      <c r="K209" s="231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153</v>
      </c>
      <c r="AU209" s="241" t="s">
        <v>82</v>
      </c>
      <c r="AV209" s="11" t="s">
        <v>82</v>
      </c>
      <c r="AW209" s="11" t="s">
        <v>35</v>
      </c>
      <c r="AX209" s="11" t="s">
        <v>72</v>
      </c>
      <c r="AY209" s="241" t="s">
        <v>144</v>
      </c>
    </row>
    <row r="210" s="11" customFormat="1">
      <c r="B210" s="230"/>
      <c r="C210" s="231"/>
      <c r="D210" s="232" t="s">
        <v>153</v>
      </c>
      <c r="E210" s="233" t="s">
        <v>23</v>
      </c>
      <c r="F210" s="234" t="s">
        <v>349</v>
      </c>
      <c r="G210" s="231"/>
      <c r="H210" s="235">
        <v>17.234000000000002</v>
      </c>
      <c r="I210" s="236"/>
      <c r="J210" s="231"/>
      <c r="K210" s="231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153</v>
      </c>
      <c r="AU210" s="241" t="s">
        <v>82</v>
      </c>
      <c r="AV210" s="11" t="s">
        <v>82</v>
      </c>
      <c r="AW210" s="11" t="s">
        <v>35</v>
      </c>
      <c r="AX210" s="11" t="s">
        <v>72</v>
      </c>
      <c r="AY210" s="241" t="s">
        <v>144</v>
      </c>
    </row>
    <row r="211" s="11" customFormat="1">
      <c r="B211" s="230"/>
      <c r="C211" s="231"/>
      <c r="D211" s="232" t="s">
        <v>153</v>
      </c>
      <c r="E211" s="233" t="s">
        <v>23</v>
      </c>
      <c r="F211" s="234" t="s">
        <v>350</v>
      </c>
      <c r="G211" s="231"/>
      <c r="H211" s="235">
        <v>8.7040000000000006</v>
      </c>
      <c r="I211" s="236"/>
      <c r="J211" s="231"/>
      <c r="K211" s="231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153</v>
      </c>
      <c r="AU211" s="241" t="s">
        <v>82</v>
      </c>
      <c r="AV211" s="11" t="s">
        <v>82</v>
      </c>
      <c r="AW211" s="11" t="s">
        <v>35</v>
      </c>
      <c r="AX211" s="11" t="s">
        <v>72</v>
      </c>
      <c r="AY211" s="241" t="s">
        <v>144</v>
      </c>
    </row>
    <row r="212" s="11" customFormat="1">
      <c r="B212" s="230"/>
      <c r="C212" s="231"/>
      <c r="D212" s="232" t="s">
        <v>153</v>
      </c>
      <c r="E212" s="233" t="s">
        <v>23</v>
      </c>
      <c r="F212" s="234" t="s">
        <v>351</v>
      </c>
      <c r="G212" s="231"/>
      <c r="H212" s="235">
        <v>14.927</v>
      </c>
      <c r="I212" s="236"/>
      <c r="J212" s="231"/>
      <c r="K212" s="231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153</v>
      </c>
      <c r="AU212" s="241" t="s">
        <v>82</v>
      </c>
      <c r="AV212" s="11" t="s">
        <v>82</v>
      </c>
      <c r="AW212" s="11" t="s">
        <v>35</v>
      </c>
      <c r="AX212" s="11" t="s">
        <v>72</v>
      </c>
      <c r="AY212" s="241" t="s">
        <v>144</v>
      </c>
    </row>
    <row r="213" s="11" customFormat="1">
      <c r="B213" s="230"/>
      <c r="C213" s="231"/>
      <c r="D213" s="232" t="s">
        <v>153</v>
      </c>
      <c r="E213" s="233" t="s">
        <v>23</v>
      </c>
      <c r="F213" s="234" t="s">
        <v>352</v>
      </c>
      <c r="G213" s="231"/>
      <c r="H213" s="235">
        <v>17.111999999999998</v>
      </c>
      <c r="I213" s="236"/>
      <c r="J213" s="231"/>
      <c r="K213" s="231"/>
      <c r="L213" s="237"/>
      <c r="M213" s="238"/>
      <c r="N213" s="239"/>
      <c r="O213" s="239"/>
      <c r="P213" s="239"/>
      <c r="Q213" s="239"/>
      <c r="R213" s="239"/>
      <c r="S213" s="239"/>
      <c r="T213" s="240"/>
      <c r="AT213" s="241" t="s">
        <v>153</v>
      </c>
      <c r="AU213" s="241" t="s">
        <v>82</v>
      </c>
      <c r="AV213" s="11" t="s">
        <v>82</v>
      </c>
      <c r="AW213" s="11" t="s">
        <v>35</v>
      </c>
      <c r="AX213" s="11" t="s">
        <v>72</v>
      </c>
      <c r="AY213" s="241" t="s">
        <v>144</v>
      </c>
    </row>
    <row r="214" s="14" customFormat="1">
      <c r="B214" s="273"/>
      <c r="C214" s="274"/>
      <c r="D214" s="232" t="s">
        <v>153</v>
      </c>
      <c r="E214" s="275" t="s">
        <v>23</v>
      </c>
      <c r="F214" s="276" t="s">
        <v>323</v>
      </c>
      <c r="G214" s="274"/>
      <c r="H214" s="277">
        <v>80.394000000000005</v>
      </c>
      <c r="I214" s="278"/>
      <c r="J214" s="274"/>
      <c r="K214" s="274"/>
      <c r="L214" s="279"/>
      <c r="M214" s="280"/>
      <c r="N214" s="281"/>
      <c r="O214" s="281"/>
      <c r="P214" s="281"/>
      <c r="Q214" s="281"/>
      <c r="R214" s="281"/>
      <c r="S214" s="281"/>
      <c r="T214" s="282"/>
      <c r="AT214" s="283" t="s">
        <v>153</v>
      </c>
      <c r="AU214" s="283" t="s">
        <v>82</v>
      </c>
      <c r="AV214" s="14" t="s">
        <v>158</v>
      </c>
      <c r="AW214" s="14" t="s">
        <v>35</v>
      </c>
      <c r="AX214" s="14" t="s">
        <v>72</v>
      </c>
      <c r="AY214" s="283" t="s">
        <v>144</v>
      </c>
    </row>
    <row r="215" s="11" customFormat="1">
      <c r="B215" s="230"/>
      <c r="C215" s="231"/>
      <c r="D215" s="232" t="s">
        <v>153</v>
      </c>
      <c r="E215" s="233" t="s">
        <v>23</v>
      </c>
      <c r="F215" s="234" t="s">
        <v>353</v>
      </c>
      <c r="G215" s="231"/>
      <c r="H215" s="235">
        <v>-2.3399999999999999</v>
      </c>
      <c r="I215" s="236"/>
      <c r="J215" s="231"/>
      <c r="K215" s="231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153</v>
      </c>
      <c r="AU215" s="241" t="s">
        <v>82</v>
      </c>
      <c r="AV215" s="11" t="s">
        <v>82</v>
      </c>
      <c r="AW215" s="11" t="s">
        <v>35</v>
      </c>
      <c r="AX215" s="11" t="s">
        <v>72</v>
      </c>
      <c r="AY215" s="241" t="s">
        <v>144</v>
      </c>
    </row>
    <row r="216" s="12" customFormat="1">
      <c r="B216" s="252"/>
      <c r="C216" s="253"/>
      <c r="D216" s="232" t="s">
        <v>153</v>
      </c>
      <c r="E216" s="254" t="s">
        <v>23</v>
      </c>
      <c r="F216" s="255" t="s">
        <v>196</v>
      </c>
      <c r="G216" s="253"/>
      <c r="H216" s="256">
        <v>78.054000000000002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AT216" s="262" t="s">
        <v>153</v>
      </c>
      <c r="AU216" s="262" t="s">
        <v>82</v>
      </c>
      <c r="AV216" s="12" t="s">
        <v>151</v>
      </c>
      <c r="AW216" s="12" t="s">
        <v>35</v>
      </c>
      <c r="AX216" s="12" t="s">
        <v>77</v>
      </c>
      <c r="AY216" s="262" t="s">
        <v>144</v>
      </c>
    </row>
    <row r="217" s="1" customFormat="1" ht="16.5" customHeight="1">
      <c r="B217" s="46"/>
      <c r="C217" s="218" t="s">
        <v>354</v>
      </c>
      <c r="D217" s="218" t="s">
        <v>146</v>
      </c>
      <c r="E217" s="219" t="s">
        <v>355</v>
      </c>
      <c r="F217" s="220" t="s">
        <v>356</v>
      </c>
      <c r="G217" s="221" t="s">
        <v>192</v>
      </c>
      <c r="H217" s="222">
        <v>7.1429999999999998</v>
      </c>
      <c r="I217" s="223"/>
      <c r="J217" s="224">
        <f>ROUND(I217*H217,2)</f>
        <v>0</v>
      </c>
      <c r="K217" s="220" t="s">
        <v>150</v>
      </c>
      <c r="L217" s="72"/>
      <c r="M217" s="225" t="s">
        <v>23</v>
      </c>
      <c r="N217" s="226" t="s">
        <v>43</v>
      </c>
      <c r="O217" s="47"/>
      <c r="P217" s="227">
        <f>O217*H217</f>
        <v>0</v>
      </c>
      <c r="Q217" s="227">
        <v>0.040000000000000001</v>
      </c>
      <c r="R217" s="227">
        <f>Q217*H217</f>
        <v>0.28571999999999997</v>
      </c>
      <c r="S217" s="227">
        <v>0</v>
      </c>
      <c r="T217" s="228">
        <f>S217*H217</f>
        <v>0</v>
      </c>
      <c r="AR217" s="24" t="s">
        <v>151</v>
      </c>
      <c r="AT217" s="24" t="s">
        <v>146</v>
      </c>
      <c r="AU217" s="24" t="s">
        <v>82</v>
      </c>
      <c r="AY217" s="24" t="s">
        <v>144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24" t="s">
        <v>77</v>
      </c>
      <c r="BK217" s="229">
        <f>ROUND(I217*H217,2)</f>
        <v>0</v>
      </c>
      <c r="BL217" s="24" t="s">
        <v>151</v>
      </c>
      <c r="BM217" s="24" t="s">
        <v>357</v>
      </c>
    </row>
    <row r="218" s="11" customFormat="1">
      <c r="B218" s="230"/>
      <c r="C218" s="231"/>
      <c r="D218" s="232" t="s">
        <v>153</v>
      </c>
      <c r="E218" s="233" t="s">
        <v>23</v>
      </c>
      <c r="F218" s="234" t="s">
        <v>358</v>
      </c>
      <c r="G218" s="231"/>
      <c r="H218" s="235">
        <v>0.70399999999999996</v>
      </c>
      <c r="I218" s="236"/>
      <c r="J218" s="231"/>
      <c r="K218" s="231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153</v>
      </c>
      <c r="AU218" s="241" t="s">
        <v>82</v>
      </c>
      <c r="AV218" s="11" t="s">
        <v>82</v>
      </c>
      <c r="AW218" s="11" t="s">
        <v>35</v>
      </c>
      <c r="AX218" s="11" t="s">
        <v>72</v>
      </c>
      <c r="AY218" s="241" t="s">
        <v>144</v>
      </c>
    </row>
    <row r="219" s="11" customFormat="1">
      <c r="B219" s="230"/>
      <c r="C219" s="231"/>
      <c r="D219" s="232" t="s">
        <v>153</v>
      </c>
      <c r="E219" s="233" t="s">
        <v>23</v>
      </c>
      <c r="F219" s="234" t="s">
        <v>359</v>
      </c>
      <c r="G219" s="231"/>
      <c r="H219" s="235">
        <v>0.119</v>
      </c>
      <c r="I219" s="236"/>
      <c r="J219" s="231"/>
      <c r="K219" s="231"/>
      <c r="L219" s="237"/>
      <c r="M219" s="238"/>
      <c r="N219" s="239"/>
      <c r="O219" s="239"/>
      <c r="P219" s="239"/>
      <c r="Q219" s="239"/>
      <c r="R219" s="239"/>
      <c r="S219" s="239"/>
      <c r="T219" s="240"/>
      <c r="AT219" s="241" t="s">
        <v>153</v>
      </c>
      <c r="AU219" s="241" t="s">
        <v>82</v>
      </c>
      <c r="AV219" s="11" t="s">
        <v>82</v>
      </c>
      <c r="AW219" s="11" t="s">
        <v>35</v>
      </c>
      <c r="AX219" s="11" t="s">
        <v>72</v>
      </c>
      <c r="AY219" s="241" t="s">
        <v>144</v>
      </c>
    </row>
    <row r="220" s="11" customFormat="1">
      <c r="B220" s="230"/>
      <c r="C220" s="231"/>
      <c r="D220" s="232" t="s">
        <v>153</v>
      </c>
      <c r="E220" s="233" t="s">
        <v>23</v>
      </c>
      <c r="F220" s="234" t="s">
        <v>360</v>
      </c>
      <c r="G220" s="231"/>
      <c r="H220" s="235">
        <v>3.27</v>
      </c>
      <c r="I220" s="236"/>
      <c r="J220" s="231"/>
      <c r="K220" s="231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153</v>
      </c>
      <c r="AU220" s="241" t="s">
        <v>82</v>
      </c>
      <c r="AV220" s="11" t="s">
        <v>82</v>
      </c>
      <c r="AW220" s="11" t="s">
        <v>35</v>
      </c>
      <c r="AX220" s="11" t="s">
        <v>72</v>
      </c>
      <c r="AY220" s="241" t="s">
        <v>144</v>
      </c>
    </row>
    <row r="221" s="11" customFormat="1">
      <c r="B221" s="230"/>
      <c r="C221" s="231"/>
      <c r="D221" s="232" t="s">
        <v>153</v>
      </c>
      <c r="E221" s="233" t="s">
        <v>23</v>
      </c>
      <c r="F221" s="234" t="s">
        <v>361</v>
      </c>
      <c r="G221" s="231"/>
      <c r="H221" s="235">
        <v>3.0499999999999998</v>
      </c>
      <c r="I221" s="236"/>
      <c r="J221" s="231"/>
      <c r="K221" s="231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153</v>
      </c>
      <c r="AU221" s="241" t="s">
        <v>82</v>
      </c>
      <c r="AV221" s="11" t="s">
        <v>82</v>
      </c>
      <c r="AW221" s="11" t="s">
        <v>35</v>
      </c>
      <c r="AX221" s="11" t="s">
        <v>72</v>
      </c>
      <c r="AY221" s="241" t="s">
        <v>144</v>
      </c>
    </row>
    <row r="222" s="12" customFormat="1">
      <c r="B222" s="252"/>
      <c r="C222" s="253"/>
      <c r="D222" s="232" t="s">
        <v>153</v>
      </c>
      <c r="E222" s="254" t="s">
        <v>23</v>
      </c>
      <c r="F222" s="255" t="s">
        <v>196</v>
      </c>
      <c r="G222" s="253"/>
      <c r="H222" s="256">
        <v>7.1429999999999998</v>
      </c>
      <c r="I222" s="257"/>
      <c r="J222" s="253"/>
      <c r="K222" s="253"/>
      <c r="L222" s="258"/>
      <c r="M222" s="259"/>
      <c r="N222" s="260"/>
      <c r="O222" s="260"/>
      <c r="P222" s="260"/>
      <c r="Q222" s="260"/>
      <c r="R222" s="260"/>
      <c r="S222" s="260"/>
      <c r="T222" s="261"/>
      <c r="AT222" s="262" t="s">
        <v>153</v>
      </c>
      <c r="AU222" s="262" t="s">
        <v>82</v>
      </c>
      <c r="AV222" s="12" t="s">
        <v>151</v>
      </c>
      <c r="AW222" s="12" t="s">
        <v>35</v>
      </c>
      <c r="AX222" s="12" t="s">
        <v>77</v>
      </c>
      <c r="AY222" s="262" t="s">
        <v>144</v>
      </c>
    </row>
    <row r="223" s="1" customFormat="1" ht="25.5" customHeight="1">
      <c r="B223" s="46"/>
      <c r="C223" s="218" t="s">
        <v>362</v>
      </c>
      <c r="D223" s="218" t="s">
        <v>146</v>
      </c>
      <c r="E223" s="219" t="s">
        <v>363</v>
      </c>
      <c r="F223" s="220" t="s">
        <v>364</v>
      </c>
      <c r="G223" s="221" t="s">
        <v>192</v>
      </c>
      <c r="H223" s="222">
        <v>73.084999999999994</v>
      </c>
      <c r="I223" s="223"/>
      <c r="J223" s="224">
        <f>ROUND(I223*H223,2)</f>
        <v>0</v>
      </c>
      <c r="K223" s="220" t="s">
        <v>150</v>
      </c>
      <c r="L223" s="72"/>
      <c r="M223" s="225" t="s">
        <v>23</v>
      </c>
      <c r="N223" s="226" t="s">
        <v>43</v>
      </c>
      <c r="O223" s="47"/>
      <c r="P223" s="227">
        <f>O223*H223</f>
        <v>0</v>
      </c>
      <c r="Q223" s="227">
        <v>0.0043800000000000002</v>
      </c>
      <c r="R223" s="227">
        <f>Q223*H223</f>
        <v>0.32011229999999996</v>
      </c>
      <c r="S223" s="227">
        <v>0</v>
      </c>
      <c r="T223" s="228">
        <f>S223*H223</f>
        <v>0</v>
      </c>
      <c r="AR223" s="24" t="s">
        <v>151</v>
      </c>
      <c r="AT223" s="24" t="s">
        <v>146</v>
      </c>
      <c r="AU223" s="24" t="s">
        <v>82</v>
      </c>
      <c r="AY223" s="24" t="s">
        <v>144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24" t="s">
        <v>77</v>
      </c>
      <c r="BK223" s="229">
        <f>ROUND(I223*H223,2)</f>
        <v>0</v>
      </c>
      <c r="BL223" s="24" t="s">
        <v>151</v>
      </c>
      <c r="BM223" s="24" t="s">
        <v>365</v>
      </c>
    </row>
    <row r="224" s="13" customFormat="1">
      <c r="B224" s="263"/>
      <c r="C224" s="264"/>
      <c r="D224" s="232" t="s">
        <v>153</v>
      </c>
      <c r="E224" s="265" t="s">
        <v>23</v>
      </c>
      <c r="F224" s="266" t="s">
        <v>366</v>
      </c>
      <c r="G224" s="264"/>
      <c r="H224" s="265" t="s">
        <v>23</v>
      </c>
      <c r="I224" s="267"/>
      <c r="J224" s="264"/>
      <c r="K224" s="264"/>
      <c r="L224" s="268"/>
      <c r="M224" s="269"/>
      <c r="N224" s="270"/>
      <c r="O224" s="270"/>
      <c r="P224" s="270"/>
      <c r="Q224" s="270"/>
      <c r="R224" s="270"/>
      <c r="S224" s="270"/>
      <c r="T224" s="271"/>
      <c r="AT224" s="272" t="s">
        <v>153</v>
      </c>
      <c r="AU224" s="272" t="s">
        <v>82</v>
      </c>
      <c r="AV224" s="13" t="s">
        <v>77</v>
      </c>
      <c r="AW224" s="13" t="s">
        <v>35</v>
      </c>
      <c r="AX224" s="13" t="s">
        <v>72</v>
      </c>
      <c r="AY224" s="272" t="s">
        <v>144</v>
      </c>
    </row>
    <row r="225" s="11" customFormat="1">
      <c r="B225" s="230"/>
      <c r="C225" s="231"/>
      <c r="D225" s="232" t="s">
        <v>153</v>
      </c>
      <c r="E225" s="233" t="s">
        <v>23</v>
      </c>
      <c r="F225" s="234" t="s">
        <v>367</v>
      </c>
      <c r="G225" s="231"/>
      <c r="H225" s="235">
        <v>19.858000000000001</v>
      </c>
      <c r="I225" s="236"/>
      <c r="J225" s="231"/>
      <c r="K225" s="231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153</v>
      </c>
      <c r="AU225" s="241" t="s">
        <v>82</v>
      </c>
      <c r="AV225" s="11" t="s">
        <v>82</v>
      </c>
      <c r="AW225" s="11" t="s">
        <v>35</v>
      </c>
      <c r="AX225" s="11" t="s">
        <v>72</v>
      </c>
      <c r="AY225" s="241" t="s">
        <v>144</v>
      </c>
    </row>
    <row r="226" s="11" customFormat="1">
      <c r="B226" s="230"/>
      <c r="C226" s="231"/>
      <c r="D226" s="232" t="s">
        <v>153</v>
      </c>
      <c r="E226" s="233" t="s">
        <v>23</v>
      </c>
      <c r="F226" s="234" t="s">
        <v>368</v>
      </c>
      <c r="G226" s="231"/>
      <c r="H226" s="235">
        <v>19.379000000000001</v>
      </c>
      <c r="I226" s="236"/>
      <c r="J226" s="231"/>
      <c r="K226" s="231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153</v>
      </c>
      <c r="AU226" s="241" t="s">
        <v>82</v>
      </c>
      <c r="AV226" s="11" t="s">
        <v>82</v>
      </c>
      <c r="AW226" s="11" t="s">
        <v>35</v>
      </c>
      <c r="AX226" s="11" t="s">
        <v>72</v>
      </c>
      <c r="AY226" s="241" t="s">
        <v>144</v>
      </c>
    </row>
    <row r="227" s="11" customFormat="1">
      <c r="B227" s="230"/>
      <c r="C227" s="231"/>
      <c r="D227" s="232" t="s">
        <v>153</v>
      </c>
      <c r="E227" s="233" t="s">
        <v>23</v>
      </c>
      <c r="F227" s="234" t="s">
        <v>369</v>
      </c>
      <c r="G227" s="231"/>
      <c r="H227" s="235">
        <v>33.020000000000003</v>
      </c>
      <c r="I227" s="236"/>
      <c r="J227" s="231"/>
      <c r="K227" s="231"/>
      <c r="L227" s="237"/>
      <c r="M227" s="238"/>
      <c r="N227" s="239"/>
      <c r="O227" s="239"/>
      <c r="P227" s="239"/>
      <c r="Q227" s="239"/>
      <c r="R227" s="239"/>
      <c r="S227" s="239"/>
      <c r="T227" s="240"/>
      <c r="AT227" s="241" t="s">
        <v>153</v>
      </c>
      <c r="AU227" s="241" t="s">
        <v>82</v>
      </c>
      <c r="AV227" s="11" t="s">
        <v>82</v>
      </c>
      <c r="AW227" s="11" t="s">
        <v>35</v>
      </c>
      <c r="AX227" s="11" t="s">
        <v>72</v>
      </c>
      <c r="AY227" s="241" t="s">
        <v>144</v>
      </c>
    </row>
    <row r="228" s="11" customFormat="1">
      <c r="B228" s="230"/>
      <c r="C228" s="231"/>
      <c r="D228" s="232" t="s">
        <v>153</v>
      </c>
      <c r="E228" s="233" t="s">
        <v>23</v>
      </c>
      <c r="F228" s="234" t="s">
        <v>370</v>
      </c>
      <c r="G228" s="231"/>
      <c r="H228" s="235">
        <v>0.82799999999999996</v>
      </c>
      <c r="I228" s="236"/>
      <c r="J228" s="231"/>
      <c r="K228" s="231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153</v>
      </c>
      <c r="AU228" s="241" t="s">
        <v>82</v>
      </c>
      <c r="AV228" s="11" t="s">
        <v>82</v>
      </c>
      <c r="AW228" s="11" t="s">
        <v>35</v>
      </c>
      <c r="AX228" s="11" t="s">
        <v>72</v>
      </c>
      <c r="AY228" s="241" t="s">
        <v>144</v>
      </c>
    </row>
    <row r="229" s="12" customFormat="1">
      <c r="B229" s="252"/>
      <c r="C229" s="253"/>
      <c r="D229" s="232" t="s">
        <v>153</v>
      </c>
      <c r="E229" s="254" t="s">
        <v>23</v>
      </c>
      <c r="F229" s="255" t="s">
        <v>196</v>
      </c>
      <c r="G229" s="253"/>
      <c r="H229" s="256">
        <v>73.084999999999994</v>
      </c>
      <c r="I229" s="257"/>
      <c r="J229" s="253"/>
      <c r="K229" s="253"/>
      <c r="L229" s="258"/>
      <c r="M229" s="259"/>
      <c r="N229" s="260"/>
      <c r="O229" s="260"/>
      <c r="P229" s="260"/>
      <c r="Q229" s="260"/>
      <c r="R229" s="260"/>
      <c r="S229" s="260"/>
      <c r="T229" s="261"/>
      <c r="AT229" s="262" t="s">
        <v>153</v>
      </c>
      <c r="AU229" s="262" t="s">
        <v>82</v>
      </c>
      <c r="AV229" s="12" t="s">
        <v>151</v>
      </c>
      <c r="AW229" s="12" t="s">
        <v>35</v>
      </c>
      <c r="AX229" s="12" t="s">
        <v>77</v>
      </c>
      <c r="AY229" s="262" t="s">
        <v>144</v>
      </c>
    </row>
    <row r="230" s="1" customFormat="1" ht="16.5" customHeight="1">
      <c r="B230" s="46"/>
      <c r="C230" s="218" t="s">
        <v>371</v>
      </c>
      <c r="D230" s="218" t="s">
        <v>146</v>
      </c>
      <c r="E230" s="219" t="s">
        <v>372</v>
      </c>
      <c r="F230" s="220" t="s">
        <v>373</v>
      </c>
      <c r="G230" s="221" t="s">
        <v>192</v>
      </c>
      <c r="H230" s="222">
        <v>17.666</v>
      </c>
      <c r="I230" s="223"/>
      <c r="J230" s="224">
        <f>ROUND(I230*H230,2)</f>
        <v>0</v>
      </c>
      <c r="K230" s="220" t="s">
        <v>150</v>
      </c>
      <c r="L230" s="72"/>
      <c r="M230" s="225" t="s">
        <v>23</v>
      </c>
      <c r="N230" s="226" t="s">
        <v>43</v>
      </c>
      <c r="O230" s="47"/>
      <c r="P230" s="227">
        <f>O230*H230</f>
        <v>0</v>
      </c>
      <c r="Q230" s="227">
        <v>0.0147</v>
      </c>
      <c r="R230" s="227">
        <f>Q230*H230</f>
        <v>0.25969019999999998</v>
      </c>
      <c r="S230" s="227">
        <v>0</v>
      </c>
      <c r="T230" s="228">
        <f>S230*H230</f>
        <v>0</v>
      </c>
      <c r="AR230" s="24" t="s">
        <v>151</v>
      </c>
      <c r="AT230" s="24" t="s">
        <v>146</v>
      </c>
      <c r="AU230" s="24" t="s">
        <v>82</v>
      </c>
      <c r="AY230" s="24" t="s">
        <v>144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24" t="s">
        <v>77</v>
      </c>
      <c r="BK230" s="229">
        <f>ROUND(I230*H230,2)</f>
        <v>0</v>
      </c>
      <c r="BL230" s="24" t="s">
        <v>151</v>
      </c>
      <c r="BM230" s="24" t="s">
        <v>374</v>
      </c>
    </row>
    <row r="231" s="13" customFormat="1">
      <c r="B231" s="263"/>
      <c r="C231" s="264"/>
      <c r="D231" s="232" t="s">
        <v>153</v>
      </c>
      <c r="E231" s="265" t="s">
        <v>23</v>
      </c>
      <c r="F231" s="266" t="s">
        <v>375</v>
      </c>
      <c r="G231" s="264"/>
      <c r="H231" s="265" t="s">
        <v>23</v>
      </c>
      <c r="I231" s="267"/>
      <c r="J231" s="264"/>
      <c r="K231" s="264"/>
      <c r="L231" s="268"/>
      <c r="M231" s="269"/>
      <c r="N231" s="270"/>
      <c r="O231" s="270"/>
      <c r="P231" s="270"/>
      <c r="Q231" s="270"/>
      <c r="R231" s="270"/>
      <c r="S231" s="270"/>
      <c r="T231" s="271"/>
      <c r="AT231" s="272" t="s">
        <v>153</v>
      </c>
      <c r="AU231" s="272" t="s">
        <v>82</v>
      </c>
      <c r="AV231" s="13" t="s">
        <v>77</v>
      </c>
      <c r="AW231" s="13" t="s">
        <v>35</v>
      </c>
      <c r="AX231" s="13" t="s">
        <v>72</v>
      </c>
      <c r="AY231" s="272" t="s">
        <v>144</v>
      </c>
    </row>
    <row r="232" s="11" customFormat="1">
      <c r="B232" s="230"/>
      <c r="C232" s="231"/>
      <c r="D232" s="232" t="s">
        <v>153</v>
      </c>
      <c r="E232" s="233" t="s">
        <v>23</v>
      </c>
      <c r="F232" s="234" t="s">
        <v>376</v>
      </c>
      <c r="G232" s="231"/>
      <c r="H232" s="235">
        <v>0.84799999999999998</v>
      </c>
      <c r="I232" s="236"/>
      <c r="J232" s="231"/>
      <c r="K232" s="231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153</v>
      </c>
      <c r="AU232" s="241" t="s">
        <v>82</v>
      </c>
      <c r="AV232" s="11" t="s">
        <v>82</v>
      </c>
      <c r="AW232" s="11" t="s">
        <v>35</v>
      </c>
      <c r="AX232" s="11" t="s">
        <v>72</v>
      </c>
      <c r="AY232" s="241" t="s">
        <v>144</v>
      </c>
    </row>
    <row r="233" s="11" customFormat="1">
      <c r="B233" s="230"/>
      <c r="C233" s="231"/>
      <c r="D233" s="232" t="s">
        <v>153</v>
      </c>
      <c r="E233" s="233" t="s">
        <v>23</v>
      </c>
      <c r="F233" s="234" t="s">
        <v>377</v>
      </c>
      <c r="G233" s="231"/>
      <c r="H233" s="235">
        <v>6.125</v>
      </c>
      <c r="I233" s="236"/>
      <c r="J233" s="231"/>
      <c r="K233" s="231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153</v>
      </c>
      <c r="AU233" s="241" t="s">
        <v>82</v>
      </c>
      <c r="AV233" s="11" t="s">
        <v>82</v>
      </c>
      <c r="AW233" s="11" t="s">
        <v>35</v>
      </c>
      <c r="AX233" s="11" t="s">
        <v>72</v>
      </c>
      <c r="AY233" s="241" t="s">
        <v>144</v>
      </c>
    </row>
    <row r="234" s="11" customFormat="1">
      <c r="B234" s="230"/>
      <c r="C234" s="231"/>
      <c r="D234" s="232" t="s">
        <v>153</v>
      </c>
      <c r="E234" s="233" t="s">
        <v>23</v>
      </c>
      <c r="F234" s="234" t="s">
        <v>378</v>
      </c>
      <c r="G234" s="231"/>
      <c r="H234" s="235">
        <v>2.206</v>
      </c>
      <c r="I234" s="236"/>
      <c r="J234" s="231"/>
      <c r="K234" s="231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153</v>
      </c>
      <c r="AU234" s="241" t="s">
        <v>82</v>
      </c>
      <c r="AV234" s="11" t="s">
        <v>82</v>
      </c>
      <c r="AW234" s="11" t="s">
        <v>35</v>
      </c>
      <c r="AX234" s="11" t="s">
        <v>72</v>
      </c>
      <c r="AY234" s="241" t="s">
        <v>144</v>
      </c>
    </row>
    <row r="235" s="11" customFormat="1">
      <c r="B235" s="230"/>
      <c r="C235" s="231"/>
      <c r="D235" s="232" t="s">
        <v>153</v>
      </c>
      <c r="E235" s="233" t="s">
        <v>23</v>
      </c>
      <c r="F235" s="234" t="s">
        <v>379</v>
      </c>
      <c r="G235" s="231"/>
      <c r="H235" s="235">
        <v>0.23999999999999999</v>
      </c>
      <c r="I235" s="236"/>
      <c r="J235" s="231"/>
      <c r="K235" s="231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153</v>
      </c>
      <c r="AU235" s="241" t="s">
        <v>82</v>
      </c>
      <c r="AV235" s="11" t="s">
        <v>82</v>
      </c>
      <c r="AW235" s="11" t="s">
        <v>35</v>
      </c>
      <c r="AX235" s="11" t="s">
        <v>72</v>
      </c>
      <c r="AY235" s="241" t="s">
        <v>144</v>
      </c>
    </row>
    <row r="236" s="11" customFormat="1">
      <c r="B236" s="230"/>
      <c r="C236" s="231"/>
      <c r="D236" s="232" t="s">
        <v>153</v>
      </c>
      <c r="E236" s="233" t="s">
        <v>23</v>
      </c>
      <c r="F236" s="234" t="s">
        <v>380</v>
      </c>
      <c r="G236" s="231"/>
      <c r="H236" s="235">
        <v>3.8999999999999999</v>
      </c>
      <c r="I236" s="236"/>
      <c r="J236" s="231"/>
      <c r="K236" s="231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153</v>
      </c>
      <c r="AU236" s="241" t="s">
        <v>82</v>
      </c>
      <c r="AV236" s="11" t="s">
        <v>82</v>
      </c>
      <c r="AW236" s="11" t="s">
        <v>35</v>
      </c>
      <c r="AX236" s="11" t="s">
        <v>72</v>
      </c>
      <c r="AY236" s="241" t="s">
        <v>144</v>
      </c>
    </row>
    <row r="237" s="11" customFormat="1">
      <c r="B237" s="230"/>
      <c r="C237" s="231"/>
      <c r="D237" s="232" t="s">
        <v>153</v>
      </c>
      <c r="E237" s="233" t="s">
        <v>23</v>
      </c>
      <c r="F237" s="234" t="s">
        <v>381</v>
      </c>
      <c r="G237" s="231"/>
      <c r="H237" s="235">
        <v>4.3470000000000004</v>
      </c>
      <c r="I237" s="236"/>
      <c r="J237" s="231"/>
      <c r="K237" s="231"/>
      <c r="L237" s="237"/>
      <c r="M237" s="238"/>
      <c r="N237" s="239"/>
      <c r="O237" s="239"/>
      <c r="P237" s="239"/>
      <c r="Q237" s="239"/>
      <c r="R237" s="239"/>
      <c r="S237" s="239"/>
      <c r="T237" s="240"/>
      <c r="AT237" s="241" t="s">
        <v>153</v>
      </c>
      <c r="AU237" s="241" t="s">
        <v>82</v>
      </c>
      <c r="AV237" s="11" t="s">
        <v>82</v>
      </c>
      <c r="AW237" s="11" t="s">
        <v>35</v>
      </c>
      <c r="AX237" s="11" t="s">
        <v>72</v>
      </c>
      <c r="AY237" s="241" t="s">
        <v>144</v>
      </c>
    </row>
    <row r="238" s="12" customFormat="1">
      <c r="B238" s="252"/>
      <c r="C238" s="253"/>
      <c r="D238" s="232" t="s">
        <v>153</v>
      </c>
      <c r="E238" s="254" t="s">
        <v>23</v>
      </c>
      <c r="F238" s="255" t="s">
        <v>196</v>
      </c>
      <c r="G238" s="253"/>
      <c r="H238" s="256">
        <v>17.666</v>
      </c>
      <c r="I238" s="257"/>
      <c r="J238" s="253"/>
      <c r="K238" s="253"/>
      <c r="L238" s="258"/>
      <c r="M238" s="259"/>
      <c r="N238" s="260"/>
      <c r="O238" s="260"/>
      <c r="P238" s="260"/>
      <c r="Q238" s="260"/>
      <c r="R238" s="260"/>
      <c r="S238" s="260"/>
      <c r="T238" s="261"/>
      <c r="AT238" s="262" t="s">
        <v>153</v>
      </c>
      <c r="AU238" s="262" t="s">
        <v>82</v>
      </c>
      <c r="AV238" s="12" t="s">
        <v>151</v>
      </c>
      <c r="AW238" s="12" t="s">
        <v>35</v>
      </c>
      <c r="AX238" s="12" t="s">
        <v>77</v>
      </c>
      <c r="AY238" s="262" t="s">
        <v>144</v>
      </c>
    </row>
    <row r="239" s="1" customFormat="1" ht="16.5" customHeight="1">
      <c r="B239" s="46"/>
      <c r="C239" s="218" t="s">
        <v>382</v>
      </c>
      <c r="D239" s="218" t="s">
        <v>146</v>
      </c>
      <c r="E239" s="219" t="s">
        <v>383</v>
      </c>
      <c r="F239" s="220" t="s">
        <v>384</v>
      </c>
      <c r="G239" s="221" t="s">
        <v>192</v>
      </c>
      <c r="H239" s="222">
        <v>162.44200000000001</v>
      </c>
      <c r="I239" s="223"/>
      <c r="J239" s="224">
        <f>ROUND(I239*H239,2)</f>
        <v>0</v>
      </c>
      <c r="K239" s="220" t="s">
        <v>150</v>
      </c>
      <c r="L239" s="72"/>
      <c r="M239" s="225" t="s">
        <v>23</v>
      </c>
      <c r="N239" s="226" t="s">
        <v>43</v>
      </c>
      <c r="O239" s="47"/>
      <c r="P239" s="227">
        <f>O239*H239</f>
        <v>0</v>
      </c>
      <c r="Q239" s="227">
        <v>0.0030000000000000001</v>
      </c>
      <c r="R239" s="227">
        <f>Q239*H239</f>
        <v>0.48732600000000004</v>
      </c>
      <c r="S239" s="227">
        <v>0</v>
      </c>
      <c r="T239" s="228">
        <f>S239*H239</f>
        <v>0</v>
      </c>
      <c r="AR239" s="24" t="s">
        <v>151</v>
      </c>
      <c r="AT239" s="24" t="s">
        <v>146</v>
      </c>
      <c r="AU239" s="24" t="s">
        <v>82</v>
      </c>
      <c r="AY239" s="24" t="s">
        <v>144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24" t="s">
        <v>77</v>
      </c>
      <c r="BK239" s="229">
        <f>ROUND(I239*H239,2)</f>
        <v>0</v>
      </c>
      <c r="BL239" s="24" t="s">
        <v>151</v>
      </c>
      <c r="BM239" s="24" t="s">
        <v>385</v>
      </c>
    </row>
    <row r="240" s="13" customFormat="1">
      <c r="B240" s="263"/>
      <c r="C240" s="264"/>
      <c r="D240" s="232" t="s">
        <v>153</v>
      </c>
      <c r="E240" s="265" t="s">
        <v>23</v>
      </c>
      <c r="F240" s="266" t="s">
        <v>386</v>
      </c>
      <c r="G240" s="264"/>
      <c r="H240" s="265" t="s">
        <v>23</v>
      </c>
      <c r="I240" s="267"/>
      <c r="J240" s="264"/>
      <c r="K240" s="264"/>
      <c r="L240" s="268"/>
      <c r="M240" s="269"/>
      <c r="N240" s="270"/>
      <c r="O240" s="270"/>
      <c r="P240" s="270"/>
      <c r="Q240" s="270"/>
      <c r="R240" s="270"/>
      <c r="S240" s="270"/>
      <c r="T240" s="271"/>
      <c r="AT240" s="272" t="s">
        <v>153</v>
      </c>
      <c r="AU240" s="272" t="s">
        <v>82</v>
      </c>
      <c r="AV240" s="13" t="s">
        <v>77</v>
      </c>
      <c r="AW240" s="13" t="s">
        <v>35</v>
      </c>
      <c r="AX240" s="13" t="s">
        <v>72</v>
      </c>
      <c r="AY240" s="272" t="s">
        <v>144</v>
      </c>
    </row>
    <row r="241" s="11" customFormat="1">
      <c r="B241" s="230"/>
      <c r="C241" s="231"/>
      <c r="D241" s="232" t="s">
        <v>153</v>
      </c>
      <c r="E241" s="233" t="s">
        <v>23</v>
      </c>
      <c r="F241" s="234" t="s">
        <v>387</v>
      </c>
      <c r="G241" s="231"/>
      <c r="H241" s="235">
        <v>39.212000000000003</v>
      </c>
      <c r="I241" s="236"/>
      <c r="J241" s="231"/>
      <c r="K241" s="231"/>
      <c r="L241" s="237"/>
      <c r="M241" s="238"/>
      <c r="N241" s="239"/>
      <c r="O241" s="239"/>
      <c r="P241" s="239"/>
      <c r="Q241" s="239"/>
      <c r="R241" s="239"/>
      <c r="S241" s="239"/>
      <c r="T241" s="240"/>
      <c r="AT241" s="241" t="s">
        <v>153</v>
      </c>
      <c r="AU241" s="241" t="s">
        <v>82</v>
      </c>
      <c r="AV241" s="11" t="s">
        <v>82</v>
      </c>
      <c r="AW241" s="11" t="s">
        <v>35</v>
      </c>
      <c r="AX241" s="11" t="s">
        <v>72</v>
      </c>
      <c r="AY241" s="241" t="s">
        <v>144</v>
      </c>
    </row>
    <row r="242" s="11" customFormat="1">
      <c r="B242" s="230"/>
      <c r="C242" s="231"/>
      <c r="D242" s="232" t="s">
        <v>153</v>
      </c>
      <c r="E242" s="233" t="s">
        <v>23</v>
      </c>
      <c r="F242" s="234" t="s">
        <v>388</v>
      </c>
      <c r="G242" s="231"/>
      <c r="H242" s="235">
        <v>-6.093</v>
      </c>
      <c r="I242" s="236"/>
      <c r="J242" s="231"/>
      <c r="K242" s="231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153</v>
      </c>
      <c r="AU242" s="241" t="s">
        <v>82</v>
      </c>
      <c r="AV242" s="11" t="s">
        <v>82</v>
      </c>
      <c r="AW242" s="11" t="s">
        <v>35</v>
      </c>
      <c r="AX242" s="11" t="s">
        <v>72</v>
      </c>
      <c r="AY242" s="241" t="s">
        <v>144</v>
      </c>
    </row>
    <row r="243" s="11" customFormat="1">
      <c r="B243" s="230"/>
      <c r="C243" s="231"/>
      <c r="D243" s="232" t="s">
        <v>153</v>
      </c>
      <c r="E243" s="233" t="s">
        <v>23</v>
      </c>
      <c r="F243" s="234" t="s">
        <v>389</v>
      </c>
      <c r="G243" s="231"/>
      <c r="H243" s="235">
        <v>14.449999999999999</v>
      </c>
      <c r="I243" s="236"/>
      <c r="J243" s="231"/>
      <c r="K243" s="231"/>
      <c r="L243" s="237"/>
      <c r="M243" s="238"/>
      <c r="N243" s="239"/>
      <c r="O243" s="239"/>
      <c r="P243" s="239"/>
      <c r="Q243" s="239"/>
      <c r="R243" s="239"/>
      <c r="S243" s="239"/>
      <c r="T243" s="240"/>
      <c r="AT243" s="241" t="s">
        <v>153</v>
      </c>
      <c r="AU243" s="241" t="s">
        <v>82</v>
      </c>
      <c r="AV243" s="11" t="s">
        <v>82</v>
      </c>
      <c r="AW243" s="11" t="s">
        <v>35</v>
      </c>
      <c r="AX243" s="11" t="s">
        <v>72</v>
      </c>
      <c r="AY243" s="241" t="s">
        <v>144</v>
      </c>
    </row>
    <row r="244" s="11" customFormat="1">
      <c r="B244" s="230"/>
      <c r="C244" s="231"/>
      <c r="D244" s="232" t="s">
        <v>153</v>
      </c>
      <c r="E244" s="233" t="s">
        <v>23</v>
      </c>
      <c r="F244" s="234" t="s">
        <v>390</v>
      </c>
      <c r="G244" s="231"/>
      <c r="H244" s="235">
        <v>15.486000000000001</v>
      </c>
      <c r="I244" s="236"/>
      <c r="J244" s="231"/>
      <c r="K244" s="231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153</v>
      </c>
      <c r="AU244" s="241" t="s">
        <v>82</v>
      </c>
      <c r="AV244" s="11" t="s">
        <v>82</v>
      </c>
      <c r="AW244" s="11" t="s">
        <v>35</v>
      </c>
      <c r="AX244" s="11" t="s">
        <v>72</v>
      </c>
      <c r="AY244" s="241" t="s">
        <v>144</v>
      </c>
    </row>
    <row r="245" s="11" customFormat="1">
      <c r="B245" s="230"/>
      <c r="C245" s="231"/>
      <c r="D245" s="232" t="s">
        <v>153</v>
      </c>
      <c r="E245" s="233" t="s">
        <v>23</v>
      </c>
      <c r="F245" s="234" t="s">
        <v>391</v>
      </c>
      <c r="G245" s="231"/>
      <c r="H245" s="235">
        <v>9.9670000000000005</v>
      </c>
      <c r="I245" s="236"/>
      <c r="J245" s="231"/>
      <c r="K245" s="231"/>
      <c r="L245" s="237"/>
      <c r="M245" s="238"/>
      <c r="N245" s="239"/>
      <c r="O245" s="239"/>
      <c r="P245" s="239"/>
      <c r="Q245" s="239"/>
      <c r="R245" s="239"/>
      <c r="S245" s="239"/>
      <c r="T245" s="240"/>
      <c r="AT245" s="241" t="s">
        <v>153</v>
      </c>
      <c r="AU245" s="241" t="s">
        <v>82</v>
      </c>
      <c r="AV245" s="11" t="s">
        <v>82</v>
      </c>
      <c r="AW245" s="11" t="s">
        <v>35</v>
      </c>
      <c r="AX245" s="11" t="s">
        <v>72</v>
      </c>
      <c r="AY245" s="241" t="s">
        <v>144</v>
      </c>
    </row>
    <row r="246" s="11" customFormat="1">
      <c r="B246" s="230"/>
      <c r="C246" s="231"/>
      <c r="D246" s="232" t="s">
        <v>153</v>
      </c>
      <c r="E246" s="233" t="s">
        <v>23</v>
      </c>
      <c r="F246" s="234" t="s">
        <v>392</v>
      </c>
      <c r="G246" s="231"/>
      <c r="H246" s="235">
        <v>15.752000000000001</v>
      </c>
      <c r="I246" s="236"/>
      <c r="J246" s="231"/>
      <c r="K246" s="231"/>
      <c r="L246" s="237"/>
      <c r="M246" s="238"/>
      <c r="N246" s="239"/>
      <c r="O246" s="239"/>
      <c r="P246" s="239"/>
      <c r="Q246" s="239"/>
      <c r="R246" s="239"/>
      <c r="S246" s="239"/>
      <c r="T246" s="240"/>
      <c r="AT246" s="241" t="s">
        <v>153</v>
      </c>
      <c r="AU246" s="241" t="s">
        <v>82</v>
      </c>
      <c r="AV246" s="11" t="s">
        <v>82</v>
      </c>
      <c r="AW246" s="11" t="s">
        <v>35</v>
      </c>
      <c r="AX246" s="11" t="s">
        <v>72</v>
      </c>
      <c r="AY246" s="241" t="s">
        <v>144</v>
      </c>
    </row>
    <row r="247" s="11" customFormat="1">
      <c r="B247" s="230"/>
      <c r="C247" s="231"/>
      <c r="D247" s="232" t="s">
        <v>153</v>
      </c>
      <c r="E247" s="233" t="s">
        <v>23</v>
      </c>
      <c r="F247" s="234" t="s">
        <v>393</v>
      </c>
      <c r="G247" s="231"/>
      <c r="H247" s="235">
        <v>0.122</v>
      </c>
      <c r="I247" s="236"/>
      <c r="J247" s="231"/>
      <c r="K247" s="231"/>
      <c r="L247" s="237"/>
      <c r="M247" s="238"/>
      <c r="N247" s="239"/>
      <c r="O247" s="239"/>
      <c r="P247" s="239"/>
      <c r="Q247" s="239"/>
      <c r="R247" s="239"/>
      <c r="S247" s="239"/>
      <c r="T247" s="240"/>
      <c r="AT247" s="241" t="s">
        <v>153</v>
      </c>
      <c r="AU247" s="241" t="s">
        <v>82</v>
      </c>
      <c r="AV247" s="11" t="s">
        <v>82</v>
      </c>
      <c r="AW247" s="11" t="s">
        <v>35</v>
      </c>
      <c r="AX247" s="11" t="s">
        <v>72</v>
      </c>
      <c r="AY247" s="241" t="s">
        <v>144</v>
      </c>
    </row>
    <row r="248" s="11" customFormat="1">
      <c r="B248" s="230"/>
      <c r="C248" s="231"/>
      <c r="D248" s="232" t="s">
        <v>153</v>
      </c>
      <c r="E248" s="233" t="s">
        <v>23</v>
      </c>
      <c r="F248" s="234" t="s">
        <v>394</v>
      </c>
      <c r="G248" s="231"/>
      <c r="H248" s="235">
        <v>18.462</v>
      </c>
      <c r="I248" s="236"/>
      <c r="J248" s="231"/>
      <c r="K248" s="231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153</v>
      </c>
      <c r="AU248" s="241" t="s">
        <v>82</v>
      </c>
      <c r="AV248" s="11" t="s">
        <v>82</v>
      </c>
      <c r="AW248" s="11" t="s">
        <v>35</v>
      </c>
      <c r="AX248" s="11" t="s">
        <v>72</v>
      </c>
      <c r="AY248" s="241" t="s">
        <v>144</v>
      </c>
    </row>
    <row r="249" s="11" customFormat="1">
      <c r="B249" s="230"/>
      <c r="C249" s="231"/>
      <c r="D249" s="232" t="s">
        <v>153</v>
      </c>
      <c r="E249" s="233" t="s">
        <v>23</v>
      </c>
      <c r="F249" s="234" t="s">
        <v>395</v>
      </c>
      <c r="G249" s="231"/>
      <c r="H249" s="235">
        <v>20.472999999999999</v>
      </c>
      <c r="I249" s="236"/>
      <c r="J249" s="231"/>
      <c r="K249" s="231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153</v>
      </c>
      <c r="AU249" s="241" t="s">
        <v>82</v>
      </c>
      <c r="AV249" s="11" t="s">
        <v>82</v>
      </c>
      <c r="AW249" s="11" t="s">
        <v>35</v>
      </c>
      <c r="AX249" s="11" t="s">
        <v>72</v>
      </c>
      <c r="AY249" s="241" t="s">
        <v>144</v>
      </c>
    </row>
    <row r="250" s="14" customFormat="1">
      <c r="B250" s="273"/>
      <c r="C250" s="274"/>
      <c r="D250" s="232" t="s">
        <v>153</v>
      </c>
      <c r="E250" s="275" t="s">
        <v>23</v>
      </c>
      <c r="F250" s="276" t="s">
        <v>323</v>
      </c>
      <c r="G250" s="274"/>
      <c r="H250" s="277">
        <v>127.831</v>
      </c>
      <c r="I250" s="278"/>
      <c r="J250" s="274"/>
      <c r="K250" s="274"/>
      <c r="L250" s="279"/>
      <c r="M250" s="280"/>
      <c r="N250" s="281"/>
      <c r="O250" s="281"/>
      <c r="P250" s="281"/>
      <c r="Q250" s="281"/>
      <c r="R250" s="281"/>
      <c r="S250" s="281"/>
      <c r="T250" s="282"/>
      <c r="AT250" s="283" t="s">
        <v>153</v>
      </c>
      <c r="AU250" s="283" t="s">
        <v>82</v>
      </c>
      <c r="AV250" s="14" t="s">
        <v>158</v>
      </c>
      <c r="AW250" s="14" t="s">
        <v>35</v>
      </c>
      <c r="AX250" s="14" t="s">
        <v>72</v>
      </c>
      <c r="AY250" s="283" t="s">
        <v>144</v>
      </c>
    </row>
    <row r="251" s="13" customFormat="1">
      <c r="B251" s="263"/>
      <c r="C251" s="264"/>
      <c r="D251" s="232" t="s">
        <v>153</v>
      </c>
      <c r="E251" s="265" t="s">
        <v>23</v>
      </c>
      <c r="F251" s="266" t="s">
        <v>396</v>
      </c>
      <c r="G251" s="264"/>
      <c r="H251" s="265" t="s">
        <v>23</v>
      </c>
      <c r="I251" s="267"/>
      <c r="J251" s="264"/>
      <c r="K251" s="264"/>
      <c r="L251" s="268"/>
      <c r="M251" s="269"/>
      <c r="N251" s="270"/>
      <c r="O251" s="270"/>
      <c r="P251" s="270"/>
      <c r="Q251" s="270"/>
      <c r="R251" s="270"/>
      <c r="S251" s="270"/>
      <c r="T251" s="271"/>
      <c r="AT251" s="272" t="s">
        <v>153</v>
      </c>
      <c r="AU251" s="272" t="s">
        <v>82</v>
      </c>
      <c r="AV251" s="13" t="s">
        <v>77</v>
      </c>
      <c r="AW251" s="13" t="s">
        <v>35</v>
      </c>
      <c r="AX251" s="13" t="s">
        <v>72</v>
      </c>
      <c r="AY251" s="272" t="s">
        <v>144</v>
      </c>
    </row>
    <row r="252" s="11" customFormat="1">
      <c r="B252" s="230"/>
      <c r="C252" s="231"/>
      <c r="D252" s="232" t="s">
        <v>153</v>
      </c>
      <c r="E252" s="233" t="s">
        <v>23</v>
      </c>
      <c r="F252" s="234" t="s">
        <v>397</v>
      </c>
      <c r="G252" s="231"/>
      <c r="H252" s="235">
        <v>4.3360000000000003</v>
      </c>
      <c r="I252" s="236"/>
      <c r="J252" s="231"/>
      <c r="K252" s="231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153</v>
      </c>
      <c r="AU252" s="241" t="s">
        <v>82</v>
      </c>
      <c r="AV252" s="11" t="s">
        <v>82</v>
      </c>
      <c r="AW252" s="11" t="s">
        <v>35</v>
      </c>
      <c r="AX252" s="11" t="s">
        <v>72</v>
      </c>
      <c r="AY252" s="241" t="s">
        <v>144</v>
      </c>
    </row>
    <row r="253" s="11" customFormat="1">
      <c r="B253" s="230"/>
      <c r="C253" s="231"/>
      <c r="D253" s="232" t="s">
        <v>153</v>
      </c>
      <c r="E253" s="233" t="s">
        <v>23</v>
      </c>
      <c r="F253" s="234" t="s">
        <v>398</v>
      </c>
      <c r="G253" s="231"/>
      <c r="H253" s="235">
        <v>10.142</v>
      </c>
      <c r="I253" s="236"/>
      <c r="J253" s="231"/>
      <c r="K253" s="231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153</v>
      </c>
      <c r="AU253" s="241" t="s">
        <v>82</v>
      </c>
      <c r="AV253" s="11" t="s">
        <v>82</v>
      </c>
      <c r="AW253" s="11" t="s">
        <v>35</v>
      </c>
      <c r="AX253" s="11" t="s">
        <v>72</v>
      </c>
      <c r="AY253" s="241" t="s">
        <v>144</v>
      </c>
    </row>
    <row r="254" s="11" customFormat="1">
      <c r="B254" s="230"/>
      <c r="C254" s="231"/>
      <c r="D254" s="232" t="s">
        <v>153</v>
      </c>
      <c r="E254" s="233" t="s">
        <v>23</v>
      </c>
      <c r="F254" s="234" t="s">
        <v>399</v>
      </c>
      <c r="G254" s="231"/>
      <c r="H254" s="235">
        <v>20.132999999999999</v>
      </c>
      <c r="I254" s="236"/>
      <c r="J254" s="231"/>
      <c r="K254" s="231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153</v>
      </c>
      <c r="AU254" s="241" t="s">
        <v>82</v>
      </c>
      <c r="AV254" s="11" t="s">
        <v>82</v>
      </c>
      <c r="AW254" s="11" t="s">
        <v>35</v>
      </c>
      <c r="AX254" s="11" t="s">
        <v>72</v>
      </c>
      <c r="AY254" s="241" t="s">
        <v>144</v>
      </c>
    </row>
    <row r="255" s="14" customFormat="1">
      <c r="B255" s="273"/>
      <c r="C255" s="274"/>
      <c r="D255" s="232" t="s">
        <v>153</v>
      </c>
      <c r="E255" s="275" t="s">
        <v>23</v>
      </c>
      <c r="F255" s="276" t="s">
        <v>323</v>
      </c>
      <c r="G255" s="274"/>
      <c r="H255" s="277">
        <v>34.610999999999997</v>
      </c>
      <c r="I255" s="278"/>
      <c r="J255" s="274"/>
      <c r="K255" s="274"/>
      <c r="L255" s="279"/>
      <c r="M255" s="280"/>
      <c r="N255" s="281"/>
      <c r="O255" s="281"/>
      <c r="P255" s="281"/>
      <c r="Q255" s="281"/>
      <c r="R255" s="281"/>
      <c r="S255" s="281"/>
      <c r="T255" s="282"/>
      <c r="AT255" s="283" t="s">
        <v>153</v>
      </c>
      <c r="AU255" s="283" t="s">
        <v>82</v>
      </c>
      <c r="AV255" s="14" t="s">
        <v>158</v>
      </c>
      <c r="AW255" s="14" t="s">
        <v>35</v>
      </c>
      <c r="AX255" s="14" t="s">
        <v>72</v>
      </c>
      <c r="AY255" s="283" t="s">
        <v>144</v>
      </c>
    </row>
    <row r="256" s="12" customFormat="1">
      <c r="B256" s="252"/>
      <c r="C256" s="253"/>
      <c r="D256" s="232" t="s">
        <v>153</v>
      </c>
      <c r="E256" s="254" t="s">
        <v>23</v>
      </c>
      <c r="F256" s="255" t="s">
        <v>196</v>
      </c>
      <c r="G256" s="253"/>
      <c r="H256" s="256">
        <v>162.44200000000001</v>
      </c>
      <c r="I256" s="257"/>
      <c r="J256" s="253"/>
      <c r="K256" s="253"/>
      <c r="L256" s="258"/>
      <c r="M256" s="259"/>
      <c r="N256" s="260"/>
      <c r="O256" s="260"/>
      <c r="P256" s="260"/>
      <c r="Q256" s="260"/>
      <c r="R256" s="260"/>
      <c r="S256" s="260"/>
      <c r="T256" s="261"/>
      <c r="AT256" s="262" t="s">
        <v>153</v>
      </c>
      <c r="AU256" s="262" t="s">
        <v>82</v>
      </c>
      <c r="AV256" s="12" t="s">
        <v>151</v>
      </c>
      <c r="AW256" s="12" t="s">
        <v>35</v>
      </c>
      <c r="AX256" s="12" t="s">
        <v>77</v>
      </c>
      <c r="AY256" s="262" t="s">
        <v>144</v>
      </c>
    </row>
    <row r="257" s="1" customFormat="1" ht="25.5" customHeight="1">
      <c r="B257" s="46"/>
      <c r="C257" s="218" t="s">
        <v>400</v>
      </c>
      <c r="D257" s="218" t="s">
        <v>146</v>
      </c>
      <c r="E257" s="219" t="s">
        <v>401</v>
      </c>
      <c r="F257" s="220" t="s">
        <v>402</v>
      </c>
      <c r="G257" s="221" t="s">
        <v>192</v>
      </c>
      <c r="H257" s="222">
        <v>52.997999999999998</v>
      </c>
      <c r="I257" s="223"/>
      <c r="J257" s="224">
        <f>ROUND(I257*H257,2)</f>
        <v>0</v>
      </c>
      <c r="K257" s="220" t="s">
        <v>150</v>
      </c>
      <c r="L257" s="72"/>
      <c r="M257" s="225" t="s">
        <v>23</v>
      </c>
      <c r="N257" s="226" t="s">
        <v>43</v>
      </c>
      <c r="O257" s="47"/>
      <c r="P257" s="227">
        <f>O257*H257</f>
        <v>0</v>
      </c>
      <c r="Q257" s="227">
        <v>0.0073499999999999998</v>
      </c>
      <c r="R257" s="227">
        <f>Q257*H257</f>
        <v>0.38953529999999997</v>
      </c>
      <c r="S257" s="227">
        <v>0</v>
      </c>
      <c r="T257" s="228">
        <f>S257*H257</f>
        <v>0</v>
      </c>
      <c r="AR257" s="24" t="s">
        <v>151</v>
      </c>
      <c r="AT257" s="24" t="s">
        <v>146</v>
      </c>
      <c r="AU257" s="24" t="s">
        <v>82</v>
      </c>
      <c r="AY257" s="24" t="s">
        <v>144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24" t="s">
        <v>77</v>
      </c>
      <c r="BK257" s="229">
        <f>ROUND(I257*H257,2)</f>
        <v>0</v>
      </c>
      <c r="BL257" s="24" t="s">
        <v>151</v>
      </c>
      <c r="BM257" s="24" t="s">
        <v>403</v>
      </c>
    </row>
    <row r="258" s="11" customFormat="1">
      <c r="B258" s="230"/>
      <c r="C258" s="231"/>
      <c r="D258" s="232" t="s">
        <v>153</v>
      </c>
      <c r="E258" s="233" t="s">
        <v>23</v>
      </c>
      <c r="F258" s="234" t="s">
        <v>404</v>
      </c>
      <c r="G258" s="231"/>
      <c r="H258" s="235">
        <v>52.997999999999998</v>
      </c>
      <c r="I258" s="236"/>
      <c r="J258" s="231"/>
      <c r="K258" s="231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153</v>
      </c>
      <c r="AU258" s="241" t="s">
        <v>82</v>
      </c>
      <c r="AV258" s="11" t="s">
        <v>82</v>
      </c>
      <c r="AW258" s="11" t="s">
        <v>35</v>
      </c>
      <c r="AX258" s="11" t="s">
        <v>77</v>
      </c>
      <c r="AY258" s="241" t="s">
        <v>144</v>
      </c>
    </row>
    <row r="259" s="1" customFormat="1" ht="16.5" customHeight="1">
      <c r="B259" s="46"/>
      <c r="C259" s="218" t="s">
        <v>405</v>
      </c>
      <c r="D259" s="218" t="s">
        <v>146</v>
      </c>
      <c r="E259" s="219" t="s">
        <v>406</v>
      </c>
      <c r="F259" s="220" t="s">
        <v>407</v>
      </c>
      <c r="G259" s="221" t="s">
        <v>192</v>
      </c>
      <c r="H259" s="222">
        <v>1.2</v>
      </c>
      <c r="I259" s="223"/>
      <c r="J259" s="224">
        <f>ROUND(I259*H259,2)</f>
        <v>0</v>
      </c>
      <c r="K259" s="220" t="s">
        <v>150</v>
      </c>
      <c r="L259" s="72"/>
      <c r="M259" s="225" t="s">
        <v>23</v>
      </c>
      <c r="N259" s="226" t="s">
        <v>43</v>
      </c>
      <c r="O259" s="47"/>
      <c r="P259" s="227">
        <f>O259*H259</f>
        <v>0</v>
      </c>
      <c r="Q259" s="227">
        <v>0.040629999999999999</v>
      </c>
      <c r="R259" s="227">
        <f>Q259*H259</f>
        <v>0.048756000000000001</v>
      </c>
      <c r="S259" s="227">
        <v>0</v>
      </c>
      <c r="T259" s="228">
        <f>S259*H259</f>
        <v>0</v>
      </c>
      <c r="AR259" s="24" t="s">
        <v>151</v>
      </c>
      <c r="AT259" s="24" t="s">
        <v>146</v>
      </c>
      <c r="AU259" s="24" t="s">
        <v>82</v>
      </c>
      <c r="AY259" s="24" t="s">
        <v>144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24" t="s">
        <v>77</v>
      </c>
      <c r="BK259" s="229">
        <f>ROUND(I259*H259,2)</f>
        <v>0</v>
      </c>
      <c r="BL259" s="24" t="s">
        <v>151</v>
      </c>
      <c r="BM259" s="24" t="s">
        <v>408</v>
      </c>
    </row>
    <row r="260" s="11" customFormat="1">
      <c r="B260" s="230"/>
      <c r="C260" s="231"/>
      <c r="D260" s="232" t="s">
        <v>153</v>
      </c>
      <c r="E260" s="233" t="s">
        <v>23</v>
      </c>
      <c r="F260" s="234" t="s">
        <v>409</v>
      </c>
      <c r="G260" s="231"/>
      <c r="H260" s="235">
        <v>1.2</v>
      </c>
      <c r="I260" s="236"/>
      <c r="J260" s="231"/>
      <c r="K260" s="231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153</v>
      </c>
      <c r="AU260" s="241" t="s">
        <v>82</v>
      </c>
      <c r="AV260" s="11" t="s">
        <v>82</v>
      </c>
      <c r="AW260" s="11" t="s">
        <v>35</v>
      </c>
      <c r="AX260" s="11" t="s">
        <v>77</v>
      </c>
      <c r="AY260" s="241" t="s">
        <v>144</v>
      </c>
    </row>
    <row r="261" s="1" customFormat="1" ht="16.5" customHeight="1">
      <c r="B261" s="46"/>
      <c r="C261" s="218" t="s">
        <v>410</v>
      </c>
      <c r="D261" s="218" t="s">
        <v>146</v>
      </c>
      <c r="E261" s="219" t="s">
        <v>411</v>
      </c>
      <c r="F261" s="220" t="s">
        <v>412</v>
      </c>
      <c r="G261" s="221" t="s">
        <v>192</v>
      </c>
      <c r="H261" s="222">
        <v>124.875</v>
      </c>
      <c r="I261" s="223"/>
      <c r="J261" s="224">
        <f>ROUND(I261*H261,2)</f>
        <v>0</v>
      </c>
      <c r="K261" s="220" t="s">
        <v>150</v>
      </c>
      <c r="L261" s="72"/>
      <c r="M261" s="225" t="s">
        <v>23</v>
      </c>
      <c r="N261" s="226" t="s">
        <v>43</v>
      </c>
      <c r="O261" s="47"/>
      <c r="P261" s="227">
        <f>O261*H261</f>
        <v>0</v>
      </c>
      <c r="Q261" s="227">
        <v>0.017000000000000001</v>
      </c>
      <c r="R261" s="227">
        <f>Q261*H261</f>
        <v>2.1228750000000001</v>
      </c>
      <c r="S261" s="227">
        <v>0</v>
      </c>
      <c r="T261" s="228">
        <f>S261*H261</f>
        <v>0</v>
      </c>
      <c r="AR261" s="24" t="s">
        <v>151</v>
      </c>
      <c r="AT261" s="24" t="s">
        <v>146</v>
      </c>
      <c r="AU261" s="24" t="s">
        <v>82</v>
      </c>
      <c r="AY261" s="24" t="s">
        <v>144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24" t="s">
        <v>77</v>
      </c>
      <c r="BK261" s="229">
        <f>ROUND(I261*H261,2)</f>
        <v>0</v>
      </c>
      <c r="BL261" s="24" t="s">
        <v>151</v>
      </c>
      <c r="BM261" s="24" t="s">
        <v>413</v>
      </c>
    </row>
    <row r="262" s="11" customFormat="1">
      <c r="B262" s="230"/>
      <c r="C262" s="231"/>
      <c r="D262" s="232" t="s">
        <v>153</v>
      </c>
      <c r="E262" s="233" t="s">
        <v>23</v>
      </c>
      <c r="F262" s="234" t="s">
        <v>414</v>
      </c>
      <c r="G262" s="231"/>
      <c r="H262" s="235">
        <v>44.823999999999998</v>
      </c>
      <c r="I262" s="236"/>
      <c r="J262" s="231"/>
      <c r="K262" s="231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153</v>
      </c>
      <c r="AU262" s="241" t="s">
        <v>82</v>
      </c>
      <c r="AV262" s="11" t="s">
        <v>82</v>
      </c>
      <c r="AW262" s="11" t="s">
        <v>35</v>
      </c>
      <c r="AX262" s="11" t="s">
        <v>72</v>
      </c>
      <c r="AY262" s="241" t="s">
        <v>144</v>
      </c>
    </row>
    <row r="263" s="11" customFormat="1">
      <c r="B263" s="230"/>
      <c r="C263" s="231"/>
      <c r="D263" s="232" t="s">
        <v>153</v>
      </c>
      <c r="E263" s="233" t="s">
        <v>23</v>
      </c>
      <c r="F263" s="234" t="s">
        <v>388</v>
      </c>
      <c r="G263" s="231"/>
      <c r="H263" s="235">
        <v>-6.093</v>
      </c>
      <c r="I263" s="236"/>
      <c r="J263" s="231"/>
      <c r="K263" s="231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153</v>
      </c>
      <c r="AU263" s="241" t="s">
        <v>82</v>
      </c>
      <c r="AV263" s="11" t="s">
        <v>82</v>
      </c>
      <c r="AW263" s="11" t="s">
        <v>35</v>
      </c>
      <c r="AX263" s="11" t="s">
        <v>72</v>
      </c>
      <c r="AY263" s="241" t="s">
        <v>144</v>
      </c>
    </row>
    <row r="264" s="11" customFormat="1">
      <c r="B264" s="230"/>
      <c r="C264" s="231"/>
      <c r="D264" s="232" t="s">
        <v>153</v>
      </c>
      <c r="E264" s="233" t="s">
        <v>23</v>
      </c>
      <c r="F264" s="234" t="s">
        <v>389</v>
      </c>
      <c r="G264" s="231"/>
      <c r="H264" s="235">
        <v>14.449999999999999</v>
      </c>
      <c r="I264" s="236"/>
      <c r="J264" s="231"/>
      <c r="K264" s="231"/>
      <c r="L264" s="237"/>
      <c r="M264" s="238"/>
      <c r="N264" s="239"/>
      <c r="O264" s="239"/>
      <c r="P264" s="239"/>
      <c r="Q264" s="239"/>
      <c r="R264" s="239"/>
      <c r="S264" s="239"/>
      <c r="T264" s="240"/>
      <c r="AT264" s="241" t="s">
        <v>153</v>
      </c>
      <c r="AU264" s="241" t="s">
        <v>82</v>
      </c>
      <c r="AV264" s="11" t="s">
        <v>82</v>
      </c>
      <c r="AW264" s="11" t="s">
        <v>35</v>
      </c>
      <c r="AX264" s="11" t="s">
        <v>72</v>
      </c>
      <c r="AY264" s="241" t="s">
        <v>144</v>
      </c>
    </row>
    <row r="265" s="11" customFormat="1">
      <c r="B265" s="230"/>
      <c r="C265" s="231"/>
      <c r="D265" s="232" t="s">
        <v>153</v>
      </c>
      <c r="E265" s="233" t="s">
        <v>23</v>
      </c>
      <c r="F265" s="234" t="s">
        <v>390</v>
      </c>
      <c r="G265" s="231"/>
      <c r="H265" s="235">
        <v>15.486000000000001</v>
      </c>
      <c r="I265" s="236"/>
      <c r="J265" s="231"/>
      <c r="K265" s="231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153</v>
      </c>
      <c r="AU265" s="241" t="s">
        <v>82</v>
      </c>
      <c r="AV265" s="11" t="s">
        <v>82</v>
      </c>
      <c r="AW265" s="11" t="s">
        <v>35</v>
      </c>
      <c r="AX265" s="11" t="s">
        <v>72</v>
      </c>
      <c r="AY265" s="241" t="s">
        <v>144</v>
      </c>
    </row>
    <row r="266" s="11" customFormat="1">
      <c r="B266" s="230"/>
      <c r="C266" s="231"/>
      <c r="D266" s="232" t="s">
        <v>153</v>
      </c>
      <c r="E266" s="233" t="s">
        <v>23</v>
      </c>
      <c r="F266" s="234" t="s">
        <v>415</v>
      </c>
      <c r="G266" s="231"/>
      <c r="H266" s="235">
        <v>14.337999999999999</v>
      </c>
      <c r="I266" s="236"/>
      <c r="J266" s="231"/>
      <c r="K266" s="231"/>
      <c r="L266" s="237"/>
      <c r="M266" s="238"/>
      <c r="N266" s="239"/>
      <c r="O266" s="239"/>
      <c r="P266" s="239"/>
      <c r="Q266" s="239"/>
      <c r="R266" s="239"/>
      <c r="S266" s="239"/>
      <c r="T266" s="240"/>
      <c r="AT266" s="241" t="s">
        <v>153</v>
      </c>
      <c r="AU266" s="241" t="s">
        <v>82</v>
      </c>
      <c r="AV266" s="11" t="s">
        <v>82</v>
      </c>
      <c r="AW266" s="11" t="s">
        <v>35</v>
      </c>
      <c r="AX266" s="11" t="s">
        <v>72</v>
      </c>
      <c r="AY266" s="241" t="s">
        <v>144</v>
      </c>
    </row>
    <row r="267" s="11" customFormat="1">
      <c r="B267" s="230"/>
      <c r="C267" s="231"/>
      <c r="D267" s="232" t="s">
        <v>153</v>
      </c>
      <c r="E267" s="233" t="s">
        <v>23</v>
      </c>
      <c r="F267" s="234" t="s">
        <v>392</v>
      </c>
      <c r="G267" s="231"/>
      <c r="H267" s="235">
        <v>15.752000000000001</v>
      </c>
      <c r="I267" s="236"/>
      <c r="J267" s="231"/>
      <c r="K267" s="231"/>
      <c r="L267" s="237"/>
      <c r="M267" s="238"/>
      <c r="N267" s="239"/>
      <c r="O267" s="239"/>
      <c r="P267" s="239"/>
      <c r="Q267" s="239"/>
      <c r="R267" s="239"/>
      <c r="S267" s="239"/>
      <c r="T267" s="240"/>
      <c r="AT267" s="241" t="s">
        <v>153</v>
      </c>
      <c r="AU267" s="241" t="s">
        <v>82</v>
      </c>
      <c r="AV267" s="11" t="s">
        <v>82</v>
      </c>
      <c r="AW267" s="11" t="s">
        <v>35</v>
      </c>
      <c r="AX267" s="11" t="s">
        <v>72</v>
      </c>
      <c r="AY267" s="241" t="s">
        <v>144</v>
      </c>
    </row>
    <row r="268" s="11" customFormat="1">
      <c r="B268" s="230"/>
      <c r="C268" s="231"/>
      <c r="D268" s="232" t="s">
        <v>153</v>
      </c>
      <c r="E268" s="233" t="s">
        <v>23</v>
      </c>
      <c r="F268" s="234" t="s">
        <v>393</v>
      </c>
      <c r="G268" s="231"/>
      <c r="H268" s="235">
        <v>0.122</v>
      </c>
      <c r="I268" s="236"/>
      <c r="J268" s="231"/>
      <c r="K268" s="231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153</v>
      </c>
      <c r="AU268" s="241" t="s">
        <v>82</v>
      </c>
      <c r="AV268" s="11" t="s">
        <v>82</v>
      </c>
      <c r="AW268" s="11" t="s">
        <v>35</v>
      </c>
      <c r="AX268" s="11" t="s">
        <v>72</v>
      </c>
      <c r="AY268" s="241" t="s">
        <v>144</v>
      </c>
    </row>
    <row r="269" s="11" customFormat="1">
      <c r="B269" s="230"/>
      <c r="C269" s="231"/>
      <c r="D269" s="232" t="s">
        <v>153</v>
      </c>
      <c r="E269" s="233" t="s">
        <v>23</v>
      </c>
      <c r="F269" s="234" t="s">
        <v>416</v>
      </c>
      <c r="G269" s="231"/>
      <c r="H269" s="235">
        <v>23.189</v>
      </c>
      <c r="I269" s="236"/>
      <c r="J269" s="231"/>
      <c r="K269" s="231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153</v>
      </c>
      <c r="AU269" s="241" t="s">
        <v>82</v>
      </c>
      <c r="AV269" s="11" t="s">
        <v>82</v>
      </c>
      <c r="AW269" s="11" t="s">
        <v>35</v>
      </c>
      <c r="AX269" s="11" t="s">
        <v>72</v>
      </c>
      <c r="AY269" s="241" t="s">
        <v>144</v>
      </c>
    </row>
    <row r="270" s="11" customFormat="1">
      <c r="B270" s="230"/>
      <c r="C270" s="231"/>
      <c r="D270" s="232" t="s">
        <v>153</v>
      </c>
      <c r="E270" s="233" t="s">
        <v>23</v>
      </c>
      <c r="F270" s="234" t="s">
        <v>395</v>
      </c>
      <c r="G270" s="231"/>
      <c r="H270" s="235">
        <v>20.472999999999999</v>
      </c>
      <c r="I270" s="236"/>
      <c r="J270" s="231"/>
      <c r="K270" s="231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153</v>
      </c>
      <c r="AU270" s="241" t="s">
        <v>82</v>
      </c>
      <c r="AV270" s="11" t="s">
        <v>82</v>
      </c>
      <c r="AW270" s="11" t="s">
        <v>35</v>
      </c>
      <c r="AX270" s="11" t="s">
        <v>72</v>
      </c>
      <c r="AY270" s="241" t="s">
        <v>144</v>
      </c>
    </row>
    <row r="271" s="14" customFormat="1">
      <c r="B271" s="273"/>
      <c r="C271" s="274"/>
      <c r="D271" s="232" t="s">
        <v>153</v>
      </c>
      <c r="E271" s="275" t="s">
        <v>23</v>
      </c>
      <c r="F271" s="276" t="s">
        <v>323</v>
      </c>
      <c r="G271" s="274"/>
      <c r="H271" s="277">
        <v>142.541</v>
      </c>
      <c r="I271" s="278"/>
      <c r="J271" s="274"/>
      <c r="K271" s="274"/>
      <c r="L271" s="279"/>
      <c r="M271" s="280"/>
      <c r="N271" s="281"/>
      <c r="O271" s="281"/>
      <c r="P271" s="281"/>
      <c r="Q271" s="281"/>
      <c r="R271" s="281"/>
      <c r="S271" s="281"/>
      <c r="T271" s="282"/>
      <c r="AT271" s="283" t="s">
        <v>153</v>
      </c>
      <c r="AU271" s="283" t="s">
        <v>82</v>
      </c>
      <c r="AV271" s="14" t="s">
        <v>158</v>
      </c>
      <c r="AW271" s="14" t="s">
        <v>35</v>
      </c>
      <c r="AX271" s="14" t="s">
        <v>72</v>
      </c>
      <c r="AY271" s="283" t="s">
        <v>144</v>
      </c>
    </row>
    <row r="272" s="11" customFormat="1">
      <c r="B272" s="230"/>
      <c r="C272" s="231"/>
      <c r="D272" s="232" t="s">
        <v>153</v>
      </c>
      <c r="E272" s="233" t="s">
        <v>23</v>
      </c>
      <c r="F272" s="234" t="s">
        <v>417</v>
      </c>
      <c r="G272" s="231"/>
      <c r="H272" s="235">
        <v>-17.666</v>
      </c>
      <c r="I272" s="236"/>
      <c r="J272" s="231"/>
      <c r="K272" s="231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153</v>
      </c>
      <c r="AU272" s="241" t="s">
        <v>82</v>
      </c>
      <c r="AV272" s="11" t="s">
        <v>82</v>
      </c>
      <c r="AW272" s="11" t="s">
        <v>35</v>
      </c>
      <c r="AX272" s="11" t="s">
        <v>72</v>
      </c>
      <c r="AY272" s="241" t="s">
        <v>144</v>
      </c>
    </row>
    <row r="273" s="12" customFormat="1">
      <c r="B273" s="252"/>
      <c r="C273" s="253"/>
      <c r="D273" s="232" t="s">
        <v>153</v>
      </c>
      <c r="E273" s="254" t="s">
        <v>23</v>
      </c>
      <c r="F273" s="255" t="s">
        <v>196</v>
      </c>
      <c r="G273" s="253"/>
      <c r="H273" s="256">
        <v>124.875</v>
      </c>
      <c r="I273" s="257"/>
      <c r="J273" s="253"/>
      <c r="K273" s="253"/>
      <c r="L273" s="258"/>
      <c r="M273" s="259"/>
      <c r="N273" s="260"/>
      <c r="O273" s="260"/>
      <c r="P273" s="260"/>
      <c r="Q273" s="260"/>
      <c r="R273" s="260"/>
      <c r="S273" s="260"/>
      <c r="T273" s="261"/>
      <c r="AT273" s="262" t="s">
        <v>153</v>
      </c>
      <c r="AU273" s="262" t="s">
        <v>82</v>
      </c>
      <c r="AV273" s="12" t="s">
        <v>151</v>
      </c>
      <c r="AW273" s="12" t="s">
        <v>35</v>
      </c>
      <c r="AX273" s="12" t="s">
        <v>77</v>
      </c>
      <c r="AY273" s="262" t="s">
        <v>144</v>
      </c>
    </row>
    <row r="274" s="1" customFormat="1" ht="16.5" customHeight="1">
      <c r="B274" s="46"/>
      <c r="C274" s="218" t="s">
        <v>418</v>
      </c>
      <c r="D274" s="218" t="s">
        <v>146</v>
      </c>
      <c r="E274" s="219" t="s">
        <v>419</v>
      </c>
      <c r="F274" s="220" t="s">
        <v>420</v>
      </c>
      <c r="G274" s="221" t="s">
        <v>200</v>
      </c>
      <c r="H274" s="222">
        <v>3</v>
      </c>
      <c r="I274" s="223"/>
      <c r="J274" s="224">
        <f>ROUND(I274*H274,2)</f>
        <v>0</v>
      </c>
      <c r="K274" s="220" t="s">
        <v>150</v>
      </c>
      <c r="L274" s="72"/>
      <c r="M274" s="225" t="s">
        <v>23</v>
      </c>
      <c r="N274" s="226" t="s">
        <v>43</v>
      </c>
      <c r="O274" s="47"/>
      <c r="P274" s="227">
        <f>O274*H274</f>
        <v>0</v>
      </c>
      <c r="Q274" s="227">
        <v>0.0037599999999999999</v>
      </c>
      <c r="R274" s="227">
        <f>Q274*H274</f>
        <v>0.01128</v>
      </c>
      <c r="S274" s="227">
        <v>0</v>
      </c>
      <c r="T274" s="228">
        <f>S274*H274</f>
        <v>0</v>
      </c>
      <c r="AR274" s="24" t="s">
        <v>151</v>
      </c>
      <c r="AT274" s="24" t="s">
        <v>146</v>
      </c>
      <c r="AU274" s="24" t="s">
        <v>82</v>
      </c>
      <c r="AY274" s="24" t="s">
        <v>144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24" t="s">
        <v>77</v>
      </c>
      <c r="BK274" s="229">
        <f>ROUND(I274*H274,2)</f>
        <v>0</v>
      </c>
      <c r="BL274" s="24" t="s">
        <v>151</v>
      </c>
      <c r="BM274" s="24" t="s">
        <v>421</v>
      </c>
    </row>
    <row r="275" s="11" customFormat="1">
      <c r="B275" s="230"/>
      <c r="C275" s="231"/>
      <c r="D275" s="232" t="s">
        <v>153</v>
      </c>
      <c r="E275" s="233" t="s">
        <v>23</v>
      </c>
      <c r="F275" s="234" t="s">
        <v>422</v>
      </c>
      <c r="G275" s="231"/>
      <c r="H275" s="235">
        <v>3</v>
      </c>
      <c r="I275" s="236"/>
      <c r="J275" s="231"/>
      <c r="K275" s="231"/>
      <c r="L275" s="237"/>
      <c r="M275" s="238"/>
      <c r="N275" s="239"/>
      <c r="O275" s="239"/>
      <c r="P275" s="239"/>
      <c r="Q275" s="239"/>
      <c r="R275" s="239"/>
      <c r="S275" s="239"/>
      <c r="T275" s="240"/>
      <c r="AT275" s="241" t="s">
        <v>153</v>
      </c>
      <c r="AU275" s="241" t="s">
        <v>82</v>
      </c>
      <c r="AV275" s="11" t="s">
        <v>82</v>
      </c>
      <c r="AW275" s="11" t="s">
        <v>35</v>
      </c>
      <c r="AX275" s="11" t="s">
        <v>77</v>
      </c>
      <c r="AY275" s="241" t="s">
        <v>144</v>
      </c>
    </row>
    <row r="276" s="1" customFormat="1" ht="16.5" customHeight="1">
      <c r="B276" s="46"/>
      <c r="C276" s="218" t="s">
        <v>423</v>
      </c>
      <c r="D276" s="218" t="s">
        <v>146</v>
      </c>
      <c r="E276" s="219" t="s">
        <v>424</v>
      </c>
      <c r="F276" s="220" t="s">
        <v>425</v>
      </c>
      <c r="G276" s="221" t="s">
        <v>192</v>
      </c>
      <c r="H276" s="222">
        <v>1</v>
      </c>
      <c r="I276" s="223"/>
      <c r="J276" s="224">
        <f>ROUND(I276*H276,2)</f>
        <v>0</v>
      </c>
      <c r="K276" s="220" t="s">
        <v>150</v>
      </c>
      <c r="L276" s="72"/>
      <c r="M276" s="225" t="s">
        <v>23</v>
      </c>
      <c r="N276" s="226" t="s">
        <v>43</v>
      </c>
      <c r="O276" s="47"/>
      <c r="P276" s="227">
        <f>O276*H276</f>
        <v>0</v>
      </c>
      <c r="Q276" s="227">
        <v>0</v>
      </c>
      <c r="R276" s="227">
        <f>Q276*H276</f>
        <v>0</v>
      </c>
      <c r="S276" s="227">
        <v>0</v>
      </c>
      <c r="T276" s="228">
        <f>S276*H276</f>
        <v>0</v>
      </c>
      <c r="AR276" s="24" t="s">
        <v>151</v>
      </c>
      <c r="AT276" s="24" t="s">
        <v>146</v>
      </c>
      <c r="AU276" s="24" t="s">
        <v>82</v>
      </c>
      <c r="AY276" s="24" t="s">
        <v>144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24" t="s">
        <v>77</v>
      </c>
      <c r="BK276" s="229">
        <f>ROUND(I276*H276,2)</f>
        <v>0</v>
      </c>
      <c r="BL276" s="24" t="s">
        <v>151</v>
      </c>
      <c r="BM276" s="24" t="s">
        <v>426</v>
      </c>
    </row>
    <row r="277" s="11" customFormat="1">
      <c r="B277" s="230"/>
      <c r="C277" s="231"/>
      <c r="D277" s="232" t="s">
        <v>153</v>
      </c>
      <c r="E277" s="233" t="s">
        <v>23</v>
      </c>
      <c r="F277" s="234" t="s">
        <v>427</v>
      </c>
      <c r="G277" s="231"/>
      <c r="H277" s="235">
        <v>0.59999999999999998</v>
      </c>
      <c r="I277" s="236"/>
      <c r="J277" s="231"/>
      <c r="K277" s="231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153</v>
      </c>
      <c r="AU277" s="241" t="s">
        <v>82</v>
      </c>
      <c r="AV277" s="11" t="s">
        <v>82</v>
      </c>
      <c r="AW277" s="11" t="s">
        <v>35</v>
      </c>
      <c r="AX277" s="11" t="s">
        <v>72</v>
      </c>
      <c r="AY277" s="241" t="s">
        <v>144</v>
      </c>
    </row>
    <row r="278" s="11" customFormat="1">
      <c r="B278" s="230"/>
      <c r="C278" s="231"/>
      <c r="D278" s="232" t="s">
        <v>153</v>
      </c>
      <c r="E278" s="233" t="s">
        <v>23</v>
      </c>
      <c r="F278" s="234" t="s">
        <v>428</v>
      </c>
      <c r="G278" s="231"/>
      <c r="H278" s="235">
        <v>0.40000000000000002</v>
      </c>
      <c r="I278" s="236"/>
      <c r="J278" s="231"/>
      <c r="K278" s="231"/>
      <c r="L278" s="237"/>
      <c r="M278" s="238"/>
      <c r="N278" s="239"/>
      <c r="O278" s="239"/>
      <c r="P278" s="239"/>
      <c r="Q278" s="239"/>
      <c r="R278" s="239"/>
      <c r="S278" s="239"/>
      <c r="T278" s="240"/>
      <c r="AT278" s="241" t="s">
        <v>153</v>
      </c>
      <c r="AU278" s="241" t="s">
        <v>82</v>
      </c>
      <c r="AV278" s="11" t="s">
        <v>82</v>
      </c>
      <c r="AW278" s="11" t="s">
        <v>35</v>
      </c>
      <c r="AX278" s="11" t="s">
        <v>72</v>
      </c>
      <c r="AY278" s="241" t="s">
        <v>144</v>
      </c>
    </row>
    <row r="279" s="12" customFormat="1">
      <c r="B279" s="252"/>
      <c r="C279" s="253"/>
      <c r="D279" s="232" t="s">
        <v>153</v>
      </c>
      <c r="E279" s="254" t="s">
        <v>23</v>
      </c>
      <c r="F279" s="255" t="s">
        <v>196</v>
      </c>
      <c r="G279" s="253"/>
      <c r="H279" s="256">
        <v>1</v>
      </c>
      <c r="I279" s="257"/>
      <c r="J279" s="253"/>
      <c r="K279" s="253"/>
      <c r="L279" s="258"/>
      <c r="M279" s="259"/>
      <c r="N279" s="260"/>
      <c r="O279" s="260"/>
      <c r="P279" s="260"/>
      <c r="Q279" s="260"/>
      <c r="R279" s="260"/>
      <c r="S279" s="260"/>
      <c r="T279" s="261"/>
      <c r="AT279" s="262" t="s">
        <v>153</v>
      </c>
      <c r="AU279" s="262" t="s">
        <v>82</v>
      </c>
      <c r="AV279" s="12" t="s">
        <v>151</v>
      </c>
      <c r="AW279" s="12" t="s">
        <v>35</v>
      </c>
      <c r="AX279" s="12" t="s">
        <v>77</v>
      </c>
      <c r="AY279" s="262" t="s">
        <v>144</v>
      </c>
    </row>
    <row r="280" s="1" customFormat="1" ht="16.5" customHeight="1">
      <c r="B280" s="46"/>
      <c r="C280" s="218" t="s">
        <v>429</v>
      </c>
      <c r="D280" s="218" t="s">
        <v>146</v>
      </c>
      <c r="E280" s="219" t="s">
        <v>430</v>
      </c>
      <c r="F280" s="220" t="s">
        <v>431</v>
      </c>
      <c r="G280" s="221" t="s">
        <v>250</v>
      </c>
      <c r="H280" s="222">
        <v>18.539999999999999</v>
      </c>
      <c r="I280" s="223"/>
      <c r="J280" s="224">
        <f>ROUND(I280*H280,2)</f>
        <v>0</v>
      </c>
      <c r="K280" s="220" t="s">
        <v>150</v>
      </c>
      <c r="L280" s="72"/>
      <c r="M280" s="225" t="s">
        <v>23</v>
      </c>
      <c r="N280" s="226" t="s">
        <v>43</v>
      </c>
      <c r="O280" s="47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AR280" s="24" t="s">
        <v>151</v>
      </c>
      <c r="AT280" s="24" t="s">
        <v>146</v>
      </c>
      <c r="AU280" s="24" t="s">
        <v>82</v>
      </c>
      <c r="AY280" s="24" t="s">
        <v>144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24" t="s">
        <v>77</v>
      </c>
      <c r="BK280" s="229">
        <f>ROUND(I280*H280,2)</f>
        <v>0</v>
      </c>
      <c r="BL280" s="24" t="s">
        <v>151</v>
      </c>
      <c r="BM280" s="24" t="s">
        <v>432</v>
      </c>
    </row>
    <row r="281" s="11" customFormat="1">
      <c r="B281" s="230"/>
      <c r="C281" s="231"/>
      <c r="D281" s="232" t="s">
        <v>153</v>
      </c>
      <c r="E281" s="233" t="s">
        <v>23</v>
      </c>
      <c r="F281" s="234" t="s">
        <v>433</v>
      </c>
      <c r="G281" s="231"/>
      <c r="H281" s="235">
        <v>3.6000000000000001</v>
      </c>
      <c r="I281" s="236"/>
      <c r="J281" s="231"/>
      <c r="K281" s="231"/>
      <c r="L281" s="237"/>
      <c r="M281" s="238"/>
      <c r="N281" s="239"/>
      <c r="O281" s="239"/>
      <c r="P281" s="239"/>
      <c r="Q281" s="239"/>
      <c r="R281" s="239"/>
      <c r="S281" s="239"/>
      <c r="T281" s="240"/>
      <c r="AT281" s="241" t="s">
        <v>153</v>
      </c>
      <c r="AU281" s="241" t="s">
        <v>82</v>
      </c>
      <c r="AV281" s="11" t="s">
        <v>82</v>
      </c>
      <c r="AW281" s="11" t="s">
        <v>35</v>
      </c>
      <c r="AX281" s="11" t="s">
        <v>72</v>
      </c>
      <c r="AY281" s="241" t="s">
        <v>144</v>
      </c>
    </row>
    <row r="282" s="11" customFormat="1">
      <c r="B282" s="230"/>
      <c r="C282" s="231"/>
      <c r="D282" s="232" t="s">
        <v>153</v>
      </c>
      <c r="E282" s="233" t="s">
        <v>23</v>
      </c>
      <c r="F282" s="234" t="s">
        <v>434</v>
      </c>
      <c r="G282" s="231"/>
      <c r="H282" s="235">
        <v>8.6699999999999999</v>
      </c>
      <c r="I282" s="236"/>
      <c r="J282" s="231"/>
      <c r="K282" s="231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153</v>
      </c>
      <c r="AU282" s="241" t="s">
        <v>82</v>
      </c>
      <c r="AV282" s="11" t="s">
        <v>82</v>
      </c>
      <c r="AW282" s="11" t="s">
        <v>35</v>
      </c>
      <c r="AX282" s="11" t="s">
        <v>72</v>
      </c>
      <c r="AY282" s="241" t="s">
        <v>144</v>
      </c>
    </row>
    <row r="283" s="11" customFormat="1">
      <c r="B283" s="230"/>
      <c r="C283" s="231"/>
      <c r="D283" s="232" t="s">
        <v>153</v>
      </c>
      <c r="E283" s="233" t="s">
        <v>23</v>
      </c>
      <c r="F283" s="234" t="s">
        <v>435</v>
      </c>
      <c r="G283" s="231"/>
      <c r="H283" s="235">
        <v>6.2699999999999996</v>
      </c>
      <c r="I283" s="236"/>
      <c r="J283" s="231"/>
      <c r="K283" s="231"/>
      <c r="L283" s="237"/>
      <c r="M283" s="238"/>
      <c r="N283" s="239"/>
      <c r="O283" s="239"/>
      <c r="P283" s="239"/>
      <c r="Q283" s="239"/>
      <c r="R283" s="239"/>
      <c r="S283" s="239"/>
      <c r="T283" s="240"/>
      <c r="AT283" s="241" t="s">
        <v>153</v>
      </c>
      <c r="AU283" s="241" t="s">
        <v>82</v>
      </c>
      <c r="AV283" s="11" t="s">
        <v>82</v>
      </c>
      <c r="AW283" s="11" t="s">
        <v>35</v>
      </c>
      <c r="AX283" s="11" t="s">
        <v>72</v>
      </c>
      <c r="AY283" s="241" t="s">
        <v>144</v>
      </c>
    </row>
    <row r="284" s="12" customFormat="1">
      <c r="B284" s="252"/>
      <c r="C284" s="253"/>
      <c r="D284" s="232" t="s">
        <v>153</v>
      </c>
      <c r="E284" s="254" t="s">
        <v>23</v>
      </c>
      <c r="F284" s="255" t="s">
        <v>196</v>
      </c>
      <c r="G284" s="253"/>
      <c r="H284" s="256">
        <v>18.539999999999999</v>
      </c>
      <c r="I284" s="257"/>
      <c r="J284" s="253"/>
      <c r="K284" s="253"/>
      <c r="L284" s="258"/>
      <c r="M284" s="259"/>
      <c r="N284" s="260"/>
      <c r="O284" s="260"/>
      <c r="P284" s="260"/>
      <c r="Q284" s="260"/>
      <c r="R284" s="260"/>
      <c r="S284" s="260"/>
      <c r="T284" s="261"/>
      <c r="AT284" s="262" t="s">
        <v>153</v>
      </c>
      <c r="AU284" s="262" t="s">
        <v>82</v>
      </c>
      <c r="AV284" s="12" t="s">
        <v>151</v>
      </c>
      <c r="AW284" s="12" t="s">
        <v>35</v>
      </c>
      <c r="AX284" s="12" t="s">
        <v>77</v>
      </c>
      <c r="AY284" s="262" t="s">
        <v>144</v>
      </c>
    </row>
    <row r="285" s="1" customFormat="1" ht="16.5" customHeight="1">
      <c r="B285" s="46"/>
      <c r="C285" s="242" t="s">
        <v>436</v>
      </c>
      <c r="D285" s="242" t="s">
        <v>183</v>
      </c>
      <c r="E285" s="243" t="s">
        <v>437</v>
      </c>
      <c r="F285" s="244" t="s">
        <v>438</v>
      </c>
      <c r="G285" s="245" t="s">
        <v>250</v>
      </c>
      <c r="H285" s="246">
        <v>3.7799999999999998</v>
      </c>
      <c r="I285" s="247"/>
      <c r="J285" s="248">
        <f>ROUND(I285*H285,2)</f>
        <v>0</v>
      </c>
      <c r="K285" s="244" t="s">
        <v>23</v>
      </c>
      <c r="L285" s="249"/>
      <c r="M285" s="250" t="s">
        <v>23</v>
      </c>
      <c r="N285" s="251" t="s">
        <v>43</v>
      </c>
      <c r="O285" s="47"/>
      <c r="P285" s="227">
        <f>O285*H285</f>
        <v>0</v>
      </c>
      <c r="Q285" s="227">
        <v>0.00010000000000000001</v>
      </c>
      <c r="R285" s="227">
        <f>Q285*H285</f>
        <v>0.00037799999999999997</v>
      </c>
      <c r="S285" s="227">
        <v>0</v>
      </c>
      <c r="T285" s="228">
        <f>S285*H285</f>
        <v>0</v>
      </c>
      <c r="AR285" s="24" t="s">
        <v>182</v>
      </c>
      <c r="AT285" s="24" t="s">
        <v>183</v>
      </c>
      <c r="AU285" s="24" t="s">
        <v>82</v>
      </c>
      <c r="AY285" s="24" t="s">
        <v>144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24" t="s">
        <v>77</v>
      </c>
      <c r="BK285" s="229">
        <f>ROUND(I285*H285,2)</f>
        <v>0</v>
      </c>
      <c r="BL285" s="24" t="s">
        <v>151</v>
      </c>
      <c r="BM285" s="24" t="s">
        <v>439</v>
      </c>
    </row>
    <row r="286" s="11" customFormat="1">
      <c r="B286" s="230"/>
      <c r="C286" s="231"/>
      <c r="D286" s="232" t="s">
        <v>153</v>
      </c>
      <c r="E286" s="233" t="s">
        <v>23</v>
      </c>
      <c r="F286" s="234" t="s">
        <v>433</v>
      </c>
      <c r="G286" s="231"/>
      <c r="H286" s="235">
        <v>3.6000000000000001</v>
      </c>
      <c r="I286" s="236"/>
      <c r="J286" s="231"/>
      <c r="K286" s="231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153</v>
      </c>
      <c r="AU286" s="241" t="s">
        <v>82</v>
      </c>
      <c r="AV286" s="11" t="s">
        <v>82</v>
      </c>
      <c r="AW286" s="11" t="s">
        <v>35</v>
      </c>
      <c r="AX286" s="11" t="s">
        <v>77</v>
      </c>
      <c r="AY286" s="241" t="s">
        <v>144</v>
      </c>
    </row>
    <row r="287" s="11" customFormat="1">
      <c r="B287" s="230"/>
      <c r="C287" s="231"/>
      <c r="D287" s="232" t="s">
        <v>153</v>
      </c>
      <c r="E287" s="231"/>
      <c r="F287" s="234" t="s">
        <v>440</v>
      </c>
      <c r="G287" s="231"/>
      <c r="H287" s="235">
        <v>3.7799999999999998</v>
      </c>
      <c r="I287" s="236"/>
      <c r="J287" s="231"/>
      <c r="K287" s="231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153</v>
      </c>
      <c r="AU287" s="241" t="s">
        <v>82</v>
      </c>
      <c r="AV287" s="11" t="s">
        <v>82</v>
      </c>
      <c r="AW287" s="11" t="s">
        <v>6</v>
      </c>
      <c r="AX287" s="11" t="s">
        <v>77</v>
      </c>
      <c r="AY287" s="241" t="s">
        <v>144</v>
      </c>
    </row>
    <row r="288" s="1" customFormat="1" ht="16.5" customHeight="1">
      <c r="B288" s="46"/>
      <c r="C288" s="242" t="s">
        <v>441</v>
      </c>
      <c r="D288" s="242" t="s">
        <v>183</v>
      </c>
      <c r="E288" s="243" t="s">
        <v>442</v>
      </c>
      <c r="F288" s="244" t="s">
        <v>443</v>
      </c>
      <c r="G288" s="245" t="s">
        <v>250</v>
      </c>
      <c r="H288" s="246">
        <v>15.686999999999999</v>
      </c>
      <c r="I288" s="247"/>
      <c r="J288" s="248">
        <f>ROUND(I288*H288,2)</f>
        <v>0</v>
      </c>
      <c r="K288" s="244" t="s">
        <v>23</v>
      </c>
      <c r="L288" s="249"/>
      <c r="M288" s="250" t="s">
        <v>23</v>
      </c>
      <c r="N288" s="251" t="s">
        <v>43</v>
      </c>
      <c r="O288" s="47"/>
      <c r="P288" s="227">
        <f>O288*H288</f>
        <v>0</v>
      </c>
      <c r="Q288" s="227">
        <v>0.00010000000000000001</v>
      </c>
      <c r="R288" s="227">
        <f>Q288*H288</f>
        <v>0.0015686999999999999</v>
      </c>
      <c r="S288" s="227">
        <v>0</v>
      </c>
      <c r="T288" s="228">
        <f>S288*H288</f>
        <v>0</v>
      </c>
      <c r="AR288" s="24" t="s">
        <v>182</v>
      </c>
      <c r="AT288" s="24" t="s">
        <v>183</v>
      </c>
      <c r="AU288" s="24" t="s">
        <v>82</v>
      </c>
      <c r="AY288" s="24" t="s">
        <v>144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24" t="s">
        <v>77</v>
      </c>
      <c r="BK288" s="229">
        <f>ROUND(I288*H288,2)</f>
        <v>0</v>
      </c>
      <c r="BL288" s="24" t="s">
        <v>151</v>
      </c>
      <c r="BM288" s="24" t="s">
        <v>444</v>
      </c>
    </row>
    <row r="289" s="11" customFormat="1">
      <c r="B289" s="230"/>
      <c r="C289" s="231"/>
      <c r="D289" s="232" t="s">
        <v>153</v>
      </c>
      <c r="E289" s="233" t="s">
        <v>23</v>
      </c>
      <c r="F289" s="234" t="s">
        <v>434</v>
      </c>
      <c r="G289" s="231"/>
      <c r="H289" s="235">
        <v>8.6699999999999999</v>
      </c>
      <c r="I289" s="236"/>
      <c r="J289" s="231"/>
      <c r="K289" s="231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153</v>
      </c>
      <c r="AU289" s="241" t="s">
        <v>82</v>
      </c>
      <c r="AV289" s="11" t="s">
        <v>82</v>
      </c>
      <c r="AW289" s="11" t="s">
        <v>35</v>
      </c>
      <c r="AX289" s="11" t="s">
        <v>72</v>
      </c>
      <c r="AY289" s="241" t="s">
        <v>144</v>
      </c>
    </row>
    <row r="290" s="11" customFormat="1">
      <c r="B290" s="230"/>
      <c r="C290" s="231"/>
      <c r="D290" s="232" t="s">
        <v>153</v>
      </c>
      <c r="E290" s="233" t="s">
        <v>23</v>
      </c>
      <c r="F290" s="234" t="s">
        <v>435</v>
      </c>
      <c r="G290" s="231"/>
      <c r="H290" s="235">
        <v>6.2699999999999996</v>
      </c>
      <c r="I290" s="236"/>
      <c r="J290" s="231"/>
      <c r="K290" s="231"/>
      <c r="L290" s="237"/>
      <c r="M290" s="238"/>
      <c r="N290" s="239"/>
      <c r="O290" s="239"/>
      <c r="P290" s="239"/>
      <c r="Q290" s="239"/>
      <c r="R290" s="239"/>
      <c r="S290" s="239"/>
      <c r="T290" s="240"/>
      <c r="AT290" s="241" t="s">
        <v>153</v>
      </c>
      <c r="AU290" s="241" t="s">
        <v>82</v>
      </c>
      <c r="AV290" s="11" t="s">
        <v>82</v>
      </c>
      <c r="AW290" s="11" t="s">
        <v>35</v>
      </c>
      <c r="AX290" s="11" t="s">
        <v>72</v>
      </c>
      <c r="AY290" s="241" t="s">
        <v>144</v>
      </c>
    </row>
    <row r="291" s="12" customFormat="1">
      <c r="B291" s="252"/>
      <c r="C291" s="253"/>
      <c r="D291" s="232" t="s">
        <v>153</v>
      </c>
      <c r="E291" s="254" t="s">
        <v>23</v>
      </c>
      <c r="F291" s="255" t="s">
        <v>196</v>
      </c>
      <c r="G291" s="253"/>
      <c r="H291" s="256">
        <v>14.94</v>
      </c>
      <c r="I291" s="257"/>
      <c r="J291" s="253"/>
      <c r="K291" s="253"/>
      <c r="L291" s="258"/>
      <c r="M291" s="259"/>
      <c r="N291" s="260"/>
      <c r="O291" s="260"/>
      <c r="P291" s="260"/>
      <c r="Q291" s="260"/>
      <c r="R291" s="260"/>
      <c r="S291" s="260"/>
      <c r="T291" s="261"/>
      <c r="AT291" s="262" t="s">
        <v>153</v>
      </c>
      <c r="AU291" s="262" t="s">
        <v>82</v>
      </c>
      <c r="AV291" s="12" t="s">
        <v>151</v>
      </c>
      <c r="AW291" s="12" t="s">
        <v>35</v>
      </c>
      <c r="AX291" s="12" t="s">
        <v>77</v>
      </c>
      <c r="AY291" s="262" t="s">
        <v>144</v>
      </c>
    </row>
    <row r="292" s="11" customFormat="1">
      <c r="B292" s="230"/>
      <c r="C292" s="231"/>
      <c r="D292" s="232" t="s">
        <v>153</v>
      </c>
      <c r="E292" s="231"/>
      <c r="F292" s="234" t="s">
        <v>445</v>
      </c>
      <c r="G292" s="231"/>
      <c r="H292" s="235">
        <v>15.686999999999999</v>
      </c>
      <c r="I292" s="236"/>
      <c r="J292" s="231"/>
      <c r="K292" s="231"/>
      <c r="L292" s="237"/>
      <c r="M292" s="238"/>
      <c r="N292" s="239"/>
      <c r="O292" s="239"/>
      <c r="P292" s="239"/>
      <c r="Q292" s="239"/>
      <c r="R292" s="239"/>
      <c r="S292" s="239"/>
      <c r="T292" s="240"/>
      <c r="AT292" s="241" t="s">
        <v>153</v>
      </c>
      <c r="AU292" s="241" t="s">
        <v>82</v>
      </c>
      <c r="AV292" s="11" t="s">
        <v>82</v>
      </c>
      <c r="AW292" s="11" t="s">
        <v>6</v>
      </c>
      <c r="AX292" s="11" t="s">
        <v>77</v>
      </c>
      <c r="AY292" s="241" t="s">
        <v>144</v>
      </c>
    </row>
    <row r="293" s="1" customFormat="1" ht="16.5" customHeight="1">
      <c r="B293" s="46"/>
      <c r="C293" s="218" t="s">
        <v>446</v>
      </c>
      <c r="D293" s="218" t="s">
        <v>146</v>
      </c>
      <c r="E293" s="219" t="s">
        <v>447</v>
      </c>
      <c r="F293" s="220" t="s">
        <v>448</v>
      </c>
      <c r="G293" s="221" t="s">
        <v>192</v>
      </c>
      <c r="H293" s="222">
        <v>17.129000000000001</v>
      </c>
      <c r="I293" s="223"/>
      <c r="J293" s="224">
        <f>ROUND(I293*H293,2)</f>
        <v>0</v>
      </c>
      <c r="K293" s="220" t="s">
        <v>150</v>
      </c>
      <c r="L293" s="72"/>
      <c r="M293" s="225" t="s">
        <v>23</v>
      </c>
      <c r="N293" s="226" t="s">
        <v>43</v>
      </c>
      <c r="O293" s="47"/>
      <c r="P293" s="227">
        <f>O293*H293</f>
        <v>0</v>
      </c>
      <c r="Q293" s="227">
        <v>0</v>
      </c>
      <c r="R293" s="227">
        <f>Q293*H293</f>
        <v>0</v>
      </c>
      <c r="S293" s="227">
        <v>0</v>
      </c>
      <c r="T293" s="228">
        <f>S293*H293</f>
        <v>0</v>
      </c>
      <c r="AR293" s="24" t="s">
        <v>151</v>
      </c>
      <c r="AT293" s="24" t="s">
        <v>146</v>
      </c>
      <c r="AU293" s="24" t="s">
        <v>82</v>
      </c>
      <c r="AY293" s="24" t="s">
        <v>144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24" t="s">
        <v>77</v>
      </c>
      <c r="BK293" s="229">
        <f>ROUND(I293*H293,2)</f>
        <v>0</v>
      </c>
      <c r="BL293" s="24" t="s">
        <v>151</v>
      </c>
      <c r="BM293" s="24" t="s">
        <v>449</v>
      </c>
    </row>
    <row r="294" s="11" customFormat="1">
      <c r="B294" s="230"/>
      <c r="C294" s="231"/>
      <c r="D294" s="232" t="s">
        <v>153</v>
      </c>
      <c r="E294" s="233" t="s">
        <v>23</v>
      </c>
      <c r="F294" s="234" t="s">
        <v>450</v>
      </c>
      <c r="G294" s="231"/>
      <c r="H294" s="235">
        <v>9.141</v>
      </c>
      <c r="I294" s="236"/>
      <c r="J294" s="231"/>
      <c r="K294" s="231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153</v>
      </c>
      <c r="AU294" s="241" t="s">
        <v>82</v>
      </c>
      <c r="AV294" s="11" t="s">
        <v>82</v>
      </c>
      <c r="AW294" s="11" t="s">
        <v>35</v>
      </c>
      <c r="AX294" s="11" t="s">
        <v>72</v>
      </c>
      <c r="AY294" s="241" t="s">
        <v>144</v>
      </c>
    </row>
    <row r="295" s="11" customFormat="1">
      <c r="B295" s="230"/>
      <c r="C295" s="231"/>
      <c r="D295" s="232" t="s">
        <v>153</v>
      </c>
      <c r="E295" s="233" t="s">
        <v>23</v>
      </c>
      <c r="F295" s="234" t="s">
        <v>451</v>
      </c>
      <c r="G295" s="231"/>
      <c r="H295" s="235">
        <v>7.9880000000000004</v>
      </c>
      <c r="I295" s="236"/>
      <c r="J295" s="231"/>
      <c r="K295" s="231"/>
      <c r="L295" s="237"/>
      <c r="M295" s="238"/>
      <c r="N295" s="239"/>
      <c r="O295" s="239"/>
      <c r="P295" s="239"/>
      <c r="Q295" s="239"/>
      <c r="R295" s="239"/>
      <c r="S295" s="239"/>
      <c r="T295" s="240"/>
      <c r="AT295" s="241" t="s">
        <v>153</v>
      </c>
      <c r="AU295" s="241" t="s">
        <v>82</v>
      </c>
      <c r="AV295" s="11" t="s">
        <v>82</v>
      </c>
      <c r="AW295" s="11" t="s">
        <v>35</v>
      </c>
      <c r="AX295" s="11" t="s">
        <v>72</v>
      </c>
      <c r="AY295" s="241" t="s">
        <v>144</v>
      </c>
    </row>
    <row r="296" s="12" customFormat="1">
      <c r="B296" s="252"/>
      <c r="C296" s="253"/>
      <c r="D296" s="232" t="s">
        <v>153</v>
      </c>
      <c r="E296" s="254" t="s">
        <v>23</v>
      </c>
      <c r="F296" s="255" t="s">
        <v>196</v>
      </c>
      <c r="G296" s="253"/>
      <c r="H296" s="256">
        <v>17.129000000000001</v>
      </c>
      <c r="I296" s="257"/>
      <c r="J296" s="253"/>
      <c r="K296" s="253"/>
      <c r="L296" s="258"/>
      <c r="M296" s="259"/>
      <c r="N296" s="260"/>
      <c r="O296" s="260"/>
      <c r="P296" s="260"/>
      <c r="Q296" s="260"/>
      <c r="R296" s="260"/>
      <c r="S296" s="260"/>
      <c r="T296" s="261"/>
      <c r="AT296" s="262" t="s">
        <v>153</v>
      </c>
      <c r="AU296" s="262" t="s">
        <v>82</v>
      </c>
      <c r="AV296" s="12" t="s">
        <v>151</v>
      </c>
      <c r="AW296" s="12" t="s">
        <v>35</v>
      </c>
      <c r="AX296" s="12" t="s">
        <v>77</v>
      </c>
      <c r="AY296" s="262" t="s">
        <v>144</v>
      </c>
    </row>
    <row r="297" s="1" customFormat="1" ht="16.5" customHeight="1">
      <c r="B297" s="46"/>
      <c r="C297" s="218" t="s">
        <v>452</v>
      </c>
      <c r="D297" s="218" t="s">
        <v>146</v>
      </c>
      <c r="E297" s="219" t="s">
        <v>453</v>
      </c>
      <c r="F297" s="220" t="s">
        <v>454</v>
      </c>
      <c r="G297" s="221" t="s">
        <v>149</v>
      </c>
      <c r="H297" s="222">
        <v>0.376</v>
      </c>
      <c r="I297" s="223"/>
      <c r="J297" s="224">
        <f>ROUND(I297*H297,2)</f>
        <v>0</v>
      </c>
      <c r="K297" s="220" t="s">
        <v>150</v>
      </c>
      <c r="L297" s="72"/>
      <c r="M297" s="225" t="s">
        <v>23</v>
      </c>
      <c r="N297" s="226" t="s">
        <v>43</v>
      </c>
      <c r="O297" s="47"/>
      <c r="P297" s="227">
        <f>O297*H297</f>
        <v>0</v>
      </c>
      <c r="Q297" s="227">
        <v>2.2563399999999998</v>
      </c>
      <c r="R297" s="227">
        <f>Q297*H297</f>
        <v>0.84838383999999989</v>
      </c>
      <c r="S297" s="227">
        <v>0</v>
      </c>
      <c r="T297" s="228">
        <f>S297*H297</f>
        <v>0</v>
      </c>
      <c r="AR297" s="24" t="s">
        <v>151</v>
      </c>
      <c r="AT297" s="24" t="s">
        <v>146</v>
      </c>
      <c r="AU297" s="24" t="s">
        <v>82</v>
      </c>
      <c r="AY297" s="24" t="s">
        <v>144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24" t="s">
        <v>77</v>
      </c>
      <c r="BK297" s="229">
        <f>ROUND(I297*H297,2)</f>
        <v>0</v>
      </c>
      <c r="BL297" s="24" t="s">
        <v>151</v>
      </c>
      <c r="BM297" s="24" t="s">
        <v>455</v>
      </c>
    </row>
    <row r="298" s="11" customFormat="1">
      <c r="B298" s="230"/>
      <c r="C298" s="231"/>
      <c r="D298" s="232" t="s">
        <v>153</v>
      </c>
      <c r="E298" s="233" t="s">
        <v>23</v>
      </c>
      <c r="F298" s="234" t="s">
        <v>456</v>
      </c>
      <c r="G298" s="231"/>
      <c r="H298" s="235">
        <v>0.34999999999999998</v>
      </c>
      <c r="I298" s="236"/>
      <c r="J298" s="231"/>
      <c r="K298" s="231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153</v>
      </c>
      <c r="AU298" s="241" t="s">
        <v>82</v>
      </c>
      <c r="AV298" s="11" t="s">
        <v>82</v>
      </c>
      <c r="AW298" s="11" t="s">
        <v>35</v>
      </c>
      <c r="AX298" s="11" t="s">
        <v>72</v>
      </c>
      <c r="AY298" s="241" t="s">
        <v>144</v>
      </c>
    </row>
    <row r="299" s="11" customFormat="1">
      <c r="B299" s="230"/>
      <c r="C299" s="231"/>
      <c r="D299" s="232" t="s">
        <v>153</v>
      </c>
      <c r="E299" s="233" t="s">
        <v>23</v>
      </c>
      <c r="F299" s="234" t="s">
        <v>457</v>
      </c>
      <c r="G299" s="231"/>
      <c r="H299" s="235">
        <v>0.025999999999999999</v>
      </c>
      <c r="I299" s="236"/>
      <c r="J299" s="231"/>
      <c r="K299" s="231"/>
      <c r="L299" s="237"/>
      <c r="M299" s="238"/>
      <c r="N299" s="239"/>
      <c r="O299" s="239"/>
      <c r="P299" s="239"/>
      <c r="Q299" s="239"/>
      <c r="R299" s="239"/>
      <c r="S299" s="239"/>
      <c r="T299" s="240"/>
      <c r="AT299" s="241" t="s">
        <v>153</v>
      </c>
      <c r="AU299" s="241" t="s">
        <v>82</v>
      </c>
      <c r="AV299" s="11" t="s">
        <v>82</v>
      </c>
      <c r="AW299" s="11" t="s">
        <v>35</v>
      </c>
      <c r="AX299" s="11" t="s">
        <v>72</v>
      </c>
      <c r="AY299" s="241" t="s">
        <v>144</v>
      </c>
    </row>
    <row r="300" s="12" customFormat="1">
      <c r="B300" s="252"/>
      <c r="C300" s="253"/>
      <c r="D300" s="232" t="s">
        <v>153</v>
      </c>
      <c r="E300" s="254" t="s">
        <v>23</v>
      </c>
      <c r="F300" s="255" t="s">
        <v>196</v>
      </c>
      <c r="G300" s="253"/>
      <c r="H300" s="256">
        <v>0.376</v>
      </c>
      <c r="I300" s="257"/>
      <c r="J300" s="253"/>
      <c r="K300" s="253"/>
      <c r="L300" s="258"/>
      <c r="M300" s="259"/>
      <c r="N300" s="260"/>
      <c r="O300" s="260"/>
      <c r="P300" s="260"/>
      <c r="Q300" s="260"/>
      <c r="R300" s="260"/>
      <c r="S300" s="260"/>
      <c r="T300" s="261"/>
      <c r="AT300" s="262" t="s">
        <v>153</v>
      </c>
      <c r="AU300" s="262" t="s">
        <v>82</v>
      </c>
      <c r="AV300" s="12" t="s">
        <v>151</v>
      </c>
      <c r="AW300" s="12" t="s">
        <v>35</v>
      </c>
      <c r="AX300" s="12" t="s">
        <v>77</v>
      </c>
      <c r="AY300" s="262" t="s">
        <v>144</v>
      </c>
    </row>
    <row r="301" s="1" customFormat="1" ht="16.5" customHeight="1">
      <c r="B301" s="46"/>
      <c r="C301" s="218" t="s">
        <v>458</v>
      </c>
      <c r="D301" s="218" t="s">
        <v>146</v>
      </c>
      <c r="E301" s="219" t="s">
        <v>459</v>
      </c>
      <c r="F301" s="220" t="s">
        <v>460</v>
      </c>
      <c r="G301" s="221" t="s">
        <v>192</v>
      </c>
      <c r="H301" s="222">
        <v>0.10000000000000001</v>
      </c>
      <c r="I301" s="223"/>
      <c r="J301" s="224">
        <f>ROUND(I301*H301,2)</f>
        <v>0</v>
      </c>
      <c r="K301" s="220" t="s">
        <v>150</v>
      </c>
      <c r="L301" s="72"/>
      <c r="M301" s="225" t="s">
        <v>23</v>
      </c>
      <c r="N301" s="226" t="s">
        <v>43</v>
      </c>
      <c r="O301" s="47"/>
      <c r="P301" s="227">
        <f>O301*H301</f>
        <v>0</v>
      </c>
      <c r="Q301" s="227">
        <v>0.013520000000000001</v>
      </c>
      <c r="R301" s="227">
        <f>Q301*H301</f>
        <v>0.0013520000000000001</v>
      </c>
      <c r="S301" s="227">
        <v>0</v>
      </c>
      <c r="T301" s="228">
        <f>S301*H301</f>
        <v>0</v>
      </c>
      <c r="AR301" s="24" t="s">
        <v>151</v>
      </c>
      <c r="AT301" s="24" t="s">
        <v>146</v>
      </c>
      <c r="AU301" s="24" t="s">
        <v>82</v>
      </c>
      <c r="AY301" s="24" t="s">
        <v>144</v>
      </c>
      <c r="BE301" s="229">
        <f>IF(N301="základní",J301,0)</f>
        <v>0</v>
      </c>
      <c r="BF301" s="229">
        <f>IF(N301="snížená",J301,0)</f>
        <v>0</v>
      </c>
      <c r="BG301" s="229">
        <f>IF(N301="zákl. přenesená",J301,0)</f>
        <v>0</v>
      </c>
      <c r="BH301" s="229">
        <f>IF(N301="sníž. přenesená",J301,0)</f>
        <v>0</v>
      </c>
      <c r="BI301" s="229">
        <f>IF(N301="nulová",J301,0)</f>
        <v>0</v>
      </c>
      <c r="BJ301" s="24" t="s">
        <v>77</v>
      </c>
      <c r="BK301" s="229">
        <f>ROUND(I301*H301,2)</f>
        <v>0</v>
      </c>
      <c r="BL301" s="24" t="s">
        <v>151</v>
      </c>
      <c r="BM301" s="24" t="s">
        <v>461</v>
      </c>
    </row>
    <row r="302" s="11" customFormat="1">
      <c r="B302" s="230"/>
      <c r="C302" s="231"/>
      <c r="D302" s="232" t="s">
        <v>153</v>
      </c>
      <c r="E302" s="233" t="s">
        <v>23</v>
      </c>
      <c r="F302" s="234" t="s">
        <v>462</v>
      </c>
      <c r="G302" s="231"/>
      <c r="H302" s="235">
        <v>0.10000000000000001</v>
      </c>
      <c r="I302" s="236"/>
      <c r="J302" s="231"/>
      <c r="K302" s="231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153</v>
      </c>
      <c r="AU302" s="241" t="s">
        <v>82</v>
      </c>
      <c r="AV302" s="11" t="s">
        <v>82</v>
      </c>
      <c r="AW302" s="11" t="s">
        <v>35</v>
      </c>
      <c r="AX302" s="11" t="s">
        <v>77</v>
      </c>
      <c r="AY302" s="241" t="s">
        <v>144</v>
      </c>
    </row>
    <row r="303" s="1" customFormat="1" ht="16.5" customHeight="1">
      <c r="B303" s="46"/>
      <c r="C303" s="218" t="s">
        <v>463</v>
      </c>
      <c r="D303" s="218" t="s">
        <v>146</v>
      </c>
      <c r="E303" s="219" t="s">
        <v>464</v>
      </c>
      <c r="F303" s="220" t="s">
        <v>465</v>
      </c>
      <c r="G303" s="221" t="s">
        <v>192</v>
      </c>
      <c r="H303" s="222">
        <v>0.10000000000000001</v>
      </c>
      <c r="I303" s="223"/>
      <c r="J303" s="224">
        <f>ROUND(I303*H303,2)</f>
        <v>0</v>
      </c>
      <c r="K303" s="220" t="s">
        <v>150</v>
      </c>
      <c r="L303" s="72"/>
      <c r="M303" s="225" t="s">
        <v>23</v>
      </c>
      <c r="N303" s="226" t="s">
        <v>43</v>
      </c>
      <c r="O303" s="47"/>
      <c r="P303" s="227">
        <f>O303*H303</f>
        <v>0</v>
      </c>
      <c r="Q303" s="227">
        <v>0</v>
      </c>
      <c r="R303" s="227">
        <f>Q303*H303</f>
        <v>0</v>
      </c>
      <c r="S303" s="227">
        <v>0</v>
      </c>
      <c r="T303" s="228">
        <f>S303*H303</f>
        <v>0</v>
      </c>
      <c r="AR303" s="24" t="s">
        <v>151</v>
      </c>
      <c r="AT303" s="24" t="s">
        <v>146</v>
      </c>
      <c r="AU303" s="24" t="s">
        <v>82</v>
      </c>
      <c r="AY303" s="24" t="s">
        <v>144</v>
      </c>
      <c r="BE303" s="229">
        <f>IF(N303="základní",J303,0)</f>
        <v>0</v>
      </c>
      <c r="BF303" s="229">
        <f>IF(N303="snížená",J303,0)</f>
        <v>0</v>
      </c>
      <c r="BG303" s="229">
        <f>IF(N303="zákl. přenesená",J303,0)</f>
        <v>0</v>
      </c>
      <c r="BH303" s="229">
        <f>IF(N303="sníž. přenesená",J303,0)</f>
        <v>0</v>
      </c>
      <c r="BI303" s="229">
        <f>IF(N303="nulová",J303,0)</f>
        <v>0</v>
      </c>
      <c r="BJ303" s="24" t="s">
        <v>77</v>
      </c>
      <c r="BK303" s="229">
        <f>ROUND(I303*H303,2)</f>
        <v>0</v>
      </c>
      <c r="BL303" s="24" t="s">
        <v>151</v>
      </c>
      <c r="BM303" s="24" t="s">
        <v>466</v>
      </c>
    </row>
    <row r="304" s="1" customFormat="1" ht="16.5" customHeight="1">
      <c r="B304" s="46"/>
      <c r="C304" s="218" t="s">
        <v>467</v>
      </c>
      <c r="D304" s="218" t="s">
        <v>146</v>
      </c>
      <c r="E304" s="219" t="s">
        <v>468</v>
      </c>
      <c r="F304" s="220" t="s">
        <v>469</v>
      </c>
      <c r="G304" s="221" t="s">
        <v>192</v>
      </c>
      <c r="H304" s="222">
        <v>42.554000000000002</v>
      </c>
      <c r="I304" s="223"/>
      <c r="J304" s="224">
        <f>ROUND(I304*H304,2)</f>
        <v>0</v>
      </c>
      <c r="K304" s="220" t="s">
        <v>23</v>
      </c>
      <c r="L304" s="72"/>
      <c r="M304" s="225" t="s">
        <v>23</v>
      </c>
      <c r="N304" s="226" t="s">
        <v>43</v>
      </c>
      <c r="O304" s="47"/>
      <c r="P304" s="227">
        <f>O304*H304</f>
        <v>0</v>
      </c>
      <c r="Q304" s="227">
        <v>0.088880000000000001</v>
      </c>
      <c r="R304" s="227">
        <f>Q304*H304</f>
        <v>3.7821995200000003</v>
      </c>
      <c r="S304" s="227">
        <v>0</v>
      </c>
      <c r="T304" s="228">
        <f>S304*H304</f>
        <v>0</v>
      </c>
      <c r="AR304" s="24" t="s">
        <v>151</v>
      </c>
      <c r="AT304" s="24" t="s">
        <v>146</v>
      </c>
      <c r="AU304" s="24" t="s">
        <v>82</v>
      </c>
      <c r="AY304" s="24" t="s">
        <v>144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24" t="s">
        <v>77</v>
      </c>
      <c r="BK304" s="229">
        <f>ROUND(I304*H304,2)</f>
        <v>0</v>
      </c>
      <c r="BL304" s="24" t="s">
        <v>151</v>
      </c>
      <c r="BM304" s="24" t="s">
        <v>470</v>
      </c>
    </row>
    <row r="305" s="13" customFormat="1">
      <c r="B305" s="263"/>
      <c r="C305" s="264"/>
      <c r="D305" s="232" t="s">
        <v>153</v>
      </c>
      <c r="E305" s="265" t="s">
        <v>23</v>
      </c>
      <c r="F305" s="266" t="s">
        <v>471</v>
      </c>
      <c r="G305" s="264"/>
      <c r="H305" s="265" t="s">
        <v>23</v>
      </c>
      <c r="I305" s="267"/>
      <c r="J305" s="264"/>
      <c r="K305" s="264"/>
      <c r="L305" s="268"/>
      <c r="M305" s="269"/>
      <c r="N305" s="270"/>
      <c r="O305" s="270"/>
      <c r="P305" s="270"/>
      <c r="Q305" s="270"/>
      <c r="R305" s="270"/>
      <c r="S305" s="270"/>
      <c r="T305" s="271"/>
      <c r="AT305" s="272" t="s">
        <v>153</v>
      </c>
      <c r="AU305" s="272" t="s">
        <v>82</v>
      </c>
      <c r="AV305" s="13" t="s">
        <v>77</v>
      </c>
      <c r="AW305" s="13" t="s">
        <v>35</v>
      </c>
      <c r="AX305" s="13" t="s">
        <v>72</v>
      </c>
      <c r="AY305" s="272" t="s">
        <v>144</v>
      </c>
    </row>
    <row r="306" s="11" customFormat="1">
      <c r="B306" s="230"/>
      <c r="C306" s="231"/>
      <c r="D306" s="232" t="s">
        <v>153</v>
      </c>
      <c r="E306" s="233" t="s">
        <v>23</v>
      </c>
      <c r="F306" s="234" t="s">
        <v>472</v>
      </c>
      <c r="G306" s="231"/>
      <c r="H306" s="235">
        <v>7.2999999999999998</v>
      </c>
      <c r="I306" s="236"/>
      <c r="J306" s="231"/>
      <c r="K306" s="231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153</v>
      </c>
      <c r="AU306" s="241" t="s">
        <v>82</v>
      </c>
      <c r="AV306" s="11" t="s">
        <v>82</v>
      </c>
      <c r="AW306" s="11" t="s">
        <v>35</v>
      </c>
      <c r="AX306" s="11" t="s">
        <v>72</v>
      </c>
      <c r="AY306" s="241" t="s">
        <v>144</v>
      </c>
    </row>
    <row r="307" s="11" customFormat="1">
      <c r="B307" s="230"/>
      <c r="C307" s="231"/>
      <c r="D307" s="232" t="s">
        <v>153</v>
      </c>
      <c r="E307" s="233" t="s">
        <v>23</v>
      </c>
      <c r="F307" s="234" t="s">
        <v>473</v>
      </c>
      <c r="G307" s="231"/>
      <c r="H307" s="235">
        <v>11.300000000000001</v>
      </c>
      <c r="I307" s="236"/>
      <c r="J307" s="231"/>
      <c r="K307" s="231"/>
      <c r="L307" s="237"/>
      <c r="M307" s="238"/>
      <c r="N307" s="239"/>
      <c r="O307" s="239"/>
      <c r="P307" s="239"/>
      <c r="Q307" s="239"/>
      <c r="R307" s="239"/>
      <c r="S307" s="239"/>
      <c r="T307" s="240"/>
      <c r="AT307" s="241" t="s">
        <v>153</v>
      </c>
      <c r="AU307" s="241" t="s">
        <v>82</v>
      </c>
      <c r="AV307" s="11" t="s">
        <v>82</v>
      </c>
      <c r="AW307" s="11" t="s">
        <v>35</v>
      </c>
      <c r="AX307" s="11" t="s">
        <v>72</v>
      </c>
      <c r="AY307" s="241" t="s">
        <v>144</v>
      </c>
    </row>
    <row r="308" s="11" customFormat="1">
      <c r="B308" s="230"/>
      <c r="C308" s="231"/>
      <c r="D308" s="232" t="s">
        <v>153</v>
      </c>
      <c r="E308" s="233" t="s">
        <v>23</v>
      </c>
      <c r="F308" s="234" t="s">
        <v>321</v>
      </c>
      <c r="G308" s="231"/>
      <c r="H308" s="235">
        <v>4.0999999999999996</v>
      </c>
      <c r="I308" s="236"/>
      <c r="J308" s="231"/>
      <c r="K308" s="231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153</v>
      </c>
      <c r="AU308" s="241" t="s">
        <v>82</v>
      </c>
      <c r="AV308" s="11" t="s">
        <v>82</v>
      </c>
      <c r="AW308" s="11" t="s">
        <v>35</v>
      </c>
      <c r="AX308" s="11" t="s">
        <v>72</v>
      </c>
      <c r="AY308" s="241" t="s">
        <v>144</v>
      </c>
    </row>
    <row r="309" s="11" customFormat="1">
      <c r="B309" s="230"/>
      <c r="C309" s="231"/>
      <c r="D309" s="232" t="s">
        <v>153</v>
      </c>
      <c r="E309" s="233" t="s">
        <v>23</v>
      </c>
      <c r="F309" s="234" t="s">
        <v>309</v>
      </c>
      <c r="G309" s="231"/>
      <c r="H309" s="235">
        <v>2.3999999999999999</v>
      </c>
      <c r="I309" s="236"/>
      <c r="J309" s="231"/>
      <c r="K309" s="231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153</v>
      </c>
      <c r="AU309" s="241" t="s">
        <v>82</v>
      </c>
      <c r="AV309" s="11" t="s">
        <v>82</v>
      </c>
      <c r="AW309" s="11" t="s">
        <v>35</v>
      </c>
      <c r="AX309" s="11" t="s">
        <v>72</v>
      </c>
      <c r="AY309" s="241" t="s">
        <v>144</v>
      </c>
    </row>
    <row r="310" s="11" customFormat="1">
      <c r="B310" s="230"/>
      <c r="C310" s="231"/>
      <c r="D310" s="232" t="s">
        <v>153</v>
      </c>
      <c r="E310" s="233" t="s">
        <v>23</v>
      </c>
      <c r="F310" s="234" t="s">
        <v>474</v>
      </c>
      <c r="G310" s="231"/>
      <c r="H310" s="235">
        <v>8.3539999999999992</v>
      </c>
      <c r="I310" s="236"/>
      <c r="J310" s="231"/>
      <c r="K310" s="231"/>
      <c r="L310" s="237"/>
      <c r="M310" s="238"/>
      <c r="N310" s="239"/>
      <c r="O310" s="239"/>
      <c r="P310" s="239"/>
      <c r="Q310" s="239"/>
      <c r="R310" s="239"/>
      <c r="S310" s="239"/>
      <c r="T310" s="240"/>
      <c r="AT310" s="241" t="s">
        <v>153</v>
      </c>
      <c r="AU310" s="241" t="s">
        <v>82</v>
      </c>
      <c r="AV310" s="11" t="s">
        <v>82</v>
      </c>
      <c r="AW310" s="11" t="s">
        <v>35</v>
      </c>
      <c r="AX310" s="11" t="s">
        <v>72</v>
      </c>
      <c r="AY310" s="241" t="s">
        <v>144</v>
      </c>
    </row>
    <row r="311" s="11" customFormat="1">
      <c r="B311" s="230"/>
      <c r="C311" s="231"/>
      <c r="D311" s="232" t="s">
        <v>153</v>
      </c>
      <c r="E311" s="233" t="s">
        <v>23</v>
      </c>
      <c r="F311" s="234" t="s">
        <v>475</v>
      </c>
      <c r="G311" s="231"/>
      <c r="H311" s="235">
        <v>9.0999999999999996</v>
      </c>
      <c r="I311" s="236"/>
      <c r="J311" s="231"/>
      <c r="K311" s="231"/>
      <c r="L311" s="237"/>
      <c r="M311" s="238"/>
      <c r="N311" s="239"/>
      <c r="O311" s="239"/>
      <c r="P311" s="239"/>
      <c r="Q311" s="239"/>
      <c r="R311" s="239"/>
      <c r="S311" s="239"/>
      <c r="T311" s="240"/>
      <c r="AT311" s="241" t="s">
        <v>153</v>
      </c>
      <c r="AU311" s="241" t="s">
        <v>82</v>
      </c>
      <c r="AV311" s="11" t="s">
        <v>82</v>
      </c>
      <c r="AW311" s="11" t="s">
        <v>35</v>
      </c>
      <c r="AX311" s="11" t="s">
        <v>72</v>
      </c>
      <c r="AY311" s="241" t="s">
        <v>144</v>
      </c>
    </row>
    <row r="312" s="12" customFormat="1">
      <c r="B312" s="252"/>
      <c r="C312" s="253"/>
      <c r="D312" s="232" t="s">
        <v>153</v>
      </c>
      <c r="E312" s="254" t="s">
        <v>23</v>
      </c>
      <c r="F312" s="255" t="s">
        <v>196</v>
      </c>
      <c r="G312" s="253"/>
      <c r="H312" s="256">
        <v>42.554000000000002</v>
      </c>
      <c r="I312" s="257"/>
      <c r="J312" s="253"/>
      <c r="K312" s="253"/>
      <c r="L312" s="258"/>
      <c r="M312" s="259"/>
      <c r="N312" s="260"/>
      <c r="O312" s="260"/>
      <c r="P312" s="260"/>
      <c r="Q312" s="260"/>
      <c r="R312" s="260"/>
      <c r="S312" s="260"/>
      <c r="T312" s="261"/>
      <c r="AT312" s="262" t="s">
        <v>153</v>
      </c>
      <c r="AU312" s="262" t="s">
        <v>82</v>
      </c>
      <c r="AV312" s="12" t="s">
        <v>151</v>
      </c>
      <c r="AW312" s="12" t="s">
        <v>35</v>
      </c>
      <c r="AX312" s="12" t="s">
        <v>77</v>
      </c>
      <c r="AY312" s="262" t="s">
        <v>144</v>
      </c>
    </row>
    <row r="313" s="1" customFormat="1" ht="16.5" customHeight="1">
      <c r="B313" s="46"/>
      <c r="C313" s="218" t="s">
        <v>476</v>
      </c>
      <c r="D313" s="218" t="s">
        <v>146</v>
      </c>
      <c r="E313" s="219" t="s">
        <v>477</v>
      </c>
      <c r="F313" s="220" t="s">
        <v>478</v>
      </c>
      <c r="G313" s="221" t="s">
        <v>192</v>
      </c>
      <c r="H313" s="222">
        <v>0.80000000000000004</v>
      </c>
      <c r="I313" s="223"/>
      <c r="J313" s="224">
        <f>ROUND(I313*H313,2)</f>
        <v>0</v>
      </c>
      <c r="K313" s="220" t="s">
        <v>23</v>
      </c>
      <c r="L313" s="72"/>
      <c r="M313" s="225" t="s">
        <v>23</v>
      </c>
      <c r="N313" s="226" t="s">
        <v>43</v>
      </c>
      <c r="O313" s="47"/>
      <c r="P313" s="227">
        <f>O313*H313</f>
        <v>0</v>
      </c>
      <c r="Q313" s="227">
        <v>0.13331999999999999</v>
      </c>
      <c r="R313" s="227">
        <f>Q313*H313</f>
        <v>0.106656</v>
      </c>
      <c r="S313" s="227">
        <v>0</v>
      </c>
      <c r="T313" s="228">
        <f>S313*H313</f>
        <v>0</v>
      </c>
      <c r="AR313" s="24" t="s">
        <v>151</v>
      </c>
      <c r="AT313" s="24" t="s">
        <v>146</v>
      </c>
      <c r="AU313" s="24" t="s">
        <v>82</v>
      </c>
      <c r="AY313" s="24" t="s">
        <v>144</v>
      </c>
      <c r="BE313" s="229">
        <f>IF(N313="základní",J313,0)</f>
        <v>0</v>
      </c>
      <c r="BF313" s="229">
        <f>IF(N313="snížená",J313,0)</f>
        <v>0</v>
      </c>
      <c r="BG313" s="229">
        <f>IF(N313="zákl. přenesená",J313,0)</f>
        <v>0</v>
      </c>
      <c r="BH313" s="229">
        <f>IF(N313="sníž. přenesená",J313,0)</f>
        <v>0</v>
      </c>
      <c r="BI313" s="229">
        <f>IF(N313="nulová",J313,0)</f>
        <v>0</v>
      </c>
      <c r="BJ313" s="24" t="s">
        <v>77</v>
      </c>
      <c r="BK313" s="229">
        <f>ROUND(I313*H313,2)</f>
        <v>0</v>
      </c>
      <c r="BL313" s="24" t="s">
        <v>151</v>
      </c>
      <c r="BM313" s="24" t="s">
        <v>479</v>
      </c>
    </row>
    <row r="314" s="11" customFormat="1">
      <c r="B314" s="230"/>
      <c r="C314" s="231"/>
      <c r="D314" s="232" t="s">
        <v>153</v>
      </c>
      <c r="E314" s="233" t="s">
        <v>23</v>
      </c>
      <c r="F314" s="234" t="s">
        <v>480</v>
      </c>
      <c r="G314" s="231"/>
      <c r="H314" s="235">
        <v>0.80000000000000004</v>
      </c>
      <c r="I314" s="236"/>
      <c r="J314" s="231"/>
      <c r="K314" s="231"/>
      <c r="L314" s="237"/>
      <c r="M314" s="238"/>
      <c r="N314" s="239"/>
      <c r="O314" s="239"/>
      <c r="P314" s="239"/>
      <c r="Q314" s="239"/>
      <c r="R314" s="239"/>
      <c r="S314" s="239"/>
      <c r="T314" s="240"/>
      <c r="AT314" s="241" t="s">
        <v>153</v>
      </c>
      <c r="AU314" s="241" t="s">
        <v>82</v>
      </c>
      <c r="AV314" s="11" t="s">
        <v>82</v>
      </c>
      <c r="AW314" s="11" t="s">
        <v>35</v>
      </c>
      <c r="AX314" s="11" t="s">
        <v>72</v>
      </c>
      <c r="AY314" s="241" t="s">
        <v>144</v>
      </c>
    </row>
    <row r="315" s="12" customFormat="1">
      <c r="B315" s="252"/>
      <c r="C315" s="253"/>
      <c r="D315" s="232" t="s">
        <v>153</v>
      </c>
      <c r="E315" s="254" t="s">
        <v>23</v>
      </c>
      <c r="F315" s="255" t="s">
        <v>196</v>
      </c>
      <c r="G315" s="253"/>
      <c r="H315" s="256">
        <v>0.80000000000000004</v>
      </c>
      <c r="I315" s="257"/>
      <c r="J315" s="253"/>
      <c r="K315" s="253"/>
      <c r="L315" s="258"/>
      <c r="M315" s="259"/>
      <c r="N315" s="260"/>
      <c r="O315" s="260"/>
      <c r="P315" s="260"/>
      <c r="Q315" s="260"/>
      <c r="R315" s="260"/>
      <c r="S315" s="260"/>
      <c r="T315" s="261"/>
      <c r="AT315" s="262" t="s">
        <v>153</v>
      </c>
      <c r="AU315" s="262" t="s">
        <v>82</v>
      </c>
      <c r="AV315" s="12" t="s">
        <v>151</v>
      </c>
      <c r="AW315" s="12" t="s">
        <v>35</v>
      </c>
      <c r="AX315" s="12" t="s">
        <v>77</v>
      </c>
      <c r="AY315" s="262" t="s">
        <v>144</v>
      </c>
    </row>
    <row r="316" s="1" customFormat="1" ht="16.5" customHeight="1">
      <c r="B316" s="46"/>
      <c r="C316" s="218" t="s">
        <v>481</v>
      </c>
      <c r="D316" s="218" t="s">
        <v>146</v>
      </c>
      <c r="E316" s="219" t="s">
        <v>482</v>
      </c>
      <c r="F316" s="220" t="s">
        <v>483</v>
      </c>
      <c r="G316" s="221" t="s">
        <v>192</v>
      </c>
      <c r="H316" s="222">
        <v>43.350000000000001</v>
      </c>
      <c r="I316" s="223"/>
      <c r="J316" s="224">
        <f>ROUND(I316*H316,2)</f>
        <v>0</v>
      </c>
      <c r="K316" s="220" t="s">
        <v>23</v>
      </c>
      <c r="L316" s="72"/>
      <c r="M316" s="225" t="s">
        <v>23</v>
      </c>
      <c r="N316" s="226" t="s">
        <v>43</v>
      </c>
      <c r="O316" s="47"/>
      <c r="P316" s="227">
        <f>O316*H316</f>
        <v>0</v>
      </c>
      <c r="Q316" s="227">
        <v>0.00012999999999999999</v>
      </c>
      <c r="R316" s="227">
        <f>Q316*H316</f>
        <v>0.0056354999999999999</v>
      </c>
      <c r="S316" s="227">
        <v>0</v>
      </c>
      <c r="T316" s="228">
        <f>S316*H316</f>
        <v>0</v>
      </c>
      <c r="AR316" s="24" t="s">
        <v>151</v>
      </c>
      <c r="AT316" s="24" t="s">
        <v>146</v>
      </c>
      <c r="AU316" s="24" t="s">
        <v>82</v>
      </c>
      <c r="AY316" s="24" t="s">
        <v>144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24" t="s">
        <v>77</v>
      </c>
      <c r="BK316" s="229">
        <f>ROUND(I316*H316,2)</f>
        <v>0</v>
      </c>
      <c r="BL316" s="24" t="s">
        <v>151</v>
      </c>
      <c r="BM316" s="24" t="s">
        <v>484</v>
      </c>
    </row>
    <row r="317" s="13" customFormat="1">
      <c r="B317" s="263"/>
      <c r="C317" s="264"/>
      <c r="D317" s="232" t="s">
        <v>153</v>
      </c>
      <c r="E317" s="265" t="s">
        <v>23</v>
      </c>
      <c r="F317" s="266" t="s">
        <v>485</v>
      </c>
      <c r="G317" s="264"/>
      <c r="H317" s="265" t="s">
        <v>23</v>
      </c>
      <c r="I317" s="267"/>
      <c r="J317" s="264"/>
      <c r="K317" s="264"/>
      <c r="L317" s="268"/>
      <c r="M317" s="269"/>
      <c r="N317" s="270"/>
      <c r="O317" s="270"/>
      <c r="P317" s="270"/>
      <c r="Q317" s="270"/>
      <c r="R317" s="270"/>
      <c r="S317" s="270"/>
      <c r="T317" s="271"/>
      <c r="AT317" s="272" t="s">
        <v>153</v>
      </c>
      <c r="AU317" s="272" t="s">
        <v>82</v>
      </c>
      <c r="AV317" s="13" t="s">
        <v>77</v>
      </c>
      <c r="AW317" s="13" t="s">
        <v>35</v>
      </c>
      <c r="AX317" s="13" t="s">
        <v>72</v>
      </c>
      <c r="AY317" s="272" t="s">
        <v>144</v>
      </c>
    </row>
    <row r="318" s="11" customFormat="1">
      <c r="B318" s="230"/>
      <c r="C318" s="231"/>
      <c r="D318" s="232" t="s">
        <v>153</v>
      </c>
      <c r="E318" s="233" t="s">
        <v>23</v>
      </c>
      <c r="F318" s="234" t="s">
        <v>472</v>
      </c>
      <c r="G318" s="231"/>
      <c r="H318" s="235">
        <v>7.2999999999999998</v>
      </c>
      <c r="I318" s="236"/>
      <c r="J318" s="231"/>
      <c r="K318" s="231"/>
      <c r="L318" s="237"/>
      <c r="M318" s="238"/>
      <c r="N318" s="239"/>
      <c r="O318" s="239"/>
      <c r="P318" s="239"/>
      <c r="Q318" s="239"/>
      <c r="R318" s="239"/>
      <c r="S318" s="239"/>
      <c r="T318" s="240"/>
      <c r="AT318" s="241" t="s">
        <v>153</v>
      </c>
      <c r="AU318" s="241" t="s">
        <v>82</v>
      </c>
      <c r="AV318" s="11" t="s">
        <v>82</v>
      </c>
      <c r="AW318" s="11" t="s">
        <v>35</v>
      </c>
      <c r="AX318" s="11" t="s">
        <v>72</v>
      </c>
      <c r="AY318" s="241" t="s">
        <v>144</v>
      </c>
    </row>
    <row r="319" s="11" customFormat="1">
      <c r="B319" s="230"/>
      <c r="C319" s="231"/>
      <c r="D319" s="232" t="s">
        <v>153</v>
      </c>
      <c r="E319" s="233" t="s">
        <v>23</v>
      </c>
      <c r="F319" s="234" t="s">
        <v>473</v>
      </c>
      <c r="G319" s="231"/>
      <c r="H319" s="235">
        <v>11.300000000000001</v>
      </c>
      <c r="I319" s="236"/>
      <c r="J319" s="231"/>
      <c r="K319" s="231"/>
      <c r="L319" s="237"/>
      <c r="M319" s="238"/>
      <c r="N319" s="239"/>
      <c r="O319" s="239"/>
      <c r="P319" s="239"/>
      <c r="Q319" s="239"/>
      <c r="R319" s="239"/>
      <c r="S319" s="239"/>
      <c r="T319" s="240"/>
      <c r="AT319" s="241" t="s">
        <v>153</v>
      </c>
      <c r="AU319" s="241" t="s">
        <v>82</v>
      </c>
      <c r="AV319" s="11" t="s">
        <v>82</v>
      </c>
      <c r="AW319" s="11" t="s">
        <v>35</v>
      </c>
      <c r="AX319" s="11" t="s">
        <v>72</v>
      </c>
      <c r="AY319" s="241" t="s">
        <v>144</v>
      </c>
    </row>
    <row r="320" s="11" customFormat="1">
      <c r="B320" s="230"/>
      <c r="C320" s="231"/>
      <c r="D320" s="232" t="s">
        <v>153</v>
      </c>
      <c r="E320" s="233" t="s">
        <v>23</v>
      </c>
      <c r="F320" s="234" t="s">
        <v>321</v>
      </c>
      <c r="G320" s="231"/>
      <c r="H320" s="235">
        <v>4.0999999999999996</v>
      </c>
      <c r="I320" s="236"/>
      <c r="J320" s="231"/>
      <c r="K320" s="231"/>
      <c r="L320" s="237"/>
      <c r="M320" s="238"/>
      <c r="N320" s="239"/>
      <c r="O320" s="239"/>
      <c r="P320" s="239"/>
      <c r="Q320" s="239"/>
      <c r="R320" s="239"/>
      <c r="S320" s="239"/>
      <c r="T320" s="240"/>
      <c r="AT320" s="241" t="s">
        <v>153</v>
      </c>
      <c r="AU320" s="241" t="s">
        <v>82</v>
      </c>
      <c r="AV320" s="11" t="s">
        <v>82</v>
      </c>
      <c r="AW320" s="11" t="s">
        <v>35</v>
      </c>
      <c r="AX320" s="11" t="s">
        <v>72</v>
      </c>
      <c r="AY320" s="241" t="s">
        <v>144</v>
      </c>
    </row>
    <row r="321" s="11" customFormat="1">
      <c r="B321" s="230"/>
      <c r="C321" s="231"/>
      <c r="D321" s="232" t="s">
        <v>153</v>
      </c>
      <c r="E321" s="233" t="s">
        <v>23</v>
      </c>
      <c r="F321" s="234" t="s">
        <v>309</v>
      </c>
      <c r="G321" s="231"/>
      <c r="H321" s="235">
        <v>2.3999999999999999</v>
      </c>
      <c r="I321" s="236"/>
      <c r="J321" s="231"/>
      <c r="K321" s="231"/>
      <c r="L321" s="237"/>
      <c r="M321" s="238"/>
      <c r="N321" s="239"/>
      <c r="O321" s="239"/>
      <c r="P321" s="239"/>
      <c r="Q321" s="239"/>
      <c r="R321" s="239"/>
      <c r="S321" s="239"/>
      <c r="T321" s="240"/>
      <c r="AT321" s="241" t="s">
        <v>153</v>
      </c>
      <c r="AU321" s="241" t="s">
        <v>82</v>
      </c>
      <c r="AV321" s="11" t="s">
        <v>82</v>
      </c>
      <c r="AW321" s="11" t="s">
        <v>35</v>
      </c>
      <c r="AX321" s="11" t="s">
        <v>72</v>
      </c>
      <c r="AY321" s="241" t="s">
        <v>144</v>
      </c>
    </row>
    <row r="322" s="11" customFormat="1">
      <c r="B322" s="230"/>
      <c r="C322" s="231"/>
      <c r="D322" s="232" t="s">
        <v>153</v>
      </c>
      <c r="E322" s="233" t="s">
        <v>23</v>
      </c>
      <c r="F322" s="234" t="s">
        <v>322</v>
      </c>
      <c r="G322" s="231"/>
      <c r="H322" s="235">
        <v>9.1500000000000004</v>
      </c>
      <c r="I322" s="236"/>
      <c r="J322" s="231"/>
      <c r="K322" s="231"/>
      <c r="L322" s="237"/>
      <c r="M322" s="238"/>
      <c r="N322" s="239"/>
      <c r="O322" s="239"/>
      <c r="P322" s="239"/>
      <c r="Q322" s="239"/>
      <c r="R322" s="239"/>
      <c r="S322" s="239"/>
      <c r="T322" s="240"/>
      <c r="AT322" s="241" t="s">
        <v>153</v>
      </c>
      <c r="AU322" s="241" t="s">
        <v>82</v>
      </c>
      <c r="AV322" s="11" t="s">
        <v>82</v>
      </c>
      <c r="AW322" s="11" t="s">
        <v>35</v>
      </c>
      <c r="AX322" s="11" t="s">
        <v>72</v>
      </c>
      <c r="AY322" s="241" t="s">
        <v>144</v>
      </c>
    </row>
    <row r="323" s="11" customFormat="1">
      <c r="B323" s="230"/>
      <c r="C323" s="231"/>
      <c r="D323" s="232" t="s">
        <v>153</v>
      </c>
      <c r="E323" s="233" t="s">
        <v>23</v>
      </c>
      <c r="F323" s="234" t="s">
        <v>475</v>
      </c>
      <c r="G323" s="231"/>
      <c r="H323" s="235">
        <v>9.0999999999999996</v>
      </c>
      <c r="I323" s="236"/>
      <c r="J323" s="231"/>
      <c r="K323" s="231"/>
      <c r="L323" s="237"/>
      <c r="M323" s="238"/>
      <c r="N323" s="239"/>
      <c r="O323" s="239"/>
      <c r="P323" s="239"/>
      <c r="Q323" s="239"/>
      <c r="R323" s="239"/>
      <c r="S323" s="239"/>
      <c r="T323" s="240"/>
      <c r="AT323" s="241" t="s">
        <v>153</v>
      </c>
      <c r="AU323" s="241" t="s">
        <v>82</v>
      </c>
      <c r="AV323" s="11" t="s">
        <v>82</v>
      </c>
      <c r="AW323" s="11" t="s">
        <v>35</v>
      </c>
      <c r="AX323" s="11" t="s">
        <v>72</v>
      </c>
      <c r="AY323" s="241" t="s">
        <v>144</v>
      </c>
    </row>
    <row r="324" s="12" customFormat="1">
      <c r="B324" s="252"/>
      <c r="C324" s="253"/>
      <c r="D324" s="232" t="s">
        <v>153</v>
      </c>
      <c r="E324" s="254" t="s">
        <v>23</v>
      </c>
      <c r="F324" s="255" t="s">
        <v>196</v>
      </c>
      <c r="G324" s="253"/>
      <c r="H324" s="256">
        <v>43.350000000000001</v>
      </c>
      <c r="I324" s="257"/>
      <c r="J324" s="253"/>
      <c r="K324" s="253"/>
      <c r="L324" s="258"/>
      <c r="M324" s="259"/>
      <c r="N324" s="260"/>
      <c r="O324" s="260"/>
      <c r="P324" s="260"/>
      <c r="Q324" s="260"/>
      <c r="R324" s="260"/>
      <c r="S324" s="260"/>
      <c r="T324" s="261"/>
      <c r="AT324" s="262" t="s">
        <v>153</v>
      </c>
      <c r="AU324" s="262" t="s">
        <v>82</v>
      </c>
      <c r="AV324" s="12" t="s">
        <v>151</v>
      </c>
      <c r="AW324" s="12" t="s">
        <v>35</v>
      </c>
      <c r="AX324" s="12" t="s">
        <v>77</v>
      </c>
      <c r="AY324" s="262" t="s">
        <v>144</v>
      </c>
    </row>
    <row r="325" s="1" customFormat="1" ht="25.5" customHeight="1">
      <c r="B325" s="46"/>
      <c r="C325" s="218" t="s">
        <v>486</v>
      </c>
      <c r="D325" s="218" t="s">
        <v>146</v>
      </c>
      <c r="E325" s="219" t="s">
        <v>487</v>
      </c>
      <c r="F325" s="220" t="s">
        <v>488</v>
      </c>
      <c r="G325" s="221" t="s">
        <v>250</v>
      </c>
      <c r="H325" s="222">
        <v>76.887</v>
      </c>
      <c r="I325" s="223"/>
      <c r="J325" s="224">
        <f>ROUND(I325*H325,2)</f>
        <v>0</v>
      </c>
      <c r="K325" s="220" t="s">
        <v>150</v>
      </c>
      <c r="L325" s="72"/>
      <c r="M325" s="225" t="s">
        <v>23</v>
      </c>
      <c r="N325" s="226" t="s">
        <v>43</v>
      </c>
      <c r="O325" s="47"/>
      <c r="P325" s="227">
        <f>O325*H325</f>
        <v>0</v>
      </c>
      <c r="Q325" s="227">
        <v>1.0000000000000001E-05</v>
      </c>
      <c r="R325" s="227">
        <f>Q325*H325</f>
        <v>0.00076887000000000006</v>
      </c>
      <c r="S325" s="227">
        <v>0</v>
      </c>
      <c r="T325" s="228">
        <f>S325*H325</f>
        <v>0</v>
      </c>
      <c r="AR325" s="24" t="s">
        <v>151</v>
      </c>
      <c r="AT325" s="24" t="s">
        <v>146</v>
      </c>
      <c r="AU325" s="24" t="s">
        <v>82</v>
      </c>
      <c r="AY325" s="24" t="s">
        <v>144</v>
      </c>
      <c r="BE325" s="229">
        <f>IF(N325="základní",J325,0)</f>
        <v>0</v>
      </c>
      <c r="BF325" s="229">
        <f>IF(N325="snížená",J325,0)</f>
        <v>0</v>
      </c>
      <c r="BG325" s="229">
        <f>IF(N325="zákl. přenesená",J325,0)</f>
        <v>0</v>
      </c>
      <c r="BH325" s="229">
        <f>IF(N325="sníž. přenesená",J325,0)</f>
        <v>0</v>
      </c>
      <c r="BI325" s="229">
        <f>IF(N325="nulová",J325,0)</f>
        <v>0</v>
      </c>
      <c r="BJ325" s="24" t="s">
        <v>77</v>
      </c>
      <c r="BK325" s="229">
        <f>ROUND(I325*H325,2)</f>
        <v>0</v>
      </c>
      <c r="BL325" s="24" t="s">
        <v>151</v>
      </c>
      <c r="BM325" s="24" t="s">
        <v>489</v>
      </c>
    </row>
    <row r="326" s="13" customFormat="1">
      <c r="B326" s="263"/>
      <c r="C326" s="264"/>
      <c r="D326" s="232" t="s">
        <v>153</v>
      </c>
      <c r="E326" s="265" t="s">
        <v>23</v>
      </c>
      <c r="F326" s="266" t="s">
        <v>471</v>
      </c>
      <c r="G326" s="264"/>
      <c r="H326" s="265" t="s">
        <v>23</v>
      </c>
      <c r="I326" s="267"/>
      <c r="J326" s="264"/>
      <c r="K326" s="264"/>
      <c r="L326" s="268"/>
      <c r="M326" s="269"/>
      <c r="N326" s="270"/>
      <c r="O326" s="270"/>
      <c r="P326" s="270"/>
      <c r="Q326" s="270"/>
      <c r="R326" s="270"/>
      <c r="S326" s="270"/>
      <c r="T326" s="271"/>
      <c r="AT326" s="272" t="s">
        <v>153</v>
      </c>
      <c r="AU326" s="272" t="s">
        <v>82</v>
      </c>
      <c r="AV326" s="13" t="s">
        <v>77</v>
      </c>
      <c r="AW326" s="13" t="s">
        <v>35</v>
      </c>
      <c r="AX326" s="13" t="s">
        <v>72</v>
      </c>
      <c r="AY326" s="272" t="s">
        <v>144</v>
      </c>
    </row>
    <row r="327" s="11" customFormat="1">
      <c r="B327" s="230"/>
      <c r="C327" s="231"/>
      <c r="D327" s="232" t="s">
        <v>153</v>
      </c>
      <c r="E327" s="233" t="s">
        <v>23</v>
      </c>
      <c r="F327" s="234" t="s">
        <v>490</v>
      </c>
      <c r="G327" s="231"/>
      <c r="H327" s="235">
        <v>9.4100000000000001</v>
      </c>
      <c r="I327" s="236"/>
      <c r="J327" s="231"/>
      <c r="K327" s="231"/>
      <c r="L327" s="237"/>
      <c r="M327" s="238"/>
      <c r="N327" s="239"/>
      <c r="O327" s="239"/>
      <c r="P327" s="239"/>
      <c r="Q327" s="239"/>
      <c r="R327" s="239"/>
      <c r="S327" s="239"/>
      <c r="T327" s="240"/>
      <c r="AT327" s="241" t="s">
        <v>153</v>
      </c>
      <c r="AU327" s="241" t="s">
        <v>82</v>
      </c>
      <c r="AV327" s="11" t="s">
        <v>82</v>
      </c>
      <c r="AW327" s="11" t="s">
        <v>35</v>
      </c>
      <c r="AX327" s="11" t="s">
        <v>72</v>
      </c>
      <c r="AY327" s="241" t="s">
        <v>144</v>
      </c>
    </row>
    <row r="328" s="11" customFormat="1">
      <c r="B328" s="230"/>
      <c r="C328" s="231"/>
      <c r="D328" s="232" t="s">
        <v>153</v>
      </c>
      <c r="E328" s="233" t="s">
        <v>23</v>
      </c>
      <c r="F328" s="234" t="s">
        <v>491</v>
      </c>
      <c r="G328" s="231"/>
      <c r="H328" s="235">
        <v>20.969999999999999</v>
      </c>
      <c r="I328" s="236"/>
      <c r="J328" s="231"/>
      <c r="K328" s="231"/>
      <c r="L328" s="237"/>
      <c r="M328" s="238"/>
      <c r="N328" s="239"/>
      <c r="O328" s="239"/>
      <c r="P328" s="239"/>
      <c r="Q328" s="239"/>
      <c r="R328" s="239"/>
      <c r="S328" s="239"/>
      <c r="T328" s="240"/>
      <c r="AT328" s="241" t="s">
        <v>153</v>
      </c>
      <c r="AU328" s="241" t="s">
        <v>82</v>
      </c>
      <c r="AV328" s="11" t="s">
        <v>82</v>
      </c>
      <c r="AW328" s="11" t="s">
        <v>35</v>
      </c>
      <c r="AX328" s="11" t="s">
        <v>72</v>
      </c>
      <c r="AY328" s="241" t="s">
        <v>144</v>
      </c>
    </row>
    <row r="329" s="11" customFormat="1">
      <c r="B329" s="230"/>
      <c r="C329" s="231"/>
      <c r="D329" s="232" t="s">
        <v>153</v>
      </c>
      <c r="E329" s="233" t="s">
        <v>23</v>
      </c>
      <c r="F329" s="234" t="s">
        <v>492</v>
      </c>
      <c r="G329" s="231"/>
      <c r="H329" s="235">
        <v>7.2199999999999998</v>
      </c>
      <c r="I329" s="236"/>
      <c r="J329" s="231"/>
      <c r="K329" s="231"/>
      <c r="L329" s="237"/>
      <c r="M329" s="238"/>
      <c r="N329" s="239"/>
      <c r="O329" s="239"/>
      <c r="P329" s="239"/>
      <c r="Q329" s="239"/>
      <c r="R329" s="239"/>
      <c r="S329" s="239"/>
      <c r="T329" s="240"/>
      <c r="AT329" s="241" t="s">
        <v>153</v>
      </c>
      <c r="AU329" s="241" t="s">
        <v>82</v>
      </c>
      <c r="AV329" s="11" t="s">
        <v>82</v>
      </c>
      <c r="AW329" s="11" t="s">
        <v>35</v>
      </c>
      <c r="AX329" s="11" t="s">
        <v>72</v>
      </c>
      <c r="AY329" s="241" t="s">
        <v>144</v>
      </c>
    </row>
    <row r="330" s="11" customFormat="1">
      <c r="B330" s="230"/>
      <c r="C330" s="231"/>
      <c r="D330" s="232" t="s">
        <v>153</v>
      </c>
      <c r="E330" s="233" t="s">
        <v>23</v>
      </c>
      <c r="F330" s="234" t="s">
        <v>493</v>
      </c>
      <c r="G330" s="231"/>
      <c r="H330" s="235">
        <v>5.4400000000000004</v>
      </c>
      <c r="I330" s="236"/>
      <c r="J330" s="231"/>
      <c r="K330" s="231"/>
      <c r="L330" s="237"/>
      <c r="M330" s="238"/>
      <c r="N330" s="239"/>
      <c r="O330" s="239"/>
      <c r="P330" s="239"/>
      <c r="Q330" s="239"/>
      <c r="R330" s="239"/>
      <c r="S330" s="239"/>
      <c r="T330" s="240"/>
      <c r="AT330" s="241" t="s">
        <v>153</v>
      </c>
      <c r="AU330" s="241" t="s">
        <v>82</v>
      </c>
      <c r="AV330" s="11" t="s">
        <v>82</v>
      </c>
      <c r="AW330" s="11" t="s">
        <v>35</v>
      </c>
      <c r="AX330" s="11" t="s">
        <v>72</v>
      </c>
      <c r="AY330" s="241" t="s">
        <v>144</v>
      </c>
    </row>
    <row r="331" s="11" customFormat="1">
      <c r="B331" s="230"/>
      <c r="C331" s="231"/>
      <c r="D331" s="232" t="s">
        <v>153</v>
      </c>
      <c r="E331" s="233" t="s">
        <v>23</v>
      </c>
      <c r="F331" s="234" t="s">
        <v>494</v>
      </c>
      <c r="G331" s="231"/>
      <c r="H331" s="235">
        <v>13.189</v>
      </c>
      <c r="I331" s="236"/>
      <c r="J331" s="231"/>
      <c r="K331" s="231"/>
      <c r="L331" s="237"/>
      <c r="M331" s="238"/>
      <c r="N331" s="239"/>
      <c r="O331" s="239"/>
      <c r="P331" s="239"/>
      <c r="Q331" s="239"/>
      <c r="R331" s="239"/>
      <c r="S331" s="239"/>
      <c r="T331" s="240"/>
      <c r="AT331" s="241" t="s">
        <v>153</v>
      </c>
      <c r="AU331" s="241" t="s">
        <v>82</v>
      </c>
      <c r="AV331" s="11" t="s">
        <v>82</v>
      </c>
      <c r="AW331" s="11" t="s">
        <v>35</v>
      </c>
      <c r="AX331" s="11" t="s">
        <v>72</v>
      </c>
      <c r="AY331" s="241" t="s">
        <v>144</v>
      </c>
    </row>
    <row r="332" s="11" customFormat="1">
      <c r="B332" s="230"/>
      <c r="C332" s="231"/>
      <c r="D332" s="232" t="s">
        <v>153</v>
      </c>
      <c r="E332" s="233" t="s">
        <v>23</v>
      </c>
      <c r="F332" s="234" t="s">
        <v>495</v>
      </c>
      <c r="G332" s="231"/>
      <c r="H332" s="235">
        <v>17.088000000000001</v>
      </c>
      <c r="I332" s="236"/>
      <c r="J332" s="231"/>
      <c r="K332" s="231"/>
      <c r="L332" s="237"/>
      <c r="M332" s="238"/>
      <c r="N332" s="239"/>
      <c r="O332" s="239"/>
      <c r="P332" s="239"/>
      <c r="Q332" s="239"/>
      <c r="R332" s="239"/>
      <c r="S332" s="239"/>
      <c r="T332" s="240"/>
      <c r="AT332" s="241" t="s">
        <v>153</v>
      </c>
      <c r="AU332" s="241" t="s">
        <v>82</v>
      </c>
      <c r="AV332" s="11" t="s">
        <v>82</v>
      </c>
      <c r="AW332" s="11" t="s">
        <v>35</v>
      </c>
      <c r="AX332" s="11" t="s">
        <v>72</v>
      </c>
      <c r="AY332" s="241" t="s">
        <v>144</v>
      </c>
    </row>
    <row r="333" s="14" customFormat="1">
      <c r="B333" s="273"/>
      <c r="C333" s="274"/>
      <c r="D333" s="232" t="s">
        <v>153</v>
      </c>
      <c r="E333" s="275" t="s">
        <v>23</v>
      </c>
      <c r="F333" s="276" t="s">
        <v>323</v>
      </c>
      <c r="G333" s="274"/>
      <c r="H333" s="277">
        <v>73.316999999999993</v>
      </c>
      <c r="I333" s="278"/>
      <c r="J333" s="274"/>
      <c r="K333" s="274"/>
      <c r="L333" s="279"/>
      <c r="M333" s="280"/>
      <c r="N333" s="281"/>
      <c r="O333" s="281"/>
      <c r="P333" s="281"/>
      <c r="Q333" s="281"/>
      <c r="R333" s="281"/>
      <c r="S333" s="281"/>
      <c r="T333" s="282"/>
      <c r="AT333" s="283" t="s">
        <v>153</v>
      </c>
      <c r="AU333" s="283" t="s">
        <v>82</v>
      </c>
      <c r="AV333" s="14" t="s">
        <v>158</v>
      </c>
      <c r="AW333" s="14" t="s">
        <v>35</v>
      </c>
      <c r="AX333" s="14" t="s">
        <v>72</v>
      </c>
      <c r="AY333" s="283" t="s">
        <v>144</v>
      </c>
    </row>
    <row r="334" s="13" customFormat="1">
      <c r="B334" s="263"/>
      <c r="C334" s="264"/>
      <c r="D334" s="232" t="s">
        <v>153</v>
      </c>
      <c r="E334" s="265" t="s">
        <v>23</v>
      </c>
      <c r="F334" s="266" t="s">
        <v>496</v>
      </c>
      <c r="G334" s="264"/>
      <c r="H334" s="265" t="s">
        <v>23</v>
      </c>
      <c r="I334" s="267"/>
      <c r="J334" s="264"/>
      <c r="K334" s="264"/>
      <c r="L334" s="268"/>
      <c r="M334" s="269"/>
      <c r="N334" s="270"/>
      <c r="O334" s="270"/>
      <c r="P334" s="270"/>
      <c r="Q334" s="270"/>
      <c r="R334" s="270"/>
      <c r="S334" s="270"/>
      <c r="T334" s="271"/>
      <c r="AT334" s="272" t="s">
        <v>153</v>
      </c>
      <c r="AU334" s="272" t="s">
        <v>82</v>
      </c>
      <c r="AV334" s="13" t="s">
        <v>77</v>
      </c>
      <c r="AW334" s="13" t="s">
        <v>35</v>
      </c>
      <c r="AX334" s="13" t="s">
        <v>72</v>
      </c>
      <c r="AY334" s="272" t="s">
        <v>144</v>
      </c>
    </row>
    <row r="335" s="11" customFormat="1">
      <c r="B335" s="230"/>
      <c r="C335" s="231"/>
      <c r="D335" s="232" t="s">
        <v>153</v>
      </c>
      <c r="E335" s="233" t="s">
        <v>23</v>
      </c>
      <c r="F335" s="234" t="s">
        <v>497</v>
      </c>
      <c r="G335" s="231"/>
      <c r="H335" s="235">
        <v>3.5699999999999998</v>
      </c>
      <c r="I335" s="236"/>
      <c r="J335" s="231"/>
      <c r="K335" s="231"/>
      <c r="L335" s="237"/>
      <c r="M335" s="238"/>
      <c r="N335" s="239"/>
      <c r="O335" s="239"/>
      <c r="P335" s="239"/>
      <c r="Q335" s="239"/>
      <c r="R335" s="239"/>
      <c r="S335" s="239"/>
      <c r="T335" s="240"/>
      <c r="AT335" s="241" t="s">
        <v>153</v>
      </c>
      <c r="AU335" s="241" t="s">
        <v>82</v>
      </c>
      <c r="AV335" s="11" t="s">
        <v>82</v>
      </c>
      <c r="AW335" s="11" t="s">
        <v>35</v>
      </c>
      <c r="AX335" s="11" t="s">
        <v>72</v>
      </c>
      <c r="AY335" s="241" t="s">
        <v>144</v>
      </c>
    </row>
    <row r="336" s="14" customFormat="1">
      <c r="B336" s="273"/>
      <c r="C336" s="274"/>
      <c r="D336" s="232" t="s">
        <v>153</v>
      </c>
      <c r="E336" s="275" t="s">
        <v>23</v>
      </c>
      <c r="F336" s="276" t="s">
        <v>323</v>
      </c>
      <c r="G336" s="274"/>
      <c r="H336" s="277">
        <v>3.5699999999999998</v>
      </c>
      <c r="I336" s="278"/>
      <c r="J336" s="274"/>
      <c r="K336" s="274"/>
      <c r="L336" s="279"/>
      <c r="M336" s="280"/>
      <c r="N336" s="281"/>
      <c r="O336" s="281"/>
      <c r="P336" s="281"/>
      <c r="Q336" s="281"/>
      <c r="R336" s="281"/>
      <c r="S336" s="281"/>
      <c r="T336" s="282"/>
      <c r="AT336" s="283" t="s">
        <v>153</v>
      </c>
      <c r="AU336" s="283" t="s">
        <v>82</v>
      </c>
      <c r="AV336" s="14" t="s">
        <v>158</v>
      </c>
      <c r="AW336" s="14" t="s">
        <v>35</v>
      </c>
      <c r="AX336" s="14" t="s">
        <v>72</v>
      </c>
      <c r="AY336" s="283" t="s">
        <v>144</v>
      </c>
    </row>
    <row r="337" s="12" customFormat="1">
      <c r="B337" s="252"/>
      <c r="C337" s="253"/>
      <c r="D337" s="232" t="s">
        <v>153</v>
      </c>
      <c r="E337" s="254" t="s">
        <v>23</v>
      </c>
      <c r="F337" s="255" t="s">
        <v>196</v>
      </c>
      <c r="G337" s="253"/>
      <c r="H337" s="256">
        <v>76.887</v>
      </c>
      <c r="I337" s="257"/>
      <c r="J337" s="253"/>
      <c r="K337" s="253"/>
      <c r="L337" s="258"/>
      <c r="M337" s="259"/>
      <c r="N337" s="260"/>
      <c r="O337" s="260"/>
      <c r="P337" s="260"/>
      <c r="Q337" s="260"/>
      <c r="R337" s="260"/>
      <c r="S337" s="260"/>
      <c r="T337" s="261"/>
      <c r="AT337" s="262" t="s">
        <v>153</v>
      </c>
      <c r="AU337" s="262" t="s">
        <v>82</v>
      </c>
      <c r="AV337" s="12" t="s">
        <v>151</v>
      </c>
      <c r="AW337" s="12" t="s">
        <v>35</v>
      </c>
      <c r="AX337" s="12" t="s">
        <v>77</v>
      </c>
      <c r="AY337" s="262" t="s">
        <v>144</v>
      </c>
    </row>
    <row r="338" s="10" customFormat="1" ht="29.88" customHeight="1">
      <c r="B338" s="202"/>
      <c r="C338" s="203"/>
      <c r="D338" s="204" t="s">
        <v>71</v>
      </c>
      <c r="E338" s="216" t="s">
        <v>189</v>
      </c>
      <c r="F338" s="216" t="s">
        <v>498</v>
      </c>
      <c r="G338" s="203"/>
      <c r="H338" s="203"/>
      <c r="I338" s="206"/>
      <c r="J338" s="217">
        <f>BK338</f>
        <v>0</v>
      </c>
      <c r="K338" s="203"/>
      <c r="L338" s="208"/>
      <c r="M338" s="209"/>
      <c r="N338" s="210"/>
      <c r="O338" s="210"/>
      <c r="P338" s="211">
        <f>SUM(P339:P529)</f>
        <v>0</v>
      </c>
      <c r="Q338" s="210"/>
      <c r="R338" s="211">
        <f>SUM(R339:R529)</f>
        <v>1.7366622799999998</v>
      </c>
      <c r="S338" s="210"/>
      <c r="T338" s="212">
        <f>SUM(T339:T529)</f>
        <v>29.085127</v>
      </c>
      <c r="AR338" s="213" t="s">
        <v>77</v>
      </c>
      <c r="AT338" s="214" t="s">
        <v>71</v>
      </c>
      <c r="AU338" s="214" t="s">
        <v>77</v>
      </c>
      <c r="AY338" s="213" t="s">
        <v>144</v>
      </c>
      <c r="BK338" s="215">
        <f>SUM(BK339:BK529)</f>
        <v>0</v>
      </c>
    </row>
    <row r="339" s="1" customFormat="1" ht="25.5" customHeight="1">
      <c r="B339" s="46"/>
      <c r="C339" s="218" t="s">
        <v>499</v>
      </c>
      <c r="D339" s="218" t="s">
        <v>146</v>
      </c>
      <c r="E339" s="219" t="s">
        <v>500</v>
      </c>
      <c r="F339" s="220" t="s">
        <v>501</v>
      </c>
      <c r="G339" s="221" t="s">
        <v>192</v>
      </c>
      <c r="H339" s="222">
        <v>94.950000000000003</v>
      </c>
      <c r="I339" s="223"/>
      <c r="J339" s="224">
        <f>ROUND(I339*H339,2)</f>
        <v>0</v>
      </c>
      <c r="K339" s="220" t="s">
        <v>150</v>
      </c>
      <c r="L339" s="72"/>
      <c r="M339" s="225" t="s">
        <v>23</v>
      </c>
      <c r="N339" s="226" t="s">
        <v>43</v>
      </c>
      <c r="O339" s="47"/>
      <c r="P339" s="227">
        <f>O339*H339</f>
        <v>0</v>
      </c>
      <c r="Q339" s="227">
        <v>0.00021000000000000001</v>
      </c>
      <c r="R339" s="227">
        <f>Q339*H339</f>
        <v>0.019939500000000002</v>
      </c>
      <c r="S339" s="227">
        <v>0</v>
      </c>
      <c r="T339" s="228">
        <f>S339*H339</f>
        <v>0</v>
      </c>
      <c r="AR339" s="24" t="s">
        <v>151</v>
      </c>
      <c r="AT339" s="24" t="s">
        <v>146</v>
      </c>
      <c r="AU339" s="24" t="s">
        <v>82</v>
      </c>
      <c r="AY339" s="24" t="s">
        <v>144</v>
      </c>
      <c r="BE339" s="229">
        <f>IF(N339="základní",J339,0)</f>
        <v>0</v>
      </c>
      <c r="BF339" s="229">
        <f>IF(N339="snížená",J339,0)</f>
        <v>0</v>
      </c>
      <c r="BG339" s="229">
        <f>IF(N339="zákl. přenesená",J339,0)</f>
        <v>0</v>
      </c>
      <c r="BH339" s="229">
        <f>IF(N339="sníž. přenesená",J339,0)</f>
        <v>0</v>
      </c>
      <c r="BI339" s="229">
        <f>IF(N339="nulová",J339,0)</f>
        <v>0</v>
      </c>
      <c r="BJ339" s="24" t="s">
        <v>77</v>
      </c>
      <c r="BK339" s="229">
        <f>ROUND(I339*H339,2)</f>
        <v>0</v>
      </c>
      <c r="BL339" s="24" t="s">
        <v>151</v>
      </c>
      <c r="BM339" s="24" t="s">
        <v>502</v>
      </c>
    </row>
    <row r="340" s="11" customFormat="1">
      <c r="B340" s="230"/>
      <c r="C340" s="231"/>
      <c r="D340" s="232" t="s">
        <v>153</v>
      </c>
      <c r="E340" s="233" t="s">
        <v>23</v>
      </c>
      <c r="F340" s="234" t="s">
        <v>320</v>
      </c>
      <c r="G340" s="231"/>
      <c r="H340" s="235">
        <v>6.5999999999999996</v>
      </c>
      <c r="I340" s="236"/>
      <c r="J340" s="231"/>
      <c r="K340" s="231"/>
      <c r="L340" s="237"/>
      <c r="M340" s="238"/>
      <c r="N340" s="239"/>
      <c r="O340" s="239"/>
      <c r="P340" s="239"/>
      <c r="Q340" s="239"/>
      <c r="R340" s="239"/>
      <c r="S340" s="239"/>
      <c r="T340" s="240"/>
      <c r="AT340" s="241" t="s">
        <v>153</v>
      </c>
      <c r="AU340" s="241" t="s">
        <v>82</v>
      </c>
      <c r="AV340" s="11" t="s">
        <v>82</v>
      </c>
      <c r="AW340" s="11" t="s">
        <v>35</v>
      </c>
      <c r="AX340" s="11" t="s">
        <v>72</v>
      </c>
      <c r="AY340" s="241" t="s">
        <v>144</v>
      </c>
    </row>
    <row r="341" s="11" customFormat="1">
      <c r="B341" s="230"/>
      <c r="C341" s="231"/>
      <c r="D341" s="232" t="s">
        <v>153</v>
      </c>
      <c r="E341" s="233" t="s">
        <v>23</v>
      </c>
      <c r="F341" s="234" t="s">
        <v>321</v>
      </c>
      <c r="G341" s="231"/>
      <c r="H341" s="235">
        <v>4.0999999999999996</v>
      </c>
      <c r="I341" s="236"/>
      <c r="J341" s="231"/>
      <c r="K341" s="231"/>
      <c r="L341" s="237"/>
      <c r="M341" s="238"/>
      <c r="N341" s="239"/>
      <c r="O341" s="239"/>
      <c r="P341" s="239"/>
      <c r="Q341" s="239"/>
      <c r="R341" s="239"/>
      <c r="S341" s="239"/>
      <c r="T341" s="240"/>
      <c r="AT341" s="241" t="s">
        <v>153</v>
      </c>
      <c r="AU341" s="241" t="s">
        <v>82</v>
      </c>
      <c r="AV341" s="11" t="s">
        <v>82</v>
      </c>
      <c r="AW341" s="11" t="s">
        <v>35</v>
      </c>
      <c r="AX341" s="11" t="s">
        <v>72</v>
      </c>
      <c r="AY341" s="241" t="s">
        <v>144</v>
      </c>
    </row>
    <row r="342" s="11" customFormat="1">
      <c r="B342" s="230"/>
      <c r="C342" s="231"/>
      <c r="D342" s="232" t="s">
        <v>153</v>
      </c>
      <c r="E342" s="233" t="s">
        <v>23</v>
      </c>
      <c r="F342" s="234" t="s">
        <v>322</v>
      </c>
      <c r="G342" s="231"/>
      <c r="H342" s="235">
        <v>9.1500000000000004</v>
      </c>
      <c r="I342" s="236"/>
      <c r="J342" s="231"/>
      <c r="K342" s="231"/>
      <c r="L342" s="237"/>
      <c r="M342" s="238"/>
      <c r="N342" s="239"/>
      <c r="O342" s="239"/>
      <c r="P342" s="239"/>
      <c r="Q342" s="239"/>
      <c r="R342" s="239"/>
      <c r="S342" s="239"/>
      <c r="T342" s="240"/>
      <c r="AT342" s="241" t="s">
        <v>153</v>
      </c>
      <c r="AU342" s="241" t="s">
        <v>82</v>
      </c>
      <c r="AV342" s="11" t="s">
        <v>82</v>
      </c>
      <c r="AW342" s="11" t="s">
        <v>35</v>
      </c>
      <c r="AX342" s="11" t="s">
        <v>72</v>
      </c>
      <c r="AY342" s="241" t="s">
        <v>144</v>
      </c>
    </row>
    <row r="343" s="11" customFormat="1">
      <c r="B343" s="230"/>
      <c r="C343" s="231"/>
      <c r="D343" s="232" t="s">
        <v>153</v>
      </c>
      <c r="E343" s="233" t="s">
        <v>23</v>
      </c>
      <c r="F343" s="234" t="s">
        <v>325</v>
      </c>
      <c r="G343" s="231"/>
      <c r="H343" s="235">
        <v>9</v>
      </c>
      <c r="I343" s="236"/>
      <c r="J343" s="231"/>
      <c r="K343" s="231"/>
      <c r="L343" s="237"/>
      <c r="M343" s="238"/>
      <c r="N343" s="239"/>
      <c r="O343" s="239"/>
      <c r="P343" s="239"/>
      <c r="Q343" s="239"/>
      <c r="R343" s="239"/>
      <c r="S343" s="239"/>
      <c r="T343" s="240"/>
      <c r="AT343" s="241" t="s">
        <v>153</v>
      </c>
      <c r="AU343" s="241" t="s">
        <v>82</v>
      </c>
      <c r="AV343" s="11" t="s">
        <v>82</v>
      </c>
      <c r="AW343" s="11" t="s">
        <v>35</v>
      </c>
      <c r="AX343" s="11" t="s">
        <v>72</v>
      </c>
      <c r="AY343" s="241" t="s">
        <v>144</v>
      </c>
    </row>
    <row r="344" s="11" customFormat="1">
      <c r="B344" s="230"/>
      <c r="C344" s="231"/>
      <c r="D344" s="232" t="s">
        <v>153</v>
      </c>
      <c r="E344" s="233" t="s">
        <v>23</v>
      </c>
      <c r="F344" s="234" t="s">
        <v>314</v>
      </c>
      <c r="G344" s="231"/>
      <c r="H344" s="235">
        <v>11.699999999999999</v>
      </c>
      <c r="I344" s="236"/>
      <c r="J344" s="231"/>
      <c r="K344" s="231"/>
      <c r="L344" s="237"/>
      <c r="M344" s="238"/>
      <c r="N344" s="239"/>
      <c r="O344" s="239"/>
      <c r="P344" s="239"/>
      <c r="Q344" s="239"/>
      <c r="R344" s="239"/>
      <c r="S344" s="239"/>
      <c r="T344" s="240"/>
      <c r="AT344" s="241" t="s">
        <v>153</v>
      </c>
      <c r="AU344" s="241" t="s">
        <v>82</v>
      </c>
      <c r="AV344" s="11" t="s">
        <v>82</v>
      </c>
      <c r="AW344" s="11" t="s">
        <v>35</v>
      </c>
      <c r="AX344" s="11" t="s">
        <v>72</v>
      </c>
      <c r="AY344" s="241" t="s">
        <v>144</v>
      </c>
    </row>
    <row r="345" s="11" customFormat="1">
      <c r="B345" s="230"/>
      <c r="C345" s="231"/>
      <c r="D345" s="232" t="s">
        <v>153</v>
      </c>
      <c r="E345" s="233" t="s">
        <v>23</v>
      </c>
      <c r="F345" s="234" t="s">
        <v>309</v>
      </c>
      <c r="G345" s="231"/>
      <c r="H345" s="235">
        <v>2.3999999999999999</v>
      </c>
      <c r="I345" s="236"/>
      <c r="J345" s="231"/>
      <c r="K345" s="231"/>
      <c r="L345" s="237"/>
      <c r="M345" s="238"/>
      <c r="N345" s="239"/>
      <c r="O345" s="239"/>
      <c r="P345" s="239"/>
      <c r="Q345" s="239"/>
      <c r="R345" s="239"/>
      <c r="S345" s="239"/>
      <c r="T345" s="240"/>
      <c r="AT345" s="241" t="s">
        <v>153</v>
      </c>
      <c r="AU345" s="241" t="s">
        <v>82</v>
      </c>
      <c r="AV345" s="11" t="s">
        <v>82</v>
      </c>
      <c r="AW345" s="11" t="s">
        <v>35</v>
      </c>
      <c r="AX345" s="11" t="s">
        <v>72</v>
      </c>
      <c r="AY345" s="241" t="s">
        <v>144</v>
      </c>
    </row>
    <row r="346" s="11" customFormat="1">
      <c r="B346" s="230"/>
      <c r="C346" s="231"/>
      <c r="D346" s="232" t="s">
        <v>153</v>
      </c>
      <c r="E346" s="233" t="s">
        <v>23</v>
      </c>
      <c r="F346" s="234" t="s">
        <v>503</v>
      </c>
      <c r="G346" s="231"/>
      <c r="H346" s="235">
        <v>20</v>
      </c>
      <c r="I346" s="236"/>
      <c r="J346" s="231"/>
      <c r="K346" s="231"/>
      <c r="L346" s="237"/>
      <c r="M346" s="238"/>
      <c r="N346" s="239"/>
      <c r="O346" s="239"/>
      <c r="P346" s="239"/>
      <c r="Q346" s="239"/>
      <c r="R346" s="239"/>
      <c r="S346" s="239"/>
      <c r="T346" s="240"/>
      <c r="AT346" s="241" t="s">
        <v>153</v>
      </c>
      <c r="AU346" s="241" t="s">
        <v>82</v>
      </c>
      <c r="AV346" s="11" t="s">
        <v>82</v>
      </c>
      <c r="AW346" s="11" t="s">
        <v>35</v>
      </c>
      <c r="AX346" s="11" t="s">
        <v>72</v>
      </c>
      <c r="AY346" s="241" t="s">
        <v>144</v>
      </c>
    </row>
    <row r="347" s="11" customFormat="1">
      <c r="B347" s="230"/>
      <c r="C347" s="231"/>
      <c r="D347" s="232" t="s">
        <v>153</v>
      </c>
      <c r="E347" s="233" t="s">
        <v>23</v>
      </c>
      <c r="F347" s="234" t="s">
        <v>504</v>
      </c>
      <c r="G347" s="231"/>
      <c r="H347" s="235">
        <v>32</v>
      </c>
      <c r="I347" s="236"/>
      <c r="J347" s="231"/>
      <c r="K347" s="231"/>
      <c r="L347" s="237"/>
      <c r="M347" s="238"/>
      <c r="N347" s="239"/>
      <c r="O347" s="239"/>
      <c r="P347" s="239"/>
      <c r="Q347" s="239"/>
      <c r="R347" s="239"/>
      <c r="S347" s="239"/>
      <c r="T347" s="240"/>
      <c r="AT347" s="241" t="s">
        <v>153</v>
      </c>
      <c r="AU347" s="241" t="s">
        <v>82</v>
      </c>
      <c r="AV347" s="11" t="s">
        <v>82</v>
      </c>
      <c r="AW347" s="11" t="s">
        <v>35</v>
      </c>
      <c r="AX347" s="11" t="s">
        <v>72</v>
      </c>
      <c r="AY347" s="241" t="s">
        <v>144</v>
      </c>
    </row>
    <row r="348" s="12" customFormat="1">
      <c r="B348" s="252"/>
      <c r="C348" s="253"/>
      <c r="D348" s="232" t="s">
        <v>153</v>
      </c>
      <c r="E348" s="254" t="s">
        <v>23</v>
      </c>
      <c r="F348" s="255" t="s">
        <v>196</v>
      </c>
      <c r="G348" s="253"/>
      <c r="H348" s="256">
        <v>94.950000000000003</v>
      </c>
      <c r="I348" s="257"/>
      <c r="J348" s="253"/>
      <c r="K348" s="253"/>
      <c r="L348" s="258"/>
      <c r="M348" s="259"/>
      <c r="N348" s="260"/>
      <c r="O348" s="260"/>
      <c r="P348" s="260"/>
      <c r="Q348" s="260"/>
      <c r="R348" s="260"/>
      <c r="S348" s="260"/>
      <c r="T348" s="261"/>
      <c r="AT348" s="262" t="s">
        <v>153</v>
      </c>
      <c r="AU348" s="262" t="s">
        <v>82</v>
      </c>
      <c r="AV348" s="12" t="s">
        <v>151</v>
      </c>
      <c r="AW348" s="12" t="s">
        <v>35</v>
      </c>
      <c r="AX348" s="12" t="s">
        <v>77</v>
      </c>
      <c r="AY348" s="262" t="s">
        <v>144</v>
      </c>
    </row>
    <row r="349" s="1" customFormat="1" ht="25.5" customHeight="1">
      <c r="B349" s="46"/>
      <c r="C349" s="218" t="s">
        <v>505</v>
      </c>
      <c r="D349" s="218" t="s">
        <v>146</v>
      </c>
      <c r="E349" s="219" t="s">
        <v>506</v>
      </c>
      <c r="F349" s="220" t="s">
        <v>507</v>
      </c>
      <c r="G349" s="221" t="s">
        <v>192</v>
      </c>
      <c r="H349" s="222">
        <v>1.3879999999999999</v>
      </c>
      <c r="I349" s="223"/>
      <c r="J349" s="224">
        <f>ROUND(I349*H349,2)</f>
        <v>0</v>
      </c>
      <c r="K349" s="220" t="s">
        <v>150</v>
      </c>
      <c r="L349" s="72"/>
      <c r="M349" s="225" t="s">
        <v>23</v>
      </c>
      <c r="N349" s="226" t="s">
        <v>43</v>
      </c>
      <c r="O349" s="47"/>
      <c r="P349" s="227">
        <f>O349*H349</f>
        <v>0</v>
      </c>
      <c r="Q349" s="227">
        <v>1.0000000000000001E-05</v>
      </c>
      <c r="R349" s="227">
        <f>Q349*H349</f>
        <v>1.3880000000000001E-05</v>
      </c>
      <c r="S349" s="227">
        <v>0</v>
      </c>
      <c r="T349" s="228">
        <f>S349*H349</f>
        <v>0</v>
      </c>
      <c r="AR349" s="24" t="s">
        <v>151</v>
      </c>
      <c r="AT349" s="24" t="s">
        <v>146</v>
      </c>
      <c r="AU349" s="24" t="s">
        <v>82</v>
      </c>
      <c r="AY349" s="24" t="s">
        <v>144</v>
      </c>
      <c r="BE349" s="229">
        <f>IF(N349="základní",J349,0)</f>
        <v>0</v>
      </c>
      <c r="BF349" s="229">
        <f>IF(N349="snížená",J349,0)</f>
        <v>0</v>
      </c>
      <c r="BG349" s="229">
        <f>IF(N349="zákl. přenesená",J349,0)</f>
        <v>0</v>
      </c>
      <c r="BH349" s="229">
        <f>IF(N349="sníž. přenesená",J349,0)</f>
        <v>0</v>
      </c>
      <c r="BI349" s="229">
        <f>IF(N349="nulová",J349,0)</f>
        <v>0</v>
      </c>
      <c r="BJ349" s="24" t="s">
        <v>77</v>
      </c>
      <c r="BK349" s="229">
        <f>ROUND(I349*H349,2)</f>
        <v>0</v>
      </c>
      <c r="BL349" s="24" t="s">
        <v>151</v>
      </c>
      <c r="BM349" s="24" t="s">
        <v>508</v>
      </c>
    </row>
    <row r="350" s="11" customFormat="1">
      <c r="B350" s="230"/>
      <c r="C350" s="231"/>
      <c r="D350" s="232" t="s">
        <v>153</v>
      </c>
      <c r="E350" s="233" t="s">
        <v>23</v>
      </c>
      <c r="F350" s="234" t="s">
        <v>509</v>
      </c>
      <c r="G350" s="231"/>
      <c r="H350" s="235">
        <v>1.3879999999999999</v>
      </c>
      <c r="I350" s="236"/>
      <c r="J350" s="231"/>
      <c r="K350" s="231"/>
      <c r="L350" s="237"/>
      <c r="M350" s="238"/>
      <c r="N350" s="239"/>
      <c r="O350" s="239"/>
      <c r="P350" s="239"/>
      <c r="Q350" s="239"/>
      <c r="R350" s="239"/>
      <c r="S350" s="239"/>
      <c r="T350" s="240"/>
      <c r="AT350" s="241" t="s">
        <v>153</v>
      </c>
      <c r="AU350" s="241" t="s">
        <v>82</v>
      </c>
      <c r="AV350" s="11" t="s">
        <v>82</v>
      </c>
      <c r="AW350" s="11" t="s">
        <v>35</v>
      </c>
      <c r="AX350" s="11" t="s">
        <v>77</v>
      </c>
      <c r="AY350" s="241" t="s">
        <v>144</v>
      </c>
    </row>
    <row r="351" s="1" customFormat="1" ht="25.5" customHeight="1">
      <c r="B351" s="46"/>
      <c r="C351" s="218" t="s">
        <v>510</v>
      </c>
      <c r="D351" s="218" t="s">
        <v>146</v>
      </c>
      <c r="E351" s="219" t="s">
        <v>511</v>
      </c>
      <c r="F351" s="220" t="s">
        <v>512</v>
      </c>
      <c r="G351" s="221" t="s">
        <v>513</v>
      </c>
      <c r="H351" s="222">
        <v>1</v>
      </c>
      <c r="I351" s="223"/>
      <c r="J351" s="224">
        <f>ROUND(I351*H351,2)</f>
        <v>0</v>
      </c>
      <c r="K351" s="220" t="s">
        <v>23</v>
      </c>
      <c r="L351" s="72"/>
      <c r="M351" s="225" t="s">
        <v>23</v>
      </c>
      <c r="N351" s="226" t="s">
        <v>43</v>
      </c>
      <c r="O351" s="47"/>
      <c r="P351" s="227">
        <f>O351*H351</f>
        <v>0</v>
      </c>
      <c r="Q351" s="227">
        <v>0</v>
      </c>
      <c r="R351" s="227">
        <f>Q351*H351</f>
        <v>0</v>
      </c>
      <c r="S351" s="227">
        <v>0</v>
      </c>
      <c r="T351" s="228">
        <f>S351*H351</f>
        <v>0</v>
      </c>
      <c r="AR351" s="24" t="s">
        <v>151</v>
      </c>
      <c r="AT351" s="24" t="s">
        <v>146</v>
      </c>
      <c r="AU351" s="24" t="s">
        <v>82</v>
      </c>
      <c r="AY351" s="24" t="s">
        <v>144</v>
      </c>
      <c r="BE351" s="229">
        <f>IF(N351="základní",J351,0)</f>
        <v>0</v>
      </c>
      <c r="BF351" s="229">
        <f>IF(N351="snížená",J351,0)</f>
        <v>0</v>
      </c>
      <c r="BG351" s="229">
        <f>IF(N351="zákl. přenesená",J351,0)</f>
        <v>0</v>
      </c>
      <c r="BH351" s="229">
        <f>IF(N351="sníž. přenesená",J351,0)</f>
        <v>0</v>
      </c>
      <c r="BI351" s="229">
        <f>IF(N351="nulová",J351,0)</f>
        <v>0</v>
      </c>
      <c r="BJ351" s="24" t="s">
        <v>77</v>
      </c>
      <c r="BK351" s="229">
        <f>ROUND(I351*H351,2)</f>
        <v>0</v>
      </c>
      <c r="BL351" s="24" t="s">
        <v>151</v>
      </c>
      <c r="BM351" s="24" t="s">
        <v>514</v>
      </c>
    </row>
    <row r="352" s="1" customFormat="1" ht="16.5" customHeight="1">
      <c r="B352" s="46"/>
      <c r="C352" s="218" t="s">
        <v>515</v>
      </c>
      <c r="D352" s="218" t="s">
        <v>146</v>
      </c>
      <c r="E352" s="219" t="s">
        <v>516</v>
      </c>
      <c r="F352" s="220" t="s">
        <v>517</v>
      </c>
      <c r="G352" s="221" t="s">
        <v>192</v>
      </c>
      <c r="H352" s="222">
        <v>42.950000000000003</v>
      </c>
      <c r="I352" s="223"/>
      <c r="J352" s="224">
        <f>ROUND(I352*H352,2)</f>
        <v>0</v>
      </c>
      <c r="K352" s="220" t="s">
        <v>150</v>
      </c>
      <c r="L352" s="72"/>
      <c r="M352" s="225" t="s">
        <v>23</v>
      </c>
      <c r="N352" s="226" t="s">
        <v>43</v>
      </c>
      <c r="O352" s="47"/>
      <c r="P352" s="227">
        <f>O352*H352</f>
        <v>0</v>
      </c>
      <c r="Q352" s="227">
        <v>4.0000000000000003E-05</v>
      </c>
      <c r="R352" s="227">
        <f>Q352*H352</f>
        <v>0.0017180000000000003</v>
      </c>
      <c r="S352" s="227">
        <v>0</v>
      </c>
      <c r="T352" s="228">
        <f>S352*H352</f>
        <v>0</v>
      </c>
      <c r="AR352" s="24" t="s">
        <v>151</v>
      </c>
      <c r="AT352" s="24" t="s">
        <v>146</v>
      </c>
      <c r="AU352" s="24" t="s">
        <v>82</v>
      </c>
      <c r="AY352" s="24" t="s">
        <v>144</v>
      </c>
      <c r="BE352" s="229">
        <f>IF(N352="základní",J352,0)</f>
        <v>0</v>
      </c>
      <c r="BF352" s="229">
        <f>IF(N352="snížená",J352,0)</f>
        <v>0</v>
      </c>
      <c r="BG352" s="229">
        <f>IF(N352="zákl. přenesená",J352,0)</f>
        <v>0</v>
      </c>
      <c r="BH352" s="229">
        <f>IF(N352="sníž. přenesená",J352,0)</f>
        <v>0</v>
      </c>
      <c r="BI352" s="229">
        <f>IF(N352="nulová",J352,0)</f>
        <v>0</v>
      </c>
      <c r="BJ352" s="24" t="s">
        <v>77</v>
      </c>
      <c r="BK352" s="229">
        <f>ROUND(I352*H352,2)</f>
        <v>0</v>
      </c>
      <c r="BL352" s="24" t="s">
        <v>151</v>
      </c>
      <c r="BM352" s="24" t="s">
        <v>518</v>
      </c>
    </row>
    <row r="353" s="11" customFormat="1">
      <c r="B353" s="230"/>
      <c r="C353" s="231"/>
      <c r="D353" s="232" t="s">
        <v>153</v>
      </c>
      <c r="E353" s="233" t="s">
        <v>23</v>
      </c>
      <c r="F353" s="234" t="s">
        <v>320</v>
      </c>
      <c r="G353" s="231"/>
      <c r="H353" s="235">
        <v>6.5999999999999996</v>
      </c>
      <c r="I353" s="236"/>
      <c r="J353" s="231"/>
      <c r="K353" s="231"/>
      <c r="L353" s="237"/>
      <c r="M353" s="238"/>
      <c r="N353" s="239"/>
      <c r="O353" s="239"/>
      <c r="P353" s="239"/>
      <c r="Q353" s="239"/>
      <c r="R353" s="239"/>
      <c r="S353" s="239"/>
      <c r="T353" s="240"/>
      <c r="AT353" s="241" t="s">
        <v>153</v>
      </c>
      <c r="AU353" s="241" t="s">
        <v>82</v>
      </c>
      <c r="AV353" s="11" t="s">
        <v>82</v>
      </c>
      <c r="AW353" s="11" t="s">
        <v>35</v>
      </c>
      <c r="AX353" s="11" t="s">
        <v>72</v>
      </c>
      <c r="AY353" s="241" t="s">
        <v>144</v>
      </c>
    </row>
    <row r="354" s="11" customFormat="1">
      <c r="B354" s="230"/>
      <c r="C354" s="231"/>
      <c r="D354" s="232" t="s">
        <v>153</v>
      </c>
      <c r="E354" s="233" t="s">
        <v>23</v>
      </c>
      <c r="F354" s="234" t="s">
        <v>321</v>
      </c>
      <c r="G354" s="231"/>
      <c r="H354" s="235">
        <v>4.0999999999999996</v>
      </c>
      <c r="I354" s="236"/>
      <c r="J354" s="231"/>
      <c r="K354" s="231"/>
      <c r="L354" s="237"/>
      <c r="M354" s="238"/>
      <c r="N354" s="239"/>
      <c r="O354" s="239"/>
      <c r="P354" s="239"/>
      <c r="Q354" s="239"/>
      <c r="R354" s="239"/>
      <c r="S354" s="239"/>
      <c r="T354" s="240"/>
      <c r="AT354" s="241" t="s">
        <v>153</v>
      </c>
      <c r="AU354" s="241" t="s">
        <v>82</v>
      </c>
      <c r="AV354" s="11" t="s">
        <v>82</v>
      </c>
      <c r="AW354" s="11" t="s">
        <v>35</v>
      </c>
      <c r="AX354" s="11" t="s">
        <v>72</v>
      </c>
      <c r="AY354" s="241" t="s">
        <v>144</v>
      </c>
    </row>
    <row r="355" s="11" customFormat="1">
      <c r="B355" s="230"/>
      <c r="C355" s="231"/>
      <c r="D355" s="232" t="s">
        <v>153</v>
      </c>
      <c r="E355" s="233" t="s">
        <v>23</v>
      </c>
      <c r="F355" s="234" t="s">
        <v>322</v>
      </c>
      <c r="G355" s="231"/>
      <c r="H355" s="235">
        <v>9.1500000000000004</v>
      </c>
      <c r="I355" s="236"/>
      <c r="J355" s="231"/>
      <c r="K355" s="231"/>
      <c r="L355" s="237"/>
      <c r="M355" s="238"/>
      <c r="N355" s="239"/>
      <c r="O355" s="239"/>
      <c r="P355" s="239"/>
      <c r="Q355" s="239"/>
      <c r="R355" s="239"/>
      <c r="S355" s="239"/>
      <c r="T355" s="240"/>
      <c r="AT355" s="241" t="s">
        <v>153</v>
      </c>
      <c r="AU355" s="241" t="s">
        <v>82</v>
      </c>
      <c r="AV355" s="11" t="s">
        <v>82</v>
      </c>
      <c r="AW355" s="11" t="s">
        <v>35</v>
      </c>
      <c r="AX355" s="11" t="s">
        <v>72</v>
      </c>
      <c r="AY355" s="241" t="s">
        <v>144</v>
      </c>
    </row>
    <row r="356" s="11" customFormat="1">
      <c r="B356" s="230"/>
      <c r="C356" s="231"/>
      <c r="D356" s="232" t="s">
        <v>153</v>
      </c>
      <c r="E356" s="233" t="s">
        <v>23</v>
      </c>
      <c r="F356" s="234" t="s">
        <v>325</v>
      </c>
      <c r="G356" s="231"/>
      <c r="H356" s="235">
        <v>9</v>
      </c>
      <c r="I356" s="236"/>
      <c r="J356" s="231"/>
      <c r="K356" s="231"/>
      <c r="L356" s="237"/>
      <c r="M356" s="238"/>
      <c r="N356" s="239"/>
      <c r="O356" s="239"/>
      <c r="P356" s="239"/>
      <c r="Q356" s="239"/>
      <c r="R356" s="239"/>
      <c r="S356" s="239"/>
      <c r="T356" s="240"/>
      <c r="AT356" s="241" t="s">
        <v>153</v>
      </c>
      <c r="AU356" s="241" t="s">
        <v>82</v>
      </c>
      <c r="AV356" s="11" t="s">
        <v>82</v>
      </c>
      <c r="AW356" s="11" t="s">
        <v>35</v>
      </c>
      <c r="AX356" s="11" t="s">
        <v>72</v>
      </c>
      <c r="AY356" s="241" t="s">
        <v>144</v>
      </c>
    </row>
    <row r="357" s="11" customFormat="1">
      <c r="B357" s="230"/>
      <c r="C357" s="231"/>
      <c r="D357" s="232" t="s">
        <v>153</v>
      </c>
      <c r="E357" s="233" t="s">
        <v>23</v>
      </c>
      <c r="F357" s="234" t="s">
        <v>314</v>
      </c>
      <c r="G357" s="231"/>
      <c r="H357" s="235">
        <v>11.699999999999999</v>
      </c>
      <c r="I357" s="236"/>
      <c r="J357" s="231"/>
      <c r="K357" s="231"/>
      <c r="L357" s="237"/>
      <c r="M357" s="238"/>
      <c r="N357" s="239"/>
      <c r="O357" s="239"/>
      <c r="P357" s="239"/>
      <c r="Q357" s="239"/>
      <c r="R357" s="239"/>
      <c r="S357" s="239"/>
      <c r="T357" s="240"/>
      <c r="AT357" s="241" t="s">
        <v>153</v>
      </c>
      <c r="AU357" s="241" t="s">
        <v>82</v>
      </c>
      <c r="AV357" s="11" t="s">
        <v>82</v>
      </c>
      <c r="AW357" s="11" t="s">
        <v>35</v>
      </c>
      <c r="AX357" s="11" t="s">
        <v>72</v>
      </c>
      <c r="AY357" s="241" t="s">
        <v>144</v>
      </c>
    </row>
    <row r="358" s="11" customFormat="1">
      <c r="B358" s="230"/>
      <c r="C358" s="231"/>
      <c r="D358" s="232" t="s">
        <v>153</v>
      </c>
      <c r="E358" s="233" t="s">
        <v>23</v>
      </c>
      <c r="F358" s="234" t="s">
        <v>309</v>
      </c>
      <c r="G358" s="231"/>
      <c r="H358" s="235">
        <v>2.3999999999999999</v>
      </c>
      <c r="I358" s="236"/>
      <c r="J358" s="231"/>
      <c r="K358" s="231"/>
      <c r="L358" s="237"/>
      <c r="M358" s="238"/>
      <c r="N358" s="239"/>
      <c r="O358" s="239"/>
      <c r="P358" s="239"/>
      <c r="Q358" s="239"/>
      <c r="R358" s="239"/>
      <c r="S358" s="239"/>
      <c r="T358" s="240"/>
      <c r="AT358" s="241" t="s">
        <v>153</v>
      </c>
      <c r="AU358" s="241" t="s">
        <v>82</v>
      </c>
      <c r="AV358" s="11" t="s">
        <v>82</v>
      </c>
      <c r="AW358" s="11" t="s">
        <v>35</v>
      </c>
      <c r="AX358" s="11" t="s">
        <v>72</v>
      </c>
      <c r="AY358" s="241" t="s">
        <v>144</v>
      </c>
    </row>
    <row r="359" s="12" customFormat="1">
      <c r="B359" s="252"/>
      <c r="C359" s="253"/>
      <c r="D359" s="232" t="s">
        <v>153</v>
      </c>
      <c r="E359" s="254" t="s">
        <v>23</v>
      </c>
      <c r="F359" s="255" t="s">
        <v>196</v>
      </c>
      <c r="G359" s="253"/>
      <c r="H359" s="256">
        <v>42.950000000000003</v>
      </c>
      <c r="I359" s="257"/>
      <c r="J359" s="253"/>
      <c r="K359" s="253"/>
      <c r="L359" s="258"/>
      <c r="M359" s="259"/>
      <c r="N359" s="260"/>
      <c r="O359" s="260"/>
      <c r="P359" s="260"/>
      <c r="Q359" s="260"/>
      <c r="R359" s="260"/>
      <c r="S359" s="260"/>
      <c r="T359" s="261"/>
      <c r="AT359" s="262" t="s">
        <v>153</v>
      </c>
      <c r="AU359" s="262" t="s">
        <v>82</v>
      </c>
      <c r="AV359" s="12" t="s">
        <v>151</v>
      </c>
      <c r="AW359" s="12" t="s">
        <v>35</v>
      </c>
      <c r="AX359" s="12" t="s">
        <v>77</v>
      </c>
      <c r="AY359" s="262" t="s">
        <v>144</v>
      </c>
    </row>
    <row r="360" s="1" customFormat="1" ht="16.5" customHeight="1">
      <c r="B360" s="46"/>
      <c r="C360" s="218" t="s">
        <v>519</v>
      </c>
      <c r="D360" s="218" t="s">
        <v>146</v>
      </c>
      <c r="E360" s="219" t="s">
        <v>520</v>
      </c>
      <c r="F360" s="220" t="s">
        <v>521</v>
      </c>
      <c r="G360" s="221" t="s">
        <v>192</v>
      </c>
      <c r="H360" s="222">
        <v>6.5999999999999996</v>
      </c>
      <c r="I360" s="223"/>
      <c r="J360" s="224">
        <f>ROUND(I360*H360,2)</f>
        <v>0</v>
      </c>
      <c r="K360" s="220" t="s">
        <v>150</v>
      </c>
      <c r="L360" s="72"/>
      <c r="M360" s="225" t="s">
        <v>23</v>
      </c>
      <c r="N360" s="226" t="s">
        <v>43</v>
      </c>
      <c r="O360" s="47"/>
      <c r="P360" s="227">
        <f>O360*H360</f>
        <v>0</v>
      </c>
      <c r="Q360" s="227">
        <v>1.0000000000000001E-05</v>
      </c>
      <c r="R360" s="227">
        <f>Q360*H360</f>
        <v>6.6000000000000005E-05</v>
      </c>
      <c r="S360" s="227">
        <v>0</v>
      </c>
      <c r="T360" s="228">
        <f>S360*H360</f>
        <v>0</v>
      </c>
      <c r="AR360" s="24" t="s">
        <v>151</v>
      </c>
      <c r="AT360" s="24" t="s">
        <v>146</v>
      </c>
      <c r="AU360" s="24" t="s">
        <v>82</v>
      </c>
      <c r="AY360" s="24" t="s">
        <v>144</v>
      </c>
      <c r="BE360" s="229">
        <f>IF(N360="základní",J360,0)</f>
        <v>0</v>
      </c>
      <c r="BF360" s="229">
        <f>IF(N360="snížená",J360,0)</f>
        <v>0</v>
      </c>
      <c r="BG360" s="229">
        <f>IF(N360="zákl. přenesená",J360,0)</f>
        <v>0</v>
      </c>
      <c r="BH360" s="229">
        <f>IF(N360="sníž. přenesená",J360,0)</f>
        <v>0</v>
      </c>
      <c r="BI360" s="229">
        <f>IF(N360="nulová",J360,0)</f>
        <v>0</v>
      </c>
      <c r="BJ360" s="24" t="s">
        <v>77</v>
      </c>
      <c r="BK360" s="229">
        <f>ROUND(I360*H360,2)</f>
        <v>0</v>
      </c>
      <c r="BL360" s="24" t="s">
        <v>151</v>
      </c>
      <c r="BM360" s="24" t="s">
        <v>522</v>
      </c>
    </row>
    <row r="361" s="11" customFormat="1">
      <c r="B361" s="230"/>
      <c r="C361" s="231"/>
      <c r="D361" s="232" t="s">
        <v>153</v>
      </c>
      <c r="E361" s="233" t="s">
        <v>23</v>
      </c>
      <c r="F361" s="234" t="s">
        <v>523</v>
      </c>
      <c r="G361" s="231"/>
      <c r="H361" s="235">
        <v>6.5999999999999996</v>
      </c>
      <c r="I361" s="236"/>
      <c r="J361" s="231"/>
      <c r="K361" s="231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153</v>
      </c>
      <c r="AU361" s="241" t="s">
        <v>82</v>
      </c>
      <c r="AV361" s="11" t="s">
        <v>82</v>
      </c>
      <c r="AW361" s="11" t="s">
        <v>35</v>
      </c>
      <c r="AX361" s="11" t="s">
        <v>77</v>
      </c>
      <c r="AY361" s="241" t="s">
        <v>144</v>
      </c>
    </row>
    <row r="362" s="1" customFormat="1" ht="16.5" customHeight="1">
      <c r="B362" s="46"/>
      <c r="C362" s="218" t="s">
        <v>524</v>
      </c>
      <c r="D362" s="218" t="s">
        <v>146</v>
      </c>
      <c r="E362" s="219" t="s">
        <v>525</v>
      </c>
      <c r="F362" s="220" t="s">
        <v>526</v>
      </c>
      <c r="G362" s="221" t="s">
        <v>192</v>
      </c>
      <c r="H362" s="222">
        <v>65</v>
      </c>
      <c r="I362" s="223"/>
      <c r="J362" s="224">
        <f>ROUND(I362*H362,2)</f>
        <v>0</v>
      </c>
      <c r="K362" s="220" t="s">
        <v>150</v>
      </c>
      <c r="L362" s="72"/>
      <c r="M362" s="225" t="s">
        <v>23</v>
      </c>
      <c r="N362" s="226" t="s">
        <v>43</v>
      </c>
      <c r="O362" s="47"/>
      <c r="P362" s="227">
        <f>O362*H362</f>
        <v>0</v>
      </c>
      <c r="Q362" s="227">
        <v>0</v>
      </c>
      <c r="R362" s="227">
        <f>Q362*H362</f>
        <v>0</v>
      </c>
      <c r="S362" s="227">
        <v>0</v>
      </c>
      <c r="T362" s="228">
        <f>S362*H362</f>
        <v>0</v>
      </c>
      <c r="AR362" s="24" t="s">
        <v>151</v>
      </c>
      <c r="AT362" s="24" t="s">
        <v>146</v>
      </c>
      <c r="AU362" s="24" t="s">
        <v>82</v>
      </c>
      <c r="AY362" s="24" t="s">
        <v>144</v>
      </c>
      <c r="BE362" s="229">
        <f>IF(N362="základní",J362,0)</f>
        <v>0</v>
      </c>
      <c r="BF362" s="229">
        <f>IF(N362="snížená",J362,0)</f>
        <v>0</v>
      </c>
      <c r="BG362" s="229">
        <f>IF(N362="zákl. přenesená",J362,0)</f>
        <v>0</v>
      </c>
      <c r="BH362" s="229">
        <f>IF(N362="sníž. přenesená",J362,0)</f>
        <v>0</v>
      </c>
      <c r="BI362" s="229">
        <f>IF(N362="nulová",J362,0)</f>
        <v>0</v>
      </c>
      <c r="BJ362" s="24" t="s">
        <v>77</v>
      </c>
      <c r="BK362" s="229">
        <f>ROUND(I362*H362,2)</f>
        <v>0</v>
      </c>
      <c r="BL362" s="24" t="s">
        <v>151</v>
      </c>
      <c r="BM362" s="24" t="s">
        <v>527</v>
      </c>
    </row>
    <row r="363" s="11" customFormat="1">
      <c r="B363" s="230"/>
      <c r="C363" s="231"/>
      <c r="D363" s="232" t="s">
        <v>153</v>
      </c>
      <c r="E363" s="233" t="s">
        <v>23</v>
      </c>
      <c r="F363" s="234" t="s">
        <v>528</v>
      </c>
      <c r="G363" s="231"/>
      <c r="H363" s="235">
        <v>65</v>
      </c>
      <c r="I363" s="236"/>
      <c r="J363" s="231"/>
      <c r="K363" s="231"/>
      <c r="L363" s="237"/>
      <c r="M363" s="238"/>
      <c r="N363" s="239"/>
      <c r="O363" s="239"/>
      <c r="P363" s="239"/>
      <c r="Q363" s="239"/>
      <c r="R363" s="239"/>
      <c r="S363" s="239"/>
      <c r="T363" s="240"/>
      <c r="AT363" s="241" t="s">
        <v>153</v>
      </c>
      <c r="AU363" s="241" t="s">
        <v>82</v>
      </c>
      <c r="AV363" s="11" t="s">
        <v>82</v>
      </c>
      <c r="AW363" s="11" t="s">
        <v>35</v>
      </c>
      <c r="AX363" s="11" t="s">
        <v>77</v>
      </c>
      <c r="AY363" s="241" t="s">
        <v>144</v>
      </c>
    </row>
    <row r="364" s="1" customFormat="1" ht="16.5" customHeight="1">
      <c r="B364" s="46"/>
      <c r="C364" s="218" t="s">
        <v>529</v>
      </c>
      <c r="D364" s="218" t="s">
        <v>146</v>
      </c>
      <c r="E364" s="219" t="s">
        <v>530</v>
      </c>
      <c r="F364" s="220" t="s">
        <v>531</v>
      </c>
      <c r="G364" s="221" t="s">
        <v>192</v>
      </c>
      <c r="H364" s="222">
        <v>60</v>
      </c>
      <c r="I364" s="223"/>
      <c r="J364" s="224">
        <f>ROUND(I364*H364,2)</f>
        <v>0</v>
      </c>
      <c r="K364" s="220" t="s">
        <v>150</v>
      </c>
      <c r="L364" s="72"/>
      <c r="M364" s="225" t="s">
        <v>23</v>
      </c>
      <c r="N364" s="226" t="s">
        <v>43</v>
      </c>
      <c r="O364" s="47"/>
      <c r="P364" s="227">
        <f>O364*H364</f>
        <v>0</v>
      </c>
      <c r="Q364" s="227">
        <v>1.0000000000000001E-05</v>
      </c>
      <c r="R364" s="227">
        <f>Q364*H364</f>
        <v>0.00060000000000000006</v>
      </c>
      <c r="S364" s="227">
        <v>0</v>
      </c>
      <c r="T364" s="228">
        <f>S364*H364</f>
        <v>0</v>
      </c>
      <c r="AR364" s="24" t="s">
        <v>151</v>
      </c>
      <c r="AT364" s="24" t="s">
        <v>146</v>
      </c>
      <c r="AU364" s="24" t="s">
        <v>82</v>
      </c>
      <c r="AY364" s="24" t="s">
        <v>144</v>
      </c>
      <c r="BE364" s="229">
        <f>IF(N364="základní",J364,0)</f>
        <v>0</v>
      </c>
      <c r="BF364" s="229">
        <f>IF(N364="snížená",J364,0)</f>
        <v>0</v>
      </c>
      <c r="BG364" s="229">
        <f>IF(N364="zákl. přenesená",J364,0)</f>
        <v>0</v>
      </c>
      <c r="BH364" s="229">
        <f>IF(N364="sníž. přenesená",J364,0)</f>
        <v>0</v>
      </c>
      <c r="BI364" s="229">
        <f>IF(N364="nulová",J364,0)</f>
        <v>0</v>
      </c>
      <c r="BJ364" s="24" t="s">
        <v>77</v>
      </c>
      <c r="BK364" s="229">
        <f>ROUND(I364*H364,2)</f>
        <v>0</v>
      </c>
      <c r="BL364" s="24" t="s">
        <v>151</v>
      </c>
      <c r="BM364" s="24" t="s">
        <v>532</v>
      </c>
    </row>
    <row r="365" s="11" customFormat="1">
      <c r="B365" s="230"/>
      <c r="C365" s="231"/>
      <c r="D365" s="232" t="s">
        <v>153</v>
      </c>
      <c r="E365" s="233" t="s">
        <v>23</v>
      </c>
      <c r="F365" s="234" t="s">
        <v>533</v>
      </c>
      <c r="G365" s="231"/>
      <c r="H365" s="235">
        <v>60</v>
      </c>
      <c r="I365" s="236"/>
      <c r="J365" s="231"/>
      <c r="K365" s="231"/>
      <c r="L365" s="237"/>
      <c r="M365" s="238"/>
      <c r="N365" s="239"/>
      <c r="O365" s="239"/>
      <c r="P365" s="239"/>
      <c r="Q365" s="239"/>
      <c r="R365" s="239"/>
      <c r="S365" s="239"/>
      <c r="T365" s="240"/>
      <c r="AT365" s="241" t="s">
        <v>153</v>
      </c>
      <c r="AU365" s="241" t="s">
        <v>82</v>
      </c>
      <c r="AV365" s="11" t="s">
        <v>82</v>
      </c>
      <c r="AW365" s="11" t="s">
        <v>35</v>
      </c>
      <c r="AX365" s="11" t="s">
        <v>77</v>
      </c>
      <c r="AY365" s="241" t="s">
        <v>144</v>
      </c>
    </row>
    <row r="366" s="1" customFormat="1" ht="16.5" customHeight="1">
      <c r="B366" s="46"/>
      <c r="C366" s="218" t="s">
        <v>534</v>
      </c>
      <c r="D366" s="218" t="s">
        <v>146</v>
      </c>
      <c r="E366" s="219" t="s">
        <v>535</v>
      </c>
      <c r="F366" s="220" t="s">
        <v>536</v>
      </c>
      <c r="G366" s="221" t="s">
        <v>192</v>
      </c>
      <c r="H366" s="222">
        <v>160</v>
      </c>
      <c r="I366" s="223"/>
      <c r="J366" s="224">
        <f>ROUND(I366*H366,2)</f>
        <v>0</v>
      </c>
      <c r="K366" s="220" t="s">
        <v>23</v>
      </c>
      <c r="L366" s="72"/>
      <c r="M366" s="225" t="s">
        <v>23</v>
      </c>
      <c r="N366" s="226" t="s">
        <v>43</v>
      </c>
      <c r="O366" s="47"/>
      <c r="P366" s="227">
        <f>O366*H366</f>
        <v>0</v>
      </c>
      <c r="Q366" s="227">
        <v>0.0106</v>
      </c>
      <c r="R366" s="227">
        <f>Q366*H366</f>
        <v>1.696</v>
      </c>
      <c r="S366" s="227">
        <v>0</v>
      </c>
      <c r="T366" s="228">
        <f>S366*H366</f>
        <v>0</v>
      </c>
      <c r="AR366" s="24" t="s">
        <v>151</v>
      </c>
      <c r="AT366" s="24" t="s">
        <v>146</v>
      </c>
      <c r="AU366" s="24" t="s">
        <v>82</v>
      </c>
      <c r="AY366" s="24" t="s">
        <v>144</v>
      </c>
      <c r="BE366" s="229">
        <f>IF(N366="základní",J366,0)</f>
        <v>0</v>
      </c>
      <c r="BF366" s="229">
        <f>IF(N366="snížená",J366,0)</f>
        <v>0</v>
      </c>
      <c r="BG366" s="229">
        <f>IF(N366="zákl. přenesená",J366,0)</f>
        <v>0</v>
      </c>
      <c r="BH366" s="229">
        <f>IF(N366="sníž. přenesená",J366,0)</f>
        <v>0</v>
      </c>
      <c r="BI366" s="229">
        <f>IF(N366="nulová",J366,0)</f>
        <v>0</v>
      </c>
      <c r="BJ366" s="24" t="s">
        <v>77</v>
      </c>
      <c r="BK366" s="229">
        <f>ROUND(I366*H366,2)</f>
        <v>0</v>
      </c>
      <c r="BL366" s="24" t="s">
        <v>151</v>
      </c>
      <c r="BM366" s="24" t="s">
        <v>537</v>
      </c>
    </row>
    <row r="367" s="11" customFormat="1">
      <c r="B367" s="230"/>
      <c r="C367" s="231"/>
      <c r="D367" s="232" t="s">
        <v>153</v>
      </c>
      <c r="E367" s="233" t="s">
        <v>23</v>
      </c>
      <c r="F367" s="234" t="s">
        <v>538</v>
      </c>
      <c r="G367" s="231"/>
      <c r="H367" s="235">
        <v>160</v>
      </c>
      <c r="I367" s="236"/>
      <c r="J367" s="231"/>
      <c r="K367" s="231"/>
      <c r="L367" s="237"/>
      <c r="M367" s="238"/>
      <c r="N367" s="239"/>
      <c r="O367" s="239"/>
      <c r="P367" s="239"/>
      <c r="Q367" s="239"/>
      <c r="R367" s="239"/>
      <c r="S367" s="239"/>
      <c r="T367" s="240"/>
      <c r="AT367" s="241" t="s">
        <v>153</v>
      </c>
      <c r="AU367" s="241" t="s">
        <v>82</v>
      </c>
      <c r="AV367" s="11" t="s">
        <v>82</v>
      </c>
      <c r="AW367" s="11" t="s">
        <v>35</v>
      </c>
      <c r="AX367" s="11" t="s">
        <v>72</v>
      </c>
      <c r="AY367" s="241" t="s">
        <v>144</v>
      </c>
    </row>
    <row r="368" s="12" customFormat="1">
      <c r="B368" s="252"/>
      <c r="C368" s="253"/>
      <c r="D368" s="232" t="s">
        <v>153</v>
      </c>
      <c r="E368" s="254" t="s">
        <v>23</v>
      </c>
      <c r="F368" s="255" t="s">
        <v>196</v>
      </c>
      <c r="G368" s="253"/>
      <c r="H368" s="256">
        <v>160</v>
      </c>
      <c r="I368" s="257"/>
      <c r="J368" s="253"/>
      <c r="K368" s="253"/>
      <c r="L368" s="258"/>
      <c r="M368" s="259"/>
      <c r="N368" s="260"/>
      <c r="O368" s="260"/>
      <c r="P368" s="260"/>
      <c r="Q368" s="260"/>
      <c r="R368" s="260"/>
      <c r="S368" s="260"/>
      <c r="T368" s="261"/>
      <c r="AT368" s="262" t="s">
        <v>153</v>
      </c>
      <c r="AU368" s="262" t="s">
        <v>82</v>
      </c>
      <c r="AV368" s="12" t="s">
        <v>151</v>
      </c>
      <c r="AW368" s="12" t="s">
        <v>35</v>
      </c>
      <c r="AX368" s="12" t="s">
        <v>77</v>
      </c>
      <c r="AY368" s="262" t="s">
        <v>144</v>
      </c>
    </row>
    <row r="369" s="1" customFormat="1" ht="16.5" customHeight="1">
      <c r="B369" s="46"/>
      <c r="C369" s="218" t="s">
        <v>539</v>
      </c>
      <c r="D369" s="218" t="s">
        <v>146</v>
      </c>
      <c r="E369" s="219" t="s">
        <v>540</v>
      </c>
      <c r="F369" s="220" t="s">
        <v>541</v>
      </c>
      <c r="G369" s="221" t="s">
        <v>192</v>
      </c>
      <c r="H369" s="222">
        <v>160</v>
      </c>
      <c r="I369" s="223"/>
      <c r="J369" s="224">
        <f>ROUND(I369*H369,2)</f>
        <v>0</v>
      </c>
      <c r="K369" s="220" t="s">
        <v>23</v>
      </c>
      <c r="L369" s="72"/>
      <c r="M369" s="225" t="s">
        <v>23</v>
      </c>
      <c r="N369" s="226" t="s">
        <v>43</v>
      </c>
      <c r="O369" s="47"/>
      <c r="P369" s="227">
        <f>O369*H369</f>
        <v>0</v>
      </c>
      <c r="Q369" s="227">
        <v>0</v>
      </c>
      <c r="R369" s="227">
        <f>Q369*H369</f>
        <v>0</v>
      </c>
      <c r="S369" s="227">
        <v>0.0106</v>
      </c>
      <c r="T369" s="228">
        <f>S369*H369</f>
        <v>1.696</v>
      </c>
      <c r="AR369" s="24" t="s">
        <v>151</v>
      </c>
      <c r="AT369" s="24" t="s">
        <v>146</v>
      </c>
      <c r="AU369" s="24" t="s">
        <v>82</v>
      </c>
      <c r="AY369" s="24" t="s">
        <v>144</v>
      </c>
      <c r="BE369" s="229">
        <f>IF(N369="základní",J369,0)</f>
        <v>0</v>
      </c>
      <c r="BF369" s="229">
        <f>IF(N369="snížená",J369,0)</f>
        <v>0</v>
      </c>
      <c r="BG369" s="229">
        <f>IF(N369="zákl. přenesená",J369,0)</f>
        <v>0</v>
      </c>
      <c r="BH369" s="229">
        <f>IF(N369="sníž. přenesená",J369,0)</f>
        <v>0</v>
      </c>
      <c r="BI369" s="229">
        <f>IF(N369="nulová",J369,0)</f>
        <v>0</v>
      </c>
      <c r="BJ369" s="24" t="s">
        <v>77</v>
      </c>
      <c r="BK369" s="229">
        <f>ROUND(I369*H369,2)</f>
        <v>0</v>
      </c>
      <c r="BL369" s="24" t="s">
        <v>151</v>
      </c>
      <c r="BM369" s="24" t="s">
        <v>542</v>
      </c>
    </row>
    <row r="370" s="1" customFormat="1" ht="16.5" customHeight="1">
      <c r="B370" s="46"/>
      <c r="C370" s="218" t="s">
        <v>543</v>
      </c>
      <c r="D370" s="218" t="s">
        <v>146</v>
      </c>
      <c r="E370" s="219" t="s">
        <v>544</v>
      </c>
      <c r="F370" s="220" t="s">
        <v>545</v>
      </c>
      <c r="G370" s="221" t="s">
        <v>192</v>
      </c>
      <c r="H370" s="222">
        <v>28.539000000000001</v>
      </c>
      <c r="I370" s="223"/>
      <c r="J370" s="224">
        <f>ROUND(I370*H370,2)</f>
        <v>0</v>
      </c>
      <c r="K370" s="220" t="s">
        <v>150</v>
      </c>
      <c r="L370" s="72"/>
      <c r="M370" s="225" t="s">
        <v>23</v>
      </c>
      <c r="N370" s="226" t="s">
        <v>43</v>
      </c>
      <c r="O370" s="47"/>
      <c r="P370" s="227">
        <f>O370*H370</f>
        <v>0</v>
      </c>
      <c r="Q370" s="227">
        <v>0</v>
      </c>
      <c r="R370" s="227">
        <f>Q370*H370</f>
        <v>0</v>
      </c>
      <c r="S370" s="227">
        <v>0.13100000000000001</v>
      </c>
      <c r="T370" s="228">
        <f>S370*H370</f>
        <v>3.7386090000000003</v>
      </c>
      <c r="AR370" s="24" t="s">
        <v>151</v>
      </c>
      <c r="AT370" s="24" t="s">
        <v>146</v>
      </c>
      <c r="AU370" s="24" t="s">
        <v>82</v>
      </c>
      <c r="AY370" s="24" t="s">
        <v>144</v>
      </c>
      <c r="BE370" s="229">
        <f>IF(N370="základní",J370,0)</f>
        <v>0</v>
      </c>
      <c r="BF370" s="229">
        <f>IF(N370="snížená",J370,0)</f>
        <v>0</v>
      </c>
      <c r="BG370" s="229">
        <f>IF(N370="zákl. přenesená",J370,0)</f>
        <v>0</v>
      </c>
      <c r="BH370" s="229">
        <f>IF(N370="sníž. přenesená",J370,0)</f>
        <v>0</v>
      </c>
      <c r="BI370" s="229">
        <f>IF(N370="nulová",J370,0)</f>
        <v>0</v>
      </c>
      <c r="BJ370" s="24" t="s">
        <v>77</v>
      </c>
      <c r="BK370" s="229">
        <f>ROUND(I370*H370,2)</f>
        <v>0</v>
      </c>
      <c r="BL370" s="24" t="s">
        <v>151</v>
      </c>
      <c r="BM370" s="24" t="s">
        <v>546</v>
      </c>
    </row>
    <row r="371" s="13" customFormat="1">
      <c r="B371" s="263"/>
      <c r="C371" s="264"/>
      <c r="D371" s="232" t="s">
        <v>153</v>
      </c>
      <c r="E371" s="265" t="s">
        <v>23</v>
      </c>
      <c r="F371" s="266" t="s">
        <v>547</v>
      </c>
      <c r="G371" s="264"/>
      <c r="H371" s="265" t="s">
        <v>23</v>
      </c>
      <c r="I371" s="267"/>
      <c r="J371" s="264"/>
      <c r="K371" s="264"/>
      <c r="L371" s="268"/>
      <c r="M371" s="269"/>
      <c r="N371" s="270"/>
      <c r="O371" s="270"/>
      <c r="P371" s="270"/>
      <c r="Q371" s="270"/>
      <c r="R371" s="270"/>
      <c r="S371" s="270"/>
      <c r="T371" s="271"/>
      <c r="AT371" s="272" t="s">
        <v>153</v>
      </c>
      <c r="AU371" s="272" t="s">
        <v>82</v>
      </c>
      <c r="AV371" s="13" t="s">
        <v>77</v>
      </c>
      <c r="AW371" s="13" t="s">
        <v>35</v>
      </c>
      <c r="AX371" s="13" t="s">
        <v>72</v>
      </c>
      <c r="AY371" s="272" t="s">
        <v>144</v>
      </c>
    </row>
    <row r="372" s="11" customFormat="1">
      <c r="B372" s="230"/>
      <c r="C372" s="231"/>
      <c r="D372" s="232" t="s">
        <v>153</v>
      </c>
      <c r="E372" s="233" t="s">
        <v>23</v>
      </c>
      <c r="F372" s="234" t="s">
        <v>548</v>
      </c>
      <c r="G372" s="231"/>
      <c r="H372" s="235">
        <v>8.5310000000000006</v>
      </c>
      <c r="I372" s="236"/>
      <c r="J372" s="231"/>
      <c r="K372" s="231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153</v>
      </c>
      <c r="AU372" s="241" t="s">
        <v>82</v>
      </c>
      <c r="AV372" s="11" t="s">
        <v>82</v>
      </c>
      <c r="AW372" s="11" t="s">
        <v>35</v>
      </c>
      <c r="AX372" s="11" t="s">
        <v>72</v>
      </c>
      <c r="AY372" s="241" t="s">
        <v>144</v>
      </c>
    </row>
    <row r="373" s="11" customFormat="1">
      <c r="B373" s="230"/>
      <c r="C373" s="231"/>
      <c r="D373" s="232" t="s">
        <v>153</v>
      </c>
      <c r="E373" s="233" t="s">
        <v>23</v>
      </c>
      <c r="F373" s="234" t="s">
        <v>549</v>
      </c>
      <c r="G373" s="231"/>
      <c r="H373" s="235">
        <v>8.9199999999999999</v>
      </c>
      <c r="I373" s="236"/>
      <c r="J373" s="231"/>
      <c r="K373" s="231"/>
      <c r="L373" s="237"/>
      <c r="M373" s="238"/>
      <c r="N373" s="239"/>
      <c r="O373" s="239"/>
      <c r="P373" s="239"/>
      <c r="Q373" s="239"/>
      <c r="R373" s="239"/>
      <c r="S373" s="239"/>
      <c r="T373" s="240"/>
      <c r="AT373" s="241" t="s">
        <v>153</v>
      </c>
      <c r="AU373" s="241" t="s">
        <v>82</v>
      </c>
      <c r="AV373" s="11" t="s">
        <v>82</v>
      </c>
      <c r="AW373" s="11" t="s">
        <v>35</v>
      </c>
      <c r="AX373" s="11" t="s">
        <v>72</v>
      </c>
      <c r="AY373" s="241" t="s">
        <v>144</v>
      </c>
    </row>
    <row r="374" s="11" customFormat="1">
      <c r="B374" s="230"/>
      <c r="C374" s="231"/>
      <c r="D374" s="232" t="s">
        <v>153</v>
      </c>
      <c r="E374" s="233" t="s">
        <v>23</v>
      </c>
      <c r="F374" s="234" t="s">
        <v>550</v>
      </c>
      <c r="G374" s="231"/>
      <c r="H374" s="235">
        <v>6.0670000000000002</v>
      </c>
      <c r="I374" s="236"/>
      <c r="J374" s="231"/>
      <c r="K374" s="231"/>
      <c r="L374" s="237"/>
      <c r="M374" s="238"/>
      <c r="N374" s="239"/>
      <c r="O374" s="239"/>
      <c r="P374" s="239"/>
      <c r="Q374" s="239"/>
      <c r="R374" s="239"/>
      <c r="S374" s="239"/>
      <c r="T374" s="240"/>
      <c r="AT374" s="241" t="s">
        <v>153</v>
      </c>
      <c r="AU374" s="241" t="s">
        <v>82</v>
      </c>
      <c r="AV374" s="11" t="s">
        <v>82</v>
      </c>
      <c r="AW374" s="11" t="s">
        <v>35</v>
      </c>
      <c r="AX374" s="11" t="s">
        <v>72</v>
      </c>
      <c r="AY374" s="241" t="s">
        <v>144</v>
      </c>
    </row>
    <row r="375" s="14" customFormat="1">
      <c r="B375" s="273"/>
      <c r="C375" s="274"/>
      <c r="D375" s="232" t="s">
        <v>153</v>
      </c>
      <c r="E375" s="275" t="s">
        <v>23</v>
      </c>
      <c r="F375" s="276" t="s">
        <v>323</v>
      </c>
      <c r="G375" s="274"/>
      <c r="H375" s="277">
        <v>23.518000000000001</v>
      </c>
      <c r="I375" s="278"/>
      <c r="J375" s="274"/>
      <c r="K375" s="274"/>
      <c r="L375" s="279"/>
      <c r="M375" s="280"/>
      <c r="N375" s="281"/>
      <c r="O375" s="281"/>
      <c r="P375" s="281"/>
      <c r="Q375" s="281"/>
      <c r="R375" s="281"/>
      <c r="S375" s="281"/>
      <c r="T375" s="282"/>
      <c r="AT375" s="283" t="s">
        <v>153</v>
      </c>
      <c r="AU375" s="283" t="s">
        <v>82</v>
      </c>
      <c r="AV375" s="14" t="s">
        <v>158</v>
      </c>
      <c r="AW375" s="14" t="s">
        <v>35</v>
      </c>
      <c r="AX375" s="14" t="s">
        <v>72</v>
      </c>
      <c r="AY375" s="283" t="s">
        <v>144</v>
      </c>
    </row>
    <row r="376" s="13" customFormat="1">
      <c r="B376" s="263"/>
      <c r="C376" s="264"/>
      <c r="D376" s="232" t="s">
        <v>153</v>
      </c>
      <c r="E376" s="265" t="s">
        <v>23</v>
      </c>
      <c r="F376" s="266" t="s">
        <v>551</v>
      </c>
      <c r="G376" s="264"/>
      <c r="H376" s="265" t="s">
        <v>23</v>
      </c>
      <c r="I376" s="267"/>
      <c r="J376" s="264"/>
      <c r="K376" s="264"/>
      <c r="L376" s="268"/>
      <c r="M376" s="269"/>
      <c r="N376" s="270"/>
      <c r="O376" s="270"/>
      <c r="P376" s="270"/>
      <c r="Q376" s="270"/>
      <c r="R376" s="270"/>
      <c r="S376" s="270"/>
      <c r="T376" s="271"/>
      <c r="AT376" s="272" t="s">
        <v>153</v>
      </c>
      <c r="AU376" s="272" t="s">
        <v>82</v>
      </c>
      <c r="AV376" s="13" t="s">
        <v>77</v>
      </c>
      <c r="AW376" s="13" t="s">
        <v>35</v>
      </c>
      <c r="AX376" s="13" t="s">
        <v>72</v>
      </c>
      <c r="AY376" s="272" t="s">
        <v>144</v>
      </c>
    </row>
    <row r="377" s="11" customFormat="1">
      <c r="B377" s="230"/>
      <c r="C377" s="231"/>
      <c r="D377" s="232" t="s">
        <v>153</v>
      </c>
      <c r="E377" s="233" t="s">
        <v>23</v>
      </c>
      <c r="F377" s="234" t="s">
        <v>552</v>
      </c>
      <c r="G377" s="231"/>
      <c r="H377" s="235">
        <v>5.0209999999999999</v>
      </c>
      <c r="I377" s="236"/>
      <c r="J377" s="231"/>
      <c r="K377" s="231"/>
      <c r="L377" s="237"/>
      <c r="M377" s="238"/>
      <c r="N377" s="239"/>
      <c r="O377" s="239"/>
      <c r="P377" s="239"/>
      <c r="Q377" s="239"/>
      <c r="R377" s="239"/>
      <c r="S377" s="239"/>
      <c r="T377" s="240"/>
      <c r="AT377" s="241" t="s">
        <v>153</v>
      </c>
      <c r="AU377" s="241" t="s">
        <v>82</v>
      </c>
      <c r="AV377" s="11" t="s">
        <v>82</v>
      </c>
      <c r="AW377" s="11" t="s">
        <v>35</v>
      </c>
      <c r="AX377" s="11" t="s">
        <v>72</v>
      </c>
      <c r="AY377" s="241" t="s">
        <v>144</v>
      </c>
    </row>
    <row r="378" s="14" customFormat="1">
      <c r="B378" s="273"/>
      <c r="C378" s="274"/>
      <c r="D378" s="232" t="s">
        <v>153</v>
      </c>
      <c r="E378" s="275" t="s">
        <v>23</v>
      </c>
      <c r="F378" s="276" t="s">
        <v>323</v>
      </c>
      <c r="G378" s="274"/>
      <c r="H378" s="277">
        <v>5.0209999999999999</v>
      </c>
      <c r="I378" s="278"/>
      <c r="J378" s="274"/>
      <c r="K378" s="274"/>
      <c r="L378" s="279"/>
      <c r="M378" s="280"/>
      <c r="N378" s="281"/>
      <c r="O378" s="281"/>
      <c r="P378" s="281"/>
      <c r="Q378" s="281"/>
      <c r="R378" s="281"/>
      <c r="S378" s="281"/>
      <c r="T378" s="282"/>
      <c r="AT378" s="283" t="s">
        <v>153</v>
      </c>
      <c r="AU378" s="283" t="s">
        <v>82</v>
      </c>
      <c r="AV378" s="14" t="s">
        <v>158</v>
      </c>
      <c r="AW378" s="14" t="s">
        <v>35</v>
      </c>
      <c r="AX378" s="14" t="s">
        <v>72</v>
      </c>
      <c r="AY378" s="283" t="s">
        <v>144</v>
      </c>
    </row>
    <row r="379" s="12" customFormat="1">
      <c r="B379" s="252"/>
      <c r="C379" s="253"/>
      <c r="D379" s="232" t="s">
        <v>153</v>
      </c>
      <c r="E379" s="254" t="s">
        <v>23</v>
      </c>
      <c r="F379" s="255" t="s">
        <v>196</v>
      </c>
      <c r="G379" s="253"/>
      <c r="H379" s="256">
        <v>28.539000000000001</v>
      </c>
      <c r="I379" s="257"/>
      <c r="J379" s="253"/>
      <c r="K379" s="253"/>
      <c r="L379" s="258"/>
      <c r="M379" s="259"/>
      <c r="N379" s="260"/>
      <c r="O379" s="260"/>
      <c r="P379" s="260"/>
      <c r="Q379" s="260"/>
      <c r="R379" s="260"/>
      <c r="S379" s="260"/>
      <c r="T379" s="261"/>
      <c r="AT379" s="262" t="s">
        <v>153</v>
      </c>
      <c r="AU379" s="262" t="s">
        <v>82</v>
      </c>
      <c r="AV379" s="12" t="s">
        <v>151</v>
      </c>
      <c r="AW379" s="12" t="s">
        <v>35</v>
      </c>
      <c r="AX379" s="12" t="s">
        <v>77</v>
      </c>
      <c r="AY379" s="262" t="s">
        <v>144</v>
      </c>
    </row>
    <row r="380" s="1" customFormat="1" ht="16.5" customHeight="1">
      <c r="B380" s="46"/>
      <c r="C380" s="218" t="s">
        <v>553</v>
      </c>
      <c r="D380" s="218" t="s">
        <v>146</v>
      </c>
      <c r="E380" s="219" t="s">
        <v>554</v>
      </c>
      <c r="F380" s="220" t="s">
        <v>555</v>
      </c>
      <c r="G380" s="221" t="s">
        <v>192</v>
      </c>
      <c r="H380" s="222">
        <v>0.76000000000000001</v>
      </c>
      <c r="I380" s="223"/>
      <c r="J380" s="224">
        <f>ROUND(I380*H380,2)</f>
        <v>0</v>
      </c>
      <c r="K380" s="220" t="s">
        <v>150</v>
      </c>
      <c r="L380" s="72"/>
      <c r="M380" s="225" t="s">
        <v>23</v>
      </c>
      <c r="N380" s="226" t="s">
        <v>43</v>
      </c>
      <c r="O380" s="47"/>
      <c r="P380" s="227">
        <f>O380*H380</f>
        <v>0</v>
      </c>
      <c r="Q380" s="227">
        <v>0</v>
      </c>
      <c r="R380" s="227">
        <f>Q380*H380</f>
        <v>0</v>
      </c>
      <c r="S380" s="227">
        <v>0.11700000000000001</v>
      </c>
      <c r="T380" s="228">
        <f>S380*H380</f>
        <v>0.088920000000000013</v>
      </c>
      <c r="AR380" s="24" t="s">
        <v>151</v>
      </c>
      <c r="AT380" s="24" t="s">
        <v>146</v>
      </c>
      <c r="AU380" s="24" t="s">
        <v>82</v>
      </c>
      <c r="AY380" s="24" t="s">
        <v>144</v>
      </c>
      <c r="BE380" s="229">
        <f>IF(N380="základní",J380,0)</f>
        <v>0</v>
      </c>
      <c r="BF380" s="229">
        <f>IF(N380="snížená",J380,0)</f>
        <v>0</v>
      </c>
      <c r="BG380" s="229">
        <f>IF(N380="zákl. přenesená",J380,0)</f>
        <v>0</v>
      </c>
      <c r="BH380" s="229">
        <f>IF(N380="sníž. přenesená",J380,0)</f>
        <v>0</v>
      </c>
      <c r="BI380" s="229">
        <f>IF(N380="nulová",J380,0)</f>
        <v>0</v>
      </c>
      <c r="BJ380" s="24" t="s">
        <v>77</v>
      </c>
      <c r="BK380" s="229">
        <f>ROUND(I380*H380,2)</f>
        <v>0</v>
      </c>
      <c r="BL380" s="24" t="s">
        <v>151</v>
      </c>
      <c r="BM380" s="24" t="s">
        <v>556</v>
      </c>
    </row>
    <row r="381" s="13" customFormat="1">
      <c r="B381" s="263"/>
      <c r="C381" s="264"/>
      <c r="D381" s="232" t="s">
        <v>153</v>
      </c>
      <c r="E381" s="265" t="s">
        <v>23</v>
      </c>
      <c r="F381" s="266" t="s">
        <v>557</v>
      </c>
      <c r="G381" s="264"/>
      <c r="H381" s="265" t="s">
        <v>23</v>
      </c>
      <c r="I381" s="267"/>
      <c r="J381" s="264"/>
      <c r="K381" s="264"/>
      <c r="L381" s="268"/>
      <c r="M381" s="269"/>
      <c r="N381" s="270"/>
      <c r="O381" s="270"/>
      <c r="P381" s="270"/>
      <c r="Q381" s="270"/>
      <c r="R381" s="270"/>
      <c r="S381" s="270"/>
      <c r="T381" s="271"/>
      <c r="AT381" s="272" t="s">
        <v>153</v>
      </c>
      <c r="AU381" s="272" t="s">
        <v>82</v>
      </c>
      <c r="AV381" s="13" t="s">
        <v>77</v>
      </c>
      <c r="AW381" s="13" t="s">
        <v>35</v>
      </c>
      <c r="AX381" s="13" t="s">
        <v>72</v>
      </c>
      <c r="AY381" s="272" t="s">
        <v>144</v>
      </c>
    </row>
    <row r="382" s="11" customFormat="1">
      <c r="B382" s="230"/>
      <c r="C382" s="231"/>
      <c r="D382" s="232" t="s">
        <v>153</v>
      </c>
      <c r="E382" s="233" t="s">
        <v>23</v>
      </c>
      <c r="F382" s="234" t="s">
        <v>558</v>
      </c>
      <c r="G382" s="231"/>
      <c r="H382" s="235">
        <v>0.76000000000000001</v>
      </c>
      <c r="I382" s="236"/>
      <c r="J382" s="231"/>
      <c r="K382" s="231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153</v>
      </c>
      <c r="AU382" s="241" t="s">
        <v>82</v>
      </c>
      <c r="AV382" s="11" t="s">
        <v>82</v>
      </c>
      <c r="AW382" s="11" t="s">
        <v>35</v>
      </c>
      <c r="AX382" s="11" t="s">
        <v>77</v>
      </c>
      <c r="AY382" s="241" t="s">
        <v>144</v>
      </c>
    </row>
    <row r="383" s="1" customFormat="1" ht="25.5" customHeight="1">
      <c r="B383" s="46"/>
      <c r="C383" s="218" t="s">
        <v>559</v>
      </c>
      <c r="D383" s="218" t="s">
        <v>146</v>
      </c>
      <c r="E383" s="219" t="s">
        <v>560</v>
      </c>
      <c r="F383" s="220" t="s">
        <v>561</v>
      </c>
      <c r="G383" s="221" t="s">
        <v>149</v>
      </c>
      <c r="H383" s="222">
        <v>0.32400000000000001</v>
      </c>
      <c r="I383" s="223"/>
      <c r="J383" s="224">
        <f>ROUND(I383*H383,2)</f>
        <v>0</v>
      </c>
      <c r="K383" s="220" t="s">
        <v>150</v>
      </c>
      <c r="L383" s="72"/>
      <c r="M383" s="225" t="s">
        <v>23</v>
      </c>
      <c r="N383" s="226" t="s">
        <v>43</v>
      </c>
      <c r="O383" s="47"/>
      <c r="P383" s="227">
        <f>O383*H383</f>
        <v>0</v>
      </c>
      <c r="Q383" s="227">
        <v>0</v>
      </c>
      <c r="R383" s="227">
        <f>Q383*H383</f>
        <v>0</v>
      </c>
      <c r="S383" s="227">
        <v>2.2000000000000002</v>
      </c>
      <c r="T383" s="228">
        <f>S383*H383</f>
        <v>0.7128000000000001</v>
      </c>
      <c r="AR383" s="24" t="s">
        <v>151</v>
      </c>
      <c r="AT383" s="24" t="s">
        <v>146</v>
      </c>
      <c r="AU383" s="24" t="s">
        <v>82</v>
      </c>
      <c r="AY383" s="24" t="s">
        <v>144</v>
      </c>
      <c r="BE383" s="229">
        <f>IF(N383="základní",J383,0)</f>
        <v>0</v>
      </c>
      <c r="BF383" s="229">
        <f>IF(N383="snížená",J383,0)</f>
        <v>0</v>
      </c>
      <c r="BG383" s="229">
        <f>IF(N383="zákl. přenesená",J383,0)</f>
        <v>0</v>
      </c>
      <c r="BH383" s="229">
        <f>IF(N383="sníž. přenesená",J383,0)</f>
        <v>0</v>
      </c>
      <c r="BI383" s="229">
        <f>IF(N383="nulová",J383,0)</f>
        <v>0</v>
      </c>
      <c r="BJ383" s="24" t="s">
        <v>77</v>
      </c>
      <c r="BK383" s="229">
        <f>ROUND(I383*H383,2)</f>
        <v>0</v>
      </c>
      <c r="BL383" s="24" t="s">
        <v>151</v>
      </c>
      <c r="BM383" s="24" t="s">
        <v>562</v>
      </c>
    </row>
    <row r="384" s="13" customFormat="1">
      <c r="B384" s="263"/>
      <c r="C384" s="264"/>
      <c r="D384" s="232" t="s">
        <v>153</v>
      </c>
      <c r="E384" s="265" t="s">
        <v>23</v>
      </c>
      <c r="F384" s="266" t="s">
        <v>563</v>
      </c>
      <c r="G384" s="264"/>
      <c r="H384" s="265" t="s">
        <v>23</v>
      </c>
      <c r="I384" s="267"/>
      <c r="J384" s="264"/>
      <c r="K384" s="264"/>
      <c r="L384" s="268"/>
      <c r="M384" s="269"/>
      <c r="N384" s="270"/>
      <c r="O384" s="270"/>
      <c r="P384" s="270"/>
      <c r="Q384" s="270"/>
      <c r="R384" s="270"/>
      <c r="S384" s="270"/>
      <c r="T384" s="271"/>
      <c r="AT384" s="272" t="s">
        <v>153</v>
      </c>
      <c r="AU384" s="272" t="s">
        <v>82</v>
      </c>
      <c r="AV384" s="13" t="s">
        <v>77</v>
      </c>
      <c r="AW384" s="13" t="s">
        <v>35</v>
      </c>
      <c r="AX384" s="13" t="s">
        <v>72</v>
      </c>
      <c r="AY384" s="272" t="s">
        <v>144</v>
      </c>
    </row>
    <row r="385" s="11" customFormat="1">
      <c r="B385" s="230"/>
      <c r="C385" s="231"/>
      <c r="D385" s="232" t="s">
        <v>153</v>
      </c>
      <c r="E385" s="233" t="s">
        <v>23</v>
      </c>
      <c r="F385" s="234" t="s">
        <v>564</v>
      </c>
      <c r="G385" s="231"/>
      <c r="H385" s="235">
        <v>0.14399999999999999</v>
      </c>
      <c r="I385" s="236"/>
      <c r="J385" s="231"/>
      <c r="K385" s="231"/>
      <c r="L385" s="237"/>
      <c r="M385" s="238"/>
      <c r="N385" s="239"/>
      <c r="O385" s="239"/>
      <c r="P385" s="239"/>
      <c r="Q385" s="239"/>
      <c r="R385" s="239"/>
      <c r="S385" s="239"/>
      <c r="T385" s="240"/>
      <c r="AT385" s="241" t="s">
        <v>153</v>
      </c>
      <c r="AU385" s="241" t="s">
        <v>82</v>
      </c>
      <c r="AV385" s="11" t="s">
        <v>82</v>
      </c>
      <c r="AW385" s="11" t="s">
        <v>35</v>
      </c>
      <c r="AX385" s="11" t="s">
        <v>72</v>
      </c>
      <c r="AY385" s="241" t="s">
        <v>144</v>
      </c>
    </row>
    <row r="386" s="11" customFormat="1">
      <c r="B386" s="230"/>
      <c r="C386" s="231"/>
      <c r="D386" s="232" t="s">
        <v>153</v>
      </c>
      <c r="E386" s="233" t="s">
        <v>23</v>
      </c>
      <c r="F386" s="234" t="s">
        <v>565</v>
      </c>
      <c r="G386" s="231"/>
      <c r="H386" s="235">
        <v>0.17999999999999999</v>
      </c>
      <c r="I386" s="236"/>
      <c r="J386" s="231"/>
      <c r="K386" s="231"/>
      <c r="L386" s="237"/>
      <c r="M386" s="238"/>
      <c r="N386" s="239"/>
      <c r="O386" s="239"/>
      <c r="P386" s="239"/>
      <c r="Q386" s="239"/>
      <c r="R386" s="239"/>
      <c r="S386" s="239"/>
      <c r="T386" s="240"/>
      <c r="AT386" s="241" t="s">
        <v>153</v>
      </c>
      <c r="AU386" s="241" t="s">
        <v>82</v>
      </c>
      <c r="AV386" s="11" t="s">
        <v>82</v>
      </c>
      <c r="AW386" s="11" t="s">
        <v>35</v>
      </c>
      <c r="AX386" s="11" t="s">
        <v>72</v>
      </c>
      <c r="AY386" s="241" t="s">
        <v>144</v>
      </c>
    </row>
    <row r="387" s="12" customFormat="1">
      <c r="B387" s="252"/>
      <c r="C387" s="253"/>
      <c r="D387" s="232" t="s">
        <v>153</v>
      </c>
      <c r="E387" s="254" t="s">
        <v>23</v>
      </c>
      <c r="F387" s="255" t="s">
        <v>196</v>
      </c>
      <c r="G387" s="253"/>
      <c r="H387" s="256">
        <v>0.32400000000000001</v>
      </c>
      <c r="I387" s="257"/>
      <c r="J387" s="253"/>
      <c r="K387" s="253"/>
      <c r="L387" s="258"/>
      <c r="M387" s="259"/>
      <c r="N387" s="260"/>
      <c r="O387" s="260"/>
      <c r="P387" s="260"/>
      <c r="Q387" s="260"/>
      <c r="R387" s="260"/>
      <c r="S387" s="260"/>
      <c r="T387" s="261"/>
      <c r="AT387" s="262" t="s">
        <v>153</v>
      </c>
      <c r="AU387" s="262" t="s">
        <v>82</v>
      </c>
      <c r="AV387" s="12" t="s">
        <v>151</v>
      </c>
      <c r="AW387" s="12" t="s">
        <v>35</v>
      </c>
      <c r="AX387" s="12" t="s">
        <v>77</v>
      </c>
      <c r="AY387" s="262" t="s">
        <v>144</v>
      </c>
    </row>
    <row r="388" s="1" customFormat="1" ht="25.5" customHeight="1">
      <c r="B388" s="46"/>
      <c r="C388" s="218" t="s">
        <v>566</v>
      </c>
      <c r="D388" s="218" t="s">
        <v>146</v>
      </c>
      <c r="E388" s="219" t="s">
        <v>567</v>
      </c>
      <c r="F388" s="220" t="s">
        <v>568</v>
      </c>
      <c r="G388" s="221" t="s">
        <v>149</v>
      </c>
      <c r="H388" s="222">
        <v>2.286</v>
      </c>
      <c r="I388" s="223"/>
      <c r="J388" s="224">
        <f>ROUND(I388*H388,2)</f>
        <v>0</v>
      </c>
      <c r="K388" s="220" t="s">
        <v>150</v>
      </c>
      <c r="L388" s="72"/>
      <c r="M388" s="225" t="s">
        <v>23</v>
      </c>
      <c r="N388" s="226" t="s">
        <v>43</v>
      </c>
      <c r="O388" s="47"/>
      <c r="P388" s="227">
        <f>O388*H388</f>
        <v>0</v>
      </c>
      <c r="Q388" s="227">
        <v>0</v>
      </c>
      <c r="R388" s="227">
        <f>Q388*H388</f>
        <v>0</v>
      </c>
      <c r="S388" s="227">
        <v>2.2000000000000002</v>
      </c>
      <c r="T388" s="228">
        <f>S388*H388</f>
        <v>5.0292000000000003</v>
      </c>
      <c r="AR388" s="24" t="s">
        <v>151</v>
      </c>
      <c r="AT388" s="24" t="s">
        <v>146</v>
      </c>
      <c r="AU388" s="24" t="s">
        <v>82</v>
      </c>
      <c r="AY388" s="24" t="s">
        <v>144</v>
      </c>
      <c r="BE388" s="229">
        <f>IF(N388="základní",J388,0)</f>
        <v>0</v>
      </c>
      <c r="BF388" s="229">
        <f>IF(N388="snížená",J388,0)</f>
        <v>0</v>
      </c>
      <c r="BG388" s="229">
        <f>IF(N388="zákl. přenesená",J388,0)</f>
        <v>0</v>
      </c>
      <c r="BH388" s="229">
        <f>IF(N388="sníž. přenesená",J388,0)</f>
        <v>0</v>
      </c>
      <c r="BI388" s="229">
        <f>IF(N388="nulová",J388,0)</f>
        <v>0</v>
      </c>
      <c r="BJ388" s="24" t="s">
        <v>77</v>
      </c>
      <c r="BK388" s="229">
        <f>ROUND(I388*H388,2)</f>
        <v>0</v>
      </c>
      <c r="BL388" s="24" t="s">
        <v>151</v>
      </c>
      <c r="BM388" s="24" t="s">
        <v>569</v>
      </c>
    </row>
    <row r="389" s="13" customFormat="1">
      <c r="B389" s="263"/>
      <c r="C389" s="264"/>
      <c r="D389" s="232" t="s">
        <v>153</v>
      </c>
      <c r="E389" s="265" t="s">
        <v>23</v>
      </c>
      <c r="F389" s="266" t="s">
        <v>563</v>
      </c>
      <c r="G389" s="264"/>
      <c r="H389" s="265" t="s">
        <v>23</v>
      </c>
      <c r="I389" s="267"/>
      <c r="J389" s="264"/>
      <c r="K389" s="264"/>
      <c r="L389" s="268"/>
      <c r="M389" s="269"/>
      <c r="N389" s="270"/>
      <c r="O389" s="270"/>
      <c r="P389" s="270"/>
      <c r="Q389" s="270"/>
      <c r="R389" s="270"/>
      <c r="S389" s="270"/>
      <c r="T389" s="271"/>
      <c r="AT389" s="272" t="s">
        <v>153</v>
      </c>
      <c r="AU389" s="272" t="s">
        <v>82</v>
      </c>
      <c r="AV389" s="13" t="s">
        <v>77</v>
      </c>
      <c r="AW389" s="13" t="s">
        <v>35</v>
      </c>
      <c r="AX389" s="13" t="s">
        <v>72</v>
      </c>
      <c r="AY389" s="272" t="s">
        <v>144</v>
      </c>
    </row>
    <row r="390" s="11" customFormat="1">
      <c r="B390" s="230"/>
      <c r="C390" s="231"/>
      <c r="D390" s="232" t="s">
        <v>153</v>
      </c>
      <c r="E390" s="233" t="s">
        <v>23</v>
      </c>
      <c r="F390" s="234" t="s">
        <v>570</v>
      </c>
      <c r="G390" s="231"/>
      <c r="H390" s="235">
        <v>0.438</v>
      </c>
      <c r="I390" s="236"/>
      <c r="J390" s="231"/>
      <c r="K390" s="231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153</v>
      </c>
      <c r="AU390" s="241" t="s">
        <v>82</v>
      </c>
      <c r="AV390" s="11" t="s">
        <v>82</v>
      </c>
      <c r="AW390" s="11" t="s">
        <v>35</v>
      </c>
      <c r="AX390" s="11" t="s">
        <v>72</v>
      </c>
      <c r="AY390" s="241" t="s">
        <v>144</v>
      </c>
    </row>
    <row r="391" s="11" customFormat="1">
      <c r="B391" s="230"/>
      <c r="C391" s="231"/>
      <c r="D391" s="232" t="s">
        <v>153</v>
      </c>
      <c r="E391" s="233" t="s">
        <v>23</v>
      </c>
      <c r="F391" s="234" t="s">
        <v>571</v>
      </c>
      <c r="G391" s="231"/>
      <c r="H391" s="235">
        <v>0.67800000000000005</v>
      </c>
      <c r="I391" s="236"/>
      <c r="J391" s="231"/>
      <c r="K391" s="231"/>
      <c r="L391" s="237"/>
      <c r="M391" s="238"/>
      <c r="N391" s="239"/>
      <c r="O391" s="239"/>
      <c r="P391" s="239"/>
      <c r="Q391" s="239"/>
      <c r="R391" s="239"/>
      <c r="S391" s="239"/>
      <c r="T391" s="240"/>
      <c r="AT391" s="241" t="s">
        <v>153</v>
      </c>
      <c r="AU391" s="241" t="s">
        <v>82</v>
      </c>
      <c r="AV391" s="11" t="s">
        <v>82</v>
      </c>
      <c r="AW391" s="11" t="s">
        <v>35</v>
      </c>
      <c r="AX391" s="11" t="s">
        <v>72</v>
      </c>
      <c r="AY391" s="241" t="s">
        <v>144</v>
      </c>
    </row>
    <row r="392" s="11" customFormat="1">
      <c r="B392" s="230"/>
      <c r="C392" s="231"/>
      <c r="D392" s="232" t="s">
        <v>153</v>
      </c>
      <c r="E392" s="233" t="s">
        <v>23</v>
      </c>
      <c r="F392" s="234" t="s">
        <v>572</v>
      </c>
      <c r="G392" s="231"/>
      <c r="H392" s="235">
        <v>0.246</v>
      </c>
      <c r="I392" s="236"/>
      <c r="J392" s="231"/>
      <c r="K392" s="231"/>
      <c r="L392" s="237"/>
      <c r="M392" s="238"/>
      <c r="N392" s="239"/>
      <c r="O392" s="239"/>
      <c r="P392" s="239"/>
      <c r="Q392" s="239"/>
      <c r="R392" s="239"/>
      <c r="S392" s="239"/>
      <c r="T392" s="240"/>
      <c r="AT392" s="241" t="s">
        <v>153</v>
      </c>
      <c r="AU392" s="241" t="s">
        <v>82</v>
      </c>
      <c r="AV392" s="11" t="s">
        <v>82</v>
      </c>
      <c r="AW392" s="11" t="s">
        <v>35</v>
      </c>
      <c r="AX392" s="11" t="s">
        <v>72</v>
      </c>
      <c r="AY392" s="241" t="s">
        <v>144</v>
      </c>
    </row>
    <row r="393" s="11" customFormat="1">
      <c r="B393" s="230"/>
      <c r="C393" s="231"/>
      <c r="D393" s="232" t="s">
        <v>153</v>
      </c>
      <c r="E393" s="233" t="s">
        <v>23</v>
      </c>
      <c r="F393" s="234" t="s">
        <v>573</v>
      </c>
      <c r="G393" s="231"/>
      <c r="H393" s="235">
        <v>0.92400000000000004</v>
      </c>
      <c r="I393" s="236"/>
      <c r="J393" s="231"/>
      <c r="K393" s="231"/>
      <c r="L393" s="237"/>
      <c r="M393" s="238"/>
      <c r="N393" s="239"/>
      <c r="O393" s="239"/>
      <c r="P393" s="239"/>
      <c r="Q393" s="239"/>
      <c r="R393" s="239"/>
      <c r="S393" s="239"/>
      <c r="T393" s="240"/>
      <c r="AT393" s="241" t="s">
        <v>153</v>
      </c>
      <c r="AU393" s="241" t="s">
        <v>82</v>
      </c>
      <c r="AV393" s="11" t="s">
        <v>82</v>
      </c>
      <c r="AW393" s="11" t="s">
        <v>35</v>
      </c>
      <c r="AX393" s="11" t="s">
        <v>72</v>
      </c>
      <c r="AY393" s="241" t="s">
        <v>144</v>
      </c>
    </row>
    <row r="394" s="12" customFormat="1">
      <c r="B394" s="252"/>
      <c r="C394" s="253"/>
      <c r="D394" s="232" t="s">
        <v>153</v>
      </c>
      <c r="E394" s="254" t="s">
        <v>23</v>
      </c>
      <c r="F394" s="255" t="s">
        <v>196</v>
      </c>
      <c r="G394" s="253"/>
      <c r="H394" s="256">
        <v>2.286</v>
      </c>
      <c r="I394" s="257"/>
      <c r="J394" s="253"/>
      <c r="K394" s="253"/>
      <c r="L394" s="258"/>
      <c r="M394" s="259"/>
      <c r="N394" s="260"/>
      <c r="O394" s="260"/>
      <c r="P394" s="260"/>
      <c r="Q394" s="260"/>
      <c r="R394" s="260"/>
      <c r="S394" s="260"/>
      <c r="T394" s="261"/>
      <c r="AT394" s="262" t="s">
        <v>153</v>
      </c>
      <c r="AU394" s="262" t="s">
        <v>82</v>
      </c>
      <c r="AV394" s="12" t="s">
        <v>151</v>
      </c>
      <c r="AW394" s="12" t="s">
        <v>35</v>
      </c>
      <c r="AX394" s="12" t="s">
        <v>77</v>
      </c>
      <c r="AY394" s="262" t="s">
        <v>144</v>
      </c>
    </row>
    <row r="395" s="1" customFormat="1" ht="16.5" customHeight="1">
      <c r="B395" s="46"/>
      <c r="C395" s="218" t="s">
        <v>574</v>
      </c>
      <c r="D395" s="218" t="s">
        <v>146</v>
      </c>
      <c r="E395" s="219" t="s">
        <v>575</v>
      </c>
      <c r="F395" s="220" t="s">
        <v>576</v>
      </c>
      <c r="G395" s="221" t="s">
        <v>192</v>
      </c>
      <c r="H395" s="222">
        <v>43.5</v>
      </c>
      <c r="I395" s="223"/>
      <c r="J395" s="224">
        <f>ROUND(I395*H395,2)</f>
        <v>0</v>
      </c>
      <c r="K395" s="220" t="s">
        <v>23</v>
      </c>
      <c r="L395" s="72"/>
      <c r="M395" s="225" t="s">
        <v>23</v>
      </c>
      <c r="N395" s="226" t="s">
        <v>43</v>
      </c>
      <c r="O395" s="47"/>
      <c r="P395" s="227">
        <f>O395*H395</f>
        <v>0</v>
      </c>
      <c r="Q395" s="227">
        <v>0</v>
      </c>
      <c r="R395" s="227">
        <f>Q395*H395</f>
        <v>0</v>
      </c>
      <c r="S395" s="227">
        <v>0.00175</v>
      </c>
      <c r="T395" s="228">
        <f>S395*H395</f>
        <v>0.076124999999999998</v>
      </c>
      <c r="AR395" s="24" t="s">
        <v>151</v>
      </c>
      <c r="AT395" s="24" t="s">
        <v>146</v>
      </c>
      <c r="AU395" s="24" t="s">
        <v>82</v>
      </c>
      <c r="AY395" s="24" t="s">
        <v>144</v>
      </c>
      <c r="BE395" s="229">
        <f>IF(N395="základní",J395,0)</f>
        <v>0</v>
      </c>
      <c r="BF395" s="229">
        <f>IF(N395="snížená",J395,0)</f>
        <v>0</v>
      </c>
      <c r="BG395" s="229">
        <f>IF(N395="zákl. přenesená",J395,0)</f>
        <v>0</v>
      </c>
      <c r="BH395" s="229">
        <f>IF(N395="sníž. přenesená",J395,0)</f>
        <v>0</v>
      </c>
      <c r="BI395" s="229">
        <f>IF(N395="nulová",J395,0)</f>
        <v>0</v>
      </c>
      <c r="BJ395" s="24" t="s">
        <v>77</v>
      </c>
      <c r="BK395" s="229">
        <f>ROUND(I395*H395,2)</f>
        <v>0</v>
      </c>
      <c r="BL395" s="24" t="s">
        <v>151</v>
      </c>
      <c r="BM395" s="24" t="s">
        <v>577</v>
      </c>
    </row>
    <row r="396" s="13" customFormat="1">
      <c r="B396" s="263"/>
      <c r="C396" s="264"/>
      <c r="D396" s="232" t="s">
        <v>153</v>
      </c>
      <c r="E396" s="265" t="s">
        <v>23</v>
      </c>
      <c r="F396" s="266" t="s">
        <v>563</v>
      </c>
      <c r="G396" s="264"/>
      <c r="H396" s="265" t="s">
        <v>23</v>
      </c>
      <c r="I396" s="267"/>
      <c r="J396" s="264"/>
      <c r="K396" s="264"/>
      <c r="L396" s="268"/>
      <c r="M396" s="269"/>
      <c r="N396" s="270"/>
      <c r="O396" s="270"/>
      <c r="P396" s="270"/>
      <c r="Q396" s="270"/>
      <c r="R396" s="270"/>
      <c r="S396" s="270"/>
      <c r="T396" s="271"/>
      <c r="AT396" s="272" t="s">
        <v>153</v>
      </c>
      <c r="AU396" s="272" t="s">
        <v>82</v>
      </c>
      <c r="AV396" s="13" t="s">
        <v>77</v>
      </c>
      <c r="AW396" s="13" t="s">
        <v>35</v>
      </c>
      <c r="AX396" s="13" t="s">
        <v>72</v>
      </c>
      <c r="AY396" s="272" t="s">
        <v>144</v>
      </c>
    </row>
    <row r="397" s="11" customFormat="1">
      <c r="B397" s="230"/>
      <c r="C397" s="231"/>
      <c r="D397" s="232" t="s">
        <v>153</v>
      </c>
      <c r="E397" s="233" t="s">
        <v>23</v>
      </c>
      <c r="F397" s="234" t="s">
        <v>472</v>
      </c>
      <c r="G397" s="231"/>
      <c r="H397" s="235">
        <v>7.2999999999999998</v>
      </c>
      <c r="I397" s="236"/>
      <c r="J397" s="231"/>
      <c r="K397" s="231"/>
      <c r="L397" s="237"/>
      <c r="M397" s="238"/>
      <c r="N397" s="239"/>
      <c r="O397" s="239"/>
      <c r="P397" s="239"/>
      <c r="Q397" s="239"/>
      <c r="R397" s="239"/>
      <c r="S397" s="239"/>
      <c r="T397" s="240"/>
      <c r="AT397" s="241" t="s">
        <v>153</v>
      </c>
      <c r="AU397" s="241" t="s">
        <v>82</v>
      </c>
      <c r="AV397" s="11" t="s">
        <v>82</v>
      </c>
      <c r="AW397" s="11" t="s">
        <v>35</v>
      </c>
      <c r="AX397" s="11" t="s">
        <v>72</v>
      </c>
      <c r="AY397" s="241" t="s">
        <v>144</v>
      </c>
    </row>
    <row r="398" s="11" customFormat="1">
      <c r="B398" s="230"/>
      <c r="C398" s="231"/>
      <c r="D398" s="232" t="s">
        <v>153</v>
      </c>
      <c r="E398" s="233" t="s">
        <v>23</v>
      </c>
      <c r="F398" s="234" t="s">
        <v>473</v>
      </c>
      <c r="G398" s="231"/>
      <c r="H398" s="235">
        <v>11.300000000000001</v>
      </c>
      <c r="I398" s="236"/>
      <c r="J398" s="231"/>
      <c r="K398" s="231"/>
      <c r="L398" s="237"/>
      <c r="M398" s="238"/>
      <c r="N398" s="239"/>
      <c r="O398" s="239"/>
      <c r="P398" s="239"/>
      <c r="Q398" s="239"/>
      <c r="R398" s="239"/>
      <c r="S398" s="239"/>
      <c r="T398" s="240"/>
      <c r="AT398" s="241" t="s">
        <v>153</v>
      </c>
      <c r="AU398" s="241" t="s">
        <v>82</v>
      </c>
      <c r="AV398" s="11" t="s">
        <v>82</v>
      </c>
      <c r="AW398" s="11" t="s">
        <v>35</v>
      </c>
      <c r="AX398" s="11" t="s">
        <v>72</v>
      </c>
      <c r="AY398" s="241" t="s">
        <v>144</v>
      </c>
    </row>
    <row r="399" s="11" customFormat="1">
      <c r="B399" s="230"/>
      <c r="C399" s="231"/>
      <c r="D399" s="232" t="s">
        <v>153</v>
      </c>
      <c r="E399" s="233" t="s">
        <v>23</v>
      </c>
      <c r="F399" s="234" t="s">
        <v>321</v>
      </c>
      <c r="G399" s="231"/>
      <c r="H399" s="235">
        <v>4.0999999999999996</v>
      </c>
      <c r="I399" s="236"/>
      <c r="J399" s="231"/>
      <c r="K399" s="231"/>
      <c r="L399" s="237"/>
      <c r="M399" s="238"/>
      <c r="N399" s="239"/>
      <c r="O399" s="239"/>
      <c r="P399" s="239"/>
      <c r="Q399" s="239"/>
      <c r="R399" s="239"/>
      <c r="S399" s="239"/>
      <c r="T399" s="240"/>
      <c r="AT399" s="241" t="s">
        <v>153</v>
      </c>
      <c r="AU399" s="241" t="s">
        <v>82</v>
      </c>
      <c r="AV399" s="11" t="s">
        <v>82</v>
      </c>
      <c r="AW399" s="11" t="s">
        <v>35</v>
      </c>
      <c r="AX399" s="11" t="s">
        <v>72</v>
      </c>
      <c r="AY399" s="241" t="s">
        <v>144</v>
      </c>
    </row>
    <row r="400" s="11" customFormat="1">
      <c r="B400" s="230"/>
      <c r="C400" s="231"/>
      <c r="D400" s="232" t="s">
        <v>153</v>
      </c>
      <c r="E400" s="233" t="s">
        <v>23</v>
      </c>
      <c r="F400" s="234" t="s">
        <v>309</v>
      </c>
      <c r="G400" s="231"/>
      <c r="H400" s="235">
        <v>2.3999999999999999</v>
      </c>
      <c r="I400" s="236"/>
      <c r="J400" s="231"/>
      <c r="K400" s="231"/>
      <c r="L400" s="237"/>
      <c r="M400" s="238"/>
      <c r="N400" s="239"/>
      <c r="O400" s="239"/>
      <c r="P400" s="239"/>
      <c r="Q400" s="239"/>
      <c r="R400" s="239"/>
      <c r="S400" s="239"/>
      <c r="T400" s="240"/>
      <c r="AT400" s="241" t="s">
        <v>153</v>
      </c>
      <c r="AU400" s="241" t="s">
        <v>82</v>
      </c>
      <c r="AV400" s="11" t="s">
        <v>82</v>
      </c>
      <c r="AW400" s="11" t="s">
        <v>35</v>
      </c>
      <c r="AX400" s="11" t="s">
        <v>72</v>
      </c>
      <c r="AY400" s="241" t="s">
        <v>144</v>
      </c>
    </row>
    <row r="401" s="11" customFormat="1">
      <c r="B401" s="230"/>
      <c r="C401" s="231"/>
      <c r="D401" s="232" t="s">
        <v>153</v>
      </c>
      <c r="E401" s="233" t="s">
        <v>23</v>
      </c>
      <c r="F401" s="234" t="s">
        <v>578</v>
      </c>
      <c r="G401" s="231"/>
      <c r="H401" s="235">
        <v>3</v>
      </c>
      <c r="I401" s="236"/>
      <c r="J401" s="231"/>
      <c r="K401" s="231"/>
      <c r="L401" s="237"/>
      <c r="M401" s="238"/>
      <c r="N401" s="239"/>
      <c r="O401" s="239"/>
      <c r="P401" s="239"/>
      <c r="Q401" s="239"/>
      <c r="R401" s="239"/>
      <c r="S401" s="239"/>
      <c r="T401" s="240"/>
      <c r="AT401" s="241" t="s">
        <v>153</v>
      </c>
      <c r="AU401" s="241" t="s">
        <v>82</v>
      </c>
      <c r="AV401" s="11" t="s">
        <v>82</v>
      </c>
      <c r="AW401" s="11" t="s">
        <v>35</v>
      </c>
      <c r="AX401" s="11" t="s">
        <v>72</v>
      </c>
      <c r="AY401" s="241" t="s">
        <v>144</v>
      </c>
    </row>
    <row r="402" s="11" customFormat="1">
      <c r="B402" s="230"/>
      <c r="C402" s="231"/>
      <c r="D402" s="232" t="s">
        <v>153</v>
      </c>
      <c r="E402" s="233" t="s">
        <v>23</v>
      </c>
      <c r="F402" s="234" t="s">
        <v>579</v>
      </c>
      <c r="G402" s="231"/>
      <c r="H402" s="235">
        <v>15.4</v>
      </c>
      <c r="I402" s="236"/>
      <c r="J402" s="231"/>
      <c r="K402" s="231"/>
      <c r="L402" s="237"/>
      <c r="M402" s="238"/>
      <c r="N402" s="239"/>
      <c r="O402" s="239"/>
      <c r="P402" s="239"/>
      <c r="Q402" s="239"/>
      <c r="R402" s="239"/>
      <c r="S402" s="239"/>
      <c r="T402" s="240"/>
      <c r="AT402" s="241" t="s">
        <v>153</v>
      </c>
      <c r="AU402" s="241" t="s">
        <v>82</v>
      </c>
      <c r="AV402" s="11" t="s">
        <v>82</v>
      </c>
      <c r="AW402" s="11" t="s">
        <v>35</v>
      </c>
      <c r="AX402" s="11" t="s">
        <v>72</v>
      </c>
      <c r="AY402" s="241" t="s">
        <v>144</v>
      </c>
    </row>
    <row r="403" s="12" customFormat="1">
      <c r="B403" s="252"/>
      <c r="C403" s="253"/>
      <c r="D403" s="232" t="s">
        <v>153</v>
      </c>
      <c r="E403" s="254" t="s">
        <v>23</v>
      </c>
      <c r="F403" s="255" t="s">
        <v>196</v>
      </c>
      <c r="G403" s="253"/>
      <c r="H403" s="256">
        <v>43.5</v>
      </c>
      <c r="I403" s="257"/>
      <c r="J403" s="253"/>
      <c r="K403" s="253"/>
      <c r="L403" s="258"/>
      <c r="M403" s="259"/>
      <c r="N403" s="260"/>
      <c r="O403" s="260"/>
      <c r="P403" s="260"/>
      <c r="Q403" s="260"/>
      <c r="R403" s="260"/>
      <c r="S403" s="260"/>
      <c r="T403" s="261"/>
      <c r="AT403" s="262" t="s">
        <v>153</v>
      </c>
      <c r="AU403" s="262" t="s">
        <v>82</v>
      </c>
      <c r="AV403" s="12" t="s">
        <v>151</v>
      </c>
      <c r="AW403" s="12" t="s">
        <v>35</v>
      </c>
      <c r="AX403" s="12" t="s">
        <v>77</v>
      </c>
      <c r="AY403" s="262" t="s">
        <v>144</v>
      </c>
    </row>
    <row r="404" s="1" customFormat="1" ht="25.5" customHeight="1">
      <c r="B404" s="46"/>
      <c r="C404" s="218" t="s">
        <v>580</v>
      </c>
      <c r="D404" s="218" t="s">
        <v>146</v>
      </c>
      <c r="E404" s="219" t="s">
        <v>581</v>
      </c>
      <c r="F404" s="220" t="s">
        <v>582</v>
      </c>
      <c r="G404" s="221" t="s">
        <v>192</v>
      </c>
      <c r="H404" s="222">
        <v>42.948999999999998</v>
      </c>
      <c r="I404" s="223"/>
      <c r="J404" s="224">
        <f>ROUND(I404*H404,2)</f>
        <v>0</v>
      </c>
      <c r="K404" s="220" t="s">
        <v>150</v>
      </c>
      <c r="L404" s="72"/>
      <c r="M404" s="225" t="s">
        <v>23</v>
      </c>
      <c r="N404" s="226" t="s">
        <v>43</v>
      </c>
      <c r="O404" s="47"/>
      <c r="P404" s="227">
        <f>O404*H404</f>
        <v>0</v>
      </c>
      <c r="Q404" s="227">
        <v>0</v>
      </c>
      <c r="R404" s="227">
        <f>Q404*H404</f>
        <v>0</v>
      </c>
      <c r="S404" s="227">
        <v>0.035000000000000003</v>
      </c>
      <c r="T404" s="228">
        <f>S404*H404</f>
        <v>1.503215</v>
      </c>
      <c r="AR404" s="24" t="s">
        <v>151</v>
      </c>
      <c r="AT404" s="24" t="s">
        <v>146</v>
      </c>
      <c r="AU404" s="24" t="s">
        <v>82</v>
      </c>
      <c r="AY404" s="24" t="s">
        <v>144</v>
      </c>
      <c r="BE404" s="229">
        <f>IF(N404="základní",J404,0)</f>
        <v>0</v>
      </c>
      <c r="BF404" s="229">
        <f>IF(N404="snížená",J404,0)</f>
        <v>0</v>
      </c>
      <c r="BG404" s="229">
        <f>IF(N404="zákl. přenesená",J404,0)</f>
        <v>0</v>
      </c>
      <c r="BH404" s="229">
        <f>IF(N404="sníž. přenesená",J404,0)</f>
        <v>0</v>
      </c>
      <c r="BI404" s="229">
        <f>IF(N404="nulová",J404,0)</f>
        <v>0</v>
      </c>
      <c r="BJ404" s="24" t="s">
        <v>77</v>
      </c>
      <c r="BK404" s="229">
        <f>ROUND(I404*H404,2)</f>
        <v>0</v>
      </c>
      <c r="BL404" s="24" t="s">
        <v>151</v>
      </c>
      <c r="BM404" s="24" t="s">
        <v>583</v>
      </c>
    </row>
    <row r="405" s="13" customFormat="1">
      <c r="B405" s="263"/>
      <c r="C405" s="264"/>
      <c r="D405" s="232" t="s">
        <v>153</v>
      </c>
      <c r="E405" s="265" t="s">
        <v>23</v>
      </c>
      <c r="F405" s="266" t="s">
        <v>563</v>
      </c>
      <c r="G405" s="264"/>
      <c r="H405" s="265" t="s">
        <v>23</v>
      </c>
      <c r="I405" s="267"/>
      <c r="J405" s="264"/>
      <c r="K405" s="264"/>
      <c r="L405" s="268"/>
      <c r="M405" s="269"/>
      <c r="N405" s="270"/>
      <c r="O405" s="270"/>
      <c r="P405" s="270"/>
      <c r="Q405" s="270"/>
      <c r="R405" s="270"/>
      <c r="S405" s="270"/>
      <c r="T405" s="271"/>
      <c r="AT405" s="272" t="s">
        <v>153</v>
      </c>
      <c r="AU405" s="272" t="s">
        <v>82</v>
      </c>
      <c r="AV405" s="13" t="s">
        <v>77</v>
      </c>
      <c r="AW405" s="13" t="s">
        <v>35</v>
      </c>
      <c r="AX405" s="13" t="s">
        <v>72</v>
      </c>
      <c r="AY405" s="272" t="s">
        <v>144</v>
      </c>
    </row>
    <row r="406" s="11" customFormat="1">
      <c r="B406" s="230"/>
      <c r="C406" s="231"/>
      <c r="D406" s="232" t="s">
        <v>153</v>
      </c>
      <c r="E406" s="233" t="s">
        <v>23</v>
      </c>
      <c r="F406" s="234" t="s">
        <v>472</v>
      </c>
      <c r="G406" s="231"/>
      <c r="H406" s="235">
        <v>7.2999999999999998</v>
      </c>
      <c r="I406" s="236"/>
      <c r="J406" s="231"/>
      <c r="K406" s="231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153</v>
      </c>
      <c r="AU406" s="241" t="s">
        <v>82</v>
      </c>
      <c r="AV406" s="11" t="s">
        <v>82</v>
      </c>
      <c r="AW406" s="11" t="s">
        <v>35</v>
      </c>
      <c r="AX406" s="11" t="s">
        <v>72</v>
      </c>
      <c r="AY406" s="241" t="s">
        <v>144</v>
      </c>
    </row>
    <row r="407" s="11" customFormat="1">
      <c r="B407" s="230"/>
      <c r="C407" s="231"/>
      <c r="D407" s="232" t="s">
        <v>153</v>
      </c>
      <c r="E407" s="233" t="s">
        <v>23</v>
      </c>
      <c r="F407" s="234" t="s">
        <v>473</v>
      </c>
      <c r="G407" s="231"/>
      <c r="H407" s="235">
        <v>11.300000000000001</v>
      </c>
      <c r="I407" s="236"/>
      <c r="J407" s="231"/>
      <c r="K407" s="231"/>
      <c r="L407" s="237"/>
      <c r="M407" s="238"/>
      <c r="N407" s="239"/>
      <c r="O407" s="239"/>
      <c r="P407" s="239"/>
      <c r="Q407" s="239"/>
      <c r="R407" s="239"/>
      <c r="S407" s="239"/>
      <c r="T407" s="240"/>
      <c r="AT407" s="241" t="s">
        <v>153</v>
      </c>
      <c r="AU407" s="241" t="s">
        <v>82</v>
      </c>
      <c r="AV407" s="11" t="s">
        <v>82</v>
      </c>
      <c r="AW407" s="11" t="s">
        <v>35</v>
      </c>
      <c r="AX407" s="11" t="s">
        <v>72</v>
      </c>
      <c r="AY407" s="241" t="s">
        <v>144</v>
      </c>
    </row>
    <row r="408" s="11" customFormat="1">
      <c r="B408" s="230"/>
      <c r="C408" s="231"/>
      <c r="D408" s="232" t="s">
        <v>153</v>
      </c>
      <c r="E408" s="233" t="s">
        <v>23</v>
      </c>
      <c r="F408" s="234" t="s">
        <v>321</v>
      </c>
      <c r="G408" s="231"/>
      <c r="H408" s="235">
        <v>4.0999999999999996</v>
      </c>
      <c r="I408" s="236"/>
      <c r="J408" s="231"/>
      <c r="K408" s="231"/>
      <c r="L408" s="237"/>
      <c r="M408" s="238"/>
      <c r="N408" s="239"/>
      <c r="O408" s="239"/>
      <c r="P408" s="239"/>
      <c r="Q408" s="239"/>
      <c r="R408" s="239"/>
      <c r="S408" s="239"/>
      <c r="T408" s="240"/>
      <c r="AT408" s="241" t="s">
        <v>153</v>
      </c>
      <c r="AU408" s="241" t="s">
        <v>82</v>
      </c>
      <c r="AV408" s="11" t="s">
        <v>82</v>
      </c>
      <c r="AW408" s="11" t="s">
        <v>35</v>
      </c>
      <c r="AX408" s="11" t="s">
        <v>72</v>
      </c>
      <c r="AY408" s="241" t="s">
        <v>144</v>
      </c>
    </row>
    <row r="409" s="11" customFormat="1">
      <c r="B409" s="230"/>
      <c r="C409" s="231"/>
      <c r="D409" s="232" t="s">
        <v>153</v>
      </c>
      <c r="E409" s="233" t="s">
        <v>23</v>
      </c>
      <c r="F409" s="234" t="s">
        <v>309</v>
      </c>
      <c r="G409" s="231"/>
      <c r="H409" s="235">
        <v>2.3999999999999999</v>
      </c>
      <c r="I409" s="236"/>
      <c r="J409" s="231"/>
      <c r="K409" s="231"/>
      <c r="L409" s="237"/>
      <c r="M409" s="238"/>
      <c r="N409" s="239"/>
      <c r="O409" s="239"/>
      <c r="P409" s="239"/>
      <c r="Q409" s="239"/>
      <c r="R409" s="239"/>
      <c r="S409" s="239"/>
      <c r="T409" s="240"/>
      <c r="AT409" s="241" t="s">
        <v>153</v>
      </c>
      <c r="AU409" s="241" t="s">
        <v>82</v>
      </c>
      <c r="AV409" s="11" t="s">
        <v>82</v>
      </c>
      <c r="AW409" s="11" t="s">
        <v>35</v>
      </c>
      <c r="AX409" s="11" t="s">
        <v>72</v>
      </c>
      <c r="AY409" s="241" t="s">
        <v>144</v>
      </c>
    </row>
    <row r="410" s="11" customFormat="1">
      <c r="B410" s="230"/>
      <c r="C410" s="231"/>
      <c r="D410" s="232" t="s">
        <v>153</v>
      </c>
      <c r="E410" s="233" t="s">
        <v>23</v>
      </c>
      <c r="F410" s="234" t="s">
        <v>578</v>
      </c>
      <c r="G410" s="231"/>
      <c r="H410" s="235">
        <v>3</v>
      </c>
      <c r="I410" s="236"/>
      <c r="J410" s="231"/>
      <c r="K410" s="231"/>
      <c r="L410" s="237"/>
      <c r="M410" s="238"/>
      <c r="N410" s="239"/>
      <c r="O410" s="239"/>
      <c r="P410" s="239"/>
      <c r="Q410" s="239"/>
      <c r="R410" s="239"/>
      <c r="S410" s="239"/>
      <c r="T410" s="240"/>
      <c r="AT410" s="241" t="s">
        <v>153</v>
      </c>
      <c r="AU410" s="241" t="s">
        <v>82</v>
      </c>
      <c r="AV410" s="11" t="s">
        <v>82</v>
      </c>
      <c r="AW410" s="11" t="s">
        <v>35</v>
      </c>
      <c r="AX410" s="11" t="s">
        <v>72</v>
      </c>
      <c r="AY410" s="241" t="s">
        <v>144</v>
      </c>
    </row>
    <row r="411" s="11" customFormat="1">
      <c r="B411" s="230"/>
      <c r="C411" s="231"/>
      <c r="D411" s="232" t="s">
        <v>153</v>
      </c>
      <c r="E411" s="233" t="s">
        <v>23</v>
      </c>
      <c r="F411" s="234" t="s">
        <v>584</v>
      </c>
      <c r="G411" s="231"/>
      <c r="H411" s="235">
        <v>14.849</v>
      </c>
      <c r="I411" s="236"/>
      <c r="J411" s="231"/>
      <c r="K411" s="231"/>
      <c r="L411" s="237"/>
      <c r="M411" s="238"/>
      <c r="N411" s="239"/>
      <c r="O411" s="239"/>
      <c r="P411" s="239"/>
      <c r="Q411" s="239"/>
      <c r="R411" s="239"/>
      <c r="S411" s="239"/>
      <c r="T411" s="240"/>
      <c r="AT411" s="241" t="s">
        <v>153</v>
      </c>
      <c r="AU411" s="241" t="s">
        <v>82</v>
      </c>
      <c r="AV411" s="11" t="s">
        <v>82</v>
      </c>
      <c r="AW411" s="11" t="s">
        <v>35</v>
      </c>
      <c r="AX411" s="11" t="s">
        <v>72</v>
      </c>
      <c r="AY411" s="241" t="s">
        <v>144</v>
      </c>
    </row>
    <row r="412" s="12" customFormat="1">
      <c r="B412" s="252"/>
      <c r="C412" s="253"/>
      <c r="D412" s="232" t="s">
        <v>153</v>
      </c>
      <c r="E412" s="254" t="s">
        <v>23</v>
      </c>
      <c r="F412" s="255" t="s">
        <v>196</v>
      </c>
      <c r="G412" s="253"/>
      <c r="H412" s="256">
        <v>42.948999999999998</v>
      </c>
      <c r="I412" s="257"/>
      <c r="J412" s="253"/>
      <c r="K412" s="253"/>
      <c r="L412" s="258"/>
      <c r="M412" s="259"/>
      <c r="N412" s="260"/>
      <c r="O412" s="260"/>
      <c r="P412" s="260"/>
      <c r="Q412" s="260"/>
      <c r="R412" s="260"/>
      <c r="S412" s="260"/>
      <c r="T412" s="261"/>
      <c r="AT412" s="262" t="s">
        <v>153</v>
      </c>
      <c r="AU412" s="262" t="s">
        <v>82</v>
      </c>
      <c r="AV412" s="12" t="s">
        <v>151</v>
      </c>
      <c r="AW412" s="12" t="s">
        <v>35</v>
      </c>
      <c r="AX412" s="12" t="s">
        <v>77</v>
      </c>
      <c r="AY412" s="262" t="s">
        <v>144</v>
      </c>
    </row>
    <row r="413" s="1" customFormat="1" ht="16.5" customHeight="1">
      <c r="B413" s="46"/>
      <c r="C413" s="218" t="s">
        <v>585</v>
      </c>
      <c r="D413" s="218" t="s">
        <v>146</v>
      </c>
      <c r="E413" s="219" t="s">
        <v>586</v>
      </c>
      <c r="F413" s="220" t="s">
        <v>587</v>
      </c>
      <c r="G413" s="221" t="s">
        <v>192</v>
      </c>
      <c r="H413" s="222">
        <v>0.55100000000000005</v>
      </c>
      <c r="I413" s="223"/>
      <c r="J413" s="224">
        <f>ROUND(I413*H413,2)</f>
        <v>0</v>
      </c>
      <c r="K413" s="220" t="s">
        <v>150</v>
      </c>
      <c r="L413" s="72"/>
      <c r="M413" s="225" t="s">
        <v>23</v>
      </c>
      <c r="N413" s="226" t="s">
        <v>43</v>
      </c>
      <c r="O413" s="47"/>
      <c r="P413" s="227">
        <f>O413*H413</f>
        <v>0</v>
      </c>
      <c r="Q413" s="227">
        <v>0</v>
      </c>
      <c r="R413" s="227">
        <f>Q413*H413</f>
        <v>0</v>
      </c>
      <c r="S413" s="227">
        <v>0.075999999999999998</v>
      </c>
      <c r="T413" s="228">
        <f>S413*H413</f>
        <v>0.041876000000000004</v>
      </c>
      <c r="AR413" s="24" t="s">
        <v>151</v>
      </c>
      <c r="AT413" s="24" t="s">
        <v>146</v>
      </c>
      <c r="AU413" s="24" t="s">
        <v>82</v>
      </c>
      <c r="AY413" s="24" t="s">
        <v>144</v>
      </c>
      <c r="BE413" s="229">
        <f>IF(N413="základní",J413,0)</f>
        <v>0</v>
      </c>
      <c r="BF413" s="229">
        <f>IF(N413="snížená",J413,0)</f>
        <v>0</v>
      </c>
      <c r="BG413" s="229">
        <f>IF(N413="zákl. přenesená",J413,0)</f>
        <v>0</v>
      </c>
      <c r="BH413" s="229">
        <f>IF(N413="sníž. přenesená",J413,0)</f>
        <v>0</v>
      </c>
      <c r="BI413" s="229">
        <f>IF(N413="nulová",J413,0)</f>
        <v>0</v>
      </c>
      <c r="BJ413" s="24" t="s">
        <v>77</v>
      </c>
      <c r="BK413" s="229">
        <f>ROUND(I413*H413,2)</f>
        <v>0</v>
      </c>
      <c r="BL413" s="24" t="s">
        <v>151</v>
      </c>
      <c r="BM413" s="24" t="s">
        <v>588</v>
      </c>
    </row>
    <row r="414" s="11" customFormat="1">
      <c r="B414" s="230"/>
      <c r="C414" s="231"/>
      <c r="D414" s="232" t="s">
        <v>153</v>
      </c>
      <c r="E414" s="233" t="s">
        <v>23</v>
      </c>
      <c r="F414" s="234" t="s">
        <v>589</v>
      </c>
      <c r="G414" s="231"/>
      <c r="H414" s="235">
        <v>0.55100000000000005</v>
      </c>
      <c r="I414" s="236"/>
      <c r="J414" s="231"/>
      <c r="K414" s="231"/>
      <c r="L414" s="237"/>
      <c r="M414" s="238"/>
      <c r="N414" s="239"/>
      <c r="O414" s="239"/>
      <c r="P414" s="239"/>
      <c r="Q414" s="239"/>
      <c r="R414" s="239"/>
      <c r="S414" s="239"/>
      <c r="T414" s="240"/>
      <c r="AT414" s="241" t="s">
        <v>153</v>
      </c>
      <c r="AU414" s="241" t="s">
        <v>82</v>
      </c>
      <c r="AV414" s="11" t="s">
        <v>82</v>
      </c>
      <c r="AW414" s="11" t="s">
        <v>35</v>
      </c>
      <c r="AX414" s="11" t="s">
        <v>77</v>
      </c>
      <c r="AY414" s="241" t="s">
        <v>144</v>
      </c>
    </row>
    <row r="415" s="1" customFormat="1" ht="16.5" customHeight="1">
      <c r="B415" s="46"/>
      <c r="C415" s="218" t="s">
        <v>590</v>
      </c>
      <c r="D415" s="218" t="s">
        <v>146</v>
      </c>
      <c r="E415" s="219" t="s">
        <v>591</v>
      </c>
      <c r="F415" s="220" t="s">
        <v>592</v>
      </c>
      <c r="G415" s="221" t="s">
        <v>250</v>
      </c>
      <c r="H415" s="222">
        <v>6.9329999999999998</v>
      </c>
      <c r="I415" s="223"/>
      <c r="J415" s="224">
        <f>ROUND(I415*H415,2)</f>
        <v>0</v>
      </c>
      <c r="K415" s="220" t="s">
        <v>150</v>
      </c>
      <c r="L415" s="72"/>
      <c r="M415" s="225" t="s">
        <v>23</v>
      </c>
      <c r="N415" s="226" t="s">
        <v>43</v>
      </c>
      <c r="O415" s="47"/>
      <c r="P415" s="227">
        <f>O415*H415</f>
        <v>0</v>
      </c>
      <c r="Q415" s="227">
        <v>0</v>
      </c>
      <c r="R415" s="227">
        <f>Q415*H415</f>
        <v>0</v>
      </c>
      <c r="S415" s="227">
        <v>0.0089999999999999993</v>
      </c>
      <c r="T415" s="228">
        <f>S415*H415</f>
        <v>0.062396999999999994</v>
      </c>
      <c r="AR415" s="24" t="s">
        <v>151</v>
      </c>
      <c r="AT415" s="24" t="s">
        <v>146</v>
      </c>
      <c r="AU415" s="24" t="s">
        <v>82</v>
      </c>
      <c r="AY415" s="24" t="s">
        <v>144</v>
      </c>
      <c r="BE415" s="229">
        <f>IF(N415="základní",J415,0)</f>
        <v>0</v>
      </c>
      <c r="BF415" s="229">
        <f>IF(N415="snížená",J415,0)</f>
        <v>0</v>
      </c>
      <c r="BG415" s="229">
        <f>IF(N415="zákl. přenesená",J415,0)</f>
        <v>0</v>
      </c>
      <c r="BH415" s="229">
        <f>IF(N415="sníž. přenesená",J415,0)</f>
        <v>0</v>
      </c>
      <c r="BI415" s="229">
        <f>IF(N415="nulová",J415,0)</f>
        <v>0</v>
      </c>
      <c r="BJ415" s="24" t="s">
        <v>77</v>
      </c>
      <c r="BK415" s="229">
        <f>ROUND(I415*H415,2)</f>
        <v>0</v>
      </c>
      <c r="BL415" s="24" t="s">
        <v>151</v>
      </c>
      <c r="BM415" s="24" t="s">
        <v>593</v>
      </c>
    </row>
    <row r="416" s="11" customFormat="1">
      <c r="B416" s="230"/>
      <c r="C416" s="231"/>
      <c r="D416" s="232" t="s">
        <v>153</v>
      </c>
      <c r="E416" s="233" t="s">
        <v>23</v>
      </c>
      <c r="F416" s="234" t="s">
        <v>594</v>
      </c>
      <c r="G416" s="231"/>
      <c r="H416" s="235">
        <v>6.9329999999999998</v>
      </c>
      <c r="I416" s="236"/>
      <c r="J416" s="231"/>
      <c r="K416" s="231"/>
      <c r="L416" s="237"/>
      <c r="M416" s="238"/>
      <c r="N416" s="239"/>
      <c r="O416" s="239"/>
      <c r="P416" s="239"/>
      <c r="Q416" s="239"/>
      <c r="R416" s="239"/>
      <c r="S416" s="239"/>
      <c r="T416" s="240"/>
      <c r="AT416" s="241" t="s">
        <v>153</v>
      </c>
      <c r="AU416" s="241" t="s">
        <v>82</v>
      </c>
      <c r="AV416" s="11" t="s">
        <v>82</v>
      </c>
      <c r="AW416" s="11" t="s">
        <v>35</v>
      </c>
      <c r="AX416" s="11" t="s">
        <v>77</v>
      </c>
      <c r="AY416" s="241" t="s">
        <v>144</v>
      </c>
    </row>
    <row r="417" s="1" customFormat="1" ht="16.5" customHeight="1">
      <c r="B417" s="46"/>
      <c r="C417" s="218" t="s">
        <v>595</v>
      </c>
      <c r="D417" s="218" t="s">
        <v>146</v>
      </c>
      <c r="E417" s="219" t="s">
        <v>596</v>
      </c>
      <c r="F417" s="220" t="s">
        <v>597</v>
      </c>
      <c r="G417" s="221" t="s">
        <v>192</v>
      </c>
      <c r="H417" s="222">
        <v>0.52000000000000002</v>
      </c>
      <c r="I417" s="223"/>
      <c r="J417" s="224">
        <f>ROUND(I417*H417,2)</f>
        <v>0</v>
      </c>
      <c r="K417" s="220" t="s">
        <v>150</v>
      </c>
      <c r="L417" s="72"/>
      <c r="M417" s="225" t="s">
        <v>23</v>
      </c>
      <c r="N417" s="226" t="s">
        <v>43</v>
      </c>
      <c r="O417" s="47"/>
      <c r="P417" s="227">
        <f>O417*H417</f>
        <v>0</v>
      </c>
      <c r="Q417" s="227">
        <v>0</v>
      </c>
      <c r="R417" s="227">
        <f>Q417*H417</f>
        <v>0</v>
      </c>
      <c r="S417" s="227">
        <v>0.055</v>
      </c>
      <c r="T417" s="228">
        <f>S417*H417</f>
        <v>0.0286</v>
      </c>
      <c r="AR417" s="24" t="s">
        <v>151</v>
      </c>
      <c r="AT417" s="24" t="s">
        <v>146</v>
      </c>
      <c r="AU417" s="24" t="s">
        <v>82</v>
      </c>
      <c r="AY417" s="24" t="s">
        <v>144</v>
      </c>
      <c r="BE417" s="229">
        <f>IF(N417="základní",J417,0)</f>
        <v>0</v>
      </c>
      <c r="BF417" s="229">
        <f>IF(N417="snížená",J417,0)</f>
        <v>0</v>
      </c>
      <c r="BG417" s="229">
        <f>IF(N417="zákl. přenesená",J417,0)</f>
        <v>0</v>
      </c>
      <c r="BH417" s="229">
        <f>IF(N417="sníž. přenesená",J417,0)</f>
        <v>0</v>
      </c>
      <c r="BI417" s="229">
        <f>IF(N417="nulová",J417,0)</f>
        <v>0</v>
      </c>
      <c r="BJ417" s="24" t="s">
        <v>77</v>
      </c>
      <c r="BK417" s="229">
        <f>ROUND(I417*H417,2)</f>
        <v>0</v>
      </c>
      <c r="BL417" s="24" t="s">
        <v>151</v>
      </c>
      <c r="BM417" s="24" t="s">
        <v>598</v>
      </c>
    </row>
    <row r="418" s="11" customFormat="1">
      <c r="B418" s="230"/>
      <c r="C418" s="231"/>
      <c r="D418" s="232" t="s">
        <v>153</v>
      </c>
      <c r="E418" s="233" t="s">
        <v>23</v>
      </c>
      <c r="F418" s="234" t="s">
        <v>599</v>
      </c>
      <c r="G418" s="231"/>
      <c r="H418" s="235">
        <v>0.52000000000000002</v>
      </c>
      <c r="I418" s="236"/>
      <c r="J418" s="231"/>
      <c r="K418" s="231"/>
      <c r="L418" s="237"/>
      <c r="M418" s="238"/>
      <c r="N418" s="239"/>
      <c r="O418" s="239"/>
      <c r="P418" s="239"/>
      <c r="Q418" s="239"/>
      <c r="R418" s="239"/>
      <c r="S418" s="239"/>
      <c r="T418" s="240"/>
      <c r="AT418" s="241" t="s">
        <v>153</v>
      </c>
      <c r="AU418" s="241" t="s">
        <v>82</v>
      </c>
      <c r="AV418" s="11" t="s">
        <v>82</v>
      </c>
      <c r="AW418" s="11" t="s">
        <v>35</v>
      </c>
      <c r="AX418" s="11" t="s">
        <v>77</v>
      </c>
      <c r="AY418" s="241" t="s">
        <v>144</v>
      </c>
    </row>
    <row r="419" s="1" customFormat="1" ht="16.5" customHeight="1">
      <c r="B419" s="46"/>
      <c r="C419" s="218" t="s">
        <v>600</v>
      </c>
      <c r="D419" s="218" t="s">
        <v>146</v>
      </c>
      <c r="E419" s="219" t="s">
        <v>601</v>
      </c>
      <c r="F419" s="220" t="s">
        <v>602</v>
      </c>
      <c r="G419" s="221" t="s">
        <v>192</v>
      </c>
      <c r="H419" s="222">
        <v>2.4510000000000001</v>
      </c>
      <c r="I419" s="223"/>
      <c r="J419" s="224">
        <f>ROUND(I419*H419,2)</f>
        <v>0</v>
      </c>
      <c r="K419" s="220" t="s">
        <v>150</v>
      </c>
      <c r="L419" s="72"/>
      <c r="M419" s="225" t="s">
        <v>23</v>
      </c>
      <c r="N419" s="226" t="s">
        <v>43</v>
      </c>
      <c r="O419" s="47"/>
      <c r="P419" s="227">
        <f>O419*H419</f>
        <v>0</v>
      </c>
      <c r="Q419" s="227">
        <v>0</v>
      </c>
      <c r="R419" s="227">
        <f>Q419*H419</f>
        <v>0</v>
      </c>
      <c r="S419" s="227">
        <v>0.183</v>
      </c>
      <c r="T419" s="228">
        <f>S419*H419</f>
        <v>0.44853300000000002</v>
      </c>
      <c r="AR419" s="24" t="s">
        <v>151</v>
      </c>
      <c r="AT419" s="24" t="s">
        <v>146</v>
      </c>
      <c r="AU419" s="24" t="s">
        <v>82</v>
      </c>
      <c r="AY419" s="24" t="s">
        <v>144</v>
      </c>
      <c r="BE419" s="229">
        <f>IF(N419="základní",J419,0)</f>
        <v>0</v>
      </c>
      <c r="BF419" s="229">
        <f>IF(N419="snížená",J419,0)</f>
        <v>0</v>
      </c>
      <c r="BG419" s="229">
        <f>IF(N419="zákl. přenesená",J419,0)</f>
        <v>0</v>
      </c>
      <c r="BH419" s="229">
        <f>IF(N419="sníž. přenesená",J419,0)</f>
        <v>0</v>
      </c>
      <c r="BI419" s="229">
        <f>IF(N419="nulová",J419,0)</f>
        <v>0</v>
      </c>
      <c r="BJ419" s="24" t="s">
        <v>77</v>
      </c>
      <c r="BK419" s="229">
        <f>ROUND(I419*H419,2)</f>
        <v>0</v>
      </c>
      <c r="BL419" s="24" t="s">
        <v>151</v>
      </c>
      <c r="BM419" s="24" t="s">
        <v>603</v>
      </c>
    </row>
    <row r="420" s="11" customFormat="1">
      <c r="B420" s="230"/>
      <c r="C420" s="231"/>
      <c r="D420" s="232" t="s">
        <v>153</v>
      </c>
      <c r="E420" s="233" t="s">
        <v>23</v>
      </c>
      <c r="F420" s="234" t="s">
        <v>604</v>
      </c>
      <c r="G420" s="231"/>
      <c r="H420" s="235">
        <v>2.4510000000000001</v>
      </c>
      <c r="I420" s="236"/>
      <c r="J420" s="231"/>
      <c r="K420" s="231"/>
      <c r="L420" s="237"/>
      <c r="M420" s="238"/>
      <c r="N420" s="239"/>
      <c r="O420" s="239"/>
      <c r="P420" s="239"/>
      <c r="Q420" s="239"/>
      <c r="R420" s="239"/>
      <c r="S420" s="239"/>
      <c r="T420" s="240"/>
      <c r="AT420" s="241" t="s">
        <v>153</v>
      </c>
      <c r="AU420" s="241" t="s">
        <v>82</v>
      </c>
      <c r="AV420" s="11" t="s">
        <v>82</v>
      </c>
      <c r="AW420" s="11" t="s">
        <v>35</v>
      </c>
      <c r="AX420" s="11" t="s">
        <v>77</v>
      </c>
      <c r="AY420" s="241" t="s">
        <v>144</v>
      </c>
    </row>
    <row r="421" s="1" customFormat="1" ht="16.5" customHeight="1">
      <c r="B421" s="46"/>
      <c r="C421" s="218" t="s">
        <v>605</v>
      </c>
      <c r="D421" s="218" t="s">
        <v>146</v>
      </c>
      <c r="E421" s="219" t="s">
        <v>606</v>
      </c>
      <c r="F421" s="220" t="s">
        <v>607</v>
      </c>
      <c r="G421" s="221" t="s">
        <v>192</v>
      </c>
      <c r="H421" s="222">
        <v>10.4</v>
      </c>
      <c r="I421" s="223"/>
      <c r="J421" s="224">
        <f>ROUND(I421*H421,2)</f>
        <v>0</v>
      </c>
      <c r="K421" s="220" t="s">
        <v>150</v>
      </c>
      <c r="L421" s="72"/>
      <c r="M421" s="225" t="s">
        <v>23</v>
      </c>
      <c r="N421" s="226" t="s">
        <v>43</v>
      </c>
      <c r="O421" s="47"/>
      <c r="P421" s="227">
        <f>O421*H421</f>
        <v>0</v>
      </c>
      <c r="Q421" s="227">
        <v>0</v>
      </c>
      <c r="R421" s="227">
        <f>Q421*H421</f>
        <v>0</v>
      </c>
      <c r="S421" s="227">
        <v>0.075999999999999998</v>
      </c>
      <c r="T421" s="228">
        <f>S421*H421</f>
        <v>0.79039999999999999</v>
      </c>
      <c r="AR421" s="24" t="s">
        <v>151</v>
      </c>
      <c r="AT421" s="24" t="s">
        <v>146</v>
      </c>
      <c r="AU421" s="24" t="s">
        <v>82</v>
      </c>
      <c r="AY421" s="24" t="s">
        <v>144</v>
      </c>
      <c r="BE421" s="229">
        <f>IF(N421="základní",J421,0)</f>
        <v>0</v>
      </c>
      <c r="BF421" s="229">
        <f>IF(N421="snížená",J421,0)</f>
        <v>0</v>
      </c>
      <c r="BG421" s="229">
        <f>IF(N421="zákl. přenesená",J421,0)</f>
        <v>0</v>
      </c>
      <c r="BH421" s="229">
        <f>IF(N421="sníž. přenesená",J421,0)</f>
        <v>0</v>
      </c>
      <c r="BI421" s="229">
        <f>IF(N421="nulová",J421,0)</f>
        <v>0</v>
      </c>
      <c r="BJ421" s="24" t="s">
        <v>77</v>
      </c>
      <c r="BK421" s="229">
        <f>ROUND(I421*H421,2)</f>
        <v>0</v>
      </c>
      <c r="BL421" s="24" t="s">
        <v>151</v>
      </c>
      <c r="BM421" s="24" t="s">
        <v>608</v>
      </c>
    </row>
    <row r="422" s="11" customFormat="1">
      <c r="B422" s="230"/>
      <c r="C422" s="231"/>
      <c r="D422" s="232" t="s">
        <v>153</v>
      </c>
      <c r="E422" s="233" t="s">
        <v>23</v>
      </c>
      <c r="F422" s="234" t="s">
        <v>609</v>
      </c>
      <c r="G422" s="231"/>
      <c r="H422" s="235">
        <v>10.4</v>
      </c>
      <c r="I422" s="236"/>
      <c r="J422" s="231"/>
      <c r="K422" s="231"/>
      <c r="L422" s="237"/>
      <c r="M422" s="238"/>
      <c r="N422" s="239"/>
      <c r="O422" s="239"/>
      <c r="P422" s="239"/>
      <c r="Q422" s="239"/>
      <c r="R422" s="239"/>
      <c r="S422" s="239"/>
      <c r="T422" s="240"/>
      <c r="AT422" s="241" t="s">
        <v>153</v>
      </c>
      <c r="AU422" s="241" t="s">
        <v>82</v>
      </c>
      <c r="AV422" s="11" t="s">
        <v>82</v>
      </c>
      <c r="AW422" s="11" t="s">
        <v>35</v>
      </c>
      <c r="AX422" s="11" t="s">
        <v>77</v>
      </c>
      <c r="AY422" s="241" t="s">
        <v>144</v>
      </c>
    </row>
    <row r="423" s="1" customFormat="1" ht="16.5" customHeight="1">
      <c r="B423" s="46"/>
      <c r="C423" s="218" t="s">
        <v>610</v>
      </c>
      <c r="D423" s="218" t="s">
        <v>146</v>
      </c>
      <c r="E423" s="219" t="s">
        <v>611</v>
      </c>
      <c r="F423" s="220" t="s">
        <v>612</v>
      </c>
      <c r="G423" s="221" t="s">
        <v>250</v>
      </c>
      <c r="H423" s="222">
        <v>17</v>
      </c>
      <c r="I423" s="223"/>
      <c r="J423" s="224">
        <f>ROUND(I423*H423,2)</f>
        <v>0</v>
      </c>
      <c r="K423" s="220" t="s">
        <v>150</v>
      </c>
      <c r="L423" s="72"/>
      <c r="M423" s="225" t="s">
        <v>23</v>
      </c>
      <c r="N423" s="226" t="s">
        <v>43</v>
      </c>
      <c r="O423" s="47"/>
      <c r="P423" s="227">
        <f>O423*H423</f>
        <v>0</v>
      </c>
      <c r="Q423" s="227">
        <v>0</v>
      </c>
      <c r="R423" s="227">
        <f>Q423*H423</f>
        <v>0</v>
      </c>
      <c r="S423" s="227">
        <v>0.036999999999999998</v>
      </c>
      <c r="T423" s="228">
        <f>S423*H423</f>
        <v>0.629</v>
      </c>
      <c r="AR423" s="24" t="s">
        <v>151</v>
      </c>
      <c r="AT423" s="24" t="s">
        <v>146</v>
      </c>
      <c r="AU423" s="24" t="s">
        <v>82</v>
      </c>
      <c r="AY423" s="24" t="s">
        <v>144</v>
      </c>
      <c r="BE423" s="229">
        <f>IF(N423="základní",J423,0)</f>
        <v>0</v>
      </c>
      <c r="BF423" s="229">
        <f>IF(N423="snížená",J423,0)</f>
        <v>0</v>
      </c>
      <c r="BG423" s="229">
        <f>IF(N423="zákl. přenesená",J423,0)</f>
        <v>0</v>
      </c>
      <c r="BH423" s="229">
        <f>IF(N423="sníž. přenesená",J423,0)</f>
        <v>0</v>
      </c>
      <c r="BI423" s="229">
        <f>IF(N423="nulová",J423,0)</f>
        <v>0</v>
      </c>
      <c r="BJ423" s="24" t="s">
        <v>77</v>
      </c>
      <c r="BK423" s="229">
        <f>ROUND(I423*H423,2)</f>
        <v>0</v>
      </c>
      <c r="BL423" s="24" t="s">
        <v>151</v>
      </c>
      <c r="BM423" s="24" t="s">
        <v>613</v>
      </c>
    </row>
    <row r="424" s="11" customFormat="1">
      <c r="B424" s="230"/>
      <c r="C424" s="231"/>
      <c r="D424" s="232" t="s">
        <v>153</v>
      </c>
      <c r="E424" s="233" t="s">
        <v>23</v>
      </c>
      <c r="F424" s="234" t="s">
        <v>614</v>
      </c>
      <c r="G424" s="231"/>
      <c r="H424" s="235">
        <v>17</v>
      </c>
      <c r="I424" s="236"/>
      <c r="J424" s="231"/>
      <c r="K424" s="231"/>
      <c r="L424" s="237"/>
      <c r="M424" s="238"/>
      <c r="N424" s="239"/>
      <c r="O424" s="239"/>
      <c r="P424" s="239"/>
      <c r="Q424" s="239"/>
      <c r="R424" s="239"/>
      <c r="S424" s="239"/>
      <c r="T424" s="240"/>
      <c r="AT424" s="241" t="s">
        <v>153</v>
      </c>
      <c r="AU424" s="241" t="s">
        <v>82</v>
      </c>
      <c r="AV424" s="11" t="s">
        <v>82</v>
      </c>
      <c r="AW424" s="11" t="s">
        <v>35</v>
      </c>
      <c r="AX424" s="11" t="s">
        <v>77</v>
      </c>
      <c r="AY424" s="241" t="s">
        <v>144</v>
      </c>
    </row>
    <row r="425" s="1" customFormat="1" ht="16.5" customHeight="1">
      <c r="B425" s="46"/>
      <c r="C425" s="218" t="s">
        <v>615</v>
      </c>
      <c r="D425" s="218" t="s">
        <v>146</v>
      </c>
      <c r="E425" s="219" t="s">
        <v>616</v>
      </c>
      <c r="F425" s="220" t="s">
        <v>617</v>
      </c>
      <c r="G425" s="221" t="s">
        <v>250</v>
      </c>
      <c r="H425" s="222">
        <v>17.149999999999999</v>
      </c>
      <c r="I425" s="223"/>
      <c r="J425" s="224">
        <f>ROUND(I425*H425,2)</f>
        <v>0</v>
      </c>
      <c r="K425" s="220" t="s">
        <v>23</v>
      </c>
      <c r="L425" s="72"/>
      <c r="M425" s="225" t="s">
        <v>23</v>
      </c>
      <c r="N425" s="226" t="s">
        <v>43</v>
      </c>
      <c r="O425" s="47"/>
      <c r="P425" s="227">
        <f>O425*H425</f>
        <v>0</v>
      </c>
      <c r="Q425" s="227">
        <v>0.00046000000000000001</v>
      </c>
      <c r="R425" s="227">
        <f>Q425*H425</f>
        <v>0.0078890000000000002</v>
      </c>
      <c r="S425" s="227">
        <v>0</v>
      </c>
      <c r="T425" s="228">
        <f>S425*H425</f>
        <v>0</v>
      </c>
      <c r="AR425" s="24" t="s">
        <v>151</v>
      </c>
      <c r="AT425" s="24" t="s">
        <v>146</v>
      </c>
      <c r="AU425" s="24" t="s">
        <v>82</v>
      </c>
      <c r="AY425" s="24" t="s">
        <v>144</v>
      </c>
      <c r="BE425" s="229">
        <f>IF(N425="základní",J425,0)</f>
        <v>0</v>
      </c>
      <c r="BF425" s="229">
        <f>IF(N425="snížená",J425,0)</f>
        <v>0</v>
      </c>
      <c r="BG425" s="229">
        <f>IF(N425="zákl. přenesená",J425,0)</f>
        <v>0</v>
      </c>
      <c r="BH425" s="229">
        <f>IF(N425="sníž. přenesená",J425,0)</f>
        <v>0</v>
      </c>
      <c r="BI425" s="229">
        <f>IF(N425="nulová",J425,0)</f>
        <v>0</v>
      </c>
      <c r="BJ425" s="24" t="s">
        <v>77</v>
      </c>
      <c r="BK425" s="229">
        <f>ROUND(I425*H425,2)</f>
        <v>0</v>
      </c>
      <c r="BL425" s="24" t="s">
        <v>151</v>
      </c>
      <c r="BM425" s="24" t="s">
        <v>618</v>
      </c>
    </row>
    <row r="426" s="13" customFormat="1">
      <c r="B426" s="263"/>
      <c r="C426" s="264"/>
      <c r="D426" s="232" t="s">
        <v>153</v>
      </c>
      <c r="E426" s="265" t="s">
        <v>23</v>
      </c>
      <c r="F426" s="266" t="s">
        <v>619</v>
      </c>
      <c r="G426" s="264"/>
      <c r="H426" s="265" t="s">
        <v>23</v>
      </c>
      <c r="I426" s="267"/>
      <c r="J426" s="264"/>
      <c r="K426" s="264"/>
      <c r="L426" s="268"/>
      <c r="M426" s="269"/>
      <c r="N426" s="270"/>
      <c r="O426" s="270"/>
      <c r="P426" s="270"/>
      <c r="Q426" s="270"/>
      <c r="R426" s="270"/>
      <c r="S426" s="270"/>
      <c r="T426" s="271"/>
      <c r="AT426" s="272" t="s">
        <v>153</v>
      </c>
      <c r="AU426" s="272" t="s">
        <v>82</v>
      </c>
      <c r="AV426" s="13" t="s">
        <v>77</v>
      </c>
      <c r="AW426" s="13" t="s">
        <v>35</v>
      </c>
      <c r="AX426" s="13" t="s">
        <v>72</v>
      </c>
      <c r="AY426" s="272" t="s">
        <v>144</v>
      </c>
    </row>
    <row r="427" s="11" customFormat="1">
      <c r="B427" s="230"/>
      <c r="C427" s="231"/>
      <c r="D427" s="232" t="s">
        <v>153</v>
      </c>
      <c r="E427" s="233" t="s">
        <v>23</v>
      </c>
      <c r="F427" s="234" t="s">
        <v>620</v>
      </c>
      <c r="G427" s="231"/>
      <c r="H427" s="235">
        <v>9.1500000000000004</v>
      </c>
      <c r="I427" s="236"/>
      <c r="J427" s="231"/>
      <c r="K427" s="231"/>
      <c r="L427" s="237"/>
      <c r="M427" s="238"/>
      <c r="N427" s="239"/>
      <c r="O427" s="239"/>
      <c r="P427" s="239"/>
      <c r="Q427" s="239"/>
      <c r="R427" s="239"/>
      <c r="S427" s="239"/>
      <c r="T427" s="240"/>
      <c r="AT427" s="241" t="s">
        <v>153</v>
      </c>
      <c r="AU427" s="241" t="s">
        <v>82</v>
      </c>
      <c r="AV427" s="11" t="s">
        <v>82</v>
      </c>
      <c r="AW427" s="11" t="s">
        <v>35</v>
      </c>
      <c r="AX427" s="11" t="s">
        <v>72</v>
      </c>
      <c r="AY427" s="241" t="s">
        <v>144</v>
      </c>
    </row>
    <row r="428" s="11" customFormat="1">
      <c r="B428" s="230"/>
      <c r="C428" s="231"/>
      <c r="D428" s="232" t="s">
        <v>153</v>
      </c>
      <c r="E428" s="233" t="s">
        <v>23</v>
      </c>
      <c r="F428" s="234" t="s">
        <v>621</v>
      </c>
      <c r="G428" s="231"/>
      <c r="H428" s="235">
        <v>8</v>
      </c>
      <c r="I428" s="236"/>
      <c r="J428" s="231"/>
      <c r="K428" s="231"/>
      <c r="L428" s="237"/>
      <c r="M428" s="238"/>
      <c r="N428" s="239"/>
      <c r="O428" s="239"/>
      <c r="P428" s="239"/>
      <c r="Q428" s="239"/>
      <c r="R428" s="239"/>
      <c r="S428" s="239"/>
      <c r="T428" s="240"/>
      <c r="AT428" s="241" t="s">
        <v>153</v>
      </c>
      <c r="AU428" s="241" t="s">
        <v>82</v>
      </c>
      <c r="AV428" s="11" t="s">
        <v>82</v>
      </c>
      <c r="AW428" s="11" t="s">
        <v>35</v>
      </c>
      <c r="AX428" s="11" t="s">
        <v>72</v>
      </c>
      <c r="AY428" s="241" t="s">
        <v>144</v>
      </c>
    </row>
    <row r="429" s="12" customFormat="1">
      <c r="B429" s="252"/>
      <c r="C429" s="253"/>
      <c r="D429" s="232" t="s">
        <v>153</v>
      </c>
      <c r="E429" s="254" t="s">
        <v>23</v>
      </c>
      <c r="F429" s="255" t="s">
        <v>196</v>
      </c>
      <c r="G429" s="253"/>
      <c r="H429" s="256">
        <v>17.149999999999999</v>
      </c>
      <c r="I429" s="257"/>
      <c r="J429" s="253"/>
      <c r="K429" s="253"/>
      <c r="L429" s="258"/>
      <c r="M429" s="259"/>
      <c r="N429" s="260"/>
      <c r="O429" s="260"/>
      <c r="P429" s="260"/>
      <c r="Q429" s="260"/>
      <c r="R429" s="260"/>
      <c r="S429" s="260"/>
      <c r="T429" s="261"/>
      <c r="AT429" s="262" t="s">
        <v>153</v>
      </c>
      <c r="AU429" s="262" t="s">
        <v>82</v>
      </c>
      <c r="AV429" s="12" t="s">
        <v>151</v>
      </c>
      <c r="AW429" s="12" t="s">
        <v>35</v>
      </c>
      <c r="AX429" s="12" t="s">
        <v>77</v>
      </c>
      <c r="AY429" s="262" t="s">
        <v>144</v>
      </c>
    </row>
    <row r="430" s="1" customFormat="1" ht="16.5" customHeight="1">
      <c r="B430" s="46"/>
      <c r="C430" s="218" t="s">
        <v>622</v>
      </c>
      <c r="D430" s="218" t="s">
        <v>146</v>
      </c>
      <c r="E430" s="219" t="s">
        <v>623</v>
      </c>
      <c r="F430" s="220" t="s">
        <v>624</v>
      </c>
      <c r="G430" s="221" t="s">
        <v>250</v>
      </c>
      <c r="H430" s="222">
        <v>3.7999999999999998</v>
      </c>
      <c r="I430" s="223"/>
      <c r="J430" s="224">
        <f>ROUND(I430*H430,2)</f>
        <v>0</v>
      </c>
      <c r="K430" s="220" t="s">
        <v>23</v>
      </c>
      <c r="L430" s="72"/>
      <c r="M430" s="225" t="s">
        <v>23</v>
      </c>
      <c r="N430" s="226" t="s">
        <v>43</v>
      </c>
      <c r="O430" s="47"/>
      <c r="P430" s="227">
        <f>O430*H430</f>
        <v>0</v>
      </c>
      <c r="Q430" s="227">
        <v>0.00046000000000000001</v>
      </c>
      <c r="R430" s="227">
        <f>Q430*H430</f>
        <v>0.001748</v>
      </c>
      <c r="S430" s="227">
        <v>0</v>
      </c>
      <c r="T430" s="228">
        <f>S430*H430</f>
        <v>0</v>
      </c>
      <c r="AR430" s="24" t="s">
        <v>151</v>
      </c>
      <c r="AT430" s="24" t="s">
        <v>146</v>
      </c>
      <c r="AU430" s="24" t="s">
        <v>82</v>
      </c>
      <c r="AY430" s="24" t="s">
        <v>144</v>
      </c>
      <c r="BE430" s="229">
        <f>IF(N430="základní",J430,0)</f>
        <v>0</v>
      </c>
      <c r="BF430" s="229">
        <f>IF(N430="snížená",J430,0)</f>
        <v>0</v>
      </c>
      <c r="BG430" s="229">
        <f>IF(N430="zákl. přenesená",J430,0)</f>
        <v>0</v>
      </c>
      <c r="BH430" s="229">
        <f>IF(N430="sníž. přenesená",J430,0)</f>
        <v>0</v>
      </c>
      <c r="BI430" s="229">
        <f>IF(N430="nulová",J430,0)</f>
        <v>0</v>
      </c>
      <c r="BJ430" s="24" t="s">
        <v>77</v>
      </c>
      <c r="BK430" s="229">
        <f>ROUND(I430*H430,2)</f>
        <v>0</v>
      </c>
      <c r="BL430" s="24" t="s">
        <v>151</v>
      </c>
      <c r="BM430" s="24" t="s">
        <v>625</v>
      </c>
    </row>
    <row r="431" s="11" customFormat="1">
      <c r="B431" s="230"/>
      <c r="C431" s="231"/>
      <c r="D431" s="232" t="s">
        <v>153</v>
      </c>
      <c r="E431" s="233" t="s">
        <v>23</v>
      </c>
      <c r="F431" s="234" t="s">
        <v>626</v>
      </c>
      <c r="G431" s="231"/>
      <c r="H431" s="235">
        <v>3.7999999999999998</v>
      </c>
      <c r="I431" s="236"/>
      <c r="J431" s="231"/>
      <c r="K431" s="231"/>
      <c r="L431" s="237"/>
      <c r="M431" s="238"/>
      <c r="N431" s="239"/>
      <c r="O431" s="239"/>
      <c r="P431" s="239"/>
      <c r="Q431" s="239"/>
      <c r="R431" s="239"/>
      <c r="S431" s="239"/>
      <c r="T431" s="240"/>
      <c r="AT431" s="241" t="s">
        <v>153</v>
      </c>
      <c r="AU431" s="241" t="s">
        <v>82</v>
      </c>
      <c r="AV431" s="11" t="s">
        <v>82</v>
      </c>
      <c r="AW431" s="11" t="s">
        <v>35</v>
      </c>
      <c r="AX431" s="11" t="s">
        <v>77</v>
      </c>
      <c r="AY431" s="241" t="s">
        <v>144</v>
      </c>
    </row>
    <row r="432" s="1" customFormat="1" ht="25.5" customHeight="1">
      <c r="B432" s="46"/>
      <c r="C432" s="218" t="s">
        <v>627</v>
      </c>
      <c r="D432" s="218" t="s">
        <v>146</v>
      </c>
      <c r="E432" s="219" t="s">
        <v>628</v>
      </c>
      <c r="F432" s="220" t="s">
        <v>629</v>
      </c>
      <c r="G432" s="221" t="s">
        <v>192</v>
      </c>
      <c r="H432" s="222">
        <v>1.575</v>
      </c>
      <c r="I432" s="223"/>
      <c r="J432" s="224">
        <f>ROUND(I432*H432,2)</f>
        <v>0</v>
      </c>
      <c r="K432" s="220" t="s">
        <v>150</v>
      </c>
      <c r="L432" s="72"/>
      <c r="M432" s="225" t="s">
        <v>23</v>
      </c>
      <c r="N432" s="226" t="s">
        <v>43</v>
      </c>
      <c r="O432" s="47"/>
      <c r="P432" s="227">
        <f>O432*H432</f>
        <v>0</v>
      </c>
      <c r="Q432" s="227">
        <v>0</v>
      </c>
      <c r="R432" s="227">
        <f>Q432*H432</f>
        <v>0</v>
      </c>
      <c r="S432" s="227">
        <v>0.17999999999999999</v>
      </c>
      <c r="T432" s="228">
        <f>S432*H432</f>
        <v>0.28349999999999997</v>
      </c>
      <c r="AR432" s="24" t="s">
        <v>151</v>
      </c>
      <c r="AT432" s="24" t="s">
        <v>146</v>
      </c>
      <c r="AU432" s="24" t="s">
        <v>82</v>
      </c>
      <c r="AY432" s="24" t="s">
        <v>144</v>
      </c>
      <c r="BE432" s="229">
        <f>IF(N432="základní",J432,0)</f>
        <v>0</v>
      </c>
      <c r="BF432" s="229">
        <f>IF(N432="snížená",J432,0)</f>
        <v>0</v>
      </c>
      <c r="BG432" s="229">
        <f>IF(N432="zákl. přenesená",J432,0)</f>
        <v>0</v>
      </c>
      <c r="BH432" s="229">
        <f>IF(N432="sníž. přenesená",J432,0)</f>
        <v>0</v>
      </c>
      <c r="BI432" s="229">
        <f>IF(N432="nulová",J432,0)</f>
        <v>0</v>
      </c>
      <c r="BJ432" s="24" t="s">
        <v>77</v>
      </c>
      <c r="BK432" s="229">
        <f>ROUND(I432*H432,2)</f>
        <v>0</v>
      </c>
      <c r="BL432" s="24" t="s">
        <v>151</v>
      </c>
      <c r="BM432" s="24" t="s">
        <v>630</v>
      </c>
    </row>
    <row r="433" s="11" customFormat="1">
      <c r="B433" s="230"/>
      <c r="C433" s="231"/>
      <c r="D433" s="232" t="s">
        <v>153</v>
      </c>
      <c r="E433" s="233" t="s">
        <v>23</v>
      </c>
      <c r="F433" s="234" t="s">
        <v>631</v>
      </c>
      <c r="G433" s="231"/>
      <c r="H433" s="235">
        <v>1.575</v>
      </c>
      <c r="I433" s="236"/>
      <c r="J433" s="231"/>
      <c r="K433" s="231"/>
      <c r="L433" s="237"/>
      <c r="M433" s="238"/>
      <c r="N433" s="239"/>
      <c r="O433" s="239"/>
      <c r="P433" s="239"/>
      <c r="Q433" s="239"/>
      <c r="R433" s="239"/>
      <c r="S433" s="239"/>
      <c r="T433" s="240"/>
      <c r="AT433" s="241" t="s">
        <v>153</v>
      </c>
      <c r="AU433" s="241" t="s">
        <v>82</v>
      </c>
      <c r="AV433" s="11" t="s">
        <v>82</v>
      </c>
      <c r="AW433" s="11" t="s">
        <v>35</v>
      </c>
      <c r="AX433" s="11" t="s">
        <v>77</v>
      </c>
      <c r="AY433" s="241" t="s">
        <v>144</v>
      </c>
    </row>
    <row r="434" s="1" customFormat="1" ht="16.5" customHeight="1">
      <c r="B434" s="46"/>
      <c r="C434" s="218" t="s">
        <v>632</v>
      </c>
      <c r="D434" s="218" t="s">
        <v>146</v>
      </c>
      <c r="E434" s="219" t="s">
        <v>633</v>
      </c>
      <c r="F434" s="220" t="s">
        <v>634</v>
      </c>
      <c r="G434" s="221" t="s">
        <v>149</v>
      </c>
      <c r="H434" s="222">
        <v>0.23400000000000001</v>
      </c>
      <c r="I434" s="223"/>
      <c r="J434" s="224">
        <f>ROUND(I434*H434,2)</f>
        <v>0</v>
      </c>
      <c r="K434" s="220" t="s">
        <v>150</v>
      </c>
      <c r="L434" s="72"/>
      <c r="M434" s="225" t="s">
        <v>23</v>
      </c>
      <c r="N434" s="226" t="s">
        <v>43</v>
      </c>
      <c r="O434" s="47"/>
      <c r="P434" s="227">
        <f>O434*H434</f>
        <v>0</v>
      </c>
      <c r="Q434" s="227">
        <v>0</v>
      </c>
      <c r="R434" s="227">
        <f>Q434*H434</f>
        <v>0</v>
      </c>
      <c r="S434" s="227">
        <v>1.8</v>
      </c>
      <c r="T434" s="228">
        <f>S434*H434</f>
        <v>0.42120000000000002</v>
      </c>
      <c r="AR434" s="24" t="s">
        <v>151</v>
      </c>
      <c r="AT434" s="24" t="s">
        <v>146</v>
      </c>
      <c r="AU434" s="24" t="s">
        <v>82</v>
      </c>
      <c r="AY434" s="24" t="s">
        <v>144</v>
      </c>
      <c r="BE434" s="229">
        <f>IF(N434="základní",J434,0)</f>
        <v>0</v>
      </c>
      <c r="BF434" s="229">
        <f>IF(N434="snížená",J434,0)</f>
        <v>0</v>
      </c>
      <c r="BG434" s="229">
        <f>IF(N434="zákl. přenesená",J434,0)</f>
        <v>0</v>
      </c>
      <c r="BH434" s="229">
        <f>IF(N434="sníž. přenesená",J434,0)</f>
        <v>0</v>
      </c>
      <c r="BI434" s="229">
        <f>IF(N434="nulová",J434,0)</f>
        <v>0</v>
      </c>
      <c r="BJ434" s="24" t="s">
        <v>77</v>
      </c>
      <c r="BK434" s="229">
        <f>ROUND(I434*H434,2)</f>
        <v>0</v>
      </c>
      <c r="BL434" s="24" t="s">
        <v>151</v>
      </c>
      <c r="BM434" s="24" t="s">
        <v>635</v>
      </c>
    </row>
    <row r="435" s="11" customFormat="1">
      <c r="B435" s="230"/>
      <c r="C435" s="231"/>
      <c r="D435" s="232" t="s">
        <v>153</v>
      </c>
      <c r="E435" s="233" t="s">
        <v>23</v>
      </c>
      <c r="F435" s="234" t="s">
        <v>636</v>
      </c>
      <c r="G435" s="231"/>
      <c r="H435" s="235">
        <v>0.23400000000000001</v>
      </c>
      <c r="I435" s="236"/>
      <c r="J435" s="231"/>
      <c r="K435" s="231"/>
      <c r="L435" s="237"/>
      <c r="M435" s="238"/>
      <c r="N435" s="239"/>
      <c r="O435" s="239"/>
      <c r="P435" s="239"/>
      <c r="Q435" s="239"/>
      <c r="R435" s="239"/>
      <c r="S435" s="239"/>
      <c r="T435" s="240"/>
      <c r="AT435" s="241" t="s">
        <v>153</v>
      </c>
      <c r="AU435" s="241" t="s">
        <v>82</v>
      </c>
      <c r="AV435" s="11" t="s">
        <v>82</v>
      </c>
      <c r="AW435" s="11" t="s">
        <v>35</v>
      </c>
      <c r="AX435" s="11" t="s">
        <v>77</v>
      </c>
      <c r="AY435" s="241" t="s">
        <v>144</v>
      </c>
    </row>
    <row r="436" s="1" customFormat="1" ht="25.5" customHeight="1">
      <c r="B436" s="46"/>
      <c r="C436" s="218" t="s">
        <v>637</v>
      </c>
      <c r="D436" s="218" t="s">
        <v>146</v>
      </c>
      <c r="E436" s="219" t="s">
        <v>638</v>
      </c>
      <c r="F436" s="220" t="s">
        <v>639</v>
      </c>
      <c r="G436" s="221" t="s">
        <v>200</v>
      </c>
      <c r="H436" s="222">
        <v>2</v>
      </c>
      <c r="I436" s="223"/>
      <c r="J436" s="224">
        <f>ROUND(I436*H436,2)</f>
        <v>0</v>
      </c>
      <c r="K436" s="220" t="s">
        <v>150</v>
      </c>
      <c r="L436" s="72"/>
      <c r="M436" s="225" t="s">
        <v>23</v>
      </c>
      <c r="N436" s="226" t="s">
        <v>43</v>
      </c>
      <c r="O436" s="47"/>
      <c r="P436" s="227">
        <f>O436*H436</f>
        <v>0</v>
      </c>
      <c r="Q436" s="227">
        <v>0</v>
      </c>
      <c r="R436" s="227">
        <f>Q436*H436</f>
        <v>0</v>
      </c>
      <c r="S436" s="227">
        <v>0.014999999999999999</v>
      </c>
      <c r="T436" s="228">
        <f>S436*H436</f>
        <v>0.029999999999999999</v>
      </c>
      <c r="AR436" s="24" t="s">
        <v>151</v>
      </c>
      <c r="AT436" s="24" t="s">
        <v>146</v>
      </c>
      <c r="AU436" s="24" t="s">
        <v>82</v>
      </c>
      <c r="AY436" s="24" t="s">
        <v>144</v>
      </c>
      <c r="BE436" s="229">
        <f>IF(N436="základní",J436,0)</f>
        <v>0</v>
      </c>
      <c r="BF436" s="229">
        <f>IF(N436="snížená",J436,0)</f>
        <v>0</v>
      </c>
      <c r="BG436" s="229">
        <f>IF(N436="zákl. přenesená",J436,0)</f>
        <v>0</v>
      </c>
      <c r="BH436" s="229">
        <f>IF(N436="sníž. přenesená",J436,0)</f>
        <v>0</v>
      </c>
      <c r="BI436" s="229">
        <f>IF(N436="nulová",J436,0)</f>
        <v>0</v>
      </c>
      <c r="BJ436" s="24" t="s">
        <v>77</v>
      </c>
      <c r="BK436" s="229">
        <f>ROUND(I436*H436,2)</f>
        <v>0</v>
      </c>
      <c r="BL436" s="24" t="s">
        <v>151</v>
      </c>
      <c r="BM436" s="24" t="s">
        <v>640</v>
      </c>
    </row>
    <row r="437" s="11" customFormat="1">
      <c r="B437" s="230"/>
      <c r="C437" s="231"/>
      <c r="D437" s="232" t="s">
        <v>153</v>
      </c>
      <c r="E437" s="233" t="s">
        <v>23</v>
      </c>
      <c r="F437" s="234" t="s">
        <v>641</v>
      </c>
      <c r="G437" s="231"/>
      <c r="H437" s="235">
        <v>2</v>
      </c>
      <c r="I437" s="236"/>
      <c r="J437" s="231"/>
      <c r="K437" s="231"/>
      <c r="L437" s="237"/>
      <c r="M437" s="238"/>
      <c r="N437" s="239"/>
      <c r="O437" s="239"/>
      <c r="P437" s="239"/>
      <c r="Q437" s="239"/>
      <c r="R437" s="239"/>
      <c r="S437" s="239"/>
      <c r="T437" s="240"/>
      <c r="AT437" s="241" t="s">
        <v>153</v>
      </c>
      <c r="AU437" s="241" t="s">
        <v>82</v>
      </c>
      <c r="AV437" s="11" t="s">
        <v>82</v>
      </c>
      <c r="AW437" s="11" t="s">
        <v>35</v>
      </c>
      <c r="AX437" s="11" t="s">
        <v>77</v>
      </c>
      <c r="AY437" s="241" t="s">
        <v>144</v>
      </c>
    </row>
    <row r="438" s="1" customFormat="1" ht="16.5" customHeight="1">
      <c r="B438" s="46"/>
      <c r="C438" s="218" t="s">
        <v>642</v>
      </c>
      <c r="D438" s="218" t="s">
        <v>146</v>
      </c>
      <c r="E438" s="219" t="s">
        <v>643</v>
      </c>
      <c r="F438" s="220" t="s">
        <v>644</v>
      </c>
      <c r="G438" s="221" t="s">
        <v>250</v>
      </c>
      <c r="H438" s="222">
        <v>12.699999999999999</v>
      </c>
      <c r="I438" s="223"/>
      <c r="J438" s="224">
        <f>ROUND(I438*H438,2)</f>
        <v>0</v>
      </c>
      <c r="K438" s="220" t="s">
        <v>150</v>
      </c>
      <c r="L438" s="72"/>
      <c r="M438" s="225" t="s">
        <v>23</v>
      </c>
      <c r="N438" s="226" t="s">
        <v>43</v>
      </c>
      <c r="O438" s="47"/>
      <c r="P438" s="227">
        <f>O438*H438</f>
        <v>0</v>
      </c>
      <c r="Q438" s="227">
        <v>0</v>
      </c>
      <c r="R438" s="227">
        <f>Q438*H438</f>
        <v>0</v>
      </c>
      <c r="S438" s="227">
        <v>0.0060000000000000001</v>
      </c>
      <c r="T438" s="228">
        <f>S438*H438</f>
        <v>0.076200000000000004</v>
      </c>
      <c r="AR438" s="24" t="s">
        <v>151</v>
      </c>
      <c r="AT438" s="24" t="s">
        <v>146</v>
      </c>
      <c r="AU438" s="24" t="s">
        <v>82</v>
      </c>
      <c r="AY438" s="24" t="s">
        <v>144</v>
      </c>
      <c r="BE438" s="229">
        <f>IF(N438="základní",J438,0)</f>
        <v>0</v>
      </c>
      <c r="BF438" s="229">
        <f>IF(N438="snížená",J438,0)</f>
        <v>0</v>
      </c>
      <c r="BG438" s="229">
        <f>IF(N438="zákl. přenesená",J438,0)</f>
        <v>0</v>
      </c>
      <c r="BH438" s="229">
        <f>IF(N438="sníž. přenesená",J438,0)</f>
        <v>0</v>
      </c>
      <c r="BI438" s="229">
        <f>IF(N438="nulová",J438,0)</f>
        <v>0</v>
      </c>
      <c r="BJ438" s="24" t="s">
        <v>77</v>
      </c>
      <c r="BK438" s="229">
        <f>ROUND(I438*H438,2)</f>
        <v>0</v>
      </c>
      <c r="BL438" s="24" t="s">
        <v>151</v>
      </c>
      <c r="BM438" s="24" t="s">
        <v>645</v>
      </c>
    </row>
    <row r="439" s="11" customFormat="1">
      <c r="B439" s="230"/>
      <c r="C439" s="231"/>
      <c r="D439" s="232" t="s">
        <v>153</v>
      </c>
      <c r="E439" s="233" t="s">
        <v>23</v>
      </c>
      <c r="F439" s="234" t="s">
        <v>646</v>
      </c>
      <c r="G439" s="231"/>
      <c r="H439" s="235">
        <v>1.7</v>
      </c>
      <c r="I439" s="236"/>
      <c r="J439" s="231"/>
      <c r="K439" s="231"/>
      <c r="L439" s="237"/>
      <c r="M439" s="238"/>
      <c r="N439" s="239"/>
      <c r="O439" s="239"/>
      <c r="P439" s="239"/>
      <c r="Q439" s="239"/>
      <c r="R439" s="239"/>
      <c r="S439" s="239"/>
      <c r="T439" s="240"/>
      <c r="AT439" s="241" t="s">
        <v>153</v>
      </c>
      <c r="AU439" s="241" t="s">
        <v>82</v>
      </c>
      <c r="AV439" s="11" t="s">
        <v>82</v>
      </c>
      <c r="AW439" s="11" t="s">
        <v>35</v>
      </c>
      <c r="AX439" s="11" t="s">
        <v>72</v>
      </c>
      <c r="AY439" s="241" t="s">
        <v>144</v>
      </c>
    </row>
    <row r="440" s="11" customFormat="1">
      <c r="B440" s="230"/>
      <c r="C440" s="231"/>
      <c r="D440" s="232" t="s">
        <v>153</v>
      </c>
      <c r="E440" s="233" t="s">
        <v>23</v>
      </c>
      <c r="F440" s="234" t="s">
        <v>647</v>
      </c>
      <c r="G440" s="231"/>
      <c r="H440" s="235">
        <v>11</v>
      </c>
      <c r="I440" s="236"/>
      <c r="J440" s="231"/>
      <c r="K440" s="231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153</v>
      </c>
      <c r="AU440" s="241" t="s">
        <v>82</v>
      </c>
      <c r="AV440" s="11" t="s">
        <v>82</v>
      </c>
      <c r="AW440" s="11" t="s">
        <v>35</v>
      </c>
      <c r="AX440" s="11" t="s">
        <v>72</v>
      </c>
      <c r="AY440" s="241" t="s">
        <v>144</v>
      </c>
    </row>
    <row r="441" s="12" customFormat="1">
      <c r="B441" s="252"/>
      <c r="C441" s="253"/>
      <c r="D441" s="232" t="s">
        <v>153</v>
      </c>
      <c r="E441" s="254" t="s">
        <v>23</v>
      </c>
      <c r="F441" s="255" t="s">
        <v>196</v>
      </c>
      <c r="G441" s="253"/>
      <c r="H441" s="256">
        <v>12.699999999999999</v>
      </c>
      <c r="I441" s="257"/>
      <c r="J441" s="253"/>
      <c r="K441" s="253"/>
      <c r="L441" s="258"/>
      <c r="M441" s="259"/>
      <c r="N441" s="260"/>
      <c r="O441" s="260"/>
      <c r="P441" s="260"/>
      <c r="Q441" s="260"/>
      <c r="R441" s="260"/>
      <c r="S441" s="260"/>
      <c r="T441" s="261"/>
      <c r="AT441" s="262" t="s">
        <v>153</v>
      </c>
      <c r="AU441" s="262" t="s">
        <v>82</v>
      </c>
      <c r="AV441" s="12" t="s">
        <v>151</v>
      </c>
      <c r="AW441" s="12" t="s">
        <v>35</v>
      </c>
      <c r="AX441" s="12" t="s">
        <v>77</v>
      </c>
      <c r="AY441" s="262" t="s">
        <v>144</v>
      </c>
    </row>
    <row r="442" s="1" customFormat="1" ht="16.5" customHeight="1">
      <c r="B442" s="46"/>
      <c r="C442" s="218" t="s">
        <v>648</v>
      </c>
      <c r="D442" s="218" t="s">
        <v>146</v>
      </c>
      <c r="E442" s="219" t="s">
        <v>649</v>
      </c>
      <c r="F442" s="220" t="s">
        <v>650</v>
      </c>
      <c r="G442" s="221" t="s">
        <v>250</v>
      </c>
      <c r="H442" s="222">
        <v>25</v>
      </c>
      <c r="I442" s="223"/>
      <c r="J442" s="224">
        <f>ROUND(I442*H442,2)</f>
        <v>0</v>
      </c>
      <c r="K442" s="220" t="s">
        <v>150</v>
      </c>
      <c r="L442" s="72"/>
      <c r="M442" s="225" t="s">
        <v>23</v>
      </c>
      <c r="N442" s="226" t="s">
        <v>43</v>
      </c>
      <c r="O442" s="47"/>
      <c r="P442" s="227">
        <f>O442*H442</f>
        <v>0</v>
      </c>
      <c r="Q442" s="227">
        <v>0</v>
      </c>
      <c r="R442" s="227">
        <f>Q442*H442</f>
        <v>0</v>
      </c>
      <c r="S442" s="227">
        <v>0.012999999999999999</v>
      </c>
      <c r="T442" s="228">
        <f>S442*H442</f>
        <v>0.32500000000000001</v>
      </c>
      <c r="AR442" s="24" t="s">
        <v>151</v>
      </c>
      <c r="AT442" s="24" t="s">
        <v>146</v>
      </c>
      <c r="AU442" s="24" t="s">
        <v>82</v>
      </c>
      <c r="AY442" s="24" t="s">
        <v>144</v>
      </c>
      <c r="BE442" s="229">
        <f>IF(N442="základní",J442,0)</f>
        <v>0</v>
      </c>
      <c r="BF442" s="229">
        <f>IF(N442="snížená",J442,0)</f>
        <v>0</v>
      </c>
      <c r="BG442" s="229">
        <f>IF(N442="zákl. přenesená",J442,0)</f>
        <v>0</v>
      </c>
      <c r="BH442" s="229">
        <f>IF(N442="sníž. přenesená",J442,0)</f>
        <v>0</v>
      </c>
      <c r="BI442" s="229">
        <f>IF(N442="nulová",J442,0)</f>
        <v>0</v>
      </c>
      <c r="BJ442" s="24" t="s">
        <v>77</v>
      </c>
      <c r="BK442" s="229">
        <f>ROUND(I442*H442,2)</f>
        <v>0</v>
      </c>
      <c r="BL442" s="24" t="s">
        <v>151</v>
      </c>
      <c r="BM442" s="24" t="s">
        <v>651</v>
      </c>
    </row>
    <row r="443" s="11" customFormat="1">
      <c r="B443" s="230"/>
      <c r="C443" s="231"/>
      <c r="D443" s="232" t="s">
        <v>153</v>
      </c>
      <c r="E443" s="233" t="s">
        <v>23</v>
      </c>
      <c r="F443" s="234" t="s">
        <v>652</v>
      </c>
      <c r="G443" s="231"/>
      <c r="H443" s="235">
        <v>25</v>
      </c>
      <c r="I443" s="236"/>
      <c r="J443" s="231"/>
      <c r="K443" s="231"/>
      <c r="L443" s="237"/>
      <c r="M443" s="238"/>
      <c r="N443" s="239"/>
      <c r="O443" s="239"/>
      <c r="P443" s="239"/>
      <c r="Q443" s="239"/>
      <c r="R443" s="239"/>
      <c r="S443" s="239"/>
      <c r="T443" s="240"/>
      <c r="AT443" s="241" t="s">
        <v>153</v>
      </c>
      <c r="AU443" s="241" t="s">
        <v>82</v>
      </c>
      <c r="AV443" s="11" t="s">
        <v>82</v>
      </c>
      <c r="AW443" s="11" t="s">
        <v>35</v>
      </c>
      <c r="AX443" s="11" t="s">
        <v>77</v>
      </c>
      <c r="AY443" s="241" t="s">
        <v>144</v>
      </c>
    </row>
    <row r="444" s="1" customFormat="1" ht="16.5" customHeight="1">
      <c r="B444" s="46"/>
      <c r="C444" s="218" t="s">
        <v>653</v>
      </c>
      <c r="D444" s="218" t="s">
        <v>146</v>
      </c>
      <c r="E444" s="219" t="s">
        <v>654</v>
      </c>
      <c r="F444" s="220" t="s">
        <v>655</v>
      </c>
      <c r="G444" s="221" t="s">
        <v>250</v>
      </c>
      <c r="H444" s="222">
        <v>11</v>
      </c>
      <c r="I444" s="223"/>
      <c r="J444" s="224">
        <f>ROUND(I444*H444,2)</f>
        <v>0</v>
      </c>
      <c r="K444" s="220" t="s">
        <v>150</v>
      </c>
      <c r="L444" s="72"/>
      <c r="M444" s="225" t="s">
        <v>23</v>
      </c>
      <c r="N444" s="226" t="s">
        <v>43</v>
      </c>
      <c r="O444" s="47"/>
      <c r="P444" s="227">
        <f>O444*H444</f>
        <v>0</v>
      </c>
      <c r="Q444" s="227">
        <v>0</v>
      </c>
      <c r="R444" s="227">
        <f>Q444*H444</f>
        <v>0</v>
      </c>
      <c r="S444" s="227">
        <v>0.017999999999999999</v>
      </c>
      <c r="T444" s="228">
        <f>S444*H444</f>
        <v>0.19799999999999998</v>
      </c>
      <c r="AR444" s="24" t="s">
        <v>151</v>
      </c>
      <c r="AT444" s="24" t="s">
        <v>146</v>
      </c>
      <c r="AU444" s="24" t="s">
        <v>82</v>
      </c>
      <c r="AY444" s="24" t="s">
        <v>144</v>
      </c>
      <c r="BE444" s="229">
        <f>IF(N444="základní",J444,0)</f>
        <v>0</v>
      </c>
      <c r="BF444" s="229">
        <f>IF(N444="snížená",J444,0)</f>
        <v>0</v>
      </c>
      <c r="BG444" s="229">
        <f>IF(N444="zákl. přenesená",J444,0)</f>
        <v>0</v>
      </c>
      <c r="BH444" s="229">
        <f>IF(N444="sníž. přenesená",J444,0)</f>
        <v>0</v>
      </c>
      <c r="BI444" s="229">
        <f>IF(N444="nulová",J444,0)</f>
        <v>0</v>
      </c>
      <c r="BJ444" s="24" t="s">
        <v>77</v>
      </c>
      <c r="BK444" s="229">
        <f>ROUND(I444*H444,2)</f>
        <v>0</v>
      </c>
      <c r="BL444" s="24" t="s">
        <v>151</v>
      </c>
      <c r="BM444" s="24" t="s">
        <v>656</v>
      </c>
    </row>
    <row r="445" s="11" customFormat="1">
      <c r="B445" s="230"/>
      <c r="C445" s="231"/>
      <c r="D445" s="232" t="s">
        <v>153</v>
      </c>
      <c r="E445" s="233" t="s">
        <v>23</v>
      </c>
      <c r="F445" s="234" t="s">
        <v>657</v>
      </c>
      <c r="G445" s="231"/>
      <c r="H445" s="235">
        <v>11</v>
      </c>
      <c r="I445" s="236"/>
      <c r="J445" s="231"/>
      <c r="K445" s="231"/>
      <c r="L445" s="237"/>
      <c r="M445" s="238"/>
      <c r="N445" s="239"/>
      <c r="O445" s="239"/>
      <c r="P445" s="239"/>
      <c r="Q445" s="239"/>
      <c r="R445" s="239"/>
      <c r="S445" s="239"/>
      <c r="T445" s="240"/>
      <c r="AT445" s="241" t="s">
        <v>153</v>
      </c>
      <c r="AU445" s="241" t="s">
        <v>82</v>
      </c>
      <c r="AV445" s="11" t="s">
        <v>82</v>
      </c>
      <c r="AW445" s="11" t="s">
        <v>35</v>
      </c>
      <c r="AX445" s="11" t="s">
        <v>77</v>
      </c>
      <c r="AY445" s="241" t="s">
        <v>144</v>
      </c>
    </row>
    <row r="446" s="1" customFormat="1" ht="16.5" customHeight="1">
      <c r="B446" s="46"/>
      <c r="C446" s="218" t="s">
        <v>658</v>
      </c>
      <c r="D446" s="218" t="s">
        <v>146</v>
      </c>
      <c r="E446" s="219" t="s">
        <v>659</v>
      </c>
      <c r="F446" s="220" t="s">
        <v>660</v>
      </c>
      <c r="G446" s="221" t="s">
        <v>250</v>
      </c>
      <c r="H446" s="222">
        <v>3.9100000000000001</v>
      </c>
      <c r="I446" s="223"/>
      <c r="J446" s="224">
        <f>ROUND(I446*H446,2)</f>
        <v>0</v>
      </c>
      <c r="K446" s="220" t="s">
        <v>150</v>
      </c>
      <c r="L446" s="72"/>
      <c r="M446" s="225" t="s">
        <v>23</v>
      </c>
      <c r="N446" s="226" t="s">
        <v>43</v>
      </c>
      <c r="O446" s="47"/>
      <c r="P446" s="227">
        <f>O446*H446</f>
        <v>0</v>
      </c>
      <c r="Q446" s="227">
        <v>0</v>
      </c>
      <c r="R446" s="227">
        <f>Q446*H446</f>
        <v>0</v>
      </c>
      <c r="S446" s="227">
        <v>0.037999999999999999</v>
      </c>
      <c r="T446" s="228">
        <f>S446*H446</f>
        <v>0.14857999999999999</v>
      </c>
      <c r="AR446" s="24" t="s">
        <v>151</v>
      </c>
      <c r="AT446" s="24" t="s">
        <v>146</v>
      </c>
      <c r="AU446" s="24" t="s">
        <v>82</v>
      </c>
      <c r="AY446" s="24" t="s">
        <v>144</v>
      </c>
      <c r="BE446" s="229">
        <f>IF(N446="základní",J446,0)</f>
        <v>0</v>
      </c>
      <c r="BF446" s="229">
        <f>IF(N446="snížená",J446,0)</f>
        <v>0</v>
      </c>
      <c r="BG446" s="229">
        <f>IF(N446="zákl. přenesená",J446,0)</f>
        <v>0</v>
      </c>
      <c r="BH446" s="229">
        <f>IF(N446="sníž. přenesená",J446,0)</f>
        <v>0</v>
      </c>
      <c r="BI446" s="229">
        <f>IF(N446="nulová",J446,0)</f>
        <v>0</v>
      </c>
      <c r="BJ446" s="24" t="s">
        <v>77</v>
      </c>
      <c r="BK446" s="229">
        <f>ROUND(I446*H446,2)</f>
        <v>0</v>
      </c>
      <c r="BL446" s="24" t="s">
        <v>151</v>
      </c>
      <c r="BM446" s="24" t="s">
        <v>661</v>
      </c>
    </row>
    <row r="447" s="11" customFormat="1">
      <c r="B447" s="230"/>
      <c r="C447" s="231"/>
      <c r="D447" s="232" t="s">
        <v>153</v>
      </c>
      <c r="E447" s="233" t="s">
        <v>23</v>
      </c>
      <c r="F447" s="234" t="s">
        <v>662</v>
      </c>
      <c r="G447" s="231"/>
      <c r="H447" s="235">
        <v>3.9100000000000001</v>
      </c>
      <c r="I447" s="236"/>
      <c r="J447" s="231"/>
      <c r="K447" s="231"/>
      <c r="L447" s="237"/>
      <c r="M447" s="238"/>
      <c r="N447" s="239"/>
      <c r="O447" s="239"/>
      <c r="P447" s="239"/>
      <c r="Q447" s="239"/>
      <c r="R447" s="239"/>
      <c r="S447" s="239"/>
      <c r="T447" s="240"/>
      <c r="AT447" s="241" t="s">
        <v>153</v>
      </c>
      <c r="AU447" s="241" t="s">
        <v>82</v>
      </c>
      <c r="AV447" s="11" t="s">
        <v>82</v>
      </c>
      <c r="AW447" s="11" t="s">
        <v>35</v>
      </c>
      <c r="AX447" s="11" t="s">
        <v>77</v>
      </c>
      <c r="AY447" s="241" t="s">
        <v>144</v>
      </c>
    </row>
    <row r="448" s="1" customFormat="1" ht="16.5" customHeight="1">
      <c r="B448" s="46"/>
      <c r="C448" s="218" t="s">
        <v>663</v>
      </c>
      <c r="D448" s="218" t="s">
        <v>146</v>
      </c>
      <c r="E448" s="219" t="s">
        <v>664</v>
      </c>
      <c r="F448" s="220" t="s">
        <v>665</v>
      </c>
      <c r="G448" s="221" t="s">
        <v>250</v>
      </c>
      <c r="H448" s="222">
        <v>13</v>
      </c>
      <c r="I448" s="223"/>
      <c r="J448" s="224">
        <f>ROUND(I448*H448,2)</f>
        <v>0</v>
      </c>
      <c r="K448" s="220" t="s">
        <v>150</v>
      </c>
      <c r="L448" s="72"/>
      <c r="M448" s="225" t="s">
        <v>23</v>
      </c>
      <c r="N448" s="226" t="s">
        <v>43</v>
      </c>
      <c r="O448" s="47"/>
      <c r="P448" s="227">
        <f>O448*H448</f>
        <v>0</v>
      </c>
      <c r="Q448" s="227">
        <v>0</v>
      </c>
      <c r="R448" s="227">
        <f>Q448*H448</f>
        <v>0</v>
      </c>
      <c r="S448" s="227">
        <v>0.040000000000000001</v>
      </c>
      <c r="T448" s="228">
        <f>S448*H448</f>
        <v>0.52000000000000002</v>
      </c>
      <c r="AR448" s="24" t="s">
        <v>151</v>
      </c>
      <c r="AT448" s="24" t="s">
        <v>146</v>
      </c>
      <c r="AU448" s="24" t="s">
        <v>82</v>
      </c>
      <c r="AY448" s="24" t="s">
        <v>144</v>
      </c>
      <c r="BE448" s="229">
        <f>IF(N448="základní",J448,0)</f>
        <v>0</v>
      </c>
      <c r="BF448" s="229">
        <f>IF(N448="snížená",J448,0)</f>
        <v>0</v>
      </c>
      <c r="BG448" s="229">
        <f>IF(N448="zákl. přenesená",J448,0)</f>
        <v>0</v>
      </c>
      <c r="BH448" s="229">
        <f>IF(N448="sníž. přenesená",J448,0)</f>
        <v>0</v>
      </c>
      <c r="BI448" s="229">
        <f>IF(N448="nulová",J448,0)</f>
        <v>0</v>
      </c>
      <c r="BJ448" s="24" t="s">
        <v>77</v>
      </c>
      <c r="BK448" s="229">
        <f>ROUND(I448*H448,2)</f>
        <v>0</v>
      </c>
      <c r="BL448" s="24" t="s">
        <v>151</v>
      </c>
      <c r="BM448" s="24" t="s">
        <v>666</v>
      </c>
    </row>
    <row r="449" s="11" customFormat="1">
      <c r="B449" s="230"/>
      <c r="C449" s="231"/>
      <c r="D449" s="232" t="s">
        <v>153</v>
      </c>
      <c r="E449" s="233" t="s">
        <v>23</v>
      </c>
      <c r="F449" s="234" t="s">
        <v>667</v>
      </c>
      <c r="G449" s="231"/>
      <c r="H449" s="235">
        <v>4</v>
      </c>
      <c r="I449" s="236"/>
      <c r="J449" s="231"/>
      <c r="K449" s="231"/>
      <c r="L449" s="237"/>
      <c r="M449" s="238"/>
      <c r="N449" s="239"/>
      <c r="O449" s="239"/>
      <c r="P449" s="239"/>
      <c r="Q449" s="239"/>
      <c r="R449" s="239"/>
      <c r="S449" s="239"/>
      <c r="T449" s="240"/>
      <c r="AT449" s="241" t="s">
        <v>153</v>
      </c>
      <c r="AU449" s="241" t="s">
        <v>82</v>
      </c>
      <c r="AV449" s="11" t="s">
        <v>82</v>
      </c>
      <c r="AW449" s="11" t="s">
        <v>35</v>
      </c>
      <c r="AX449" s="11" t="s">
        <v>72</v>
      </c>
      <c r="AY449" s="241" t="s">
        <v>144</v>
      </c>
    </row>
    <row r="450" s="11" customFormat="1">
      <c r="B450" s="230"/>
      <c r="C450" s="231"/>
      <c r="D450" s="232" t="s">
        <v>153</v>
      </c>
      <c r="E450" s="233" t="s">
        <v>23</v>
      </c>
      <c r="F450" s="234" t="s">
        <v>668</v>
      </c>
      <c r="G450" s="231"/>
      <c r="H450" s="235">
        <v>4</v>
      </c>
      <c r="I450" s="236"/>
      <c r="J450" s="231"/>
      <c r="K450" s="231"/>
      <c r="L450" s="237"/>
      <c r="M450" s="238"/>
      <c r="N450" s="239"/>
      <c r="O450" s="239"/>
      <c r="P450" s="239"/>
      <c r="Q450" s="239"/>
      <c r="R450" s="239"/>
      <c r="S450" s="239"/>
      <c r="T450" s="240"/>
      <c r="AT450" s="241" t="s">
        <v>153</v>
      </c>
      <c r="AU450" s="241" t="s">
        <v>82</v>
      </c>
      <c r="AV450" s="11" t="s">
        <v>82</v>
      </c>
      <c r="AW450" s="11" t="s">
        <v>35</v>
      </c>
      <c r="AX450" s="11" t="s">
        <v>72</v>
      </c>
      <c r="AY450" s="241" t="s">
        <v>144</v>
      </c>
    </row>
    <row r="451" s="11" customFormat="1">
      <c r="B451" s="230"/>
      <c r="C451" s="231"/>
      <c r="D451" s="232" t="s">
        <v>153</v>
      </c>
      <c r="E451" s="233" t="s">
        <v>23</v>
      </c>
      <c r="F451" s="234" t="s">
        <v>669</v>
      </c>
      <c r="G451" s="231"/>
      <c r="H451" s="235">
        <v>5</v>
      </c>
      <c r="I451" s="236"/>
      <c r="J451" s="231"/>
      <c r="K451" s="231"/>
      <c r="L451" s="237"/>
      <c r="M451" s="238"/>
      <c r="N451" s="239"/>
      <c r="O451" s="239"/>
      <c r="P451" s="239"/>
      <c r="Q451" s="239"/>
      <c r="R451" s="239"/>
      <c r="S451" s="239"/>
      <c r="T451" s="240"/>
      <c r="AT451" s="241" t="s">
        <v>153</v>
      </c>
      <c r="AU451" s="241" t="s">
        <v>82</v>
      </c>
      <c r="AV451" s="11" t="s">
        <v>82</v>
      </c>
      <c r="AW451" s="11" t="s">
        <v>35</v>
      </c>
      <c r="AX451" s="11" t="s">
        <v>72</v>
      </c>
      <c r="AY451" s="241" t="s">
        <v>144</v>
      </c>
    </row>
    <row r="452" s="12" customFormat="1">
      <c r="B452" s="252"/>
      <c r="C452" s="253"/>
      <c r="D452" s="232" t="s">
        <v>153</v>
      </c>
      <c r="E452" s="254" t="s">
        <v>23</v>
      </c>
      <c r="F452" s="255" t="s">
        <v>196</v>
      </c>
      <c r="G452" s="253"/>
      <c r="H452" s="256">
        <v>13</v>
      </c>
      <c r="I452" s="257"/>
      <c r="J452" s="253"/>
      <c r="K452" s="253"/>
      <c r="L452" s="258"/>
      <c r="M452" s="259"/>
      <c r="N452" s="260"/>
      <c r="O452" s="260"/>
      <c r="P452" s="260"/>
      <c r="Q452" s="260"/>
      <c r="R452" s="260"/>
      <c r="S452" s="260"/>
      <c r="T452" s="261"/>
      <c r="AT452" s="262" t="s">
        <v>153</v>
      </c>
      <c r="AU452" s="262" t="s">
        <v>82</v>
      </c>
      <c r="AV452" s="12" t="s">
        <v>151</v>
      </c>
      <c r="AW452" s="12" t="s">
        <v>35</v>
      </c>
      <c r="AX452" s="12" t="s">
        <v>77</v>
      </c>
      <c r="AY452" s="262" t="s">
        <v>144</v>
      </c>
    </row>
    <row r="453" s="1" customFormat="1" ht="25.5" customHeight="1">
      <c r="B453" s="46"/>
      <c r="C453" s="218" t="s">
        <v>670</v>
      </c>
      <c r="D453" s="218" t="s">
        <v>146</v>
      </c>
      <c r="E453" s="219" t="s">
        <v>671</v>
      </c>
      <c r="F453" s="220" t="s">
        <v>672</v>
      </c>
      <c r="G453" s="221" t="s">
        <v>250</v>
      </c>
      <c r="H453" s="222">
        <v>1.1000000000000001</v>
      </c>
      <c r="I453" s="223"/>
      <c r="J453" s="224">
        <f>ROUND(I453*H453,2)</f>
        <v>0</v>
      </c>
      <c r="K453" s="220" t="s">
        <v>150</v>
      </c>
      <c r="L453" s="72"/>
      <c r="M453" s="225" t="s">
        <v>23</v>
      </c>
      <c r="N453" s="226" t="s">
        <v>43</v>
      </c>
      <c r="O453" s="47"/>
      <c r="P453" s="227">
        <f>O453*H453</f>
        <v>0</v>
      </c>
      <c r="Q453" s="227">
        <v>0</v>
      </c>
      <c r="R453" s="227">
        <f>Q453*H453</f>
        <v>0</v>
      </c>
      <c r="S453" s="227">
        <v>0.042000000000000003</v>
      </c>
      <c r="T453" s="228">
        <f>S453*H453</f>
        <v>0.046200000000000005</v>
      </c>
      <c r="AR453" s="24" t="s">
        <v>151</v>
      </c>
      <c r="AT453" s="24" t="s">
        <v>146</v>
      </c>
      <c r="AU453" s="24" t="s">
        <v>82</v>
      </c>
      <c r="AY453" s="24" t="s">
        <v>144</v>
      </c>
      <c r="BE453" s="229">
        <f>IF(N453="základní",J453,0)</f>
        <v>0</v>
      </c>
      <c r="BF453" s="229">
        <f>IF(N453="snížená",J453,0)</f>
        <v>0</v>
      </c>
      <c r="BG453" s="229">
        <f>IF(N453="zákl. přenesená",J453,0)</f>
        <v>0</v>
      </c>
      <c r="BH453" s="229">
        <f>IF(N453="sníž. přenesená",J453,0)</f>
        <v>0</v>
      </c>
      <c r="BI453" s="229">
        <f>IF(N453="nulová",J453,0)</f>
        <v>0</v>
      </c>
      <c r="BJ453" s="24" t="s">
        <v>77</v>
      </c>
      <c r="BK453" s="229">
        <f>ROUND(I453*H453,2)</f>
        <v>0</v>
      </c>
      <c r="BL453" s="24" t="s">
        <v>151</v>
      </c>
      <c r="BM453" s="24" t="s">
        <v>673</v>
      </c>
    </row>
    <row r="454" s="11" customFormat="1">
      <c r="B454" s="230"/>
      <c r="C454" s="231"/>
      <c r="D454" s="232" t="s">
        <v>153</v>
      </c>
      <c r="E454" s="233" t="s">
        <v>23</v>
      </c>
      <c r="F454" s="234" t="s">
        <v>674</v>
      </c>
      <c r="G454" s="231"/>
      <c r="H454" s="235">
        <v>1.1000000000000001</v>
      </c>
      <c r="I454" s="236"/>
      <c r="J454" s="231"/>
      <c r="K454" s="231"/>
      <c r="L454" s="237"/>
      <c r="M454" s="238"/>
      <c r="N454" s="239"/>
      <c r="O454" s="239"/>
      <c r="P454" s="239"/>
      <c r="Q454" s="239"/>
      <c r="R454" s="239"/>
      <c r="S454" s="239"/>
      <c r="T454" s="240"/>
      <c r="AT454" s="241" t="s">
        <v>153</v>
      </c>
      <c r="AU454" s="241" t="s">
        <v>82</v>
      </c>
      <c r="AV454" s="11" t="s">
        <v>82</v>
      </c>
      <c r="AW454" s="11" t="s">
        <v>35</v>
      </c>
      <c r="AX454" s="11" t="s">
        <v>77</v>
      </c>
      <c r="AY454" s="241" t="s">
        <v>144</v>
      </c>
    </row>
    <row r="455" s="1" customFormat="1" ht="25.5" customHeight="1">
      <c r="B455" s="46"/>
      <c r="C455" s="218" t="s">
        <v>675</v>
      </c>
      <c r="D455" s="218" t="s">
        <v>146</v>
      </c>
      <c r="E455" s="219" t="s">
        <v>676</v>
      </c>
      <c r="F455" s="220" t="s">
        <v>677</v>
      </c>
      <c r="G455" s="221" t="s">
        <v>250</v>
      </c>
      <c r="H455" s="222">
        <v>6</v>
      </c>
      <c r="I455" s="223"/>
      <c r="J455" s="224">
        <f>ROUND(I455*H455,2)</f>
        <v>0</v>
      </c>
      <c r="K455" s="220" t="s">
        <v>23</v>
      </c>
      <c r="L455" s="72"/>
      <c r="M455" s="225" t="s">
        <v>23</v>
      </c>
      <c r="N455" s="226" t="s">
        <v>43</v>
      </c>
      <c r="O455" s="47"/>
      <c r="P455" s="227">
        <f>O455*H455</f>
        <v>0</v>
      </c>
      <c r="Q455" s="227">
        <v>0</v>
      </c>
      <c r="R455" s="227">
        <f>Q455*H455</f>
        <v>0</v>
      </c>
      <c r="S455" s="227">
        <v>0.01</v>
      </c>
      <c r="T455" s="228">
        <f>S455*H455</f>
        <v>0.059999999999999998</v>
      </c>
      <c r="AR455" s="24" t="s">
        <v>151</v>
      </c>
      <c r="AT455" s="24" t="s">
        <v>146</v>
      </c>
      <c r="AU455" s="24" t="s">
        <v>82</v>
      </c>
      <c r="AY455" s="24" t="s">
        <v>144</v>
      </c>
      <c r="BE455" s="229">
        <f>IF(N455="základní",J455,0)</f>
        <v>0</v>
      </c>
      <c r="BF455" s="229">
        <f>IF(N455="snížená",J455,0)</f>
        <v>0</v>
      </c>
      <c r="BG455" s="229">
        <f>IF(N455="zákl. přenesená",J455,0)</f>
        <v>0</v>
      </c>
      <c r="BH455" s="229">
        <f>IF(N455="sníž. přenesená",J455,0)</f>
        <v>0</v>
      </c>
      <c r="BI455" s="229">
        <f>IF(N455="nulová",J455,0)</f>
        <v>0</v>
      </c>
      <c r="BJ455" s="24" t="s">
        <v>77</v>
      </c>
      <c r="BK455" s="229">
        <f>ROUND(I455*H455,2)</f>
        <v>0</v>
      </c>
      <c r="BL455" s="24" t="s">
        <v>151</v>
      </c>
      <c r="BM455" s="24" t="s">
        <v>678</v>
      </c>
    </row>
    <row r="456" s="11" customFormat="1">
      <c r="B456" s="230"/>
      <c r="C456" s="231"/>
      <c r="D456" s="232" t="s">
        <v>153</v>
      </c>
      <c r="E456" s="233" t="s">
        <v>23</v>
      </c>
      <c r="F456" s="234" t="s">
        <v>679</v>
      </c>
      <c r="G456" s="231"/>
      <c r="H456" s="235">
        <v>6</v>
      </c>
      <c r="I456" s="236"/>
      <c r="J456" s="231"/>
      <c r="K456" s="231"/>
      <c r="L456" s="237"/>
      <c r="M456" s="238"/>
      <c r="N456" s="239"/>
      <c r="O456" s="239"/>
      <c r="P456" s="239"/>
      <c r="Q456" s="239"/>
      <c r="R456" s="239"/>
      <c r="S456" s="239"/>
      <c r="T456" s="240"/>
      <c r="AT456" s="241" t="s">
        <v>153</v>
      </c>
      <c r="AU456" s="241" t="s">
        <v>82</v>
      </c>
      <c r="AV456" s="11" t="s">
        <v>82</v>
      </c>
      <c r="AW456" s="11" t="s">
        <v>35</v>
      </c>
      <c r="AX456" s="11" t="s">
        <v>77</v>
      </c>
      <c r="AY456" s="241" t="s">
        <v>144</v>
      </c>
    </row>
    <row r="457" s="1" customFormat="1" ht="25.5" customHeight="1">
      <c r="B457" s="46"/>
      <c r="C457" s="218" t="s">
        <v>680</v>
      </c>
      <c r="D457" s="218" t="s">
        <v>146</v>
      </c>
      <c r="E457" s="219" t="s">
        <v>681</v>
      </c>
      <c r="F457" s="220" t="s">
        <v>682</v>
      </c>
      <c r="G457" s="221" t="s">
        <v>250</v>
      </c>
      <c r="H457" s="222">
        <v>1.3</v>
      </c>
      <c r="I457" s="223"/>
      <c r="J457" s="224">
        <f>ROUND(I457*H457,2)</f>
        <v>0</v>
      </c>
      <c r="K457" s="220" t="s">
        <v>150</v>
      </c>
      <c r="L457" s="72"/>
      <c r="M457" s="225" t="s">
        <v>23</v>
      </c>
      <c r="N457" s="226" t="s">
        <v>43</v>
      </c>
      <c r="O457" s="47"/>
      <c r="P457" s="227">
        <f>O457*H457</f>
        <v>0</v>
      </c>
      <c r="Q457" s="227">
        <v>0</v>
      </c>
      <c r="R457" s="227">
        <f>Q457*H457</f>
        <v>0</v>
      </c>
      <c r="S457" s="227">
        <v>0.045999999999999999</v>
      </c>
      <c r="T457" s="228">
        <f>S457*H457</f>
        <v>0.059799999999999999</v>
      </c>
      <c r="AR457" s="24" t="s">
        <v>151</v>
      </c>
      <c r="AT457" s="24" t="s">
        <v>146</v>
      </c>
      <c r="AU457" s="24" t="s">
        <v>82</v>
      </c>
      <c r="AY457" s="24" t="s">
        <v>144</v>
      </c>
      <c r="BE457" s="229">
        <f>IF(N457="základní",J457,0)</f>
        <v>0</v>
      </c>
      <c r="BF457" s="229">
        <f>IF(N457="snížená",J457,0)</f>
        <v>0</v>
      </c>
      <c r="BG457" s="229">
        <f>IF(N457="zákl. přenesená",J457,0)</f>
        <v>0</v>
      </c>
      <c r="BH457" s="229">
        <f>IF(N457="sníž. přenesená",J457,0)</f>
        <v>0</v>
      </c>
      <c r="BI457" s="229">
        <f>IF(N457="nulová",J457,0)</f>
        <v>0</v>
      </c>
      <c r="BJ457" s="24" t="s">
        <v>77</v>
      </c>
      <c r="BK457" s="229">
        <f>ROUND(I457*H457,2)</f>
        <v>0</v>
      </c>
      <c r="BL457" s="24" t="s">
        <v>151</v>
      </c>
      <c r="BM457" s="24" t="s">
        <v>683</v>
      </c>
    </row>
    <row r="458" s="11" customFormat="1">
      <c r="B458" s="230"/>
      <c r="C458" s="231"/>
      <c r="D458" s="232" t="s">
        <v>153</v>
      </c>
      <c r="E458" s="233" t="s">
        <v>23</v>
      </c>
      <c r="F458" s="234" t="s">
        <v>684</v>
      </c>
      <c r="G458" s="231"/>
      <c r="H458" s="235">
        <v>1.3</v>
      </c>
      <c r="I458" s="236"/>
      <c r="J458" s="231"/>
      <c r="K458" s="231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153</v>
      </c>
      <c r="AU458" s="241" t="s">
        <v>82</v>
      </c>
      <c r="AV458" s="11" t="s">
        <v>82</v>
      </c>
      <c r="AW458" s="11" t="s">
        <v>35</v>
      </c>
      <c r="AX458" s="11" t="s">
        <v>77</v>
      </c>
      <c r="AY458" s="241" t="s">
        <v>144</v>
      </c>
    </row>
    <row r="459" s="1" customFormat="1" ht="25.5" customHeight="1">
      <c r="B459" s="46"/>
      <c r="C459" s="218" t="s">
        <v>685</v>
      </c>
      <c r="D459" s="218" t="s">
        <v>146</v>
      </c>
      <c r="E459" s="219" t="s">
        <v>686</v>
      </c>
      <c r="F459" s="220" t="s">
        <v>687</v>
      </c>
      <c r="G459" s="221" t="s">
        <v>250</v>
      </c>
      <c r="H459" s="222">
        <v>1.3999999999999999</v>
      </c>
      <c r="I459" s="223"/>
      <c r="J459" s="224">
        <f>ROUND(I459*H459,2)</f>
        <v>0</v>
      </c>
      <c r="K459" s="220" t="s">
        <v>150</v>
      </c>
      <c r="L459" s="72"/>
      <c r="M459" s="225" t="s">
        <v>23</v>
      </c>
      <c r="N459" s="226" t="s">
        <v>43</v>
      </c>
      <c r="O459" s="47"/>
      <c r="P459" s="227">
        <f>O459*H459</f>
        <v>0</v>
      </c>
      <c r="Q459" s="227">
        <v>0</v>
      </c>
      <c r="R459" s="227">
        <f>Q459*H459</f>
        <v>0</v>
      </c>
      <c r="S459" s="227">
        <v>0.16500000000000001</v>
      </c>
      <c r="T459" s="228">
        <f>S459*H459</f>
        <v>0.23099999999999998</v>
      </c>
      <c r="AR459" s="24" t="s">
        <v>151</v>
      </c>
      <c r="AT459" s="24" t="s">
        <v>146</v>
      </c>
      <c r="AU459" s="24" t="s">
        <v>82</v>
      </c>
      <c r="AY459" s="24" t="s">
        <v>144</v>
      </c>
      <c r="BE459" s="229">
        <f>IF(N459="základní",J459,0)</f>
        <v>0</v>
      </c>
      <c r="BF459" s="229">
        <f>IF(N459="snížená",J459,0)</f>
        <v>0</v>
      </c>
      <c r="BG459" s="229">
        <f>IF(N459="zákl. přenesená",J459,0)</f>
        <v>0</v>
      </c>
      <c r="BH459" s="229">
        <f>IF(N459="sníž. přenesená",J459,0)</f>
        <v>0</v>
      </c>
      <c r="BI459" s="229">
        <f>IF(N459="nulová",J459,0)</f>
        <v>0</v>
      </c>
      <c r="BJ459" s="24" t="s">
        <v>77</v>
      </c>
      <c r="BK459" s="229">
        <f>ROUND(I459*H459,2)</f>
        <v>0</v>
      </c>
      <c r="BL459" s="24" t="s">
        <v>151</v>
      </c>
      <c r="BM459" s="24" t="s">
        <v>688</v>
      </c>
    </row>
    <row r="460" s="11" customFormat="1">
      <c r="B460" s="230"/>
      <c r="C460" s="231"/>
      <c r="D460" s="232" t="s">
        <v>153</v>
      </c>
      <c r="E460" s="233" t="s">
        <v>23</v>
      </c>
      <c r="F460" s="234" t="s">
        <v>689</v>
      </c>
      <c r="G460" s="231"/>
      <c r="H460" s="235">
        <v>1.3999999999999999</v>
      </c>
      <c r="I460" s="236"/>
      <c r="J460" s="231"/>
      <c r="K460" s="231"/>
      <c r="L460" s="237"/>
      <c r="M460" s="238"/>
      <c r="N460" s="239"/>
      <c r="O460" s="239"/>
      <c r="P460" s="239"/>
      <c r="Q460" s="239"/>
      <c r="R460" s="239"/>
      <c r="S460" s="239"/>
      <c r="T460" s="240"/>
      <c r="AT460" s="241" t="s">
        <v>153</v>
      </c>
      <c r="AU460" s="241" t="s">
        <v>82</v>
      </c>
      <c r="AV460" s="11" t="s">
        <v>82</v>
      </c>
      <c r="AW460" s="11" t="s">
        <v>35</v>
      </c>
      <c r="AX460" s="11" t="s">
        <v>77</v>
      </c>
      <c r="AY460" s="241" t="s">
        <v>144</v>
      </c>
    </row>
    <row r="461" s="1" customFormat="1" ht="25.5" customHeight="1">
      <c r="B461" s="46"/>
      <c r="C461" s="218" t="s">
        <v>690</v>
      </c>
      <c r="D461" s="218" t="s">
        <v>146</v>
      </c>
      <c r="E461" s="219" t="s">
        <v>691</v>
      </c>
      <c r="F461" s="220" t="s">
        <v>692</v>
      </c>
      <c r="G461" s="221" t="s">
        <v>250</v>
      </c>
      <c r="H461" s="222">
        <v>9.8000000000000007</v>
      </c>
      <c r="I461" s="223"/>
      <c r="J461" s="224">
        <f>ROUND(I461*H461,2)</f>
        <v>0</v>
      </c>
      <c r="K461" s="220" t="s">
        <v>150</v>
      </c>
      <c r="L461" s="72"/>
      <c r="M461" s="225" t="s">
        <v>23</v>
      </c>
      <c r="N461" s="226" t="s">
        <v>43</v>
      </c>
      <c r="O461" s="47"/>
      <c r="P461" s="227">
        <f>O461*H461</f>
        <v>0</v>
      </c>
      <c r="Q461" s="227">
        <v>0</v>
      </c>
      <c r="R461" s="227">
        <f>Q461*H461</f>
        <v>0</v>
      </c>
      <c r="S461" s="227">
        <v>0.055</v>
      </c>
      <c r="T461" s="228">
        <f>S461*H461</f>
        <v>0.53900000000000003</v>
      </c>
      <c r="AR461" s="24" t="s">
        <v>151</v>
      </c>
      <c r="AT461" s="24" t="s">
        <v>146</v>
      </c>
      <c r="AU461" s="24" t="s">
        <v>82</v>
      </c>
      <c r="AY461" s="24" t="s">
        <v>144</v>
      </c>
      <c r="BE461" s="229">
        <f>IF(N461="základní",J461,0)</f>
        <v>0</v>
      </c>
      <c r="BF461" s="229">
        <f>IF(N461="snížená",J461,0)</f>
        <v>0</v>
      </c>
      <c r="BG461" s="229">
        <f>IF(N461="zákl. přenesená",J461,0)</f>
        <v>0</v>
      </c>
      <c r="BH461" s="229">
        <f>IF(N461="sníž. přenesená",J461,0)</f>
        <v>0</v>
      </c>
      <c r="BI461" s="229">
        <f>IF(N461="nulová",J461,0)</f>
        <v>0</v>
      </c>
      <c r="BJ461" s="24" t="s">
        <v>77</v>
      </c>
      <c r="BK461" s="229">
        <f>ROUND(I461*H461,2)</f>
        <v>0</v>
      </c>
      <c r="BL461" s="24" t="s">
        <v>151</v>
      </c>
      <c r="BM461" s="24" t="s">
        <v>693</v>
      </c>
    </row>
    <row r="462" s="11" customFormat="1">
      <c r="B462" s="230"/>
      <c r="C462" s="231"/>
      <c r="D462" s="232" t="s">
        <v>153</v>
      </c>
      <c r="E462" s="233" t="s">
        <v>23</v>
      </c>
      <c r="F462" s="234" t="s">
        <v>694</v>
      </c>
      <c r="G462" s="231"/>
      <c r="H462" s="235">
        <v>9.8000000000000007</v>
      </c>
      <c r="I462" s="236"/>
      <c r="J462" s="231"/>
      <c r="K462" s="231"/>
      <c r="L462" s="237"/>
      <c r="M462" s="238"/>
      <c r="N462" s="239"/>
      <c r="O462" s="239"/>
      <c r="P462" s="239"/>
      <c r="Q462" s="239"/>
      <c r="R462" s="239"/>
      <c r="S462" s="239"/>
      <c r="T462" s="240"/>
      <c r="AT462" s="241" t="s">
        <v>153</v>
      </c>
      <c r="AU462" s="241" t="s">
        <v>82</v>
      </c>
      <c r="AV462" s="11" t="s">
        <v>82</v>
      </c>
      <c r="AW462" s="11" t="s">
        <v>35</v>
      </c>
      <c r="AX462" s="11" t="s">
        <v>77</v>
      </c>
      <c r="AY462" s="241" t="s">
        <v>144</v>
      </c>
    </row>
    <row r="463" s="1" customFormat="1" ht="16.5" customHeight="1">
      <c r="B463" s="46"/>
      <c r="C463" s="218" t="s">
        <v>695</v>
      </c>
      <c r="D463" s="218" t="s">
        <v>146</v>
      </c>
      <c r="E463" s="219" t="s">
        <v>696</v>
      </c>
      <c r="F463" s="220" t="s">
        <v>697</v>
      </c>
      <c r="G463" s="221" t="s">
        <v>250</v>
      </c>
      <c r="H463" s="222">
        <v>1.1200000000000001</v>
      </c>
      <c r="I463" s="223"/>
      <c r="J463" s="224">
        <f>ROUND(I463*H463,2)</f>
        <v>0</v>
      </c>
      <c r="K463" s="220" t="s">
        <v>150</v>
      </c>
      <c r="L463" s="72"/>
      <c r="M463" s="225" t="s">
        <v>23</v>
      </c>
      <c r="N463" s="226" t="s">
        <v>43</v>
      </c>
      <c r="O463" s="47"/>
      <c r="P463" s="227">
        <f>O463*H463</f>
        <v>0</v>
      </c>
      <c r="Q463" s="227">
        <v>0.00081999999999999998</v>
      </c>
      <c r="R463" s="227">
        <f>Q463*H463</f>
        <v>0.0009184000000000001</v>
      </c>
      <c r="S463" s="227">
        <v>0.010999999999999999</v>
      </c>
      <c r="T463" s="228">
        <f>S463*H463</f>
        <v>0.012320000000000001</v>
      </c>
      <c r="AR463" s="24" t="s">
        <v>151</v>
      </c>
      <c r="AT463" s="24" t="s">
        <v>146</v>
      </c>
      <c r="AU463" s="24" t="s">
        <v>82</v>
      </c>
      <c r="AY463" s="24" t="s">
        <v>144</v>
      </c>
      <c r="BE463" s="229">
        <f>IF(N463="základní",J463,0)</f>
        <v>0</v>
      </c>
      <c r="BF463" s="229">
        <f>IF(N463="snížená",J463,0)</f>
        <v>0</v>
      </c>
      <c r="BG463" s="229">
        <f>IF(N463="zákl. přenesená",J463,0)</f>
        <v>0</v>
      </c>
      <c r="BH463" s="229">
        <f>IF(N463="sníž. přenesená",J463,0)</f>
        <v>0</v>
      </c>
      <c r="BI463" s="229">
        <f>IF(N463="nulová",J463,0)</f>
        <v>0</v>
      </c>
      <c r="BJ463" s="24" t="s">
        <v>77</v>
      </c>
      <c r="BK463" s="229">
        <f>ROUND(I463*H463,2)</f>
        <v>0</v>
      </c>
      <c r="BL463" s="24" t="s">
        <v>151</v>
      </c>
      <c r="BM463" s="24" t="s">
        <v>698</v>
      </c>
    </row>
    <row r="464" s="11" customFormat="1">
      <c r="B464" s="230"/>
      <c r="C464" s="231"/>
      <c r="D464" s="232" t="s">
        <v>153</v>
      </c>
      <c r="E464" s="233" t="s">
        <v>23</v>
      </c>
      <c r="F464" s="234" t="s">
        <v>699</v>
      </c>
      <c r="G464" s="231"/>
      <c r="H464" s="235">
        <v>1.1200000000000001</v>
      </c>
      <c r="I464" s="236"/>
      <c r="J464" s="231"/>
      <c r="K464" s="231"/>
      <c r="L464" s="237"/>
      <c r="M464" s="238"/>
      <c r="N464" s="239"/>
      <c r="O464" s="239"/>
      <c r="P464" s="239"/>
      <c r="Q464" s="239"/>
      <c r="R464" s="239"/>
      <c r="S464" s="239"/>
      <c r="T464" s="240"/>
      <c r="AT464" s="241" t="s">
        <v>153</v>
      </c>
      <c r="AU464" s="241" t="s">
        <v>82</v>
      </c>
      <c r="AV464" s="11" t="s">
        <v>82</v>
      </c>
      <c r="AW464" s="11" t="s">
        <v>35</v>
      </c>
      <c r="AX464" s="11" t="s">
        <v>77</v>
      </c>
      <c r="AY464" s="241" t="s">
        <v>144</v>
      </c>
    </row>
    <row r="465" s="1" customFormat="1" ht="16.5" customHeight="1">
      <c r="B465" s="46"/>
      <c r="C465" s="218" t="s">
        <v>700</v>
      </c>
      <c r="D465" s="218" t="s">
        <v>146</v>
      </c>
      <c r="E465" s="219" t="s">
        <v>701</v>
      </c>
      <c r="F465" s="220" t="s">
        <v>702</v>
      </c>
      <c r="G465" s="221" t="s">
        <v>250</v>
      </c>
      <c r="H465" s="222">
        <v>0.77000000000000002</v>
      </c>
      <c r="I465" s="223"/>
      <c r="J465" s="224">
        <f>ROUND(I465*H465,2)</f>
        <v>0</v>
      </c>
      <c r="K465" s="220" t="s">
        <v>150</v>
      </c>
      <c r="L465" s="72"/>
      <c r="M465" s="225" t="s">
        <v>23</v>
      </c>
      <c r="N465" s="226" t="s">
        <v>43</v>
      </c>
      <c r="O465" s="47"/>
      <c r="P465" s="227">
        <f>O465*H465</f>
        <v>0</v>
      </c>
      <c r="Q465" s="227">
        <v>0.00083000000000000001</v>
      </c>
      <c r="R465" s="227">
        <f>Q465*H465</f>
        <v>0.00063909999999999998</v>
      </c>
      <c r="S465" s="227">
        <v>0.014999999999999999</v>
      </c>
      <c r="T465" s="228">
        <f>S465*H465</f>
        <v>0.01155</v>
      </c>
      <c r="AR465" s="24" t="s">
        <v>151</v>
      </c>
      <c r="AT465" s="24" t="s">
        <v>146</v>
      </c>
      <c r="AU465" s="24" t="s">
        <v>82</v>
      </c>
      <c r="AY465" s="24" t="s">
        <v>144</v>
      </c>
      <c r="BE465" s="229">
        <f>IF(N465="základní",J465,0)</f>
        <v>0</v>
      </c>
      <c r="BF465" s="229">
        <f>IF(N465="snížená",J465,0)</f>
        <v>0</v>
      </c>
      <c r="BG465" s="229">
        <f>IF(N465="zákl. přenesená",J465,0)</f>
        <v>0</v>
      </c>
      <c r="BH465" s="229">
        <f>IF(N465="sníž. přenesená",J465,0)</f>
        <v>0</v>
      </c>
      <c r="BI465" s="229">
        <f>IF(N465="nulová",J465,0)</f>
        <v>0</v>
      </c>
      <c r="BJ465" s="24" t="s">
        <v>77</v>
      </c>
      <c r="BK465" s="229">
        <f>ROUND(I465*H465,2)</f>
        <v>0</v>
      </c>
      <c r="BL465" s="24" t="s">
        <v>151</v>
      </c>
      <c r="BM465" s="24" t="s">
        <v>703</v>
      </c>
    </row>
    <row r="466" s="11" customFormat="1">
      <c r="B466" s="230"/>
      <c r="C466" s="231"/>
      <c r="D466" s="232" t="s">
        <v>153</v>
      </c>
      <c r="E466" s="233" t="s">
        <v>23</v>
      </c>
      <c r="F466" s="234" t="s">
        <v>704</v>
      </c>
      <c r="G466" s="231"/>
      <c r="H466" s="235">
        <v>0.77000000000000002</v>
      </c>
      <c r="I466" s="236"/>
      <c r="J466" s="231"/>
      <c r="K466" s="231"/>
      <c r="L466" s="237"/>
      <c r="M466" s="238"/>
      <c r="N466" s="239"/>
      <c r="O466" s="239"/>
      <c r="P466" s="239"/>
      <c r="Q466" s="239"/>
      <c r="R466" s="239"/>
      <c r="S466" s="239"/>
      <c r="T466" s="240"/>
      <c r="AT466" s="241" t="s">
        <v>153</v>
      </c>
      <c r="AU466" s="241" t="s">
        <v>82</v>
      </c>
      <c r="AV466" s="11" t="s">
        <v>82</v>
      </c>
      <c r="AW466" s="11" t="s">
        <v>35</v>
      </c>
      <c r="AX466" s="11" t="s">
        <v>77</v>
      </c>
      <c r="AY466" s="241" t="s">
        <v>144</v>
      </c>
    </row>
    <row r="467" s="1" customFormat="1" ht="16.5" customHeight="1">
      <c r="B467" s="46"/>
      <c r="C467" s="218" t="s">
        <v>705</v>
      </c>
      <c r="D467" s="218" t="s">
        <v>146</v>
      </c>
      <c r="E467" s="219" t="s">
        <v>706</v>
      </c>
      <c r="F467" s="220" t="s">
        <v>707</v>
      </c>
      <c r="G467" s="221" t="s">
        <v>250</v>
      </c>
      <c r="H467" s="222">
        <v>1.74</v>
      </c>
      <c r="I467" s="223"/>
      <c r="J467" s="224">
        <f>ROUND(I467*H467,2)</f>
        <v>0</v>
      </c>
      <c r="K467" s="220" t="s">
        <v>150</v>
      </c>
      <c r="L467" s="72"/>
      <c r="M467" s="225" t="s">
        <v>23</v>
      </c>
      <c r="N467" s="226" t="s">
        <v>43</v>
      </c>
      <c r="O467" s="47"/>
      <c r="P467" s="227">
        <f>O467*H467</f>
        <v>0</v>
      </c>
      <c r="Q467" s="227">
        <v>0.00084000000000000003</v>
      </c>
      <c r="R467" s="227">
        <f>Q467*H467</f>
        <v>0.0014616</v>
      </c>
      <c r="S467" s="227">
        <v>0.02</v>
      </c>
      <c r="T467" s="228">
        <f>S467*H467</f>
        <v>0.034799999999999998</v>
      </c>
      <c r="AR467" s="24" t="s">
        <v>151</v>
      </c>
      <c r="AT467" s="24" t="s">
        <v>146</v>
      </c>
      <c r="AU467" s="24" t="s">
        <v>82</v>
      </c>
      <c r="AY467" s="24" t="s">
        <v>144</v>
      </c>
      <c r="BE467" s="229">
        <f>IF(N467="základní",J467,0)</f>
        <v>0</v>
      </c>
      <c r="BF467" s="229">
        <f>IF(N467="snížená",J467,0)</f>
        <v>0</v>
      </c>
      <c r="BG467" s="229">
        <f>IF(N467="zákl. přenesená",J467,0)</f>
        <v>0</v>
      </c>
      <c r="BH467" s="229">
        <f>IF(N467="sníž. přenesená",J467,0)</f>
        <v>0</v>
      </c>
      <c r="BI467" s="229">
        <f>IF(N467="nulová",J467,0)</f>
        <v>0</v>
      </c>
      <c r="BJ467" s="24" t="s">
        <v>77</v>
      </c>
      <c r="BK467" s="229">
        <f>ROUND(I467*H467,2)</f>
        <v>0</v>
      </c>
      <c r="BL467" s="24" t="s">
        <v>151</v>
      </c>
      <c r="BM467" s="24" t="s">
        <v>708</v>
      </c>
    </row>
    <row r="468" s="11" customFormat="1">
      <c r="B468" s="230"/>
      <c r="C468" s="231"/>
      <c r="D468" s="232" t="s">
        <v>153</v>
      </c>
      <c r="E468" s="233" t="s">
        <v>23</v>
      </c>
      <c r="F468" s="234" t="s">
        <v>709</v>
      </c>
      <c r="G468" s="231"/>
      <c r="H468" s="235">
        <v>1.74</v>
      </c>
      <c r="I468" s="236"/>
      <c r="J468" s="231"/>
      <c r="K468" s="231"/>
      <c r="L468" s="237"/>
      <c r="M468" s="238"/>
      <c r="N468" s="239"/>
      <c r="O468" s="239"/>
      <c r="P468" s="239"/>
      <c r="Q468" s="239"/>
      <c r="R468" s="239"/>
      <c r="S468" s="239"/>
      <c r="T468" s="240"/>
      <c r="AT468" s="241" t="s">
        <v>153</v>
      </c>
      <c r="AU468" s="241" t="s">
        <v>82</v>
      </c>
      <c r="AV468" s="11" t="s">
        <v>82</v>
      </c>
      <c r="AW468" s="11" t="s">
        <v>35</v>
      </c>
      <c r="AX468" s="11" t="s">
        <v>77</v>
      </c>
      <c r="AY468" s="241" t="s">
        <v>144</v>
      </c>
    </row>
    <row r="469" s="1" customFormat="1" ht="16.5" customHeight="1">
      <c r="B469" s="46"/>
      <c r="C469" s="218" t="s">
        <v>710</v>
      </c>
      <c r="D469" s="218" t="s">
        <v>146</v>
      </c>
      <c r="E469" s="219" t="s">
        <v>711</v>
      </c>
      <c r="F469" s="220" t="s">
        <v>712</v>
      </c>
      <c r="G469" s="221" t="s">
        <v>250</v>
      </c>
      <c r="H469" s="222">
        <v>0.59999999999999998</v>
      </c>
      <c r="I469" s="223"/>
      <c r="J469" s="224">
        <f>ROUND(I469*H469,2)</f>
        <v>0</v>
      </c>
      <c r="K469" s="220" t="s">
        <v>150</v>
      </c>
      <c r="L469" s="72"/>
      <c r="M469" s="225" t="s">
        <v>23</v>
      </c>
      <c r="N469" s="226" t="s">
        <v>43</v>
      </c>
      <c r="O469" s="47"/>
      <c r="P469" s="227">
        <f>O469*H469</f>
        <v>0</v>
      </c>
      <c r="Q469" s="227">
        <v>0.00096000000000000002</v>
      </c>
      <c r="R469" s="227">
        <f>Q469*H469</f>
        <v>0.00057600000000000001</v>
      </c>
      <c r="S469" s="227">
        <v>0.031</v>
      </c>
      <c r="T469" s="228">
        <f>S469*H469</f>
        <v>0.018599999999999998</v>
      </c>
      <c r="AR469" s="24" t="s">
        <v>151</v>
      </c>
      <c r="AT469" s="24" t="s">
        <v>146</v>
      </c>
      <c r="AU469" s="24" t="s">
        <v>82</v>
      </c>
      <c r="AY469" s="24" t="s">
        <v>144</v>
      </c>
      <c r="BE469" s="229">
        <f>IF(N469="základní",J469,0)</f>
        <v>0</v>
      </c>
      <c r="BF469" s="229">
        <f>IF(N469="snížená",J469,0)</f>
        <v>0</v>
      </c>
      <c r="BG469" s="229">
        <f>IF(N469="zákl. přenesená",J469,0)</f>
        <v>0</v>
      </c>
      <c r="BH469" s="229">
        <f>IF(N469="sníž. přenesená",J469,0)</f>
        <v>0</v>
      </c>
      <c r="BI469" s="229">
        <f>IF(N469="nulová",J469,0)</f>
        <v>0</v>
      </c>
      <c r="BJ469" s="24" t="s">
        <v>77</v>
      </c>
      <c r="BK469" s="229">
        <f>ROUND(I469*H469,2)</f>
        <v>0</v>
      </c>
      <c r="BL469" s="24" t="s">
        <v>151</v>
      </c>
      <c r="BM469" s="24" t="s">
        <v>713</v>
      </c>
    </row>
    <row r="470" s="11" customFormat="1">
      <c r="B470" s="230"/>
      <c r="C470" s="231"/>
      <c r="D470" s="232" t="s">
        <v>153</v>
      </c>
      <c r="E470" s="233" t="s">
        <v>23</v>
      </c>
      <c r="F470" s="234" t="s">
        <v>714</v>
      </c>
      <c r="G470" s="231"/>
      <c r="H470" s="235">
        <v>0.59999999999999998</v>
      </c>
      <c r="I470" s="236"/>
      <c r="J470" s="231"/>
      <c r="K470" s="231"/>
      <c r="L470" s="237"/>
      <c r="M470" s="238"/>
      <c r="N470" s="239"/>
      <c r="O470" s="239"/>
      <c r="P470" s="239"/>
      <c r="Q470" s="239"/>
      <c r="R470" s="239"/>
      <c r="S470" s="239"/>
      <c r="T470" s="240"/>
      <c r="AT470" s="241" t="s">
        <v>153</v>
      </c>
      <c r="AU470" s="241" t="s">
        <v>82</v>
      </c>
      <c r="AV470" s="11" t="s">
        <v>82</v>
      </c>
      <c r="AW470" s="11" t="s">
        <v>35</v>
      </c>
      <c r="AX470" s="11" t="s">
        <v>77</v>
      </c>
      <c r="AY470" s="241" t="s">
        <v>144</v>
      </c>
    </row>
    <row r="471" s="1" customFormat="1" ht="16.5" customHeight="1">
      <c r="B471" s="46"/>
      <c r="C471" s="218" t="s">
        <v>715</v>
      </c>
      <c r="D471" s="218" t="s">
        <v>146</v>
      </c>
      <c r="E471" s="219" t="s">
        <v>716</v>
      </c>
      <c r="F471" s="220" t="s">
        <v>717</v>
      </c>
      <c r="G471" s="221" t="s">
        <v>250</v>
      </c>
      <c r="H471" s="222">
        <v>0.33000000000000002</v>
      </c>
      <c r="I471" s="223"/>
      <c r="J471" s="224">
        <f>ROUND(I471*H471,2)</f>
        <v>0</v>
      </c>
      <c r="K471" s="220" t="s">
        <v>150</v>
      </c>
      <c r="L471" s="72"/>
      <c r="M471" s="225" t="s">
        <v>23</v>
      </c>
      <c r="N471" s="226" t="s">
        <v>43</v>
      </c>
      <c r="O471" s="47"/>
      <c r="P471" s="227">
        <f>O471*H471</f>
        <v>0</v>
      </c>
      <c r="Q471" s="227">
        <v>0.00122</v>
      </c>
      <c r="R471" s="227">
        <f>Q471*H471</f>
        <v>0.00040260000000000003</v>
      </c>
      <c r="S471" s="227">
        <v>0.070000000000000007</v>
      </c>
      <c r="T471" s="228">
        <f>S471*H471</f>
        <v>0.023100000000000002</v>
      </c>
      <c r="AR471" s="24" t="s">
        <v>151</v>
      </c>
      <c r="AT471" s="24" t="s">
        <v>146</v>
      </c>
      <c r="AU471" s="24" t="s">
        <v>82</v>
      </c>
      <c r="AY471" s="24" t="s">
        <v>144</v>
      </c>
      <c r="BE471" s="229">
        <f>IF(N471="základní",J471,0)</f>
        <v>0</v>
      </c>
      <c r="BF471" s="229">
        <f>IF(N471="snížená",J471,0)</f>
        <v>0</v>
      </c>
      <c r="BG471" s="229">
        <f>IF(N471="zákl. přenesená",J471,0)</f>
        <v>0</v>
      </c>
      <c r="BH471" s="229">
        <f>IF(N471="sníž. přenesená",J471,0)</f>
        <v>0</v>
      </c>
      <c r="BI471" s="229">
        <f>IF(N471="nulová",J471,0)</f>
        <v>0</v>
      </c>
      <c r="BJ471" s="24" t="s">
        <v>77</v>
      </c>
      <c r="BK471" s="229">
        <f>ROUND(I471*H471,2)</f>
        <v>0</v>
      </c>
      <c r="BL471" s="24" t="s">
        <v>151</v>
      </c>
      <c r="BM471" s="24" t="s">
        <v>718</v>
      </c>
    </row>
    <row r="472" s="11" customFormat="1">
      <c r="B472" s="230"/>
      <c r="C472" s="231"/>
      <c r="D472" s="232" t="s">
        <v>153</v>
      </c>
      <c r="E472" s="233" t="s">
        <v>23</v>
      </c>
      <c r="F472" s="234" t="s">
        <v>719</v>
      </c>
      <c r="G472" s="231"/>
      <c r="H472" s="235">
        <v>0.33000000000000002</v>
      </c>
      <c r="I472" s="236"/>
      <c r="J472" s="231"/>
      <c r="K472" s="231"/>
      <c r="L472" s="237"/>
      <c r="M472" s="238"/>
      <c r="N472" s="239"/>
      <c r="O472" s="239"/>
      <c r="P472" s="239"/>
      <c r="Q472" s="239"/>
      <c r="R472" s="239"/>
      <c r="S472" s="239"/>
      <c r="T472" s="240"/>
      <c r="AT472" s="241" t="s">
        <v>153</v>
      </c>
      <c r="AU472" s="241" t="s">
        <v>82</v>
      </c>
      <c r="AV472" s="11" t="s">
        <v>82</v>
      </c>
      <c r="AW472" s="11" t="s">
        <v>35</v>
      </c>
      <c r="AX472" s="11" t="s">
        <v>77</v>
      </c>
      <c r="AY472" s="241" t="s">
        <v>144</v>
      </c>
    </row>
    <row r="473" s="1" customFormat="1" ht="16.5" customHeight="1">
      <c r="B473" s="46"/>
      <c r="C473" s="218" t="s">
        <v>720</v>
      </c>
      <c r="D473" s="218" t="s">
        <v>146</v>
      </c>
      <c r="E473" s="219" t="s">
        <v>721</v>
      </c>
      <c r="F473" s="220" t="s">
        <v>722</v>
      </c>
      <c r="G473" s="221" t="s">
        <v>250</v>
      </c>
      <c r="H473" s="222">
        <v>1.51</v>
      </c>
      <c r="I473" s="223"/>
      <c r="J473" s="224">
        <f>ROUND(I473*H473,2)</f>
        <v>0</v>
      </c>
      <c r="K473" s="220" t="s">
        <v>150</v>
      </c>
      <c r="L473" s="72"/>
      <c r="M473" s="225" t="s">
        <v>23</v>
      </c>
      <c r="N473" s="226" t="s">
        <v>43</v>
      </c>
      <c r="O473" s="47"/>
      <c r="P473" s="227">
        <f>O473*H473</f>
        <v>0</v>
      </c>
      <c r="Q473" s="227">
        <v>0.00282</v>
      </c>
      <c r="R473" s="227">
        <f>Q473*H473</f>
        <v>0.0042582000000000002</v>
      </c>
      <c r="S473" s="227">
        <v>0.10100000000000001</v>
      </c>
      <c r="T473" s="228">
        <f>S473*H473</f>
        <v>0.15251000000000001</v>
      </c>
      <c r="AR473" s="24" t="s">
        <v>151</v>
      </c>
      <c r="AT473" s="24" t="s">
        <v>146</v>
      </c>
      <c r="AU473" s="24" t="s">
        <v>82</v>
      </c>
      <c r="AY473" s="24" t="s">
        <v>144</v>
      </c>
      <c r="BE473" s="229">
        <f>IF(N473="základní",J473,0)</f>
        <v>0</v>
      </c>
      <c r="BF473" s="229">
        <f>IF(N473="snížená",J473,0)</f>
        <v>0</v>
      </c>
      <c r="BG473" s="229">
        <f>IF(N473="zákl. přenesená",J473,0)</f>
        <v>0</v>
      </c>
      <c r="BH473" s="229">
        <f>IF(N473="sníž. přenesená",J473,0)</f>
        <v>0</v>
      </c>
      <c r="BI473" s="229">
        <f>IF(N473="nulová",J473,0)</f>
        <v>0</v>
      </c>
      <c r="BJ473" s="24" t="s">
        <v>77</v>
      </c>
      <c r="BK473" s="229">
        <f>ROUND(I473*H473,2)</f>
        <v>0</v>
      </c>
      <c r="BL473" s="24" t="s">
        <v>151</v>
      </c>
      <c r="BM473" s="24" t="s">
        <v>723</v>
      </c>
    </row>
    <row r="474" s="11" customFormat="1">
      <c r="B474" s="230"/>
      <c r="C474" s="231"/>
      <c r="D474" s="232" t="s">
        <v>153</v>
      </c>
      <c r="E474" s="233" t="s">
        <v>23</v>
      </c>
      <c r="F474" s="234" t="s">
        <v>724</v>
      </c>
      <c r="G474" s="231"/>
      <c r="H474" s="235">
        <v>1.51</v>
      </c>
      <c r="I474" s="236"/>
      <c r="J474" s="231"/>
      <c r="K474" s="231"/>
      <c r="L474" s="237"/>
      <c r="M474" s="238"/>
      <c r="N474" s="239"/>
      <c r="O474" s="239"/>
      <c r="P474" s="239"/>
      <c r="Q474" s="239"/>
      <c r="R474" s="239"/>
      <c r="S474" s="239"/>
      <c r="T474" s="240"/>
      <c r="AT474" s="241" t="s">
        <v>153</v>
      </c>
      <c r="AU474" s="241" t="s">
        <v>82</v>
      </c>
      <c r="AV474" s="11" t="s">
        <v>82</v>
      </c>
      <c r="AW474" s="11" t="s">
        <v>35</v>
      </c>
      <c r="AX474" s="11" t="s">
        <v>77</v>
      </c>
      <c r="AY474" s="241" t="s">
        <v>144</v>
      </c>
    </row>
    <row r="475" s="1" customFormat="1" ht="16.5" customHeight="1">
      <c r="B475" s="46"/>
      <c r="C475" s="218" t="s">
        <v>725</v>
      </c>
      <c r="D475" s="218" t="s">
        <v>146</v>
      </c>
      <c r="E475" s="219" t="s">
        <v>726</v>
      </c>
      <c r="F475" s="220" t="s">
        <v>727</v>
      </c>
      <c r="G475" s="221" t="s">
        <v>250</v>
      </c>
      <c r="H475" s="222">
        <v>2.6000000000000001</v>
      </c>
      <c r="I475" s="223"/>
      <c r="J475" s="224">
        <f>ROUND(I475*H475,2)</f>
        <v>0</v>
      </c>
      <c r="K475" s="220" t="s">
        <v>150</v>
      </c>
      <c r="L475" s="72"/>
      <c r="M475" s="225" t="s">
        <v>23</v>
      </c>
      <c r="N475" s="226" t="s">
        <v>43</v>
      </c>
      <c r="O475" s="47"/>
      <c r="P475" s="227">
        <f>O475*H475</f>
        <v>0</v>
      </c>
      <c r="Q475" s="227">
        <v>0</v>
      </c>
      <c r="R475" s="227">
        <f>Q475*H475</f>
        <v>0</v>
      </c>
      <c r="S475" s="227">
        <v>0</v>
      </c>
      <c r="T475" s="228">
        <f>S475*H475</f>
        <v>0</v>
      </c>
      <c r="AR475" s="24" t="s">
        <v>151</v>
      </c>
      <c r="AT475" s="24" t="s">
        <v>146</v>
      </c>
      <c r="AU475" s="24" t="s">
        <v>82</v>
      </c>
      <c r="AY475" s="24" t="s">
        <v>144</v>
      </c>
      <c r="BE475" s="229">
        <f>IF(N475="základní",J475,0)</f>
        <v>0</v>
      </c>
      <c r="BF475" s="229">
        <f>IF(N475="snížená",J475,0)</f>
        <v>0</v>
      </c>
      <c r="BG475" s="229">
        <f>IF(N475="zákl. přenesená",J475,0)</f>
        <v>0</v>
      </c>
      <c r="BH475" s="229">
        <f>IF(N475="sníž. přenesená",J475,0)</f>
        <v>0</v>
      </c>
      <c r="BI475" s="229">
        <f>IF(N475="nulová",J475,0)</f>
        <v>0</v>
      </c>
      <c r="BJ475" s="24" t="s">
        <v>77</v>
      </c>
      <c r="BK475" s="229">
        <f>ROUND(I475*H475,2)</f>
        <v>0</v>
      </c>
      <c r="BL475" s="24" t="s">
        <v>151</v>
      </c>
      <c r="BM475" s="24" t="s">
        <v>728</v>
      </c>
    </row>
    <row r="476" s="11" customFormat="1">
      <c r="B476" s="230"/>
      <c r="C476" s="231"/>
      <c r="D476" s="232" t="s">
        <v>153</v>
      </c>
      <c r="E476" s="233" t="s">
        <v>23</v>
      </c>
      <c r="F476" s="234" t="s">
        <v>729</v>
      </c>
      <c r="G476" s="231"/>
      <c r="H476" s="235">
        <v>2.6000000000000001</v>
      </c>
      <c r="I476" s="236"/>
      <c r="J476" s="231"/>
      <c r="K476" s="231"/>
      <c r="L476" s="237"/>
      <c r="M476" s="238"/>
      <c r="N476" s="239"/>
      <c r="O476" s="239"/>
      <c r="P476" s="239"/>
      <c r="Q476" s="239"/>
      <c r="R476" s="239"/>
      <c r="S476" s="239"/>
      <c r="T476" s="240"/>
      <c r="AT476" s="241" t="s">
        <v>153</v>
      </c>
      <c r="AU476" s="241" t="s">
        <v>82</v>
      </c>
      <c r="AV476" s="11" t="s">
        <v>82</v>
      </c>
      <c r="AW476" s="11" t="s">
        <v>35</v>
      </c>
      <c r="AX476" s="11" t="s">
        <v>77</v>
      </c>
      <c r="AY476" s="241" t="s">
        <v>144</v>
      </c>
    </row>
    <row r="477" s="1" customFormat="1" ht="25.5" customHeight="1">
      <c r="B477" s="46"/>
      <c r="C477" s="218" t="s">
        <v>730</v>
      </c>
      <c r="D477" s="218" t="s">
        <v>146</v>
      </c>
      <c r="E477" s="219" t="s">
        <v>731</v>
      </c>
      <c r="F477" s="220" t="s">
        <v>732</v>
      </c>
      <c r="G477" s="221" t="s">
        <v>192</v>
      </c>
      <c r="H477" s="222">
        <v>10.08</v>
      </c>
      <c r="I477" s="223"/>
      <c r="J477" s="224">
        <f>ROUND(I477*H477,2)</f>
        <v>0</v>
      </c>
      <c r="K477" s="220" t="s">
        <v>150</v>
      </c>
      <c r="L477" s="72"/>
      <c r="M477" s="225" t="s">
        <v>23</v>
      </c>
      <c r="N477" s="226" t="s">
        <v>43</v>
      </c>
      <c r="O477" s="47"/>
      <c r="P477" s="227">
        <f>O477*H477</f>
        <v>0</v>
      </c>
      <c r="Q477" s="227">
        <v>0</v>
      </c>
      <c r="R477" s="227">
        <f>Q477*H477</f>
        <v>0</v>
      </c>
      <c r="S477" s="227">
        <v>0.045999999999999999</v>
      </c>
      <c r="T477" s="228">
        <f>S477*H477</f>
        <v>0.46367999999999998</v>
      </c>
      <c r="AR477" s="24" t="s">
        <v>151</v>
      </c>
      <c r="AT477" s="24" t="s">
        <v>146</v>
      </c>
      <c r="AU477" s="24" t="s">
        <v>82</v>
      </c>
      <c r="AY477" s="24" t="s">
        <v>144</v>
      </c>
      <c r="BE477" s="229">
        <f>IF(N477="základní",J477,0)</f>
        <v>0</v>
      </c>
      <c r="BF477" s="229">
        <f>IF(N477="snížená",J477,0)</f>
        <v>0</v>
      </c>
      <c r="BG477" s="229">
        <f>IF(N477="zákl. přenesená",J477,0)</f>
        <v>0</v>
      </c>
      <c r="BH477" s="229">
        <f>IF(N477="sníž. přenesená",J477,0)</f>
        <v>0</v>
      </c>
      <c r="BI477" s="229">
        <f>IF(N477="nulová",J477,0)</f>
        <v>0</v>
      </c>
      <c r="BJ477" s="24" t="s">
        <v>77</v>
      </c>
      <c r="BK477" s="229">
        <f>ROUND(I477*H477,2)</f>
        <v>0</v>
      </c>
      <c r="BL477" s="24" t="s">
        <v>151</v>
      </c>
      <c r="BM477" s="24" t="s">
        <v>733</v>
      </c>
    </row>
    <row r="478" s="13" customFormat="1">
      <c r="B478" s="263"/>
      <c r="C478" s="264"/>
      <c r="D478" s="232" t="s">
        <v>153</v>
      </c>
      <c r="E478" s="265" t="s">
        <v>23</v>
      </c>
      <c r="F478" s="266" t="s">
        <v>734</v>
      </c>
      <c r="G478" s="264"/>
      <c r="H478" s="265" t="s">
        <v>23</v>
      </c>
      <c r="I478" s="267"/>
      <c r="J478" s="264"/>
      <c r="K478" s="264"/>
      <c r="L478" s="268"/>
      <c r="M478" s="269"/>
      <c r="N478" s="270"/>
      <c r="O478" s="270"/>
      <c r="P478" s="270"/>
      <c r="Q478" s="270"/>
      <c r="R478" s="270"/>
      <c r="S478" s="270"/>
      <c r="T478" s="271"/>
      <c r="AT478" s="272" t="s">
        <v>153</v>
      </c>
      <c r="AU478" s="272" t="s">
        <v>82</v>
      </c>
      <c r="AV478" s="13" t="s">
        <v>77</v>
      </c>
      <c r="AW478" s="13" t="s">
        <v>35</v>
      </c>
      <c r="AX478" s="13" t="s">
        <v>72</v>
      </c>
      <c r="AY478" s="272" t="s">
        <v>144</v>
      </c>
    </row>
    <row r="479" s="11" customFormat="1">
      <c r="B479" s="230"/>
      <c r="C479" s="231"/>
      <c r="D479" s="232" t="s">
        <v>153</v>
      </c>
      <c r="E479" s="233" t="s">
        <v>23</v>
      </c>
      <c r="F479" s="234" t="s">
        <v>735</v>
      </c>
      <c r="G479" s="231"/>
      <c r="H479" s="235">
        <v>0.48399999999999999</v>
      </c>
      <c r="I479" s="236"/>
      <c r="J479" s="231"/>
      <c r="K479" s="231"/>
      <c r="L479" s="237"/>
      <c r="M479" s="238"/>
      <c r="N479" s="239"/>
      <c r="O479" s="239"/>
      <c r="P479" s="239"/>
      <c r="Q479" s="239"/>
      <c r="R479" s="239"/>
      <c r="S479" s="239"/>
      <c r="T479" s="240"/>
      <c r="AT479" s="241" t="s">
        <v>153</v>
      </c>
      <c r="AU479" s="241" t="s">
        <v>82</v>
      </c>
      <c r="AV479" s="11" t="s">
        <v>82</v>
      </c>
      <c r="AW479" s="11" t="s">
        <v>35</v>
      </c>
      <c r="AX479" s="11" t="s">
        <v>72</v>
      </c>
      <c r="AY479" s="241" t="s">
        <v>144</v>
      </c>
    </row>
    <row r="480" s="11" customFormat="1">
      <c r="B480" s="230"/>
      <c r="C480" s="231"/>
      <c r="D480" s="232" t="s">
        <v>153</v>
      </c>
      <c r="E480" s="233" t="s">
        <v>23</v>
      </c>
      <c r="F480" s="234" t="s">
        <v>736</v>
      </c>
      <c r="G480" s="231"/>
      <c r="H480" s="235">
        <v>2.2530000000000001</v>
      </c>
      <c r="I480" s="236"/>
      <c r="J480" s="231"/>
      <c r="K480" s="231"/>
      <c r="L480" s="237"/>
      <c r="M480" s="238"/>
      <c r="N480" s="239"/>
      <c r="O480" s="239"/>
      <c r="P480" s="239"/>
      <c r="Q480" s="239"/>
      <c r="R480" s="239"/>
      <c r="S480" s="239"/>
      <c r="T480" s="240"/>
      <c r="AT480" s="241" t="s">
        <v>153</v>
      </c>
      <c r="AU480" s="241" t="s">
        <v>82</v>
      </c>
      <c r="AV480" s="11" t="s">
        <v>82</v>
      </c>
      <c r="AW480" s="11" t="s">
        <v>35</v>
      </c>
      <c r="AX480" s="11" t="s">
        <v>72</v>
      </c>
      <c r="AY480" s="241" t="s">
        <v>144</v>
      </c>
    </row>
    <row r="481" s="11" customFormat="1">
      <c r="B481" s="230"/>
      <c r="C481" s="231"/>
      <c r="D481" s="232" t="s">
        <v>153</v>
      </c>
      <c r="E481" s="233" t="s">
        <v>23</v>
      </c>
      <c r="F481" s="234" t="s">
        <v>737</v>
      </c>
      <c r="G481" s="231"/>
      <c r="H481" s="235">
        <v>4.718</v>
      </c>
      <c r="I481" s="236"/>
      <c r="J481" s="231"/>
      <c r="K481" s="231"/>
      <c r="L481" s="237"/>
      <c r="M481" s="238"/>
      <c r="N481" s="239"/>
      <c r="O481" s="239"/>
      <c r="P481" s="239"/>
      <c r="Q481" s="239"/>
      <c r="R481" s="239"/>
      <c r="S481" s="239"/>
      <c r="T481" s="240"/>
      <c r="AT481" s="241" t="s">
        <v>153</v>
      </c>
      <c r="AU481" s="241" t="s">
        <v>82</v>
      </c>
      <c r="AV481" s="11" t="s">
        <v>82</v>
      </c>
      <c r="AW481" s="11" t="s">
        <v>35</v>
      </c>
      <c r="AX481" s="11" t="s">
        <v>72</v>
      </c>
      <c r="AY481" s="241" t="s">
        <v>144</v>
      </c>
    </row>
    <row r="482" s="11" customFormat="1">
      <c r="B482" s="230"/>
      <c r="C482" s="231"/>
      <c r="D482" s="232" t="s">
        <v>153</v>
      </c>
      <c r="E482" s="233" t="s">
        <v>23</v>
      </c>
      <c r="F482" s="234" t="s">
        <v>738</v>
      </c>
      <c r="G482" s="231"/>
      <c r="H482" s="235">
        <v>1.649</v>
      </c>
      <c r="I482" s="236"/>
      <c r="J482" s="231"/>
      <c r="K482" s="231"/>
      <c r="L482" s="237"/>
      <c r="M482" s="238"/>
      <c r="N482" s="239"/>
      <c r="O482" s="239"/>
      <c r="P482" s="239"/>
      <c r="Q482" s="239"/>
      <c r="R482" s="239"/>
      <c r="S482" s="239"/>
      <c r="T482" s="240"/>
      <c r="AT482" s="241" t="s">
        <v>153</v>
      </c>
      <c r="AU482" s="241" t="s">
        <v>82</v>
      </c>
      <c r="AV482" s="11" t="s">
        <v>82</v>
      </c>
      <c r="AW482" s="11" t="s">
        <v>35</v>
      </c>
      <c r="AX482" s="11" t="s">
        <v>72</v>
      </c>
      <c r="AY482" s="241" t="s">
        <v>144</v>
      </c>
    </row>
    <row r="483" s="11" customFormat="1">
      <c r="B483" s="230"/>
      <c r="C483" s="231"/>
      <c r="D483" s="232" t="s">
        <v>153</v>
      </c>
      <c r="E483" s="233" t="s">
        <v>23</v>
      </c>
      <c r="F483" s="234" t="s">
        <v>739</v>
      </c>
      <c r="G483" s="231"/>
      <c r="H483" s="235">
        <v>0.97599999999999998</v>
      </c>
      <c r="I483" s="236"/>
      <c r="J483" s="231"/>
      <c r="K483" s="231"/>
      <c r="L483" s="237"/>
      <c r="M483" s="238"/>
      <c r="N483" s="239"/>
      <c r="O483" s="239"/>
      <c r="P483" s="239"/>
      <c r="Q483" s="239"/>
      <c r="R483" s="239"/>
      <c r="S483" s="239"/>
      <c r="T483" s="240"/>
      <c r="AT483" s="241" t="s">
        <v>153</v>
      </c>
      <c r="AU483" s="241" t="s">
        <v>82</v>
      </c>
      <c r="AV483" s="11" t="s">
        <v>82</v>
      </c>
      <c r="AW483" s="11" t="s">
        <v>35</v>
      </c>
      <c r="AX483" s="11" t="s">
        <v>72</v>
      </c>
      <c r="AY483" s="241" t="s">
        <v>144</v>
      </c>
    </row>
    <row r="484" s="12" customFormat="1">
      <c r="B484" s="252"/>
      <c r="C484" s="253"/>
      <c r="D484" s="232" t="s">
        <v>153</v>
      </c>
      <c r="E484" s="254" t="s">
        <v>23</v>
      </c>
      <c r="F484" s="255" t="s">
        <v>196</v>
      </c>
      <c r="G484" s="253"/>
      <c r="H484" s="256">
        <v>10.08</v>
      </c>
      <c r="I484" s="257"/>
      <c r="J484" s="253"/>
      <c r="K484" s="253"/>
      <c r="L484" s="258"/>
      <c r="M484" s="259"/>
      <c r="N484" s="260"/>
      <c r="O484" s="260"/>
      <c r="P484" s="260"/>
      <c r="Q484" s="260"/>
      <c r="R484" s="260"/>
      <c r="S484" s="260"/>
      <c r="T484" s="261"/>
      <c r="AT484" s="262" t="s">
        <v>153</v>
      </c>
      <c r="AU484" s="262" t="s">
        <v>82</v>
      </c>
      <c r="AV484" s="12" t="s">
        <v>151</v>
      </c>
      <c r="AW484" s="12" t="s">
        <v>35</v>
      </c>
      <c r="AX484" s="12" t="s">
        <v>77</v>
      </c>
      <c r="AY484" s="262" t="s">
        <v>144</v>
      </c>
    </row>
    <row r="485" s="1" customFormat="1" ht="16.5" customHeight="1">
      <c r="B485" s="46"/>
      <c r="C485" s="218" t="s">
        <v>740</v>
      </c>
      <c r="D485" s="218" t="s">
        <v>146</v>
      </c>
      <c r="E485" s="219" t="s">
        <v>741</v>
      </c>
      <c r="F485" s="220" t="s">
        <v>742</v>
      </c>
      <c r="G485" s="221" t="s">
        <v>192</v>
      </c>
      <c r="H485" s="222">
        <v>99.367999999999995</v>
      </c>
      <c r="I485" s="223"/>
      <c r="J485" s="224">
        <f>ROUND(I485*H485,2)</f>
        <v>0</v>
      </c>
      <c r="K485" s="220" t="s">
        <v>150</v>
      </c>
      <c r="L485" s="72"/>
      <c r="M485" s="225" t="s">
        <v>23</v>
      </c>
      <c r="N485" s="226" t="s">
        <v>43</v>
      </c>
      <c r="O485" s="47"/>
      <c r="P485" s="227">
        <f>O485*H485</f>
        <v>0</v>
      </c>
      <c r="Q485" s="227">
        <v>0</v>
      </c>
      <c r="R485" s="227">
        <f>Q485*H485</f>
        <v>0</v>
      </c>
      <c r="S485" s="227">
        <v>0.014</v>
      </c>
      <c r="T485" s="228">
        <f>S485*H485</f>
        <v>1.3911519999999999</v>
      </c>
      <c r="AR485" s="24" t="s">
        <v>151</v>
      </c>
      <c r="AT485" s="24" t="s">
        <v>146</v>
      </c>
      <c r="AU485" s="24" t="s">
        <v>82</v>
      </c>
      <c r="AY485" s="24" t="s">
        <v>144</v>
      </c>
      <c r="BE485" s="229">
        <f>IF(N485="základní",J485,0)</f>
        <v>0</v>
      </c>
      <c r="BF485" s="229">
        <f>IF(N485="snížená",J485,0)</f>
        <v>0</v>
      </c>
      <c r="BG485" s="229">
        <f>IF(N485="zákl. přenesená",J485,0)</f>
        <v>0</v>
      </c>
      <c r="BH485" s="229">
        <f>IF(N485="sníž. přenesená",J485,0)</f>
        <v>0</v>
      </c>
      <c r="BI485" s="229">
        <f>IF(N485="nulová",J485,0)</f>
        <v>0</v>
      </c>
      <c r="BJ485" s="24" t="s">
        <v>77</v>
      </c>
      <c r="BK485" s="229">
        <f>ROUND(I485*H485,2)</f>
        <v>0</v>
      </c>
      <c r="BL485" s="24" t="s">
        <v>151</v>
      </c>
      <c r="BM485" s="24" t="s">
        <v>743</v>
      </c>
    </row>
    <row r="486" s="13" customFormat="1">
      <c r="B486" s="263"/>
      <c r="C486" s="264"/>
      <c r="D486" s="232" t="s">
        <v>153</v>
      </c>
      <c r="E486" s="265" t="s">
        <v>23</v>
      </c>
      <c r="F486" s="266" t="s">
        <v>744</v>
      </c>
      <c r="G486" s="264"/>
      <c r="H486" s="265" t="s">
        <v>23</v>
      </c>
      <c r="I486" s="267"/>
      <c r="J486" s="264"/>
      <c r="K486" s="264"/>
      <c r="L486" s="268"/>
      <c r="M486" s="269"/>
      <c r="N486" s="270"/>
      <c r="O486" s="270"/>
      <c r="P486" s="270"/>
      <c r="Q486" s="270"/>
      <c r="R486" s="270"/>
      <c r="S486" s="270"/>
      <c r="T486" s="271"/>
      <c r="AT486" s="272" t="s">
        <v>153</v>
      </c>
      <c r="AU486" s="272" t="s">
        <v>82</v>
      </c>
      <c r="AV486" s="13" t="s">
        <v>77</v>
      </c>
      <c r="AW486" s="13" t="s">
        <v>35</v>
      </c>
      <c r="AX486" s="13" t="s">
        <v>72</v>
      </c>
      <c r="AY486" s="272" t="s">
        <v>144</v>
      </c>
    </row>
    <row r="487" s="11" customFormat="1">
      <c r="B487" s="230"/>
      <c r="C487" s="231"/>
      <c r="D487" s="232" t="s">
        <v>153</v>
      </c>
      <c r="E487" s="233" t="s">
        <v>23</v>
      </c>
      <c r="F487" s="234" t="s">
        <v>745</v>
      </c>
      <c r="G487" s="231"/>
      <c r="H487" s="235">
        <v>4.6879999999999997</v>
      </c>
      <c r="I487" s="236"/>
      <c r="J487" s="231"/>
      <c r="K487" s="231"/>
      <c r="L487" s="237"/>
      <c r="M487" s="238"/>
      <c r="N487" s="239"/>
      <c r="O487" s="239"/>
      <c r="P487" s="239"/>
      <c r="Q487" s="239"/>
      <c r="R487" s="239"/>
      <c r="S487" s="239"/>
      <c r="T487" s="240"/>
      <c r="AT487" s="241" t="s">
        <v>153</v>
      </c>
      <c r="AU487" s="241" t="s">
        <v>82</v>
      </c>
      <c r="AV487" s="11" t="s">
        <v>82</v>
      </c>
      <c r="AW487" s="11" t="s">
        <v>35</v>
      </c>
      <c r="AX487" s="11" t="s">
        <v>72</v>
      </c>
      <c r="AY487" s="241" t="s">
        <v>144</v>
      </c>
    </row>
    <row r="488" s="11" customFormat="1">
      <c r="B488" s="230"/>
      <c r="C488" s="231"/>
      <c r="D488" s="232" t="s">
        <v>153</v>
      </c>
      <c r="E488" s="233" t="s">
        <v>23</v>
      </c>
      <c r="F488" s="234" t="s">
        <v>746</v>
      </c>
      <c r="G488" s="231"/>
      <c r="H488" s="235">
        <v>21.393000000000001</v>
      </c>
      <c r="I488" s="236"/>
      <c r="J488" s="231"/>
      <c r="K488" s="231"/>
      <c r="L488" s="237"/>
      <c r="M488" s="238"/>
      <c r="N488" s="239"/>
      <c r="O488" s="239"/>
      <c r="P488" s="239"/>
      <c r="Q488" s="239"/>
      <c r="R488" s="239"/>
      <c r="S488" s="239"/>
      <c r="T488" s="240"/>
      <c r="AT488" s="241" t="s">
        <v>153</v>
      </c>
      <c r="AU488" s="241" t="s">
        <v>82</v>
      </c>
      <c r="AV488" s="11" t="s">
        <v>82</v>
      </c>
      <c r="AW488" s="11" t="s">
        <v>35</v>
      </c>
      <c r="AX488" s="11" t="s">
        <v>72</v>
      </c>
      <c r="AY488" s="241" t="s">
        <v>144</v>
      </c>
    </row>
    <row r="489" s="11" customFormat="1">
      <c r="B489" s="230"/>
      <c r="C489" s="231"/>
      <c r="D489" s="232" t="s">
        <v>153</v>
      </c>
      <c r="E489" s="233" t="s">
        <v>23</v>
      </c>
      <c r="F489" s="234" t="s">
        <v>747</v>
      </c>
      <c r="G489" s="231"/>
      <c r="H489" s="235">
        <v>18.318999999999999</v>
      </c>
      <c r="I489" s="236"/>
      <c r="J489" s="231"/>
      <c r="K489" s="231"/>
      <c r="L489" s="237"/>
      <c r="M489" s="238"/>
      <c r="N489" s="239"/>
      <c r="O489" s="239"/>
      <c r="P489" s="239"/>
      <c r="Q489" s="239"/>
      <c r="R489" s="239"/>
      <c r="S489" s="239"/>
      <c r="T489" s="240"/>
      <c r="AT489" s="241" t="s">
        <v>153</v>
      </c>
      <c r="AU489" s="241" t="s">
        <v>82</v>
      </c>
      <c r="AV489" s="11" t="s">
        <v>82</v>
      </c>
      <c r="AW489" s="11" t="s">
        <v>35</v>
      </c>
      <c r="AX489" s="11" t="s">
        <v>72</v>
      </c>
      <c r="AY489" s="241" t="s">
        <v>144</v>
      </c>
    </row>
    <row r="490" s="11" customFormat="1">
      <c r="B490" s="230"/>
      <c r="C490" s="231"/>
      <c r="D490" s="232" t="s">
        <v>153</v>
      </c>
      <c r="E490" s="233" t="s">
        <v>23</v>
      </c>
      <c r="F490" s="234" t="s">
        <v>748</v>
      </c>
      <c r="G490" s="231"/>
      <c r="H490" s="235">
        <v>6.21</v>
      </c>
      <c r="I490" s="236"/>
      <c r="J490" s="231"/>
      <c r="K490" s="231"/>
      <c r="L490" s="237"/>
      <c r="M490" s="238"/>
      <c r="N490" s="239"/>
      <c r="O490" s="239"/>
      <c r="P490" s="239"/>
      <c r="Q490" s="239"/>
      <c r="R490" s="239"/>
      <c r="S490" s="239"/>
      <c r="T490" s="240"/>
      <c r="AT490" s="241" t="s">
        <v>153</v>
      </c>
      <c r="AU490" s="241" t="s">
        <v>82</v>
      </c>
      <c r="AV490" s="11" t="s">
        <v>82</v>
      </c>
      <c r="AW490" s="11" t="s">
        <v>35</v>
      </c>
      <c r="AX490" s="11" t="s">
        <v>72</v>
      </c>
      <c r="AY490" s="241" t="s">
        <v>144</v>
      </c>
    </row>
    <row r="491" s="11" customFormat="1">
      <c r="B491" s="230"/>
      <c r="C491" s="231"/>
      <c r="D491" s="232" t="s">
        <v>153</v>
      </c>
      <c r="E491" s="233" t="s">
        <v>23</v>
      </c>
      <c r="F491" s="234" t="s">
        <v>749</v>
      </c>
      <c r="G491" s="231"/>
      <c r="H491" s="235">
        <v>8.3249999999999993</v>
      </c>
      <c r="I491" s="236"/>
      <c r="J491" s="231"/>
      <c r="K491" s="231"/>
      <c r="L491" s="237"/>
      <c r="M491" s="238"/>
      <c r="N491" s="239"/>
      <c r="O491" s="239"/>
      <c r="P491" s="239"/>
      <c r="Q491" s="239"/>
      <c r="R491" s="239"/>
      <c r="S491" s="239"/>
      <c r="T491" s="240"/>
      <c r="AT491" s="241" t="s">
        <v>153</v>
      </c>
      <c r="AU491" s="241" t="s">
        <v>82</v>
      </c>
      <c r="AV491" s="11" t="s">
        <v>82</v>
      </c>
      <c r="AW491" s="11" t="s">
        <v>35</v>
      </c>
      <c r="AX491" s="11" t="s">
        <v>72</v>
      </c>
      <c r="AY491" s="241" t="s">
        <v>144</v>
      </c>
    </row>
    <row r="492" s="11" customFormat="1">
      <c r="B492" s="230"/>
      <c r="C492" s="231"/>
      <c r="D492" s="232" t="s">
        <v>153</v>
      </c>
      <c r="E492" s="233" t="s">
        <v>23</v>
      </c>
      <c r="F492" s="234" t="s">
        <v>750</v>
      </c>
      <c r="G492" s="231"/>
      <c r="H492" s="235">
        <v>30.359000000000002</v>
      </c>
      <c r="I492" s="236"/>
      <c r="J492" s="231"/>
      <c r="K492" s="231"/>
      <c r="L492" s="237"/>
      <c r="M492" s="238"/>
      <c r="N492" s="239"/>
      <c r="O492" s="239"/>
      <c r="P492" s="239"/>
      <c r="Q492" s="239"/>
      <c r="R492" s="239"/>
      <c r="S492" s="239"/>
      <c r="T492" s="240"/>
      <c r="AT492" s="241" t="s">
        <v>153</v>
      </c>
      <c r="AU492" s="241" t="s">
        <v>82</v>
      </c>
      <c r="AV492" s="11" t="s">
        <v>82</v>
      </c>
      <c r="AW492" s="11" t="s">
        <v>35</v>
      </c>
      <c r="AX492" s="11" t="s">
        <v>72</v>
      </c>
      <c r="AY492" s="241" t="s">
        <v>144</v>
      </c>
    </row>
    <row r="493" s="14" customFormat="1">
      <c r="B493" s="273"/>
      <c r="C493" s="274"/>
      <c r="D493" s="232" t="s">
        <v>153</v>
      </c>
      <c r="E493" s="275" t="s">
        <v>23</v>
      </c>
      <c r="F493" s="276" t="s">
        <v>323</v>
      </c>
      <c r="G493" s="274"/>
      <c r="H493" s="277">
        <v>89.293999999999997</v>
      </c>
      <c r="I493" s="278"/>
      <c r="J493" s="274"/>
      <c r="K493" s="274"/>
      <c r="L493" s="279"/>
      <c r="M493" s="280"/>
      <c r="N493" s="281"/>
      <c r="O493" s="281"/>
      <c r="P493" s="281"/>
      <c r="Q493" s="281"/>
      <c r="R493" s="281"/>
      <c r="S493" s="281"/>
      <c r="T493" s="282"/>
      <c r="AT493" s="283" t="s">
        <v>153</v>
      </c>
      <c r="AU493" s="283" t="s">
        <v>82</v>
      </c>
      <c r="AV493" s="14" t="s">
        <v>158</v>
      </c>
      <c r="AW493" s="14" t="s">
        <v>35</v>
      </c>
      <c r="AX493" s="14" t="s">
        <v>72</v>
      </c>
      <c r="AY493" s="283" t="s">
        <v>144</v>
      </c>
    </row>
    <row r="494" s="13" customFormat="1">
      <c r="B494" s="263"/>
      <c r="C494" s="264"/>
      <c r="D494" s="232" t="s">
        <v>153</v>
      </c>
      <c r="E494" s="265" t="s">
        <v>23</v>
      </c>
      <c r="F494" s="266" t="s">
        <v>734</v>
      </c>
      <c r="G494" s="264"/>
      <c r="H494" s="265" t="s">
        <v>23</v>
      </c>
      <c r="I494" s="267"/>
      <c r="J494" s="264"/>
      <c r="K494" s="264"/>
      <c r="L494" s="268"/>
      <c r="M494" s="269"/>
      <c r="N494" s="270"/>
      <c r="O494" s="270"/>
      <c r="P494" s="270"/>
      <c r="Q494" s="270"/>
      <c r="R494" s="270"/>
      <c r="S494" s="270"/>
      <c r="T494" s="271"/>
      <c r="AT494" s="272" t="s">
        <v>153</v>
      </c>
      <c r="AU494" s="272" t="s">
        <v>82</v>
      </c>
      <c r="AV494" s="13" t="s">
        <v>77</v>
      </c>
      <c r="AW494" s="13" t="s">
        <v>35</v>
      </c>
      <c r="AX494" s="13" t="s">
        <v>72</v>
      </c>
      <c r="AY494" s="272" t="s">
        <v>144</v>
      </c>
    </row>
    <row r="495" s="11" customFormat="1">
      <c r="B495" s="230"/>
      <c r="C495" s="231"/>
      <c r="D495" s="232" t="s">
        <v>153</v>
      </c>
      <c r="E495" s="233" t="s">
        <v>23</v>
      </c>
      <c r="F495" s="234" t="s">
        <v>735</v>
      </c>
      <c r="G495" s="231"/>
      <c r="H495" s="235">
        <v>0.48399999999999999</v>
      </c>
      <c r="I495" s="236"/>
      <c r="J495" s="231"/>
      <c r="K495" s="231"/>
      <c r="L495" s="237"/>
      <c r="M495" s="238"/>
      <c r="N495" s="239"/>
      <c r="O495" s="239"/>
      <c r="P495" s="239"/>
      <c r="Q495" s="239"/>
      <c r="R495" s="239"/>
      <c r="S495" s="239"/>
      <c r="T495" s="240"/>
      <c r="AT495" s="241" t="s">
        <v>153</v>
      </c>
      <c r="AU495" s="241" t="s">
        <v>82</v>
      </c>
      <c r="AV495" s="11" t="s">
        <v>82</v>
      </c>
      <c r="AW495" s="11" t="s">
        <v>35</v>
      </c>
      <c r="AX495" s="11" t="s">
        <v>72</v>
      </c>
      <c r="AY495" s="241" t="s">
        <v>144</v>
      </c>
    </row>
    <row r="496" s="11" customFormat="1">
      <c r="B496" s="230"/>
      <c r="C496" s="231"/>
      <c r="D496" s="232" t="s">
        <v>153</v>
      </c>
      <c r="E496" s="233" t="s">
        <v>23</v>
      </c>
      <c r="F496" s="234" t="s">
        <v>736</v>
      </c>
      <c r="G496" s="231"/>
      <c r="H496" s="235">
        <v>2.2530000000000001</v>
      </c>
      <c r="I496" s="236"/>
      <c r="J496" s="231"/>
      <c r="K496" s="231"/>
      <c r="L496" s="237"/>
      <c r="M496" s="238"/>
      <c r="N496" s="239"/>
      <c r="O496" s="239"/>
      <c r="P496" s="239"/>
      <c r="Q496" s="239"/>
      <c r="R496" s="239"/>
      <c r="S496" s="239"/>
      <c r="T496" s="240"/>
      <c r="AT496" s="241" t="s">
        <v>153</v>
      </c>
      <c r="AU496" s="241" t="s">
        <v>82</v>
      </c>
      <c r="AV496" s="11" t="s">
        <v>82</v>
      </c>
      <c r="AW496" s="11" t="s">
        <v>35</v>
      </c>
      <c r="AX496" s="11" t="s">
        <v>72</v>
      </c>
      <c r="AY496" s="241" t="s">
        <v>144</v>
      </c>
    </row>
    <row r="497" s="11" customFormat="1">
      <c r="B497" s="230"/>
      <c r="C497" s="231"/>
      <c r="D497" s="232" t="s">
        <v>153</v>
      </c>
      <c r="E497" s="233" t="s">
        <v>23</v>
      </c>
      <c r="F497" s="234" t="s">
        <v>737</v>
      </c>
      <c r="G497" s="231"/>
      <c r="H497" s="235">
        <v>4.718</v>
      </c>
      <c r="I497" s="236"/>
      <c r="J497" s="231"/>
      <c r="K497" s="231"/>
      <c r="L497" s="237"/>
      <c r="M497" s="238"/>
      <c r="N497" s="239"/>
      <c r="O497" s="239"/>
      <c r="P497" s="239"/>
      <c r="Q497" s="239"/>
      <c r="R497" s="239"/>
      <c r="S497" s="239"/>
      <c r="T497" s="240"/>
      <c r="AT497" s="241" t="s">
        <v>153</v>
      </c>
      <c r="AU497" s="241" t="s">
        <v>82</v>
      </c>
      <c r="AV497" s="11" t="s">
        <v>82</v>
      </c>
      <c r="AW497" s="11" t="s">
        <v>35</v>
      </c>
      <c r="AX497" s="11" t="s">
        <v>72</v>
      </c>
      <c r="AY497" s="241" t="s">
        <v>144</v>
      </c>
    </row>
    <row r="498" s="11" customFormat="1">
      <c r="B498" s="230"/>
      <c r="C498" s="231"/>
      <c r="D498" s="232" t="s">
        <v>153</v>
      </c>
      <c r="E498" s="233" t="s">
        <v>23</v>
      </c>
      <c r="F498" s="234" t="s">
        <v>751</v>
      </c>
      <c r="G498" s="231"/>
      <c r="H498" s="235">
        <v>1.643</v>
      </c>
      <c r="I498" s="236"/>
      <c r="J498" s="231"/>
      <c r="K498" s="231"/>
      <c r="L498" s="237"/>
      <c r="M498" s="238"/>
      <c r="N498" s="239"/>
      <c r="O498" s="239"/>
      <c r="P498" s="239"/>
      <c r="Q498" s="239"/>
      <c r="R498" s="239"/>
      <c r="S498" s="239"/>
      <c r="T498" s="240"/>
      <c r="AT498" s="241" t="s">
        <v>153</v>
      </c>
      <c r="AU498" s="241" t="s">
        <v>82</v>
      </c>
      <c r="AV498" s="11" t="s">
        <v>82</v>
      </c>
      <c r="AW498" s="11" t="s">
        <v>35</v>
      </c>
      <c r="AX498" s="11" t="s">
        <v>72</v>
      </c>
      <c r="AY498" s="241" t="s">
        <v>144</v>
      </c>
    </row>
    <row r="499" s="11" customFormat="1">
      <c r="B499" s="230"/>
      <c r="C499" s="231"/>
      <c r="D499" s="232" t="s">
        <v>153</v>
      </c>
      <c r="E499" s="233" t="s">
        <v>23</v>
      </c>
      <c r="F499" s="234" t="s">
        <v>739</v>
      </c>
      <c r="G499" s="231"/>
      <c r="H499" s="235">
        <v>0.97599999999999998</v>
      </c>
      <c r="I499" s="236"/>
      <c r="J499" s="231"/>
      <c r="K499" s="231"/>
      <c r="L499" s="237"/>
      <c r="M499" s="238"/>
      <c r="N499" s="239"/>
      <c r="O499" s="239"/>
      <c r="P499" s="239"/>
      <c r="Q499" s="239"/>
      <c r="R499" s="239"/>
      <c r="S499" s="239"/>
      <c r="T499" s="240"/>
      <c r="AT499" s="241" t="s">
        <v>153</v>
      </c>
      <c r="AU499" s="241" t="s">
        <v>82</v>
      </c>
      <c r="AV499" s="11" t="s">
        <v>82</v>
      </c>
      <c r="AW499" s="11" t="s">
        <v>35</v>
      </c>
      <c r="AX499" s="11" t="s">
        <v>72</v>
      </c>
      <c r="AY499" s="241" t="s">
        <v>144</v>
      </c>
    </row>
    <row r="500" s="14" customFormat="1">
      <c r="B500" s="273"/>
      <c r="C500" s="274"/>
      <c r="D500" s="232" t="s">
        <v>153</v>
      </c>
      <c r="E500" s="275" t="s">
        <v>23</v>
      </c>
      <c r="F500" s="276" t="s">
        <v>323</v>
      </c>
      <c r="G500" s="274"/>
      <c r="H500" s="277">
        <v>10.074</v>
      </c>
      <c r="I500" s="278"/>
      <c r="J500" s="274"/>
      <c r="K500" s="274"/>
      <c r="L500" s="279"/>
      <c r="M500" s="280"/>
      <c r="N500" s="281"/>
      <c r="O500" s="281"/>
      <c r="P500" s="281"/>
      <c r="Q500" s="281"/>
      <c r="R500" s="281"/>
      <c r="S500" s="281"/>
      <c r="T500" s="282"/>
      <c r="AT500" s="283" t="s">
        <v>153</v>
      </c>
      <c r="AU500" s="283" t="s">
        <v>82</v>
      </c>
      <c r="AV500" s="14" t="s">
        <v>158</v>
      </c>
      <c r="AW500" s="14" t="s">
        <v>35</v>
      </c>
      <c r="AX500" s="14" t="s">
        <v>72</v>
      </c>
      <c r="AY500" s="283" t="s">
        <v>144</v>
      </c>
    </row>
    <row r="501" s="12" customFormat="1">
      <c r="B501" s="252"/>
      <c r="C501" s="253"/>
      <c r="D501" s="232" t="s">
        <v>153</v>
      </c>
      <c r="E501" s="254" t="s">
        <v>23</v>
      </c>
      <c r="F501" s="255" t="s">
        <v>196</v>
      </c>
      <c r="G501" s="253"/>
      <c r="H501" s="256">
        <v>99.367999999999995</v>
      </c>
      <c r="I501" s="257"/>
      <c r="J501" s="253"/>
      <c r="K501" s="253"/>
      <c r="L501" s="258"/>
      <c r="M501" s="259"/>
      <c r="N501" s="260"/>
      <c r="O501" s="260"/>
      <c r="P501" s="260"/>
      <c r="Q501" s="260"/>
      <c r="R501" s="260"/>
      <c r="S501" s="260"/>
      <c r="T501" s="261"/>
      <c r="AT501" s="262" t="s">
        <v>153</v>
      </c>
      <c r="AU501" s="262" t="s">
        <v>82</v>
      </c>
      <c r="AV501" s="12" t="s">
        <v>151</v>
      </c>
      <c r="AW501" s="12" t="s">
        <v>35</v>
      </c>
      <c r="AX501" s="12" t="s">
        <v>77</v>
      </c>
      <c r="AY501" s="262" t="s">
        <v>144</v>
      </c>
    </row>
    <row r="502" s="1" customFormat="1" ht="16.5" customHeight="1">
      <c r="B502" s="46"/>
      <c r="C502" s="218" t="s">
        <v>752</v>
      </c>
      <c r="D502" s="218" t="s">
        <v>146</v>
      </c>
      <c r="E502" s="219" t="s">
        <v>753</v>
      </c>
      <c r="F502" s="220" t="s">
        <v>754</v>
      </c>
      <c r="G502" s="221" t="s">
        <v>192</v>
      </c>
      <c r="H502" s="222">
        <v>135.19499999999999</v>
      </c>
      <c r="I502" s="223"/>
      <c r="J502" s="224">
        <f>ROUND(I502*H502,2)</f>
        <v>0</v>
      </c>
      <c r="K502" s="220" t="s">
        <v>150</v>
      </c>
      <c r="L502" s="72"/>
      <c r="M502" s="225" t="s">
        <v>23</v>
      </c>
      <c r="N502" s="226" t="s">
        <v>43</v>
      </c>
      <c r="O502" s="47"/>
      <c r="P502" s="227">
        <f>O502*H502</f>
        <v>0</v>
      </c>
      <c r="Q502" s="227">
        <v>0</v>
      </c>
      <c r="R502" s="227">
        <f>Q502*H502</f>
        <v>0</v>
      </c>
      <c r="S502" s="227">
        <v>0.068000000000000005</v>
      </c>
      <c r="T502" s="228">
        <f>S502*H502</f>
        <v>9.1932600000000004</v>
      </c>
      <c r="AR502" s="24" t="s">
        <v>151</v>
      </c>
      <c r="AT502" s="24" t="s">
        <v>146</v>
      </c>
      <c r="AU502" s="24" t="s">
        <v>82</v>
      </c>
      <c r="AY502" s="24" t="s">
        <v>144</v>
      </c>
      <c r="BE502" s="229">
        <f>IF(N502="základní",J502,0)</f>
        <v>0</v>
      </c>
      <c r="BF502" s="229">
        <f>IF(N502="snížená",J502,0)</f>
        <v>0</v>
      </c>
      <c r="BG502" s="229">
        <f>IF(N502="zákl. přenesená",J502,0)</f>
        <v>0</v>
      </c>
      <c r="BH502" s="229">
        <f>IF(N502="sníž. přenesená",J502,0)</f>
        <v>0</v>
      </c>
      <c r="BI502" s="229">
        <f>IF(N502="nulová",J502,0)</f>
        <v>0</v>
      </c>
      <c r="BJ502" s="24" t="s">
        <v>77</v>
      </c>
      <c r="BK502" s="229">
        <f>ROUND(I502*H502,2)</f>
        <v>0</v>
      </c>
      <c r="BL502" s="24" t="s">
        <v>151</v>
      </c>
      <c r="BM502" s="24" t="s">
        <v>755</v>
      </c>
    </row>
    <row r="503" s="11" customFormat="1">
      <c r="B503" s="230"/>
      <c r="C503" s="231"/>
      <c r="D503" s="232" t="s">
        <v>153</v>
      </c>
      <c r="E503" s="233" t="s">
        <v>23</v>
      </c>
      <c r="F503" s="234" t="s">
        <v>745</v>
      </c>
      <c r="G503" s="231"/>
      <c r="H503" s="235">
        <v>4.6879999999999997</v>
      </c>
      <c r="I503" s="236"/>
      <c r="J503" s="231"/>
      <c r="K503" s="231"/>
      <c r="L503" s="237"/>
      <c r="M503" s="238"/>
      <c r="N503" s="239"/>
      <c r="O503" s="239"/>
      <c r="P503" s="239"/>
      <c r="Q503" s="239"/>
      <c r="R503" s="239"/>
      <c r="S503" s="239"/>
      <c r="T503" s="240"/>
      <c r="AT503" s="241" t="s">
        <v>153</v>
      </c>
      <c r="AU503" s="241" t="s">
        <v>82</v>
      </c>
      <c r="AV503" s="11" t="s">
        <v>82</v>
      </c>
      <c r="AW503" s="11" t="s">
        <v>35</v>
      </c>
      <c r="AX503" s="11" t="s">
        <v>72</v>
      </c>
      <c r="AY503" s="241" t="s">
        <v>144</v>
      </c>
    </row>
    <row r="504" s="11" customFormat="1">
      <c r="B504" s="230"/>
      <c r="C504" s="231"/>
      <c r="D504" s="232" t="s">
        <v>153</v>
      </c>
      <c r="E504" s="233" t="s">
        <v>23</v>
      </c>
      <c r="F504" s="234" t="s">
        <v>756</v>
      </c>
      <c r="G504" s="231"/>
      <c r="H504" s="235">
        <v>32.43</v>
      </c>
      <c r="I504" s="236"/>
      <c r="J504" s="231"/>
      <c r="K504" s="231"/>
      <c r="L504" s="237"/>
      <c r="M504" s="238"/>
      <c r="N504" s="239"/>
      <c r="O504" s="239"/>
      <c r="P504" s="239"/>
      <c r="Q504" s="239"/>
      <c r="R504" s="239"/>
      <c r="S504" s="239"/>
      <c r="T504" s="240"/>
      <c r="AT504" s="241" t="s">
        <v>153</v>
      </c>
      <c r="AU504" s="241" t="s">
        <v>82</v>
      </c>
      <c r="AV504" s="11" t="s">
        <v>82</v>
      </c>
      <c r="AW504" s="11" t="s">
        <v>35</v>
      </c>
      <c r="AX504" s="11" t="s">
        <v>72</v>
      </c>
      <c r="AY504" s="241" t="s">
        <v>144</v>
      </c>
    </row>
    <row r="505" s="11" customFormat="1">
      <c r="B505" s="230"/>
      <c r="C505" s="231"/>
      <c r="D505" s="232" t="s">
        <v>153</v>
      </c>
      <c r="E505" s="233" t="s">
        <v>23</v>
      </c>
      <c r="F505" s="234" t="s">
        <v>747</v>
      </c>
      <c r="G505" s="231"/>
      <c r="H505" s="235">
        <v>18.318999999999999</v>
      </c>
      <c r="I505" s="236"/>
      <c r="J505" s="231"/>
      <c r="K505" s="231"/>
      <c r="L505" s="237"/>
      <c r="M505" s="238"/>
      <c r="N505" s="239"/>
      <c r="O505" s="239"/>
      <c r="P505" s="239"/>
      <c r="Q505" s="239"/>
      <c r="R505" s="239"/>
      <c r="S505" s="239"/>
      <c r="T505" s="240"/>
      <c r="AT505" s="241" t="s">
        <v>153</v>
      </c>
      <c r="AU505" s="241" t="s">
        <v>82</v>
      </c>
      <c r="AV505" s="11" t="s">
        <v>82</v>
      </c>
      <c r="AW505" s="11" t="s">
        <v>35</v>
      </c>
      <c r="AX505" s="11" t="s">
        <v>72</v>
      </c>
      <c r="AY505" s="241" t="s">
        <v>144</v>
      </c>
    </row>
    <row r="506" s="11" customFormat="1">
      <c r="B506" s="230"/>
      <c r="C506" s="231"/>
      <c r="D506" s="232" t="s">
        <v>153</v>
      </c>
      <c r="E506" s="233" t="s">
        <v>23</v>
      </c>
      <c r="F506" s="234" t="s">
        <v>757</v>
      </c>
      <c r="G506" s="231"/>
      <c r="H506" s="235">
        <v>8.3100000000000005</v>
      </c>
      <c r="I506" s="236"/>
      <c r="J506" s="231"/>
      <c r="K506" s="231"/>
      <c r="L506" s="237"/>
      <c r="M506" s="238"/>
      <c r="N506" s="239"/>
      <c r="O506" s="239"/>
      <c r="P506" s="239"/>
      <c r="Q506" s="239"/>
      <c r="R506" s="239"/>
      <c r="S506" s="239"/>
      <c r="T506" s="240"/>
      <c r="AT506" s="241" t="s">
        <v>153</v>
      </c>
      <c r="AU506" s="241" t="s">
        <v>82</v>
      </c>
      <c r="AV506" s="11" t="s">
        <v>82</v>
      </c>
      <c r="AW506" s="11" t="s">
        <v>35</v>
      </c>
      <c r="AX506" s="11" t="s">
        <v>72</v>
      </c>
      <c r="AY506" s="241" t="s">
        <v>144</v>
      </c>
    </row>
    <row r="507" s="11" customFormat="1">
      <c r="B507" s="230"/>
      <c r="C507" s="231"/>
      <c r="D507" s="232" t="s">
        <v>153</v>
      </c>
      <c r="E507" s="233" t="s">
        <v>23</v>
      </c>
      <c r="F507" s="234" t="s">
        <v>749</v>
      </c>
      <c r="G507" s="231"/>
      <c r="H507" s="235">
        <v>8.3249999999999993</v>
      </c>
      <c r="I507" s="236"/>
      <c r="J507" s="231"/>
      <c r="K507" s="231"/>
      <c r="L507" s="237"/>
      <c r="M507" s="238"/>
      <c r="N507" s="239"/>
      <c r="O507" s="239"/>
      <c r="P507" s="239"/>
      <c r="Q507" s="239"/>
      <c r="R507" s="239"/>
      <c r="S507" s="239"/>
      <c r="T507" s="240"/>
      <c r="AT507" s="241" t="s">
        <v>153</v>
      </c>
      <c r="AU507" s="241" t="s">
        <v>82</v>
      </c>
      <c r="AV507" s="11" t="s">
        <v>82</v>
      </c>
      <c r="AW507" s="11" t="s">
        <v>35</v>
      </c>
      <c r="AX507" s="11" t="s">
        <v>72</v>
      </c>
      <c r="AY507" s="241" t="s">
        <v>144</v>
      </c>
    </row>
    <row r="508" s="11" customFormat="1">
      <c r="B508" s="230"/>
      <c r="C508" s="231"/>
      <c r="D508" s="232" t="s">
        <v>153</v>
      </c>
      <c r="E508" s="233" t="s">
        <v>23</v>
      </c>
      <c r="F508" s="234" t="s">
        <v>758</v>
      </c>
      <c r="G508" s="231"/>
      <c r="H508" s="235">
        <v>63.122999999999998</v>
      </c>
      <c r="I508" s="236"/>
      <c r="J508" s="231"/>
      <c r="K508" s="231"/>
      <c r="L508" s="237"/>
      <c r="M508" s="238"/>
      <c r="N508" s="239"/>
      <c r="O508" s="239"/>
      <c r="P508" s="239"/>
      <c r="Q508" s="239"/>
      <c r="R508" s="239"/>
      <c r="S508" s="239"/>
      <c r="T508" s="240"/>
      <c r="AT508" s="241" t="s">
        <v>153</v>
      </c>
      <c r="AU508" s="241" t="s">
        <v>82</v>
      </c>
      <c r="AV508" s="11" t="s">
        <v>82</v>
      </c>
      <c r="AW508" s="11" t="s">
        <v>35</v>
      </c>
      <c r="AX508" s="11" t="s">
        <v>72</v>
      </c>
      <c r="AY508" s="241" t="s">
        <v>144</v>
      </c>
    </row>
    <row r="509" s="12" customFormat="1">
      <c r="B509" s="252"/>
      <c r="C509" s="253"/>
      <c r="D509" s="232" t="s">
        <v>153</v>
      </c>
      <c r="E509" s="254" t="s">
        <v>23</v>
      </c>
      <c r="F509" s="255" t="s">
        <v>196</v>
      </c>
      <c r="G509" s="253"/>
      <c r="H509" s="256">
        <v>135.19499999999999</v>
      </c>
      <c r="I509" s="257"/>
      <c r="J509" s="253"/>
      <c r="K509" s="253"/>
      <c r="L509" s="258"/>
      <c r="M509" s="259"/>
      <c r="N509" s="260"/>
      <c r="O509" s="260"/>
      <c r="P509" s="260"/>
      <c r="Q509" s="260"/>
      <c r="R509" s="260"/>
      <c r="S509" s="260"/>
      <c r="T509" s="261"/>
      <c r="AT509" s="262" t="s">
        <v>153</v>
      </c>
      <c r="AU509" s="262" t="s">
        <v>82</v>
      </c>
      <c r="AV509" s="12" t="s">
        <v>151</v>
      </c>
      <c r="AW509" s="12" t="s">
        <v>35</v>
      </c>
      <c r="AX509" s="12" t="s">
        <v>77</v>
      </c>
      <c r="AY509" s="262" t="s">
        <v>144</v>
      </c>
    </row>
    <row r="510" s="1" customFormat="1" ht="16.5" customHeight="1">
      <c r="B510" s="46"/>
      <c r="C510" s="218" t="s">
        <v>759</v>
      </c>
      <c r="D510" s="218" t="s">
        <v>146</v>
      </c>
      <c r="E510" s="219" t="s">
        <v>760</v>
      </c>
      <c r="F510" s="220" t="s">
        <v>761</v>
      </c>
      <c r="G510" s="221" t="s">
        <v>192</v>
      </c>
      <c r="H510" s="222">
        <v>99.367999999999995</v>
      </c>
      <c r="I510" s="223"/>
      <c r="J510" s="224">
        <f>ROUND(I510*H510,2)</f>
        <v>0</v>
      </c>
      <c r="K510" s="220" t="s">
        <v>150</v>
      </c>
      <c r="L510" s="72"/>
      <c r="M510" s="225" t="s">
        <v>23</v>
      </c>
      <c r="N510" s="226" t="s">
        <v>43</v>
      </c>
      <c r="O510" s="47"/>
      <c r="P510" s="227">
        <f>O510*H510</f>
        <v>0</v>
      </c>
      <c r="Q510" s="227">
        <v>0</v>
      </c>
      <c r="R510" s="227">
        <f>Q510*H510</f>
        <v>0</v>
      </c>
      <c r="S510" s="227">
        <v>0</v>
      </c>
      <c r="T510" s="228">
        <f>S510*H510</f>
        <v>0</v>
      </c>
      <c r="AR510" s="24" t="s">
        <v>151</v>
      </c>
      <c r="AT510" s="24" t="s">
        <v>146</v>
      </c>
      <c r="AU510" s="24" t="s">
        <v>82</v>
      </c>
      <c r="AY510" s="24" t="s">
        <v>144</v>
      </c>
      <c r="BE510" s="229">
        <f>IF(N510="základní",J510,0)</f>
        <v>0</v>
      </c>
      <c r="BF510" s="229">
        <f>IF(N510="snížená",J510,0)</f>
        <v>0</v>
      </c>
      <c r="BG510" s="229">
        <f>IF(N510="zákl. přenesená",J510,0)</f>
        <v>0</v>
      </c>
      <c r="BH510" s="229">
        <f>IF(N510="sníž. přenesená",J510,0)</f>
        <v>0</v>
      </c>
      <c r="BI510" s="229">
        <f>IF(N510="nulová",J510,0)</f>
        <v>0</v>
      </c>
      <c r="BJ510" s="24" t="s">
        <v>77</v>
      </c>
      <c r="BK510" s="229">
        <f>ROUND(I510*H510,2)</f>
        <v>0</v>
      </c>
      <c r="BL510" s="24" t="s">
        <v>151</v>
      </c>
      <c r="BM510" s="24" t="s">
        <v>762</v>
      </c>
    </row>
    <row r="511" s="13" customFormat="1">
      <c r="B511" s="263"/>
      <c r="C511" s="264"/>
      <c r="D511" s="232" t="s">
        <v>153</v>
      </c>
      <c r="E511" s="265" t="s">
        <v>23</v>
      </c>
      <c r="F511" s="266" t="s">
        <v>744</v>
      </c>
      <c r="G511" s="264"/>
      <c r="H511" s="265" t="s">
        <v>23</v>
      </c>
      <c r="I511" s="267"/>
      <c r="J511" s="264"/>
      <c r="K511" s="264"/>
      <c r="L511" s="268"/>
      <c r="M511" s="269"/>
      <c r="N511" s="270"/>
      <c r="O511" s="270"/>
      <c r="P511" s="270"/>
      <c r="Q511" s="270"/>
      <c r="R511" s="270"/>
      <c r="S511" s="270"/>
      <c r="T511" s="271"/>
      <c r="AT511" s="272" t="s">
        <v>153</v>
      </c>
      <c r="AU511" s="272" t="s">
        <v>82</v>
      </c>
      <c r="AV511" s="13" t="s">
        <v>77</v>
      </c>
      <c r="AW511" s="13" t="s">
        <v>35</v>
      </c>
      <c r="AX511" s="13" t="s">
        <v>72</v>
      </c>
      <c r="AY511" s="272" t="s">
        <v>144</v>
      </c>
    </row>
    <row r="512" s="11" customFormat="1">
      <c r="B512" s="230"/>
      <c r="C512" s="231"/>
      <c r="D512" s="232" t="s">
        <v>153</v>
      </c>
      <c r="E512" s="233" t="s">
        <v>23</v>
      </c>
      <c r="F512" s="234" t="s">
        <v>745</v>
      </c>
      <c r="G512" s="231"/>
      <c r="H512" s="235">
        <v>4.6879999999999997</v>
      </c>
      <c r="I512" s="236"/>
      <c r="J512" s="231"/>
      <c r="K512" s="231"/>
      <c r="L512" s="237"/>
      <c r="M512" s="238"/>
      <c r="N512" s="239"/>
      <c r="O512" s="239"/>
      <c r="P512" s="239"/>
      <c r="Q512" s="239"/>
      <c r="R512" s="239"/>
      <c r="S512" s="239"/>
      <c r="T512" s="240"/>
      <c r="AT512" s="241" t="s">
        <v>153</v>
      </c>
      <c r="AU512" s="241" t="s">
        <v>82</v>
      </c>
      <c r="AV512" s="11" t="s">
        <v>82</v>
      </c>
      <c r="AW512" s="11" t="s">
        <v>35</v>
      </c>
      <c r="AX512" s="11" t="s">
        <v>72</v>
      </c>
      <c r="AY512" s="241" t="s">
        <v>144</v>
      </c>
    </row>
    <row r="513" s="11" customFormat="1">
      <c r="B513" s="230"/>
      <c r="C513" s="231"/>
      <c r="D513" s="232" t="s">
        <v>153</v>
      </c>
      <c r="E513" s="233" t="s">
        <v>23</v>
      </c>
      <c r="F513" s="234" t="s">
        <v>746</v>
      </c>
      <c r="G513" s="231"/>
      <c r="H513" s="235">
        <v>21.393000000000001</v>
      </c>
      <c r="I513" s="236"/>
      <c r="J513" s="231"/>
      <c r="K513" s="231"/>
      <c r="L513" s="237"/>
      <c r="M513" s="238"/>
      <c r="N513" s="239"/>
      <c r="O513" s="239"/>
      <c r="P513" s="239"/>
      <c r="Q513" s="239"/>
      <c r="R513" s="239"/>
      <c r="S513" s="239"/>
      <c r="T513" s="240"/>
      <c r="AT513" s="241" t="s">
        <v>153</v>
      </c>
      <c r="AU513" s="241" t="s">
        <v>82</v>
      </c>
      <c r="AV513" s="11" t="s">
        <v>82</v>
      </c>
      <c r="AW513" s="11" t="s">
        <v>35</v>
      </c>
      <c r="AX513" s="11" t="s">
        <v>72</v>
      </c>
      <c r="AY513" s="241" t="s">
        <v>144</v>
      </c>
    </row>
    <row r="514" s="11" customFormat="1">
      <c r="B514" s="230"/>
      <c r="C514" s="231"/>
      <c r="D514" s="232" t="s">
        <v>153</v>
      </c>
      <c r="E514" s="233" t="s">
        <v>23</v>
      </c>
      <c r="F514" s="234" t="s">
        <v>747</v>
      </c>
      <c r="G514" s="231"/>
      <c r="H514" s="235">
        <v>18.318999999999999</v>
      </c>
      <c r="I514" s="236"/>
      <c r="J514" s="231"/>
      <c r="K514" s="231"/>
      <c r="L514" s="237"/>
      <c r="M514" s="238"/>
      <c r="N514" s="239"/>
      <c r="O514" s="239"/>
      <c r="P514" s="239"/>
      <c r="Q514" s="239"/>
      <c r="R514" s="239"/>
      <c r="S514" s="239"/>
      <c r="T514" s="240"/>
      <c r="AT514" s="241" t="s">
        <v>153</v>
      </c>
      <c r="AU514" s="241" t="s">
        <v>82</v>
      </c>
      <c r="AV514" s="11" t="s">
        <v>82</v>
      </c>
      <c r="AW514" s="11" t="s">
        <v>35</v>
      </c>
      <c r="AX514" s="11" t="s">
        <v>72</v>
      </c>
      <c r="AY514" s="241" t="s">
        <v>144</v>
      </c>
    </row>
    <row r="515" s="11" customFormat="1">
      <c r="B515" s="230"/>
      <c r="C515" s="231"/>
      <c r="D515" s="232" t="s">
        <v>153</v>
      </c>
      <c r="E515" s="233" t="s">
        <v>23</v>
      </c>
      <c r="F515" s="234" t="s">
        <v>748</v>
      </c>
      <c r="G515" s="231"/>
      <c r="H515" s="235">
        <v>6.21</v>
      </c>
      <c r="I515" s="236"/>
      <c r="J515" s="231"/>
      <c r="K515" s="231"/>
      <c r="L515" s="237"/>
      <c r="M515" s="238"/>
      <c r="N515" s="239"/>
      <c r="O515" s="239"/>
      <c r="P515" s="239"/>
      <c r="Q515" s="239"/>
      <c r="R515" s="239"/>
      <c r="S515" s="239"/>
      <c r="T515" s="240"/>
      <c r="AT515" s="241" t="s">
        <v>153</v>
      </c>
      <c r="AU515" s="241" t="s">
        <v>82</v>
      </c>
      <c r="AV515" s="11" t="s">
        <v>82</v>
      </c>
      <c r="AW515" s="11" t="s">
        <v>35</v>
      </c>
      <c r="AX515" s="11" t="s">
        <v>72</v>
      </c>
      <c r="AY515" s="241" t="s">
        <v>144</v>
      </c>
    </row>
    <row r="516" s="11" customFormat="1">
      <c r="B516" s="230"/>
      <c r="C516" s="231"/>
      <c r="D516" s="232" t="s">
        <v>153</v>
      </c>
      <c r="E516" s="233" t="s">
        <v>23</v>
      </c>
      <c r="F516" s="234" t="s">
        <v>749</v>
      </c>
      <c r="G516" s="231"/>
      <c r="H516" s="235">
        <v>8.3249999999999993</v>
      </c>
      <c r="I516" s="236"/>
      <c r="J516" s="231"/>
      <c r="K516" s="231"/>
      <c r="L516" s="237"/>
      <c r="M516" s="238"/>
      <c r="N516" s="239"/>
      <c r="O516" s="239"/>
      <c r="P516" s="239"/>
      <c r="Q516" s="239"/>
      <c r="R516" s="239"/>
      <c r="S516" s="239"/>
      <c r="T516" s="240"/>
      <c r="AT516" s="241" t="s">
        <v>153</v>
      </c>
      <c r="AU516" s="241" t="s">
        <v>82</v>
      </c>
      <c r="AV516" s="11" t="s">
        <v>82</v>
      </c>
      <c r="AW516" s="11" t="s">
        <v>35</v>
      </c>
      <c r="AX516" s="11" t="s">
        <v>72</v>
      </c>
      <c r="AY516" s="241" t="s">
        <v>144</v>
      </c>
    </row>
    <row r="517" s="11" customFormat="1">
      <c r="B517" s="230"/>
      <c r="C517" s="231"/>
      <c r="D517" s="232" t="s">
        <v>153</v>
      </c>
      <c r="E517" s="233" t="s">
        <v>23</v>
      </c>
      <c r="F517" s="234" t="s">
        <v>750</v>
      </c>
      <c r="G517" s="231"/>
      <c r="H517" s="235">
        <v>30.359000000000002</v>
      </c>
      <c r="I517" s="236"/>
      <c r="J517" s="231"/>
      <c r="K517" s="231"/>
      <c r="L517" s="237"/>
      <c r="M517" s="238"/>
      <c r="N517" s="239"/>
      <c r="O517" s="239"/>
      <c r="P517" s="239"/>
      <c r="Q517" s="239"/>
      <c r="R517" s="239"/>
      <c r="S517" s="239"/>
      <c r="T517" s="240"/>
      <c r="AT517" s="241" t="s">
        <v>153</v>
      </c>
      <c r="AU517" s="241" t="s">
        <v>82</v>
      </c>
      <c r="AV517" s="11" t="s">
        <v>82</v>
      </c>
      <c r="AW517" s="11" t="s">
        <v>35</v>
      </c>
      <c r="AX517" s="11" t="s">
        <v>72</v>
      </c>
      <c r="AY517" s="241" t="s">
        <v>144</v>
      </c>
    </row>
    <row r="518" s="14" customFormat="1">
      <c r="B518" s="273"/>
      <c r="C518" s="274"/>
      <c r="D518" s="232" t="s">
        <v>153</v>
      </c>
      <c r="E518" s="275" t="s">
        <v>23</v>
      </c>
      <c r="F518" s="276" t="s">
        <v>323</v>
      </c>
      <c r="G518" s="274"/>
      <c r="H518" s="277">
        <v>89.293999999999997</v>
      </c>
      <c r="I518" s="278"/>
      <c r="J518" s="274"/>
      <c r="K518" s="274"/>
      <c r="L518" s="279"/>
      <c r="M518" s="280"/>
      <c r="N518" s="281"/>
      <c r="O518" s="281"/>
      <c r="P518" s="281"/>
      <c r="Q518" s="281"/>
      <c r="R518" s="281"/>
      <c r="S518" s="281"/>
      <c r="T518" s="282"/>
      <c r="AT518" s="283" t="s">
        <v>153</v>
      </c>
      <c r="AU518" s="283" t="s">
        <v>82</v>
      </c>
      <c r="AV518" s="14" t="s">
        <v>158</v>
      </c>
      <c r="AW518" s="14" t="s">
        <v>35</v>
      </c>
      <c r="AX518" s="14" t="s">
        <v>72</v>
      </c>
      <c r="AY518" s="283" t="s">
        <v>144</v>
      </c>
    </row>
    <row r="519" s="13" customFormat="1">
      <c r="B519" s="263"/>
      <c r="C519" s="264"/>
      <c r="D519" s="232" t="s">
        <v>153</v>
      </c>
      <c r="E519" s="265" t="s">
        <v>23</v>
      </c>
      <c r="F519" s="266" t="s">
        <v>734</v>
      </c>
      <c r="G519" s="264"/>
      <c r="H519" s="265" t="s">
        <v>23</v>
      </c>
      <c r="I519" s="267"/>
      <c r="J519" s="264"/>
      <c r="K519" s="264"/>
      <c r="L519" s="268"/>
      <c r="M519" s="269"/>
      <c r="N519" s="270"/>
      <c r="O519" s="270"/>
      <c r="P519" s="270"/>
      <c r="Q519" s="270"/>
      <c r="R519" s="270"/>
      <c r="S519" s="270"/>
      <c r="T519" s="271"/>
      <c r="AT519" s="272" t="s">
        <v>153</v>
      </c>
      <c r="AU519" s="272" t="s">
        <v>82</v>
      </c>
      <c r="AV519" s="13" t="s">
        <v>77</v>
      </c>
      <c r="AW519" s="13" t="s">
        <v>35</v>
      </c>
      <c r="AX519" s="13" t="s">
        <v>72</v>
      </c>
      <c r="AY519" s="272" t="s">
        <v>144</v>
      </c>
    </row>
    <row r="520" s="11" customFormat="1">
      <c r="B520" s="230"/>
      <c r="C520" s="231"/>
      <c r="D520" s="232" t="s">
        <v>153</v>
      </c>
      <c r="E520" s="233" t="s">
        <v>23</v>
      </c>
      <c r="F520" s="234" t="s">
        <v>735</v>
      </c>
      <c r="G520" s="231"/>
      <c r="H520" s="235">
        <v>0.48399999999999999</v>
      </c>
      <c r="I520" s="236"/>
      <c r="J520" s="231"/>
      <c r="K520" s="231"/>
      <c r="L520" s="237"/>
      <c r="M520" s="238"/>
      <c r="N520" s="239"/>
      <c r="O520" s="239"/>
      <c r="P520" s="239"/>
      <c r="Q520" s="239"/>
      <c r="R520" s="239"/>
      <c r="S520" s="239"/>
      <c r="T520" s="240"/>
      <c r="AT520" s="241" t="s">
        <v>153</v>
      </c>
      <c r="AU520" s="241" t="s">
        <v>82</v>
      </c>
      <c r="AV520" s="11" t="s">
        <v>82</v>
      </c>
      <c r="AW520" s="11" t="s">
        <v>35</v>
      </c>
      <c r="AX520" s="11" t="s">
        <v>72</v>
      </c>
      <c r="AY520" s="241" t="s">
        <v>144</v>
      </c>
    </row>
    <row r="521" s="11" customFormat="1">
      <c r="B521" s="230"/>
      <c r="C521" s="231"/>
      <c r="D521" s="232" t="s">
        <v>153</v>
      </c>
      <c r="E521" s="233" t="s">
        <v>23</v>
      </c>
      <c r="F521" s="234" t="s">
        <v>736</v>
      </c>
      <c r="G521" s="231"/>
      <c r="H521" s="235">
        <v>2.2530000000000001</v>
      </c>
      <c r="I521" s="236"/>
      <c r="J521" s="231"/>
      <c r="K521" s="231"/>
      <c r="L521" s="237"/>
      <c r="M521" s="238"/>
      <c r="N521" s="239"/>
      <c r="O521" s="239"/>
      <c r="P521" s="239"/>
      <c r="Q521" s="239"/>
      <c r="R521" s="239"/>
      <c r="S521" s="239"/>
      <c r="T521" s="240"/>
      <c r="AT521" s="241" t="s">
        <v>153</v>
      </c>
      <c r="AU521" s="241" t="s">
        <v>82</v>
      </c>
      <c r="AV521" s="11" t="s">
        <v>82</v>
      </c>
      <c r="AW521" s="11" t="s">
        <v>35</v>
      </c>
      <c r="AX521" s="11" t="s">
        <v>72</v>
      </c>
      <c r="AY521" s="241" t="s">
        <v>144</v>
      </c>
    </row>
    <row r="522" s="11" customFormat="1">
      <c r="B522" s="230"/>
      <c r="C522" s="231"/>
      <c r="D522" s="232" t="s">
        <v>153</v>
      </c>
      <c r="E522" s="233" t="s">
        <v>23</v>
      </c>
      <c r="F522" s="234" t="s">
        <v>737</v>
      </c>
      <c r="G522" s="231"/>
      <c r="H522" s="235">
        <v>4.718</v>
      </c>
      <c r="I522" s="236"/>
      <c r="J522" s="231"/>
      <c r="K522" s="231"/>
      <c r="L522" s="237"/>
      <c r="M522" s="238"/>
      <c r="N522" s="239"/>
      <c r="O522" s="239"/>
      <c r="P522" s="239"/>
      <c r="Q522" s="239"/>
      <c r="R522" s="239"/>
      <c r="S522" s="239"/>
      <c r="T522" s="240"/>
      <c r="AT522" s="241" t="s">
        <v>153</v>
      </c>
      <c r="AU522" s="241" t="s">
        <v>82</v>
      </c>
      <c r="AV522" s="11" t="s">
        <v>82</v>
      </c>
      <c r="AW522" s="11" t="s">
        <v>35</v>
      </c>
      <c r="AX522" s="11" t="s">
        <v>72</v>
      </c>
      <c r="AY522" s="241" t="s">
        <v>144</v>
      </c>
    </row>
    <row r="523" s="11" customFormat="1">
      <c r="B523" s="230"/>
      <c r="C523" s="231"/>
      <c r="D523" s="232" t="s">
        <v>153</v>
      </c>
      <c r="E523" s="233" t="s">
        <v>23</v>
      </c>
      <c r="F523" s="234" t="s">
        <v>751</v>
      </c>
      <c r="G523" s="231"/>
      <c r="H523" s="235">
        <v>1.643</v>
      </c>
      <c r="I523" s="236"/>
      <c r="J523" s="231"/>
      <c r="K523" s="231"/>
      <c r="L523" s="237"/>
      <c r="M523" s="238"/>
      <c r="N523" s="239"/>
      <c r="O523" s="239"/>
      <c r="P523" s="239"/>
      <c r="Q523" s="239"/>
      <c r="R523" s="239"/>
      <c r="S523" s="239"/>
      <c r="T523" s="240"/>
      <c r="AT523" s="241" t="s">
        <v>153</v>
      </c>
      <c r="AU523" s="241" t="s">
        <v>82</v>
      </c>
      <c r="AV523" s="11" t="s">
        <v>82</v>
      </c>
      <c r="AW523" s="11" t="s">
        <v>35</v>
      </c>
      <c r="AX523" s="11" t="s">
        <v>72</v>
      </c>
      <c r="AY523" s="241" t="s">
        <v>144</v>
      </c>
    </row>
    <row r="524" s="11" customFormat="1">
      <c r="B524" s="230"/>
      <c r="C524" s="231"/>
      <c r="D524" s="232" t="s">
        <v>153</v>
      </c>
      <c r="E524" s="233" t="s">
        <v>23</v>
      </c>
      <c r="F524" s="234" t="s">
        <v>739</v>
      </c>
      <c r="G524" s="231"/>
      <c r="H524" s="235">
        <v>0.97599999999999998</v>
      </c>
      <c r="I524" s="236"/>
      <c r="J524" s="231"/>
      <c r="K524" s="231"/>
      <c r="L524" s="237"/>
      <c r="M524" s="238"/>
      <c r="N524" s="239"/>
      <c r="O524" s="239"/>
      <c r="P524" s="239"/>
      <c r="Q524" s="239"/>
      <c r="R524" s="239"/>
      <c r="S524" s="239"/>
      <c r="T524" s="240"/>
      <c r="AT524" s="241" t="s">
        <v>153</v>
      </c>
      <c r="AU524" s="241" t="s">
        <v>82</v>
      </c>
      <c r="AV524" s="11" t="s">
        <v>82</v>
      </c>
      <c r="AW524" s="11" t="s">
        <v>35</v>
      </c>
      <c r="AX524" s="11" t="s">
        <v>72</v>
      </c>
      <c r="AY524" s="241" t="s">
        <v>144</v>
      </c>
    </row>
    <row r="525" s="14" customFormat="1">
      <c r="B525" s="273"/>
      <c r="C525" s="274"/>
      <c r="D525" s="232" t="s">
        <v>153</v>
      </c>
      <c r="E525" s="275" t="s">
        <v>23</v>
      </c>
      <c r="F525" s="276" t="s">
        <v>323</v>
      </c>
      <c r="G525" s="274"/>
      <c r="H525" s="277">
        <v>10.074</v>
      </c>
      <c r="I525" s="278"/>
      <c r="J525" s="274"/>
      <c r="K525" s="274"/>
      <c r="L525" s="279"/>
      <c r="M525" s="280"/>
      <c r="N525" s="281"/>
      <c r="O525" s="281"/>
      <c r="P525" s="281"/>
      <c r="Q525" s="281"/>
      <c r="R525" s="281"/>
      <c r="S525" s="281"/>
      <c r="T525" s="282"/>
      <c r="AT525" s="283" t="s">
        <v>153</v>
      </c>
      <c r="AU525" s="283" t="s">
        <v>82</v>
      </c>
      <c r="AV525" s="14" t="s">
        <v>158</v>
      </c>
      <c r="AW525" s="14" t="s">
        <v>35</v>
      </c>
      <c r="AX525" s="14" t="s">
        <v>72</v>
      </c>
      <c r="AY525" s="283" t="s">
        <v>144</v>
      </c>
    </row>
    <row r="526" s="12" customFormat="1">
      <c r="B526" s="252"/>
      <c r="C526" s="253"/>
      <c r="D526" s="232" t="s">
        <v>153</v>
      </c>
      <c r="E526" s="254" t="s">
        <v>23</v>
      </c>
      <c r="F526" s="255" t="s">
        <v>196</v>
      </c>
      <c r="G526" s="253"/>
      <c r="H526" s="256">
        <v>99.367999999999995</v>
      </c>
      <c r="I526" s="257"/>
      <c r="J526" s="253"/>
      <c r="K526" s="253"/>
      <c r="L526" s="258"/>
      <c r="M526" s="259"/>
      <c r="N526" s="260"/>
      <c r="O526" s="260"/>
      <c r="P526" s="260"/>
      <c r="Q526" s="260"/>
      <c r="R526" s="260"/>
      <c r="S526" s="260"/>
      <c r="T526" s="261"/>
      <c r="AT526" s="262" t="s">
        <v>153</v>
      </c>
      <c r="AU526" s="262" t="s">
        <v>82</v>
      </c>
      <c r="AV526" s="12" t="s">
        <v>151</v>
      </c>
      <c r="AW526" s="12" t="s">
        <v>35</v>
      </c>
      <c r="AX526" s="12" t="s">
        <v>77</v>
      </c>
      <c r="AY526" s="262" t="s">
        <v>144</v>
      </c>
    </row>
    <row r="527" s="1" customFormat="1" ht="25.5" customHeight="1">
      <c r="B527" s="46"/>
      <c r="C527" s="218" t="s">
        <v>763</v>
      </c>
      <c r="D527" s="218" t="s">
        <v>146</v>
      </c>
      <c r="E527" s="219" t="s">
        <v>764</v>
      </c>
      <c r="F527" s="220" t="s">
        <v>765</v>
      </c>
      <c r="G527" s="221" t="s">
        <v>250</v>
      </c>
      <c r="H527" s="222">
        <v>2.3999999999999999</v>
      </c>
      <c r="I527" s="223"/>
      <c r="J527" s="224">
        <f>ROUND(I527*H527,2)</f>
        <v>0</v>
      </c>
      <c r="K527" s="220" t="s">
        <v>23</v>
      </c>
      <c r="L527" s="72"/>
      <c r="M527" s="225" t="s">
        <v>23</v>
      </c>
      <c r="N527" s="226" t="s">
        <v>43</v>
      </c>
      <c r="O527" s="47"/>
      <c r="P527" s="227">
        <f>O527*H527</f>
        <v>0</v>
      </c>
      <c r="Q527" s="227">
        <v>0.00018000000000000001</v>
      </c>
      <c r="R527" s="227">
        <f>Q527*H527</f>
        <v>0.00043200000000000004</v>
      </c>
      <c r="S527" s="227">
        <v>0</v>
      </c>
      <c r="T527" s="228">
        <f>S527*H527</f>
        <v>0</v>
      </c>
      <c r="AR527" s="24" t="s">
        <v>151</v>
      </c>
      <c r="AT527" s="24" t="s">
        <v>146</v>
      </c>
      <c r="AU527" s="24" t="s">
        <v>82</v>
      </c>
      <c r="AY527" s="24" t="s">
        <v>144</v>
      </c>
      <c r="BE527" s="229">
        <f>IF(N527="základní",J527,0)</f>
        <v>0</v>
      </c>
      <c r="BF527" s="229">
        <f>IF(N527="snížená",J527,0)</f>
        <v>0</v>
      </c>
      <c r="BG527" s="229">
        <f>IF(N527="zákl. přenesená",J527,0)</f>
        <v>0</v>
      </c>
      <c r="BH527" s="229">
        <f>IF(N527="sníž. přenesená",J527,0)</f>
        <v>0</v>
      </c>
      <c r="BI527" s="229">
        <f>IF(N527="nulová",J527,0)</f>
        <v>0</v>
      </c>
      <c r="BJ527" s="24" t="s">
        <v>77</v>
      </c>
      <c r="BK527" s="229">
        <f>ROUND(I527*H527,2)</f>
        <v>0</v>
      </c>
      <c r="BL527" s="24" t="s">
        <v>151</v>
      </c>
      <c r="BM527" s="24" t="s">
        <v>766</v>
      </c>
    </row>
    <row r="528" s="13" customFormat="1">
      <c r="B528" s="263"/>
      <c r="C528" s="264"/>
      <c r="D528" s="232" t="s">
        <v>153</v>
      </c>
      <c r="E528" s="265" t="s">
        <v>23</v>
      </c>
      <c r="F528" s="266" t="s">
        <v>767</v>
      </c>
      <c r="G528" s="264"/>
      <c r="H528" s="265" t="s">
        <v>23</v>
      </c>
      <c r="I528" s="267"/>
      <c r="J528" s="264"/>
      <c r="K528" s="264"/>
      <c r="L528" s="268"/>
      <c r="M528" s="269"/>
      <c r="N528" s="270"/>
      <c r="O528" s="270"/>
      <c r="P528" s="270"/>
      <c r="Q528" s="270"/>
      <c r="R528" s="270"/>
      <c r="S528" s="270"/>
      <c r="T528" s="271"/>
      <c r="AT528" s="272" t="s">
        <v>153</v>
      </c>
      <c r="AU528" s="272" t="s">
        <v>82</v>
      </c>
      <c r="AV528" s="13" t="s">
        <v>77</v>
      </c>
      <c r="AW528" s="13" t="s">
        <v>35</v>
      </c>
      <c r="AX528" s="13" t="s">
        <v>72</v>
      </c>
      <c r="AY528" s="272" t="s">
        <v>144</v>
      </c>
    </row>
    <row r="529" s="11" customFormat="1">
      <c r="B529" s="230"/>
      <c r="C529" s="231"/>
      <c r="D529" s="232" t="s">
        <v>153</v>
      </c>
      <c r="E529" s="233" t="s">
        <v>23</v>
      </c>
      <c r="F529" s="234" t="s">
        <v>768</v>
      </c>
      <c r="G529" s="231"/>
      <c r="H529" s="235">
        <v>2.3999999999999999</v>
      </c>
      <c r="I529" s="236"/>
      <c r="J529" s="231"/>
      <c r="K529" s="231"/>
      <c r="L529" s="237"/>
      <c r="M529" s="238"/>
      <c r="N529" s="239"/>
      <c r="O529" s="239"/>
      <c r="P529" s="239"/>
      <c r="Q529" s="239"/>
      <c r="R529" s="239"/>
      <c r="S529" s="239"/>
      <c r="T529" s="240"/>
      <c r="AT529" s="241" t="s">
        <v>153</v>
      </c>
      <c r="AU529" s="241" t="s">
        <v>82</v>
      </c>
      <c r="AV529" s="11" t="s">
        <v>82</v>
      </c>
      <c r="AW529" s="11" t="s">
        <v>35</v>
      </c>
      <c r="AX529" s="11" t="s">
        <v>77</v>
      </c>
      <c r="AY529" s="241" t="s">
        <v>144</v>
      </c>
    </row>
    <row r="530" s="10" customFormat="1" ht="29.88" customHeight="1">
      <c r="B530" s="202"/>
      <c r="C530" s="203"/>
      <c r="D530" s="204" t="s">
        <v>71</v>
      </c>
      <c r="E530" s="216" t="s">
        <v>769</v>
      </c>
      <c r="F530" s="216" t="s">
        <v>770</v>
      </c>
      <c r="G530" s="203"/>
      <c r="H530" s="203"/>
      <c r="I530" s="206"/>
      <c r="J530" s="217">
        <f>BK530</f>
        <v>0</v>
      </c>
      <c r="K530" s="203"/>
      <c r="L530" s="208"/>
      <c r="M530" s="209"/>
      <c r="N530" s="210"/>
      <c r="O530" s="210"/>
      <c r="P530" s="211">
        <f>SUM(P531:P543)</f>
        <v>0</v>
      </c>
      <c r="Q530" s="210"/>
      <c r="R530" s="211">
        <f>SUM(R531:R543)</f>
        <v>0</v>
      </c>
      <c r="S530" s="210"/>
      <c r="T530" s="212">
        <f>SUM(T531:T543)</f>
        <v>0</v>
      </c>
      <c r="AR530" s="213" t="s">
        <v>77</v>
      </c>
      <c r="AT530" s="214" t="s">
        <v>71</v>
      </c>
      <c r="AU530" s="214" t="s">
        <v>77</v>
      </c>
      <c r="AY530" s="213" t="s">
        <v>144</v>
      </c>
      <c r="BK530" s="215">
        <f>SUM(BK531:BK543)</f>
        <v>0</v>
      </c>
    </row>
    <row r="531" s="1" customFormat="1" ht="25.5" customHeight="1">
      <c r="B531" s="46"/>
      <c r="C531" s="218" t="s">
        <v>771</v>
      </c>
      <c r="D531" s="218" t="s">
        <v>146</v>
      </c>
      <c r="E531" s="219" t="s">
        <v>772</v>
      </c>
      <c r="F531" s="220" t="s">
        <v>773</v>
      </c>
      <c r="G531" s="221" t="s">
        <v>174</v>
      </c>
      <c r="H531" s="222">
        <v>33.869999999999997</v>
      </c>
      <c r="I531" s="223"/>
      <c r="J531" s="224">
        <f>ROUND(I531*H531,2)</f>
        <v>0</v>
      </c>
      <c r="K531" s="220" t="s">
        <v>150</v>
      </c>
      <c r="L531" s="72"/>
      <c r="M531" s="225" t="s">
        <v>23</v>
      </c>
      <c r="N531" s="226" t="s">
        <v>43</v>
      </c>
      <c r="O531" s="47"/>
      <c r="P531" s="227">
        <f>O531*H531</f>
        <v>0</v>
      </c>
      <c r="Q531" s="227">
        <v>0</v>
      </c>
      <c r="R531" s="227">
        <f>Q531*H531</f>
        <v>0</v>
      </c>
      <c r="S531" s="227">
        <v>0</v>
      </c>
      <c r="T531" s="228">
        <f>S531*H531</f>
        <v>0</v>
      </c>
      <c r="AR531" s="24" t="s">
        <v>151</v>
      </c>
      <c r="AT531" s="24" t="s">
        <v>146</v>
      </c>
      <c r="AU531" s="24" t="s">
        <v>82</v>
      </c>
      <c r="AY531" s="24" t="s">
        <v>144</v>
      </c>
      <c r="BE531" s="229">
        <f>IF(N531="základní",J531,0)</f>
        <v>0</v>
      </c>
      <c r="BF531" s="229">
        <f>IF(N531="snížená",J531,0)</f>
        <v>0</v>
      </c>
      <c r="BG531" s="229">
        <f>IF(N531="zákl. přenesená",J531,0)</f>
        <v>0</v>
      </c>
      <c r="BH531" s="229">
        <f>IF(N531="sníž. přenesená",J531,0)</f>
        <v>0</v>
      </c>
      <c r="BI531" s="229">
        <f>IF(N531="nulová",J531,0)</f>
        <v>0</v>
      </c>
      <c r="BJ531" s="24" t="s">
        <v>77</v>
      </c>
      <c r="BK531" s="229">
        <f>ROUND(I531*H531,2)</f>
        <v>0</v>
      </c>
      <c r="BL531" s="24" t="s">
        <v>151</v>
      </c>
      <c r="BM531" s="24" t="s">
        <v>774</v>
      </c>
    </row>
    <row r="532" s="1" customFormat="1" ht="25.5" customHeight="1">
      <c r="B532" s="46"/>
      <c r="C532" s="218" t="s">
        <v>775</v>
      </c>
      <c r="D532" s="218" t="s">
        <v>146</v>
      </c>
      <c r="E532" s="219" t="s">
        <v>776</v>
      </c>
      <c r="F532" s="220" t="s">
        <v>777</v>
      </c>
      <c r="G532" s="221" t="s">
        <v>174</v>
      </c>
      <c r="H532" s="222">
        <v>169.34999999999999</v>
      </c>
      <c r="I532" s="223"/>
      <c r="J532" s="224">
        <f>ROUND(I532*H532,2)</f>
        <v>0</v>
      </c>
      <c r="K532" s="220" t="s">
        <v>150</v>
      </c>
      <c r="L532" s="72"/>
      <c r="M532" s="225" t="s">
        <v>23</v>
      </c>
      <c r="N532" s="226" t="s">
        <v>43</v>
      </c>
      <c r="O532" s="47"/>
      <c r="P532" s="227">
        <f>O532*H532</f>
        <v>0</v>
      </c>
      <c r="Q532" s="227">
        <v>0</v>
      </c>
      <c r="R532" s="227">
        <f>Q532*H532</f>
        <v>0</v>
      </c>
      <c r="S532" s="227">
        <v>0</v>
      </c>
      <c r="T532" s="228">
        <f>S532*H532</f>
        <v>0</v>
      </c>
      <c r="AR532" s="24" t="s">
        <v>151</v>
      </c>
      <c r="AT532" s="24" t="s">
        <v>146</v>
      </c>
      <c r="AU532" s="24" t="s">
        <v>82</v>
      </c>
      <c r="AY532" s="24" t="s">
        <v>144</v>
      </c>
      <c r="BE532" s="229">
        <f>IF(N532="základní",J532,0)</f>
        <v>0</v>
      </c>
      <c r="BF532" s="229">
        <f>IF(N532="snížená",J532,0)</f>
        <v>0</v>
      </c>
      <c r="BG532" s="229">
        <f>IF(N532="zákl. přenesená",J532,0)</f>
        <v>0</v>
      </c>
      <c r="BH532" s="229">
        <f>IF(N532="sníž. přenesená",J532,0)</f>
        <v>0</v>
      </c>
      <c r="BI532" s="229">
        <f>IF(N532="nulová",J532,0)</f>
        <v>0</v>
      </c>
      <c r="BJ532" s="24" t="s">
        <v>77</v>
      </c>
      <c r="BK532" s="229">
        <f>ROUND(I532*H532,2)</f>
        <v>0</v>
      </c>
      <c r="BL532" s="24" t="s">
        <v>151</v>
      </c>
      <c r="BM532" s="24" t="s">
        <v>778</v>
      </c>
    </row>
    <row r="533" s="11" customFormat="1">
      <c r="B533" s="230"/>
      <c r="C533" s="231"/>
      <c r="D533" s="232" t="s">
        <v>153</v>
      </c>
      <c r="E533" s="231"/>
      <c r="F533" s="234" t="s">
        <v>779</v>
      </c>
      <c r="G533" s="231"/>
      <c r="H533" s="235">
        <v>169.34999999999999</v>
      </c>
      <c r="I533" s="236"/>
      <c r="J533" s="231"/>
      <c r="K533" s="231"/>
      <c r="L533" s="237"/>
      <c r="M533" s="238"/>
      <c r="N533" s="239"/>
      <c r="O533" s="239"/>
      <c r="P533" s="239"/>
      <c r="Q533" s="239"/>
      <c r="R533" s="239"/>
      <c r="S533" s="239"/>
      <c r="T533" s="240"/>
      <c r="AT533" s="241" t="s">
        <v>153</v>
      </c>
      <c r="AU533" s="241" t="s">
        <v>82</v>
      </c>
      <c r="AV533" s="11" t="s">
        <v>82</v>
      </c>
      <c r="AW533" s="11" t="s">
        <v>6</v>
      </c>
      <c r="AX533" s="11" t="s">
        <v>77</v>
      </c>
      <c r="AY533" s="241" t="s">
        <v>144</v>
      </c>
    </row>
    <row r="534" s="1" customFormat="1" ht="25.5" customHeight="1">
      <c r="B534" s="46"/>
      <c r="C534" s="218" t="s">
        <v>780</v>
      </c>
      <c r="D534" s="218" t="s">
        <v>146</v>
      </c>
      <c r="E534" s="219" t="s">
        <v>781</v>
      </c>
      <c r="F534" s="220" t="s">
        <v>782</v>
      </c>
      <c r="G534" s="221" t="s">
        <v>174</v>
      </c>
      <c r="H534" s="222">
        <v>33.869999999999997</v>
      </c>
      <c r="I534" s="223"/>
      <c r="J534" s="224">
        <f>ROUND(I534*H534,2)</f>
        <v>0</v>
      </c>
      <c r="K534" s="220" t="s">
        <v>150</v>
      </c>
      <c r="L534" s="72"/>
      <c r="M534" s="225" t="s">
        <v>23</v>
      </c>
      <c r="N534" s="226" t="s">
        <v>43</v>
      </c>
      <c r="O534" s="47"/>
      <c r="P534" s="227">
        <f>O534*H534</f>
        <v>0</v>
      </c>
      <c r="Q534" s="227">
        <v>0</v>
      </c>
      <c r="R534" s="227">
        <f>Q534*H534</f>
        <v>0</v>
      </c>
      <c r="S534" s="227">
        <v>0</v>
      </c>
      <c r="T534" s="228">
        <f>S534*H534</f>
        <v>0</v>
      </c>
      <c r="AR534" s="24" t="s">
        <v>151</v>
      </c>
      <c r="AT534" s="24" t="s">
        <v>146</v>
      </c>
      <c r="AU534" s="24" t="s">
        <v>82</v>
      </c>
      <c r="AY534" s="24" t="s">
        <v>144</v>
      </c>
      <c r="BE534" s="229">
        <f>IF(N534="základní",J534,0)</f>
        <v>0</v>
      </c>
      <c r="BF534" s="229">
        <f>IF(N534="snížená",J534,0)</f>
        <v>0</v>
      </c>
      <c r="BG534" s="229">
        <f>IF(N534="zákl. přenesená",J534,0)</f>
        <v>0</v>
      </c>
      <c r="BH534" s="229">
        <f>IF(N534="sníž. přenesená",J534,0)</f>
        <v>0</v>
      </c>
      <c r="BI534" s="229">
        <f>IF(N534="nulová",J534,0)</f>
        <v>0</v>
      </c>
      <c r="BJ534" s="24" t="s">
        <v>77</v>
      </c>
      <c r="BK534" s="229">
        <f>ROUND(I534*H534,2)</f>
        <v>0</v>
      </c>
      <c r="BL534" s="24" t="s">
        <v>151</v>
      </c>
      <c r="BM534" s="24" t="s">
        <v>783</v>
      </c>
    </row>
    <row r="535" s="1" customFormat="1" ht="25.5" customHeight="1">
      <c r="B535" s="46"/>
      <c r="C535" s="218" t="s">
        <v>784</v>
      </c>
      <c r="D535" s="218" t="s">
        <v>146</v>
      </c>
      <c r="E535" s="219" t="s">
        <v>785</v>
      </c>
      <c r="F535" s="220" t="s">
        <v>786</v>
      </c>
      <c r="G535" s="221" t="s">
        <v>174</v>
      </c>
      <c r="H535" s="222">
        <v>643.52999999999997</v>
      </c>
      <c r="I535" s="223"/>
      <c r="J535" s="224">
        <f>ROUND(I535*H535,2)</f>
        <v>0</v>
      </c>
      <c r="K535" s="220" t="s">
        <v>150</v>
      </c>
      <c r="L535" s="72"/>
      <c r="M535" s="225" t="s">
        <v>23</v>
      </c>
      <c r="N535" s="226" t="s">
        <v>43</v>
      </c>
      <c r="O535" s="47"/>
      <c r="P535" s="227">
        <f>O535*H535</f>
        <v>0</v>
      </c>
      <c r="Q535" s="227">
        <v>0</v>
      </c>
      <c r="R535" s="227">
        <f>Q535*H535</f>
        <v>0</v>
      </c>
      <c r="S535" s="227">
        <v>0</v>
      </c>
      <c r="T535" s="228">
        <f>S535*H535</f>
        <v>0</v>
      </c>
      <c r="AR535" s="24" t="s">
        <v>151</v>
      </c>
      <c r="AT535" s="24" t="s">
        <v>146</v>
      </c>
      <c r="AU535" s="24" t="s">
        <v>82</v>
      </c>
      <c r="AY535" s="24" t="s">
        <v>144</v>
      </c>
      <c r="BE535" s="229">
        <f>IF(N535="základní",J535,0)</f>
        <v>0</v>
      </c>
      <c r="BF535" s="229">
        <f>IF(N535="snížená",J535,0)</f>
        <v>0</v>
      </c>
      <c r="BG535" s="229">
        <f>IF(N535="zákl. přenesená",J535,0)</f>
        <v>0</v>
      </c>
      <c r="BH535" s="229">
        <f>IF(N535="sníž. přenesená",J535,0)</f>
        <v>0</v>
      </c>
      <c r="BI535" s="229">
        <f>IF(N535="nulová",J535,0)</f>
        <v>0</v>
      </c>
      <c r="BJ535" s="24" t="s">
        <v>77</v>
      </c>
      <c r="BK535" s="229">
        <f>ROUND(I535*H535,2)</f>
        <v>0</v>
      </c>
      <c r="BL535" s="24" t="s">
        <v>151</v>
      </c>
      <c r="BM535" s="24" t="s">
        <v>787</v>
      </c>
    </row>
    <row r="536" s="11" customFormat="1">
      <c r="B536" s="230"/>
      <c r="C536" s="231"/>
      <c r="D536" s="232" t="s">
        <v>153</v>
      </c>
      <c r="E536" s="231"/>
      <c r="F536" s="234" t="s">
        <v>788</v>
      </c>
      <c r="G536" s="231"/>
      <c r="H536" s="235">
        <v>643.52999999999997</v>
      </c>
      <c r="I536" s="236"/>
      <c r="J536" s="231"/>
      <c r="K536" s="231"/>
      <c r="L536" s="237"/>
      <c r="M536" s="238"/>
      <c r="N536" s="239"/>
      <c r="O536" s="239"/>
      <c r="P536" s="239"/>
      <c r="Q536" s="239"/>
      <c r="R536" s="239"/>
      <c r="S536" s="239"/>
      <c r="T536" s="240"/>
      <c r="AT536" s="241" t="s">
        <v>153</v>
      </c>
      <c r="AU536" s="241" t="s">
        <v>82</v>
      </c>
      <c r="AV536" s="11" t="s">
        <v>82</v>
      </c>
      <c r="AW536" s="11" t="s">
        <v>6</v>
      </c>
      <c r="AX536" s="11" t="s">
        <v>77</v>
      </c>
      <c r="AY536" s="241" t="s">
        <v>144</v>
      </c>
    </row>
    <row r="537" s="1" customFormat="1" ht="25.5" customHeight="1">
      <c r="B537" s="46"/>
      <c r="C537" s="218" t="s">
        <v>789</v>
      </c>
      <c r="D537" s="218" t="s">
        <v>146</v>
      </c>
      <c r="E537" s="219" t="s">
        <v>790</v>
      </c>
      <c r="F537" s="220" t="s">
        <v>791</v>
      </c>
      <c r="G537" s="221" t="s">
        <v>174</v>
      </c>
      <c r="H537" s="222">
        <v>6.5720000000000001</v>
      </c>
      <c r="I537" s="223"/>
      <c r="J537" s="224">
        <f>ROUND(I537*H537,2)</f>
        <v>0</v>
      </c>
      <c r="K537" s="220" t="s">
        <v>150</v>
      </c>
      <c r="L537" s="72"/>
      <c r="M537" s="225" t="s">
        <v>23</v>
      </c>
      <c r="N537" s="226" t="s">
        <v>43</v>
      </c>
      <c r="O537" s="47"/>
      <c r="P537" s="227">
        <f>O537*H537</f>
        <v>0</v>
      </c>
      <c r="Q537" s="227">
        <v>0</v>
      </c>
      <c r="R537" s="227">
        <f>Q537*H537</f>
        <v>0</v>
      </c>
      <c r="S537" s="227">
        <v>0</v>
      </c>
      <c r="T537" s="228">
        <f>S537*H537</f>
        <v>0</v>
      </c>
      <c r="AR537" s="24" t="s">
        <v>151</v>
      </c>
      <c r="AT537" s="24" t="s">
        <v>146</v>
      </c>
      <c r="AU537" s="24" t="s">
        <v>82</v>
      </c>
      <c r="AY537" s="24" t="s">
        <v>144</v>
      </c>
      <c r="BE537" s="229">
        <f>IF(N537="základní",J537,0)</f>
        <v>0</v>
      </c>
      <c r="BF537" s="229">
        <f>IF(N537="snížená",J537,0)</f>
        <v>0</v>
      </c>
      <c r="BG537" s="229">
        <f>IF(N537="zákl. přenesená",J537,0)</f>
        <v>0</v>
      </c>
      <c r="BH537" s="229">
        <f>IF(N537="sníž. přenesená",J537,0)</f>
        <v>0</v>
      </c>
      <c r="BI537" s="229">
        <f>IF(N537="nulová",J537,0)</f>
        <v>0</v>
      </c>
      <c r="BJ537" s="24" t="s">
        <v>77</v>
      </c>
      <c r="BK537" s="229">
        <f>ROUND(I537*H537,2)</f>
        <v>0</v>
      </c>
      <c r="BL537" s="24" t="s">
        <v>151</v>
      </c>
      <c r="BM537" s="24" t="s">
        <v>792</v>
      </c>
    </row>
    <row r="538" s="1" customFormat="1" ht="25.5" customHeight="1">
      <c r="B538" s="46"/>
      <c r="C538" s="218" t="s">
        <v>793</v>
      </c>
      <c r="D538" s="218" t="s">
        <v>146</v>
      </c>
      <c r="E538" s="219" t="s">
        <v>794</v>
      </c>
      <c r="F538" s="220" t="s">
        <v>795</v>
      </c>
      <c r="G538" s="221" t="s">
        <v>174</v>
      </c>
      <c r="H538" s="222">
        <v>6.3550000000000004</v>
      </c>
      <c r="I538" s="223"/>
      <c r="J538" s="224">
        <f>ROUND(I538*H538,2)</f>
        <v>0</v>
      </c>
      <c r="K538" s="220" t="s">
        <v>150</v>
      </c>
      <c r="L538" s="72"/>
      <c r="M538" s="225" t="s">
        <v>23</v>
      </c>
      <c r="N538" s="226" t="s">
        <v>43</v>
      </c>
      <c r="O538" s="47"/>
      <c r="P538" s="227">
        <f>O538*H538</f>
        <v>0</v>
      </c>
      <c r="Q538" s="227">
        <v>0</v>
      </c>
      <c r="R538" s="227">
        <f>Q538*H538</f>
        <v>0</v>
      </c>
      <c r="S538" s="227">
        <v>0</v>
      </c>
      <c r="T538" s="228">
        <f>S538*H538</f>
        <v>0</v>
      </c>
      <c r="AR538" s="24" t="s">
        <v>151</v>
      </c>
      <c r="AT538" s="24" t="s">
        <v>146</v>
      </c>
      <c r="AU538" s="24" t="s">
        <v>82</v>
      </c>
      <c r="AY538" s="24" t="s">
        <v>144</v>
      </c>
      <c r="BE538" s="229">
        <f>IF(N538="základní",J538,0)</f>
        <v>0</v>
      </c>
      <c r="BF538" s="229">
        <f>IF(N538="snížená",J538,0)</f>
        <v>0</v>
      </c>
      <c r="BG538" s="229">
        <f>IF(N538="zákl. přenesená",J538,0)</f>
        <v>0</v>
      </c>
      <c r="BH538" s="229">
        <f>IF(N538="sníž. přenesená",J538,0)</f>
        <v>0</v>
      </c>
      <c r="BI538" s="229">
        <f>IF(N538="nulová",J538,0)</f>
        <v>0</v>
      </c>
      <c r="BJ538" s="24" t="s">
        <v>77</v>
      </c>
      <c r="BK538" s="229">
        <f>ROUND(I538*H538,2)</f>
        <v>0</v>
      </c>
      <c r="BL538" s="24" t="s">
        <v>151</v>
      </c>
      <c r="BM538" s="24" t="s">
        <v>796</v>
      </c>
    </row>
    <row r="539" s="1" customFormat="1" ht="25.5" customHeight="1">
      <c r="B539" s="46"/>
      <c r="C539" s="218" t="s">
        <v>797</v>
      </c>
      <c r="D539" s="218" t="s">
        <v>146</v>
      </c>
      <c r="E539" s="219" t="s">
        <v>798</v>
      </c>
      <c r="F539" s="220" t="s">
        <v>799</v>
      </c>
      <c r="G539" s="221" t="s">
        <v>174</v>
      </c>
      <c r="H539" s="222">
        <v>20.943000000000001</v>
      </c>
      <c r="I539" s="223"/>
      <c r="J539" s="224">
        <f>ROUND(I539*H539,2)</f>
        <v>0</v>
      </c>
      <c r="K539" s="220" t="s">
        <v>150</v>
      </c>
      <c r="L539" s="72"/>
      <c r="M539" s="225" t="s">
        <v>23</v>
      </c>
      <c r="N539" s="226" t="s">
        <v>43</v>
      </c>
      <c r="O539" s="47"/>
      <c r="P539" s="227">
        <f>O539*H539</f>
        <v>0</v>
      </c>
      <c r="Q539" s="227">
        <v>0</v>
      </c>
      <c r="R539" s="227">
        <f>Q539*H539</f>
        <v>0</v>
      </c>
      <c r="S539" s="227">
        <v>0</v>
      </c>
      <c r="T539" s="228">
        <f>S539*H539</f>
        <v>0</v>
      </c>
      <c r="AR539" s="24" t="s">
        <v>151</v>
      </c>
      <c r="AT539" s="24" t="s">
        <v>146</v>
      </c>
      <c r="AU539" s="24" t="s">
        <v>82</v>
      </c>
      <c r="AY539" s="24" t="s">
        <v>144</v>
      </c>
      <c r="BE539" s="229">
        <f>IF(N539="základní",J539,0)</f>
        <v>0</v>
      </c>
      <c r="BF539" s="229">
        <f>IF(N539="snížená",J539,0)</f>
        <v>0</v>
      </c>
      <c r="BG539" s="229">
        <f>IF(N539="zákl. přenesená",J539,0)</f>
        <v>0</v>
      </c>
      <c r="BH539" s="229">
        <f>IF(N539="sníž. přenesená",J539,0)</f>
        <v>0</v>
      </c>
      <c r="BI539" s="229">
        <f>IF(N539="nulová",J539,0)</f>
        <v>0</v>
      </c>
      <c r="BJ539" s="24" t="s">
        <v>77</v>
      </c>
      <c r="BK539" s="229">
        <f>ROUND(I539*H539,2)</f>
        <v>0</v>
      </c>
      <c r="BL539" s="24" t="s">
        <v>151</v>
      </c>
      <c r="BM539" s="24" t="s">
        <v>800</v>
      </c>
    </row>
    <row r="540" s="11" customFormat="1">
      <c r="B540" s="230"/>
      <c r="C540" s="231"/>
      <c r="D540" s="232" t="s">
        <v>153</v>
      </c>
      <c r="E540" s="233" t="s">
        <v>23</v>
      </c>
      <c r="F540" s="234" t="s">
        <v>801</v>
      </c>
      <c r="G540" s="231"/>
      <c r="H540" s="235">
        <v>33.869999999999997</v>
      </c>
      <c r="I540" s="236"/>
      <c r="J540" s="231"/>
      <c r="K540" s="231"/>
      <c r="L540" s="237"/>
      <c r="M540" s="238"/>
      <c r="N540" s="239"/>
      <c r="O540" s="239"/>
      <c r="P540" s="239"/>
      <c r="Q540" s="239"/>
      <c r="R540" s="239"/>
      <c r="S540" s="239"/>
      <c r="T540" s="240"/>
      <c r="AT540" s="241" t="s">
        <v>153</v>
      </c>
      <c r="AU540" s="241" t="s">
        <v>82</v>
      </c>
      <c r="AV540" s="11" t="s">
        <v>82</v>
      </c>
      <c r="AW540" s="11" t="s">
        <v>35</v>
      </c>
      <c r="AX540" s="11" t="s">
        <v>72</v>
      </c>
      <c r="AY540" s="241" t="s">
        <v>144</v>
      </c>
    </row>
    <row r="541" s="11" customFormat="1">
      <c r="B541" s="230"/>
      <c r="C541" s="231"/>
      <c r="D541" s="232" t="s">
        <v>153</v>
      </c>
      <c r="E541" s="233" t="s">
        <v>23</v>
      </c>
      <c r="F541" s="234" t="s">
        <v>802</v>
      </c>
      <c r="G541" s="231"/>
      <c r="H541" s="235">
        <v>-6.5720000000000001</v>
      </c>
      <c r="I541" s="236"/>
      <c r="J541" s="231"/>
      <c r="K541" s="231"/>
      <c r="L541" s="237"/>
      <c r="M541" s="238"/>
      <c r="N541" s="239"/>
      <c r="O541" s="239"/>
      <c r="P541" s="239"/>
      <c r="Q541" s="239"/>
      <c r="R541" s="239"/>
      <c r="S541" s="239"/>
      <c r="T541" s="240"/>
      <c r="AT541" s="241" t="s">
        <v>153</v>
      </c>
      <c r="AU541" s="241" t="s">
        <v>82</v>
      </c>
      <c r="AV541" s="11" t="s">
        <v>82</v>
      </c>
      <c r="AW541" s="11" t="s">
        <v>35</v>
      </c>
      <c r="AX541" s="11" t="s">
        <v>72</v>
      </c>
      <c r="AY541" s="241" t="s">
        <v>144</v>
      </c>
    </row>
    <row r="542" s="11" customFormat="1">
      <c r="B542" s="230"/>
      <c r="C542" s="231"/>
      <c r="D542" s="232" t="s">
        <v>153</v>
      </c>
      <c r="E542" s="233" t="s">
        <v>23</v>
      </c>
      <c r="F542" s="234" t="s">
        <v>803</v>
      </c>
      <c r="G542" s="231"/>
      <c r="H542" s="235">
        <v>-6.3550000000000004</v>
      </c>
      <c r="I542" s="236"/>
      <c r="J542" s="231"/>
      <c r="K542" s="231"/>
      <c r="L542" s="237"/>
      <c r="M542" s="238"/>
      <c r="N542" s="239"/>
      <c r="O542" s="239"/>
      <c r="P542" s="239"/>
      <c r="Q542" s="239"/>
      <c r="R542" s="239"/>
      <c r="S542" s="239"/>
      <c r="T542" s="240"/>
      <c r="AT542" s="241" t="s">
        <v>153</v>
      </c>
      <c r="AU542" s="241" t="s">
        <v>82</v>
      </c>
      <c r="AV542" s="11" t="s">
        <v>82</v>
      </c>
      <c r="AW542" s="11" t="s">
        <v>35</v>
      </c>
      <c r="AX542" s="11" t="s">
        <v>72</v>
      </c>
      <c r="AY542" s="241" t="s">
        <v>144</v>
      </c>
    </row>
    <row r="543" s="12" customFormat="1">
      <c r="B543" s="252"/>
      <c r="C543" s="253"/>
      <c r="D543" s="232" t="s">
        <v>153</v>
      </c>
      <c r="E543" s="254" t="s">
        <v>23</v>
      </c>
      <c r="F543" s="255" t="s">
        <v>196</v>
      </c>
      <c r="G543" s="253"/>
      <c r="H543" s="256">
        <v>20.943000000000001</v>
      </c>
      <c r="I543" s="257"/>
      <c r="J543" s="253"/>
      <c r="K543" s="253"/>
      <c r="L543" s="258"/>
      <c r="M543" s="259"/>
      <c r="N543" s="260"/>
      <c r="O543" s="260"/>
      <c r="P543" s="260"/>
      <c r="Q543" s="260"/>
      <c r="R543" s="260"/>
      <c r="S543" s="260"/>
      <c r="T543" s="261"/>
      <c r="AT543" s="262" t="s">
        <v>153</v>
      </c>
      <c r="AU543" s="262" t="s">
        <v>82</v>
      </c>
      <c r="AV543" s="12" t="s">
        <v>151</v>
      </c>
      <c r="AW543" s="12" t="s">
        <v>35</v>
      </c>
      <c r="AX543" s="12" t="s">
        <v>77</v>
      </c>
      <c r="AY543" s="262" t="s">
        <v>144</v>
      </c>
    </row>
    <row r="544" s="10" customFormat="1" ht="29.88" customHeight="1">
      <c r="B544" s="202"/>
      <c r="C544" s="203"/>
      <c r="D544" s="204" t="s">
        <v>71</v>
      </c>
      <c r="E544" s="216" t="s">
        <v>804</v>
      </c>
      <c r="F544" s="216" t="s">
        <v>805</v>
      </c>
      <c r="G544" s="203"/>
      <c r="H544" s="203"/>
      <c r="I544" s="206"/>
      <c r="J544" s="217">
        <f>BK544</f>
        <v>0</v>
      </c>
      <c r="K544" s="203"/>
      <c r="L544" s="208"/>
      <c r="M544" s="209"/>
      <c r="N544" s="210"/>
      <c r="O544" s="210"/>
      <c r="P544" s="211">
        <f>P545</f>
        <v>0</v>
      </c>
      <c r="Q544" s="210"/>
      <c r="R544" s="211">
        <f>R545</f>
        <v>0</v>
      </c>
      <c r="S544" s="210"/>
      <c r="T544" s="212">
        <f>T545</f>
        <v>0</v>
      </c>
      <c r="AR544" s="213" t="s">
        <v>77</v>
      </c>
      <c r="AT544" s="214" t="s">
        <v>71</v>
      </c>
      <c r="AU544" s="214" t="s">
        <v>77</v>
      </c>
      <c r="AY544" s="213" t="s">
        <v>144</v>
      </c>
      <c r="BK544" s="215">
        <f>BK545</f>
        <v>0</v>
      </c>
    </row>
    <row r="545" s="1" customFormat="1" ht="16.5" customHeight="1">
      <c r="B545" s="46"/>
      <c r="C545" s="218" t="s">
        <v>806</v>
      </c>
      <c r="D545" s="218" t="s">
        <v>146</v>
      </c>
      <c r="E545" s="219" t="s">
        <v>807</v>
      </c>
      <c r="F545" s="220" t="s">
        <v>808</v>
      </c>
      <c r="G545" s="221" t="s">
        <v>174</v>
      </c>
      <c r="H545" s="222">
        <v>17.5</v>
      </c>
      <c r="I545" s="223"/>
      <c r="J545" s="224">
        <f>ROUND(I545*H545,2)</f>
        <v>0</v>
      </c>
      <c r="K545" s="220" t="s">
        <v>150</v>
      </c>
      <c r="L545" s="72"/>
      <c r="M545" s="225" t="s">
        <v>23</v>
      </c>
      <c r="N545" s="226" t="s">
        <v>43</v>
      </c>
      <c r="O545" s="47"/>
      <c r="P545" s="227">
        <f>O545*H545</f>
        <v>0</v>
      </c>
      <c r="Q545" s="227">
        <v>0</v>
      </c>
      <c r="R545" s="227">
        <f>Q545*H545</f>
        <v>0</v>
      </c>
      <c r="S545" s="227">
        <v>0</v>
      </c>
      <c r="T545" s="228">
        <f>S545*H545</f>
        <v>0</v>
      </c>
      <c r="AR545" s="24" t="s">
        <v>151</v>
      </c>
      <c r="AT545" s="24" t="s">
        <v>146</v>
      </c>
      <c r="AU545" s="24" t="s">
        <v>82</v>
      </c>
      <c r="AY545" s="24" t="s">
        <v>144</v>
      </c>
      <c r="BE545" s="229">
        <f>IF(N545="základní",J545,0)</f>
        <v>0</v>
      </c>
      <c r="BF545" s="229">
        <f>IF(N545="snížená",J545,0)</f>
        <v>0</v>
      </c>
      <c r="BG545" s="229">
        <f>IF(N545="zákl. přenesená",J545,0)</f>
        <v>0</v>
      </c>
      <c r="BH545" s="229">
        <f>IF(N545="sníž. přenesená",J545,0)</f>
        <v>0</v>
      </c>
      <c r="BI545" s="229">
        <f>IF(N545="nulová",J545,0)</f>
        <v>0</v>
      </c>
      <c r="BJ545" s="24" t="s">
        <v>77</v>
      </c>
      <c r="BK545" s="229">
        <f>ROUND(I545*H545,2)</f>
        <v>0</v>
      </c>
      <c r="BL545" s="24" t="s">
        <v>151</v>
      </c>
      <c r="BM545" s="24" t="s">
        <v>809</v>
      </c>
    </row>
    <row r="546" s="10" customFormat="1" ht="37.44" customHeight="1">
      <c r="B546" s="202"/>
      <c r="C546" s="203"/>
      <c r="D546" s="204" t="s">
        <v>71</v>
      </c>
      <c r="E546" s="205" t="s">
        <v>810</v>
      </c>
      <c r="F546" s="205" t="s">
        <v>811</v>
      </c>
      <c r="G546" s="203"/>
      <c r="H546" s="203"/>
      <c r="I546" s="206"/>
      <c r="J546" s="207">
        <f>BK546</f>
        <v>0</v>
      </c>
      <c r="K546" s="203"/>
      <c r="L546" s="208"/>
      <c r="M546" s="209"/>
      <c r="N546" s="210"/>
      <c r="O546" s="210"/>
      <c r="P546" s="211">
        <f>P547+P567+P591+P627+P684+P691+P698+P703+P717+P775+P795+P830+P869+P877+P905+P974+P977</f>
        <v>0</v>
      </c>
      <c r="Q546" s="210"/>
      <c r="R546" s="211">
        <f>R547+R567+R591+R627+R684+R691+R698+R703+R717+R775+R795+R830+R869+R877+R905+R974+R977</f>
        <v>5.7722417000000004</v>
      </c>
      <c r="S546" s="210"/>
      <c r="T546" s="212">
        <f>T547+T567+T591+T627+T684+T691+T698+T703+T717+T775+T795+T830+T869+T877+T905+T974+T977</f>
        <v>4.7846770000000003</v>
      </c>
      <c r="AR546" s="213" t="s">
        <v>82</v>
      </c>
      <c r="AT546" s="214" t="s">
        <v>71</v>
      </c>
      <c r="AU546" s="214" t="s">
        <v>72</v>
      </c>
      <c r="AY546" s="213" t="s">
        <v>144</v>
      </c>
      <c r="BK546" s="215">
        <f>BK547+BK567+BK591+BK627+BK684+BK691+BK698+BK703+BK717+BK775+BK795+BK830+BK869+BK877+BK905+BK974+BK977</f>
        <v>0</v>
      </c>
    </row>
    <row r="547" s="10" customFormat="1" ht="19.92" customHeight="1">
      <c r="B547" s="202"/>
      <c r="C547" s="203"/>
      <c r="D547" s="204" t="s">
        <v>71</v>
      </c>
      <c r="E547" s="216" t="s">
        <v>812</v>
      </c>
      <c r="F547" s="216" t="s">
        <v>813</v>
      </c>
      <c r="G547" s="203"/>
      <c r="H547" s="203"/>
      <c r="I547" s="206"/>
      <c r="J547" s="217">
        <f>BK547</f>
        <v>0</v>
      </c>
      <c r="K547" s="203"/>
      <c r="L547" s="208"/>
      <c r="M547" s="209"/>
      <c r="N547" s="210"/>
      <c r="O547" s="210"/>
      <c r="P547" s="211">
        <f>SUM(P548:P566)</f>
        <v>0</v>
      </c>
      <c r="Q547" s="210"/>
      <c r="R547" s="211">
        <f>SUM(R548:R566)</f>
        <v>0.024597049999999999</v>
      </c>
      <c r="S547" s="210"/>
      <c r="T547" s="212">
        <f>SUM(T548:T566)</f>
        <v>0</v>
      </c>
      <c r="AR547" s="213" t="s">
        <v>82</v>
      </c>
      <c r="AT547" s="214" t="s">
        <v>71</v>
      </c>
      <c r="AU547" s="214" t="s">
        <v>77</v>
      </c>
      <c r="AY547" s="213" t="s">
        <v>144</v>
      </c>
      <c r="BK547" s="215">
        <f>SUM(BK548:BK566)</f>
        <v>0</v>
      </c>
    </row>
    <row r="548" s="1" customFormat="1" ht="25.5" customHeight="1">
      <c r="B548" s="46"/>
      <c r="C548" s="218" t="s">
        <v>814</v>
      </c>
      <c r="D548" s="218" t="s">
        <v>146</v>
      </c>
      <c r="E548" s="219" t="s">
        <v>815</v>
      </c>
      <c r="F548" s="220" t="s">
        <v>816</v>
      </c>
      <c r="G548" s="221" t="s">
        <v>192</v>
      </c>
      <c r="H548" s="222">
        <v>0.80000000000000004</v>
      </c>
      <c r="I548" s="223"/>
      <c r="J548" s="224">
        <f>ROUND(I548*H548,2)</f>
        <v>0</v>
      </c>
      <c r="K548" s="220" t="s">
        <v>150</v>
      </c>
      <c r="L548" s="72"/>
      <c r="M548" s="225" t="s">
        <v>23</v>
      </c>
      <c r="N548" s="226" t="s">
        <v>43</v>
      </c>
      <c r="O548" s="47"/>
      <c r="P548" s="227">
        <f>O548*H548</f>
        <v>0</v>
      </c>
      <c r="Q548" s="227">
        <v>0</v>
      </c>
      <c r="R548" s="227">
        <f>Q548*H548</f>
        <v>0</v>
      </c>
      <c r="S548" s="227">
        <v>0</v>
      </c>
      <c r="T548" s="228">
        <f>S548*H548</f>
        <v>0</v>
      </c>
      <c r="AR548" s="24" t="s">
        <v>224</v>
      </c>
      <c r="AT548" s="24" t="s">
        <v>146</v>
      </c>
      <c r="AU548" s="24" t="s">
        <v>82</v>
      </c>
      <c r="AY548" s="24" t="s">
        <v>144</v>
      </c>
      <c r="BE548" s="229">
        <f>IF(N548="základní",J548,0)</f>
        <v>0</v>
      </c>
      <c r="BF548" s="229">
        <f>IF(N548="snížená",J548,0)</f>
        <v>0</v>
      </c>
      <c r="BG548" s="229">
        <f>IF(N548="zákl. přenesená",J548,0)</f>
        <v>0</v>
      </c>
      <c r="BH548" s="229">
        <f>IF(N548="sníž. přenesená",J548,0)</f>
        <v>0</v>
      </c>
      <c r="BI548" s="229">
        <f>IF(N548="nulová",J548,0)</f>
        <v>0</v>
      </c>
      <c r="BJ548" s="24" t="s">
        <v>77</v>
      </c>
      <c r="BK548" s="229">
        <f>ROUND(I548*H548,2)</f>
        <v>0</v>
      </c>
      <c r="BL548" s="24" t="s">
        <v>224</v>
      </c>
      <c r="BM548" s="24" t="s">
        <v>817</v>
      </c>
    </row>
    <row r="549" s="11" customFormat="1">
      <c r="B549" s="230"/>
      <c r="C549" s="231"/>
      <c r="D549" s="232" t="s">
        <v>153</v>
      </c>
      <c r="E549" s="233" t="s">
        <v>23</v>
      </c>
      <c r="F549" s="234" t="s">
        <v>480</v>
      </c>
      <c r="G549" s="231"/>
      <c r="H549" s="235">
        <v>0.80000000000000004</v>
      </c>
      <c r="I549" s="236"/>
      <c r="J549" s="231"/>
      <c r="K549" s="231"/>
      <c r="L549" s="237"/>
      <c r="M549" s="238"/>
      <c r="N549" s="239"/>
      <c r="O549" s="239"/>
      <c r="P549" s="239"/>
      <c r="Q549" s="239"/>
      <c r="R549" s="239"/>
      <c r="S549" s="239"/>
      <c r="T549" s="240"/>
      <c r="AT549" s="241" t="s">
        <v>153</v>
      </c>
      <c r="AU549" s="241" t="s">
        <v>82</v>
      </c>
      <c r="AV549" s="11" t="s">
        <v>82</v>
      </c>
      <c r="AW549" s="11" t="s">
        <v>35</v>
      </c>
      <c r="AX549" s="11" t="s">
        <v>77</v>
      </c>
      <c r="AY549" s="241" t="s">
        <v>144</v>
      </c>
    </row>
    <row r="550" s="1" customFormat="1" ht="16.5" customHeight="1">
      <c r="B550" s="46"/>
      <c r="C550" s="242" t="s">
        <v>818</v>
      </c>
      <c r="D550" s="242" t="s">
        <v>183</v>
      </c>
      <c r="E550" s="243" t="s">
        <v>819</v>
      </c>
      <c r="F550" s="244" t="s">
        <v>820</v>
      </c>
      <c r="G550" s="245" t="s">
        <v>821</v>
      </c>
      <c r="H550" s="246">
        <v>2.6400000000000001</v>
      </c>
      <c r="I550" s="247"/>
      <c r="J550" s="248">
        <f>ROUND(I550*H550,2)</f>
        <v>0</v>
      </c>
      <c r="K550" s="244" t="s">
        <v>150</v>
      </c>
      <c r="L550" s="249"/>
      <c r="M550" s="250" t="s">
        <v>23</v>
      </c>
      <c r="N550" s="251" t="s">
        <v>43</v>
      </c>
      <c r="O550" s="47"/>
      <c r="P550" s="227">
        <f>O550*H550</f>
        <v>0</v>
      </c>
      <c r="Q550" s="227">
        <v>0.001</v>
      </c>
      <c r="R550" s="227">
        <f>Q550*H550</f>
        <v>0.00264</v>
      </c>
      <c r="S550" s="227">
        <v>0</v>
      </c>
      <c r="T550" s="228">
        <f>S550*H550</f>
        <v>0</v>
      </c>
      <c r="AR550" s="24" t="s">
        <v>315</v>
      </c>
      <c r="AT550" s="24" t="s">
        <v>183</v>
      </c>
      <c r="AU550" s="24" t="s">
        <v>82</v>
      </c>
      <c r="AY550" s="24" t="s">
        <v>144</v>
      </c>
      <c r="BE550" s="229">
        <f>IF(N550="základní",J550,0)</f>
        <v>0</v>
      </c>
      <c r="BF550" s="229">
        <f>IF(N550="snížená",J550,0)</f>
        <v>0</v>
      </c>
      <c r="BG550" s="229">
        <f>IF(N550="zákl. přenesená",J550,0)</f>
        <v>0</v>
      </c>
      <c r="BH550" s="229">
        <f>IF(N550="sníž. přenesená",J550,0)</f>
        <v>0</v>
      </c>
      <c r="BI550" s="229">
        <f>IF(N550="nulová",J550,0)</f>
        <v>0</v>
      </c>
      <c r="BJ550" s="24" t="s">
        <v>77</v>
      </c>
      <c r="BK550" s="229">
        <f>ROUND(I550*H550,2)</f>
        <v>0</v>
      </c>
      <c r="BL550" s="24" t="s">
        <v>224</v>
      </c>
      <c r="BM550" s="24" t="s">
        <v>822</v>
      </c>
    </row>
    <row r="551" s="11" customFormat="1">
      <c r="B551" s="230"/>
      <c r="C551" s="231"/>
      <c r="D551" s="232" t="s">
        <v>153</v>
      </c>
      <c r="E551" s="231"/>
      <c r="F551" s="234" t="s">
        <v>823</v>
      </c>
      <c r="G551" s="231"/>
      <c r="H551" s="235">
        <v>2.6400000000000001</v>
      </c>
      <c r="I551" s="236"/>
      <c r="J551" s="231"/>
      <c r="K551" s="231"/>
      <c r="L551" s="237"/>
      <c r="M551" s="238"/>
      <c r="N551" s="239"/>
      <c r="O551" s="239"/>
      <c r="P551" s="239"/>
      <c r="Q551" s="239"/>
      <c r="R551" s="239"/>
      <c r="S551" s="239"/>
      <c r="T551" s="240"/>
      <c r="AT551" s="241" t="s">
        <v>153</v>
      </c>
      <c r="AU551" s="241" t="s">
        <v>82</v>
      </c>
      <c r="AV551" s="11" t="s">
        <v>82</v>
      </c>
      <c r="AW551" s="11" t="s">
        <v>6</v>
      </c>
      <c r="AX551" s="11" t="s">
        <v>77</v>
      </c>
      <c r="AY551" s="241" t="s">
        <v>144</v>
      </c>
    </row>
    <row r="552" s="1" customFormat="1" ht="25.5" customHeight="1">
      <c r="B552" s="46"/>
      <c r="C552" s="218" t="s">
        <v>824</v>
      </c>
      <c r="D552" s="218" t="s">
        <v>146</v>
      </c>
      <c r="E552" s="219" t="s">
        <v>825</v>
      </c>
      <c r="F552" s="220" t="s">
        <v>826</v>
      </c>
      <c r="G552" s="221" t="s">
        <v>192</v>
      </c>
      <c r="H552" s="222">
        <v>6.3899999999999997</v>
      </c>
      <c r="I552" s="223"/>
      <c r="J552" s="224">
        <f>ROUND(I552*H552,2)</f>
        <v>0</v>
      </c>
      <c r="K552" s="220" t="s">
        <v>150</v>
      </c>
      <c r="L552" s="72"/>
      <c r="M552" s="225" t="s">
        <v>23</v>
      </c>
      <c r="N552" s="226" t="s">
        <v>43</v>
      </c>
      <c r="O552" s="47"/>
      <c r="P552" s="227">
        <f>O552*H552</f>
        <v>0</v>
      </c>
      <c r="Q552" s="227">
        <v>0</v>
      </c>
      <c r="R552" s="227">
        <f>Q552*H552</f>
        <v>0</v>
      </c>
      <c r="S552" s="227">
        <v>0</v>
      </c>
      <c r="T552" s="228">
        <f>S552*H552</f>
        <v>0</v>
      </c>
      <c r="AR552" s="24" t="s">
        <v>224</v>
      </c>
      <c r="AT552" s="24" t="s">
        <v>146</v>
      </c>
      <c r="AU552" s="24" t="s">
        <v>82</v>
      </c>
      <c r="AY552" s="24" t="s">
        <v>144</v>
      </c>
      <c r="BE552" s="229">
        <f>IF(N552="základní",J552,0)</f>
        <v>0</v>
      </c>
      <c r="BF552" s="229">
        <f>IF(N552="snížená",J552,0)</f>
        <v>0</v>
      </c>
      <c r="BG552" s="229">
        <f>IF(N552="zákl. přenesená",J552,0)</f>
        <v>0</v>
      </c>
      <c r="BH552" s="229">
        <f>IF(N552="sníž. přenesená",J552,0)</f>
        <v>0</v>
      </c>
      <c r="BI552" s="229">
        <f>IF(N552="nulová",J552,0)</f>
        <v>0</v>
      </c>
      <c r="BJ552" s="24" t="s">
        <v>77</v>
      </c>
      <c r="BK552" s="229">
        <f>ROUND(I552*H552,2)</f>
        <v>0</v>
      </c>
      <c r="BL552" s="24" t="s">
        <v>224</v>
      </c>
      <c r="BM552" s="24" t="s">
        <v>827</v>
      </c>
    </row>
    <row r="553" s="11" customFormat="1">
      <c r="B553" s="230"/>
      <c r="C553" s="231"/>
      <c r="D553" s="232" t="s">
        <v>153</v>
      </c>
      <c r="E553" s="233" t="s">
        <v>23</v>
      </c>
      <c r="F553" s="234" t="s">
        <v>828</v>
      </c>
      <c r="G553" s="231"/>
      <c r="H553" s="235">
        <v>6.3899999999999997</v>
      </c>
      <c r="I553" s="236"/>
      <c r="J553" s="231"/>
      <c r="K553" s="231"/>
      <c r="L553" s="237"/>
      <c r="M553" s="238"/>
      <c r="N553" s="239"/>
      <c r="O553" s="239"/>
      <c r="P553" s="239"/>
      <c r="Q553" s="239"/>
      <c r="R553" s="239"/>
      <c r="S553" s="239"/>
      <c r="T553" s="240"/>
      <c r="AT553" s="241" t="s">
        <v>153</v>
      </c>
      <c r="AU553" s="241" t="s">
        <v>82</v>
      </c>
      <c r="AV553" s="11" t="s">
        <v>82</v>
      </c>
      <c r="AW553" s="11" t="s">
        <v>35</v>
      </c>
      <c r="AX553" s="11" t="s">
        <v>77</v>
      </c>
      <c r="AY553" s="241" t="s">
        <v>144</v>
      </c>
    </row>
    <row r="554" s="1" customFormat="1" ht="16.5" customHeight="1">
      <c r="B554" s="46"/>
      <c r="C554" s="242" t="s">
        <v>829</v>
      </c>
      <c r="D554" s="242" t="s">
        <v>183</v>
      </c>
      <c r="E554" s="243" t="s">
        <v>819</v>
      </c>
      <c r="F554" s="244" t="s">
        <v>820</v>
      </c>
      <c r="G554" s="245" t="s">
        <v>821</v>
      </c>
      <c r="H554" s="246">
        <v>21.087</v>
      </c>
      <c r="I554" s="247"/>
      <c r="J554" s="248">
        <f>ROUND(I554*H554,2)</f>
        <v>0</v>
      </c>
      <c r="K554" s="244" t="s">
        <v>150</v>
      </c>
      <c r="L554" s="249"/>
      <c r="M554" s="250" t="s">
        <v>23</v>
      </c>
      <c r="N554" s="251" t="s">
        <v>43</v>
      </c>
      <c r="O554" s="47"/>
      <c r="P554" s="227">
        <f>O554*H554</f>
        <v>0</v>
      </c>
      <c r="Q554" s="227">
        <v>0.001</v>
      </c>
      <c r="R554" s="227">
        <f>Q554*H554</f>
        <v>0.021087000000000002</v>
      </c>
      <c r="S554" s="227">
        <v>0</v>
      </c>
      <c r="T554" s="228">
        <f>S554*H554</f>
        <v>0</v>
      </c>
      <c r="AR554" s="24" t="s">
        <v>315</v>
      </c>
      <c r="AT554" s="24" t="s">
        <v>183</v>
      </c>
      <c r="AU554" s="24" t="s">
        <v>82</v>
      </c>
      <c r="AY554" s="24" t="s">
        <v>144</v>
      </c>
      <c r="BE554" s="229">
        <f>IF(N554="základní",J554,0)</f>
        <v>0</v>
      </c>
      <c r="BF554" s="229">
        <f>IF(N554="snížená",J554,0)</f>
        <v>0</v>
      </c>
      <c r="BG554" s="229">
        <f>IF(N554="zákl. přenesená",J554,0)</f>
        <v>0</v>
      </c>
      <c r="BH554" s="229">
        <f>IF(N554="sníž. přenesená",J554,0)</f>
        <v>0</v>
      </c>
      <c r="BI554" s="229">
        <f>IF(N554="nulová",J554,0)</f>
        <v>0</v>
      </c>
      <c r="BJ554" s="24" t="s">
        <v>77</v>
      </c>
      <c r="BK554" s="229">
        <f>ROUND(I554*H554,2)</f>
        <v>0</v>
      </c>
      <c r="BL554" s="24" t="s">
        <v>224</v>
      </c>
      <c r="BM554" s="24" t="s">
        <v>830</v>
      </c>
    </row>
    <row r="555" s="11" customFormat="1">
      <c r="B555" s="230"/>
      <c r="C555" s="231"/>
      <c r="D555" s="232" t="s">
        <v>153</v>
      </c>
      <c r="E555" s="231"/>
      <c r="F555" s="234" t="s">
        <v>831</v>
      </c>
      <c r="G555" s="231"/>
      <c r="H555" s="235">
        <v>21.087</v>
      </c>
      <c r="I555" s="236"/>
      <c r="J555" s="231"/>
      <c r="K555" s="231"/>
      <c r="L555" s="237"/>
      <c r="M555" s="238"/>
      <c r="N555" s="239"/>
      <c r="O555" s="239"/>
      <c r="P555" s="239"/>
      <c r="Q555" s="239"/>
      <c r="R555" s="239"/>
      <c r="S555" s="239"/>
      <c r="T555" s="240"/>
      <c r="AT555" s="241" t="s">
        <v>153</v>
      </c>
      <c r="AU555" s="241" t="s">
        <v>82</v>
      </c>
      <c r="AV555" s="11" t="s">
        <v>82</v>
      </c>
      <c r="AW555" s="11" t="s">
        <v>6</v>
      </c>
      <c r="AX555" s="11" t="s">
        <v>77</v>
      </c>
      <c r="AY555" s="241" t="s">
        <v>144</v>
      </c>
    </row>
    <row r="556" s="1" customFormat="1" ht="25.5" customHeight="1">
      <c r="B556" s="46"/>
      <c r="C556" s="218" t="s">
        <v>832</v>
      </c>
      <c r="D556" s="218" t="s">
        <v>146</v>
      </c>
      <c r="E556" s="219" t="s">
        <v>833</v>
      </c>
      <c r="F556" s="220" t="s">
        <v>834</v>
      </c>
      <c r="G556" s="221" t="s">
        <v>250</v>
      </c>
      <c r="H556" s="222">
        <v>7.4450000000000003</v>
      </c>
      <c r="I556" s="223"/>
      <c r="J556" s="224">
        <f>ROUND(I556*H556,2)</f>
        <v>0</v>
      </c>
      <c r="K556" s="220" t="s">
        <v>150</v>
      </c>
      <c r="L556" s="72"/>
      <c r="M556" s="225" t="s">
        <v>23</v>
      </c>
      <c r="N556" s="226" t="s">
        <v>43</v>
      </c>
      <c r="O556" s="47"/>
      <c r="P556" s="227">
        <f>O556*H556</f>
        <v>0</v>
      </c>
      <c r="Q556" s="227">
        <v>0</v>
      </c>
      <c r="R556" s="227">
        <f>Q556*H556</f>
        <v>0</v>
      </c>
      <c r="S556" s="227">
        <v>0</v>
      </c>
      <c r="T556" s="228">
        <f>S556*H556</f>
        <v>0</v>
      </c>
      <c r="AR556" s="24" t="s">
        <v>224</v>
      </c>
      <c r="AT556" s="24" t="s">
        <v>146</v>
      </c>
      <c r="AU556" s="24" t="s">
        <v>82</v>
      </c>
      <c r="AY556" s="24" t="s">
        <v>144</v>
      </c>
      <c r="BE556" s="229">
        <f>IF(N556="základní",J556,0)</f>
        <v>0</v>
      </c>
      <c r="BF556" s="229">
        <f>IF(N556="snížená",J556,0)</f>
        <v>0</v>
      </c>
      <c r="BG556" s="229">
        <f>IF(N556="zákl. přenesená",J556,0)</f>
        <v>0</v>
      </c>
      <c r="BH556" s="229">
        <f>IF(N556="sníž. přenesená",J556,0)</f>
        <v>0</v>
      </c>
      <c r="BI556" s="229">
        <f>IF(N556="nulová",J556,0)</f>
        <v>0</v>
      </c>
      <c r="BJ556" s="24" t="s">
        <v>77</v>
      </c>
      <c r="BK556" s="229">
        <f>ROUND(I556*H556,2)</f>
        <v>0</v>
      </c>
      <c r="BL556" s="24" t="s">
        <v>224</v>
      </c>
      <c r="BM556" s="24" t="s">
        <v>835</v>
      </c>
    </row>
    <row r="557" s="13" customFormat="1">
      <c r="B557" s="263"/>
      <c r="C557" s="264"/>
      <c r="D557" s="232" t="s">
        <v>153</v>
      </c>
      <c r="E557" s="265" t="s">
        <v>23</v>
      </c>
      <c r="F557" s="266" t="s">
        <v>496</v>
      </c>
      <c r="G557" s="264"/>
      <c r="H557" s="265" t="s">
        <v>23</v>
      </c>
      <c r="I557" s="267"/>
      <c r="J557" s="264"/>
      <c r="K557" s="264"/>
      <c r="L557" s="268"/>
      <c r="M557" s="269"/>
      <c r="N557" s="270"/>
      <c r="O557" s="270"/>
      <c r="P557" s="270"/>
      <c r="Q557" s="270"/>
      <c r="R557" s="270"/>
      <c r="S557" s="270"/>
      <c r="T557" s="271"/>
      <c r="AT557" s="272" t="s">
        <v>153</v>
      </c>
      <c r="AU557" s="272" t="s">
        <v>82</v>
      </c>
      <c r="AV557" s="13" t="s">
        <v>77</v>
      </c>
      <c r="AW557" s="13" t="s">
        <v>35</v>
      </c>
      <c r="AX557" s="13" t="s">
        <v>72</v>
      </c>
      <c r="AY557" s="272" t="s">
        <v>144</v>
      </c>
    </row>
    <row r="558" s="11" customFormat="1">
      <c r="B558" s="230"/>
      <c r="C558" s="231"/>
      <c r="D558" s="232" t="s">
        <v>153</v>
      </c>
      <c r="E558" s="233" t="s">
        <v>23</v>
      </c>
      <c r="F558" s="234" t="s">
        <v>836</v>
      </c>
      <c r="G558" s="231"/>
      <c r="H558" s="235">
        <v>4.7599999999999998</v>
      </c>
      <c r="I558" s="236"/>
      <c r="J558" s="231"/>
      <c r="K558" s="231"/>
      <c r="L558" s="237"/>
      <c r="M558" s="238"/>
      <c r="N558" s="239"/>
      <c r="O558" s="239"/>
      <c r="P558" s="239"/>
      <c r="Q558" s="239"/>
      <c r="R558" s="239"/>
      <c r="S558" s="239"/>
      <c r="T558" s="240"/>
      <c r="AT558" s="241" t="s">
        <v>153</v>
      </c>
      <c r="AU558" s="241" t="s">
        <v>82</v>
      </c>
      <c r="AV558" s="11" t="s">
        <v>82</v>
      </c>
      <c r="AW558" s="11" t="s">
        <v>35</v>
      </c>
      <c r="AX558" s="11" t="s">
        <v>72</v>
      </c>
      <c r="AY558" s="241" t="s">
        <v>144</v>
      </c>
    </row>
    <row r="559" s="11" customFormat="1">
      <c r="B559" s="230"/>
      <c r="C559" s="231"/>
      <c r="D559" s="232" t="s">
        <v>153</v>
      </c>
      <c r="E559" s="233" t="s">
        <v>23</v>
      </c>
      <c r="F559" s="234" t="s">
        <v>837</v>
      </c>
      <c r="G559" s="231"/>
      <c r="H559" s="235">
        <v>2.6850000000000001</v>
      </c>
      <c r="I559" s="236"/>
      <c r="J559" s="231"/>
      <c r="K559" s="231"/>
      <c r="L559" s="237"/>
      <c r="M559" s="238"/>
      <c r="N559" s="239"/>
      <c r="O559" s="239"/>
      <c r="P559" s="239"/>
      <c r="Q559" s="239"/>
      <c r="R559" s="239"/>
      <c r="S559" s="239"/>
      <c r="T559" s="240"/>
      <c r="AT559" s="241" t="s">
        <v>153</v>
      </c>
      <c r="AU559" s="241" t="s">
        <v>82</v>
      </c>
      <c r="AV559" s="11" t="s">
        <v>82</v>
      </c>
      <c r="AW559" s="11" t="s">
        <v>35</v>
      </c>
      <c r="AX559" s="11" t="s">
        <v>72</v>
      </c>
      <c r="AY559" s="241" t="s">
        <v>144</v>
      </c>
    </row>
    <row r="560" s="12" customFormat="1">
      <c r="B560" s="252"/>
      <c r="C560" s="253"/>
      <c r="D560" s="232" t="s">
        <v>153</v>
      </c>
      <c r="E560" s="254" t="s">
        <v>23</v>
      </c>
      <c r="F560" s="255" t="s">
        <v>196</v>
      </c>
      <c r="G560" s="253"/>
      <c r="H560" s="256">
        <v>7.4450000000000003</v>
      </c>
      <c r="I560" s="257"/>
      <c r="J560" s="253"/>
      <c r="K560" s="253"/>
      <c r="L560" s="258"/>
      <c r="M560" s="259"/>
      <c r="N560" s="260"/>
      <c r="O560" s="260"/>
      <c r="P560" s="260"/>
      <c r="Q560" s="260"/>
      <c r="R560" s="260"/>
      <c r="S560" s="260"/>
      <c r="T560" s="261"/>
      <c r="AT560" s="262" t="s">
        <v>153</v>
      </c>
      <c r="AU560" s="262" t="s">
        <v>82</v>
      </c>
      <c r="AV560" s="12" t="s">
        <v>151</v>
      </c>
      <c r="AW560" s="12" t="s">
        <v>35</v>
      </c>
      <c r="AX560" s="12" t="s">
        <v>77</v>
      </c>
      <c r="AY560" s="262" t="s">
        <v>144</v>
      </c>
    </row>
    <row r="561" s="1" customFormat="1" ht="16.5" customHeight="1">
      <c r="B561" s="46"/>
      <c r="C561" s="242" t="s">
        <v>838</v>
      </c>
      <c r="D561" s="242" t="s">
        <v>183</v>
      </c>
      <c r="E561" s="243" t="s">
        <v>839</v>
      </c>
      <c r="F561" s="244" t="s">
        <v>840</v>
      </c>
      <c r="G561" s="245" t="s">
        <v>250</v>
      </c>
      <c r="H561" s="246">
        <v>7.4450000000000003</v>
      </c>
      <c r="I561" s="247"/>
      <c r="J561" s="248">
        <f>ROUND(I561*H561,2)</f>
        <v>0</v>
      </c>
      <c r="K561" s="244" t="s">
        <v>150</v>
      </c>
      <c r="L561" s="249"/>
      <c r="M561" s="250" t="s">
        <v>23</v>
      </c>
      <c r="N561" s="251" t="s">
        <v>43</v>
      </c>
      <c r="O561" s="47"/>
      <c r="P561" s="227">
        <f>O561*H561</f>
        <v>0</v>
      </c>
      <c r="Q561" s="227">
        <v>9.0000000000000006E-05</v>
      </c>
      <c r="R561" s="227">
        <f>Q561*H561</f>
        <v>0.00067005000000000005</v>
      </c>
      <c r="S561" s="227">
        <v>0</v>
      </c>
      <c r="T561" s="228">
        <f>S561*H561</f>
        <v>0</v>
      </c>
      <c r="AR561" s="24" t="s">
        <v>315</v>
      </c>
      <c r="AT561" s="24" t="s">
        <v>183</v>
      </c>
      <c r="AU561" s="24" t="s">
        <v>82</v>
      </c>
      <c r="AY561" s="24" t="s">
        <v>144</v>
      </c>
      <c r="BE561" s="229">
        <f>IF(N561="základní",J561,0)</f>
        <v>0</v>
      </c>
      <c r="BF561" s="229">
        <f>IF(N561="snížená",J561,0)</f>
        <v>0</v>
      </c>
      <c r="BG561" s="229">
        <f>IF(N561="zákl. přenesená",J561,0)</f>
        <v>0</v>
      </c>
      <c r="BH561" s="229">
        <f>IF(N561="sníž. přenesená",J561,0)</f>
        <v>0</v>
      </c>
      <c r="BI561" s="229">
        <f>IF(N561="nulová",J561,0)</f>
        <v>0</v>
      </c>
      <c r="BJ561" s="24" t="s">
        <v>77</v>
      </c>
      <c r="BK561" s="229">
        <f>ROUND(I561*H561,2)</f>
        <v>0</v>
      </c>
      <c r="BL561" s="24" t="s">
        <v>224</v>
      </c>
      <c r="BM561" s="24" t="s">
        <v>841</v>
      </c>
    </row>
    <row r="562" s="1" customFormat="1" ht="16.5" customHeight="1">
      <c r="B562" s="46"/>
      <c r="C562" s="218" t="s">
        <v>842</v>
      </c>
      <c r="D562" s="218" t="s">
        <v>146</v>
      </c>
      <c r="E562" s="219" t="s">
        <v>843</v>
      </c>
      <c r="F562" s="220" t="s">
        <v>844</v>
      </c>
      <c r="G562" s="221" t="s">
        <v>200</v>
      </c>
      <c r="H562" s="222">
        <v>2</v>
      </c>
      <c r="I562" s="223"/>
      <c r="J562" s="224">
        <f>ROUND(I562*H562,2)</f>
        <v>0</v>
      </c>
      <c r="K562" s="220" t="s">
        <v>150</v>
      </c>
      <c r="L562" s="72"/>
      <c r="M562" s="225" t="s">
        <v>23</v>
      </c>
      <c r="N562" s="226" t="s">
        <v>43</v>
      </c>
      <c r="O562" s="47"/>
      <c r="P562" s="227">
        <f>O562*H562</f>
        <v>0</v>
      </c>
      <c r="Q562" s="227">
        <v>0</v>
      </c>
      <c r="R562" s="227">
        <f>Q562*H562</f>
        <v>0</v>
      </c>
      <c r="S562" s="227">
        <v>0</v>
      </c>
      <c r="T562" s="228">
        <f>S562*H562</f>
        <v>0</v>
      </c>
      <c r="AR562" s="24" t="s">
        <v>224</v>
      </c>
      <c r="AT562" s="24" t="s">
        <v>146</v>
      </c>
      <c r="AU562" s="24" t="s">
        <v>82</v>
      </c>
      <c r="AY562" s="24" t="s">
        <v>144</v>
      </c>
      <c r="BE562" s="229">
        <f>IF(N562="základní",J562,0)</f>
        <v>0</v>
      </c>
      <c r="BF562" s="229">
        <f>IF(N562="snížená",J562,0)</f>
        <v>0</v>
      </c>
      <c r="BG562" s="229">
        <f>IF(N562="zákl. přenesená",J562,0)</f>
        <v>0</v>
      </c>
      <c r="BH562" s="229">
        <f>IF(N562="sníž. přenesená",J562,0)</f>
        <v>0</v>
      </c>
      <c r="BI562" s="229">
        <f>IF(N562="nulová",J562,0)</f>
        <v>0</v>
      </c>
      <c r="BJ562" s="24" t="s">
        <v>77</v>
      </c>
      <c r="BK562" s="229">
        <f>ROUND(I562*H562,2)</f>
        <v>0</v>
      </c>
      <c r="BL562" s="24" t="s">
        <v>224</v>
      </c>
      <c r="BM562" s="24" t="s">
        <v>845</v>
      </c>
    </row>
    <row r="563" s="11" customFormat="1">
      <c r="B563" s="230"/>
      <c r="C563" s="231"/>
      <c r="D563" s="232" t="s">
        <v>153</v>
      </c>
      <c r="E563" s="233" t="s">
        <v>23</v>
      </c>
      <c r="F563" s="234" t="s">
        <v>846</v>
      </c>
      <c r="G563" s="231"/>
      <c r="H563" s="235">
        <v>2</v>
      </c>
      <c r="I563" s="236"/>
      <c r="J563" s="231"/>
      <c r="K563" s="231"/>
      <c r="L563" s="237"/>
      <c r="M563" s="238"/>
      <c r="N563" s="239"/>
      <c r="O563" s="239"/>
      <c r="P563" s="239"/>
      <c r="Q563" s="239"/>
      <c r="R563" s="239"/>
      <c r="S563" s="239"/>
      <c r="T563" s="240"/>
      <c r="AT563" s="241" t="s">
        <v>153</v>
      </c>
      <c r="AU563" s="241" t="s">
        <v>82</v>
      </c>
      <c r="AV563" s="11" t="s">
        <v>82</v>
      </c>
      <c r="AW563" s="11" t="s">
        <v>35</v>
      </c>
      <c r="AX563" s="11" t="s">
        <v>77</v>
      </c>
      <c r="AY563" s="241" t="s">
        <v>144</v>
      </c>
    </row>
    <row r="564" s="1" customFormat="1" ht="16.5" customHeight="1">
      <c r="B564" s="46"/>
      <c r="C564" s="242" t="s">
        <v>847</v>
      </c>
      <c r="D564" s="242" t="s">
        <v>183</v>
      </c>
      <c r="E564" s="243" t="s">
        <v>848</v>
      </c>
      <c r="F564" s="244" t="s">
        <v>849</v>
      </c>
      <c r="G564" s="245" t="s">
        <v>200</v>
      </c>
      <c r="H564" s="246">
        <v>2</v>
      </c>
      <c r="I564" s="247"/>
      <c r="J564" s="248">
        <f>ROUND(I564*H564,2)</f>
        <v>0</v>
      </c>
      <c r="K564" s="244" t="s">
        <v>23</v>
      </c>
      <c r="L564" s="249"/>
      <c r="M564" s="250" t="s">
        <v>23</v>
      </c>
      <c r="N564" s="251" t="s">
        <v>43</v>
      </c>
      <c r="O564" s="47"/>
      <c r="P564" s="227">
        <f>O564*H564</f>
        <v>0</v>
      </c>
      <c r="Q564" s="227">
        <v>0.00010000000000000001</v>
      </c>
      <c r="R564" s="227">
        <f>Q564*H564</f>
        <v>0.00020000000000000001</v>
      </c>
      <c r="S564" s="227">
        <v>0</v>
      </c>
      <c r="T564" s="228">
        <f>S564*H564</f>
        <v>0</v>
      </c>
      <c r="AR564" s="24" t="s">
        <v>315</v>
      </c>
      <c r="AT564" s="24" t="s">
        <v>183</v>
      </c>
      <c r="AU564" s="24" t="s">
        <v>82</v>
      </c>
      <c r="AY564" s="24" t="s">
        <v>144</v>
      </c>
      <c r="BE564" s="229">
        <f>IF(N564="základní",J564,0)</f>
        <v>0</v>
      </c>
      <c r="BF564" s="229">
        <f>IF(N564="snížená",J564,0)</f>
        <v>0</v>
      </c>
      <c r="BG564" s="229">
        <f>IF(N564="zákl. přenesená",J564,0)</f>
        <v>0</v>
      </c>
      <c r="BH564" s="229">
        <f>IF(N564="sníž. přenesená",J564,0)</f>
        <v>0</v>
      </c>
      <c r="BI564" s="229">
        <f>IF(N564="nulová",J564,0)</f>
        <v>0</v>
      </c>
      <c r="BJ564" s="24" t="s">
        <v>77</v>
      </c>
      <c r="BK564" s="229">
        <f>ROUND(I564*H564,2)</f>
        <v>0</v>
      </c>
      <c r="BL564" s="24" t="s">
        <v>224</v>
      </c>
      <c r="BM564" s="24" t="s">
        <v>850</v>
      </c>
    </row>
    <row r="565" s="1" customFormat="1" ht="25.5" customHeight="1">
      <c r="B565" s="46"/>
      <c r="C565" s="218" t="s">
        <v>851</v>
      </c>
      <c r="D565" s="218" t="s">
        <v>146</v>
      </c>
      <c r="E565" s="219" t="s">
        <v>852</v>
      </c>
      <c r="F565" s="220" t="s">
        <v>853</v>
      </c>
      <c r="G565" s="221" t="s">
        <v>854</v>
      </c>
      <c r="H565" s="284"/>
      <c r="I565" s="223"/>
      <c r="J565" s="224">
        <f>ROUND(I565*H565,2)</f>
        <v>0</v>
      </c>
      <c r="K565" s="220" t="s">
        <v>150</v>
      </c>
      <c r="L565" s="72"/>
      <c r="M565" s="225" t="s">
        <v>23</v>
      </c>
      <c r="N565" s="226" t="s">
        <v>43</v>
      </c>
      <c r="O565" s="47"/>
      <c r="P565" s="227">
        <f>O565*H565</f>
        <v>0</v>
      </c>
      <c r="Q565" s="227">
        <v>0</v>
      </c>
      <c r="R565" s="227">
        <f>Q565*H565</f>
        <v>0</v>
      </c>
      <c r="S565" s="227">
        <v>0</v>
      </c>
      <c r="T565" s="228">
        <f>S565*H565</f>
        <v>0</v>
      </c>
      <c r="AR565" s="24" t="s">
        <v>224</v>
      </c>
      <c r="AT565" s="24" t="s">
        <v>146</v>
      </c>
      <c r="AU565" s="24" t="s">
        <v>82</v>
      </c>
      <c r="AY565" s="24" t="s">
        <v>144</v>
      </c>
      <c r="BE565" s="229">
        <f>IF(N565="základní",J565,0)</f>
        <v>0</v>
      </c>
      <c r="BF565" s="229">
        <f>IF(N565="snížená",J565,0)</f>
        <v>0</v>
      </c>
      <c r="BG565" s="229">
        <f>IF(N565="zákl. přenesená",J565,0)</f>
        <v>0</v>
      </c>
      <c r="BH565" s="229">
        <f>IF(N565="sníž. přenesená",J565,0)</f>
        <v>0</v>
      </c>
      <c r="BI565" s="229">
        <f>IF(N565="nulová",J565,0)</f>
        <v>0</v>
      </c>
      <c r="BJ565" s="24" t="s">
        <v>77</v>
      </c>
      <c r="BK565" s="229">
        <f>ROUND(I565*H565,2)</f>
        <v>0</v>
      </c>
      <c r="BL565" s="24" t="s">
        <v>224</v>
      </c>
      <c r="BM565" s="24" t="s">
        <v>855</v>
      </c>
    </row>
    <row r="566" s="1" customFormat="1" ht="16.5" customHeight="1">
      <c r="B566" s="46"/>
      <c r="C566" s="218" t="s">
        <v>856</v>
      </c>
      <c r="D566" s="218" t="s">
        <v>146</v>
      </c>
      <c r="E566" s="219" t="s">
        <v>857</v>
      </c>
      <c r="F566" s="220" t="s">
        <v>858</v>
      </c>
      <c r="G566" s="221" t="s">
        <v>854</v>
      </c>
      <c r="H566" s="284"/>
      <c r="I566" s="223"/>
      <c r="J566" s="224">
        <f>ROUND(I566*H566,2)</f>
        <v>0</v>
      </c>
      <c r="K566" s="220" t="s">
        <v>150</v>
      </c>
      <c r="L566" s="72"/>
      <c r="M566" s="225" t="s">
        <v>23</v>
      </c>
      <c r="N566" s="226" t="s">
        <v>43</v>
      </c>
      <c r="O566" s="47"/>
      <c r="P566" s="227">
        <f>O566*H566</f>
        <v>0</v>
      </c>
      <c r="Q566" s="227">
        <v>0</v>
      </c>
      <c r="R566" s="227">
        <f>Q566*H566</f>
        <v>0</v>
      </c>
      <c r="S566" s="227">
        <v>0</v>
      </c>
      <c r="T566" s="228">
        <f>S566*H566</f>
        <v>0</v>
      </c>
      <c r="AR566" s="24" t="s">
        <v>224</v>
      </c>
      <c r="AT566" s="24" t="s">
        <v>146</v>
      </c>
      <c r="AU566" s="24" t="s">
        <v>82</v>
      </c>
      <c r="AY566" s="24" t="s">
        <v>144</v>
      </c>
      <c r="BE566" s="229">
        <f>IF(N566="základní",J566,0)</f>
        <v>0</v>
      </c>
      <c r="BF566" s="229">
        <f>IF(N566="snížená",J566,0)</f>
        <v>0</v>
      </c>
      <c r="BG566" s="229">
        <f>IF(N566="zákl. přenesená",J566,0)</f>
        <v>0</v>
      </c>
      <c r="BH566" s="229">
        <f>IF(N566="sníž. přenesená",J566,0)</f>
        <v>0</v>
      </c>
      <c r="BI566" s="229">
        <f>IF(N566="nulová",J566,0)</f>
        <v>0</v>
      </c>
      <c r="BJ566" s="24" t="s">
        <v>77</v>
      </c>
      <c r="BK566" s="229">
        <f>ROUND(I566*H566,2)</f>
        <v>0</v>
      </c>
      <c r="BL566" s="24" t="s">
        <v>224</v>
      </c>
      <c r="BM566" s="24" t="s">
        <v>859</v>
      </c>
    </row>
    <row r="567" s="10" customFormat="1" ht="29.88" customHeight="1">
      <c r="B567" s="202"/>
      <c r="C567" s="203"/>
      <c r="D567" s="204" t="s">
        <v>71</v>
      </c>
      <c r="E567" s="216" t="s">
        <v>860</v>
      </c>
      <c r="F567" s="216" t="s">
        <v>861</v>
      </c>
      <c r="G567" s="203"/>
      <c r="H567" s="203"/>
      <c r="I567" s="206"/>
      <c r="J567" s="217">
        <f>BK567</f>
        <v>0</v>
      </c>
      <c r="K567" s="203"/>
      <c r="L567" s="208"/>
      <c r="M567" s="209"/>
      <c r="N567" s="210"/>
      <c r="O567" s="210"/>
      <c r="P567" s="211">
        <f>SUM(P568:P590)</f>
        <v>0</v>
      </c>
      <c r="Q567" s="210"/>
      <c r="R567" s="211">
        <f>SUM(R568:R590)</f>
        <v>0.14896999999999999</v>
      </c>
      <c r="S567" s="210"/>
      <c r="T567" s="212">
        <f>SUM(T568:T590)</f>
        <v>0.11601</v>
      </c>
      <c r="AR567" s="213" t="s">
        <v>82</v>
      </c>
      <c r="AT567" s="214" t="s">
        <v>71</v>
      </c>
      <c r="AU567" s="214" t="s">
        <v>77</v>
      </c>
      <c r="AY567" s="213" t="s">
        <v>144</v>
      </c>
      <c r="BK567" s="215">
        <f>SUM(BK568:BK590)</f>
        <v>0</v>
      </c>
    </row>
    <row r="568" s="1" customFormat="1" ht="16.5" customHeight="1">
      <c r="B568" s="46"/>
      <c r="C568" s="218" t="s">
        <v>862</v>
      </c>
      <c r="D568" s="218" t="s">
        <v>146</v>
      </c>
      <c r="E568" s="219" t="s">
        <v>863</v>
      </c>
      <c r="F568" s="220" t="s">
        <v>864</v>
      </c>
      <c r="G568" s="221" t="s">
        <v>250</v>
      </c>
      <c r="H568" s="222">
        <v>3</v>
      </c>
      <c r="I568" s="223"/>
      <c r="J568" s="224">
        <f>ROUND(I568*H568,2)</f>
        <v>0</v>
      </c>
      <c r="K568" s="220" t="s">
        <v>150</v>
      </c>
      <c r="L568" s="72"/>
      <c r="M568" s="225" t="s">
        <v>23</v>
      </c>
      <c r="N568" s="226" t="s">
        <v>43</v>
      </c>
      <c r="O568" s="47"/>
      <c r="P568" s="227">
        <f>O568*H568</f>
        <v>0</v>
      </c>
      <c r="Q568" s="227">
        <v>0</v>
      </c>
      <c r="R568" s="227">
        <f>Q568*H568</f>
        <v>0</v>
      </c>
      <c r="S568" s="227">
        <v>0.03065</v>
      </c>
      <c r="T568" s="228">
        <f>S568*H568</f>
        <v>0.091950000000000004</v>
      </c>
      <c r="AR568" s="24" t="s">
        <v>224</v>
      </c>
      <c r="AT568" s="24" t="s">
        <v>146</v>
      </c>
      <c r="AU568" s="24" t="s">
        <v>82</v>
      </c>
      <c r="AY568" s="24" t="s">
        <v>144</v>
      </c>
      <c r="BE568" s="229">
        <f>IF(N568="základní",J568,0)</f>
        <v>0</v>
      </c>
      <c r="BF568" s="229">
        <f>IF(N568="snížená",J568,0)</f>
        <v>0</v>
      </c>
      <c r="BG568" s="229">
        <f>IF(N568="zákl. přenesená",J568,0)</f>
        <v>0</v>
      </c>
      <c r="BH568" s="229">
        <f>IF(N568="sníž. přenesená",J568,0)</f>
        <v>0</v>
      </c>
      <c r="BI568" s="229">
        <f>IF(N568="nulová",J568,0)</f>
        <v>0</v>
      </c>
      <c r="BJ568" s="24" t="s">
        <v>77</v>
      </c>
      <c r="BK568" s="229">
        <f>ROUND(I568*H568,2)</f>
        <v>0</v>
      </c>
      <c r="BL568" s="24" t="s">
        <v>224</v>
      </c>
      <c r="BM568" s="24" t="s">
        <v>865</v>
      </c>
    </row>
    <row r="569" s="1" customFormat="1" ht="16.5" customHeight="1">
      <c r="B569" s="46"/>
      <c r="C569" s="218" t="s">
        <v>866</v>
      </c>
      <c r="D569" s="218" t="s">
        <v>146</v>
      </c>
      <c r="E569" s="219" t="s">
        <v>867</v>
      </c>
      <c r="F569" s="220" t="s">
        <v>868</v>
      </c>
      <c r="G569" s="221" t="s">
        <v>200</v>
      </c>
      <c r="H569" s="222">
        <v>4</v>
      </c>
      <c r="I569" s="223"/>
      <c r="J569" s="224">
        <f>ROUND(I569*H569,2)</f>
        <v>0</v>
      </c>
      <c r="K569" s="220" t="s">
        <v>150</v>
      </c>
      <c r="L569" s="72"/>
      <c r="M569" s="225" t="s">
        <v>23</v>
      </c>
      <c r="N569" s="226" t="s">
        <v>43</v>
      </c>
      <c r="O569" s="47"/>
      <c r="P569" s="227">
        <f>O569*H569</f>
        <v>0</v>
      </c>
      <c r="Q569" s="227">
        <v>0.016320000000000001</v>
      </c>
      <c r="R569" s="227">
        <f>Q569*H569</f>
        <v>0.065280000000000005</v>
      </c>
      <c r="S569" s="227">
        <v>0</v>
      </c>
      <c r="T569" s="228">
        <f>S569*H569</f>
        <v>0</v>
      </c>
      <c r="AR569" s="24" t="s">
        <v>224</v>
      </c>
      <c r="AT569" s="24" t="s">
        <v>146</v>
      </c>
      <c r="AU569" s="24" t="s">
        <v>82</v>
      </c>
      <c r="AY569" s="24" t="s">
        <v>144</v>
      </c>
      <c r="BE569" s="229">
        <f>IF(N569="základní",J569,0)</f>
        <v>0</v>
      </c>
      <c r="BF569" s="229">
        <f>IF(N569="snížená",J569,0)</f>
        <v>0</v>
      </c>
      <c r="BG569" s="229">
        <f>IF(N569="zákl. přenesená",J569,0)</f>
        <v>0</v>
      </c>
      <c r="BH569" s="229">
        <f>IF(N569="sníž. přenesená",J569,0)</f>
        <v>0</v>
      </c>
      <c r="BI569" s="229">
        <f>IF(N569="nulová",J569,0)</f>
        <v>0</v>
      </c>
      <c r="BJ569" s="24" t="s">
        <v>77</v>
      </c>
      <c r="BK569" s="229">
        <f>ROUND(I569*H569,2)</f>
        <v>0</v>
      </c>
      <c r="BL569" s="24" t="s">
        <v>224</v>
      </c>
      <c r="BM569" s="24" t="s">
        <v>869</v>
      </c>
    </row>
    <row r="570" s="1" customFormat="1" ht="16.5" customHeight="1">
      <c r="B570" s="46"/>
      <c r="C570" s="218" t="s">
        <v>870</v>
      </c>
      <c r="D570" s="218" t="s">
        <v>146</v>
      </c>
      <c r="E570" s="219" t="s">
        <v>871</v>
      </c>
      <c r="F570" s="220" t="s">
        <v>872</v>
      </c>
      <c r="G570" s="221" t="s">
        <v>200</v>
      </c>
      <c r="H570" s="222">
        <v>1</v>
      </c>
      <c r="I570" s="223"/>
      <c r="J570" s="224">
        <f>ROUND(I570*H570,2)</f>
        <v>0</v>
      </c>
      <c r="K570" s="220" t="s">
        <v>150</v>
      </c>
      <c r="L570" s="72"/>
      <c r="M570" s="225" t="s">
        <v>23</v>
      </c>
      <c r="N570" s="226" t="s">
        <v>43</v>
      </c>
      <c r="O570" s="47"/>
      <c r="P570" s="227">
        <f>O570*H570</f>
        <v>0</v>
      </c>
      <c r="Q570" s="227">
        <v>0.029659999999999999</v>
      </c>
      <c r="R570" s="227">
        <f>Q570*H570</f>
        <v>0.029659999999999999</v>
      </c>
      <c r="S570" s="227">
        <v>0</v>
      </c>
      <c r="T570" s="228">
        <f>S570*H570</f>
        <v>0</v>
      </c>
      <c r="AR570" s="24" t="s">
        <v>224</v>
      </c>
      <c r="AT570" s="24" t="s">
        <v>146</v>
      </c>
      <c r="AU570" s="24" t="s">
        <v>82</v>
      </c>
      <c r="AY570" s="24" t="s">
        <v>144</v>
      </c>
      <c r="BE570" s="229">
        <f>IF(N570="základní",J570,0)</f>
        <v>0</v>
      </c>
      <c r="BF570" s="229">
        <f>IF(N570="snížená",J570,0)</f>
        <v>0</v>
      </c>
      <c r="BG570" s="229">
        <f>IF(N570="zákl. přenesená",J570,0)</f>
        <v>0</v>
      </c>
      <c r="BH570" s="229">
        <f>IF(N570="sníž. přenesená",J570,0)</f>
        <v>0</v>
      </c>
      <c r="BI570" s="229">
        <f>IF(N570="nulová",J570,0)</f>
        <v>0</v>
      </c>
      <c r="BJ570" s="24" t="s">
        <v>77</v>
      </c>
      <c r="BK570" s="229">
        <f>ROUND(I570*H570,2)</f>
        <v>0</v>
      </c>
      <c r="BL570" s="24" t="s">
        <v>224</v>
      </c>
      <c r="BM570" s="24" t="s">
        <v>873</v>
      </c>
    </row>
    <row r="571" s="1" customFormat="1" ht="16.5" customHeight="1">
      <c r="B571" s="46"/>
      <c r="C571" s="218" t="s">
        <v>874</v>
      </c>
      <c r="D571" s="218" t="s">
        <v>146</v>
      </c>
      <c r="E571" s="219" t="s">
        <v>875</v>
      </c>
      <c r="F571" s="220" t="s">
        <v>876</v>
      </c>
      <c r="G571" s="221" t="s">
        <v>250</v>
      </c>
      <c r="H571" s="222">
        <v>6</v>
      </c>
      <c r="I571" s="223"/>
      <c r="J571" s="224">
        <f>ROUND(I571*H571,2)</f>
        <v>0</v>
      </c>
      <c r="K571" s="220" t="s">
        <v>150</v>
      </c>
      <c r="L571" s="72"/>
      <c r="M571" s="225" t="s">
        <v>23</v>
      </c>
      <c r="N571" s="226" t="s">
        <v>43</v>
      </c>
      <c r="O571" s="47"/>
      <c r="P571" s="227">
        <f>O571*H571</f>
        <v>0</v>
      </c>
      <c r="Q571" s="227">
        <v>0</v>
      </c>
      <c r="R571" s="227">
        <f>Q571*H571</f>
        <v>0</v>
      </c>
      <c r="S571" s="227">
        <v>0.00198</v>
      </c>
      <c r="T571" s="228">
        <f>S571*H571</f>
        <v>0.01188</v>
      </c>
      <c r="AR571" s="24" t="s">
        <v>224</v>
      </c>
      <c r="AT571" s="24" t="s">
        <v>146</v>
      </c>
      <c r="AU571" s="24" t="s">
        <v>82</v>
      </c>
      <c r="AY571" s="24" t="s">
        <v>144</v>
      </c>
      <c r="BE571" s="229">
        <f>IF(N571="základní",J571,0)</f>
        <v>0</v>
      </c>
      <c r="BF571" s="229">
        <f>IF(N571="snížená",J571,0)</f>
        <v>0</v>
      </c>
      <c r="BG571" s="229">
        <f>IF(N571="zákl. přenesená",J571,0)</f>
        <v>0</v>
      </c>
      <c r="BH571" s="229">
        <f>IF(N571="sníž. přenesená",J571,0)</f>
        <v>0</v>
      </c>
      <c r="BI571" s="229">
        <f>IF(N571="nulová",J571,0)</f>
        <v>0</v>
      </c>
      <c r="BJ571" s="24" t="s">
        <v>77</v>
      </c>
      <c r="BK571" s="229">
        <f>ROUND(I571*H571,2)</f>
        <v>0</v>
      </c>
      <c r="BL571" s="24" t="s">
        <v>224</v>
      </c>
      <c r="BM571" s="24" t="s">
        <v>877</v>
      </c>
    </row>
    <row r="572" s="1" customFormat="1" ht="16.5" customHeight="1">
      <c r="B572" s="46"/>
      <c r="C572" s="218" t="s">
        <v>878</v>
      </c>
      <c r="D572" s="218" t="s">
        <v>146</v>
      </c>
      <c r="E572" s="219" t="s">
        <v>879</v>
      </c>
      <c r="F572" s="220" t="s">
        <v>880</v>
      </c>
      <c r="G572" s="221" t="s">
        <v>200</v>
      </c>
      <c r="H572" s="222">
        <v>4</v>
      </c>
      <c r="I572" s="223"/>
      <c r="J572" s="224">
        <f>ROUND(I572*H572,2)</f>
        <v>0</v>
      </c>
      <c r="K572" s="220" t="s">
        <v>23</v>
      </c>
      <c r="L572" s="72"/>
      <c r="M572" s="225" t="s">
        <v>23</v>
      </c>
      <c r="N572" s="226" t="s">
        <v>43</v>
      </c>
      <c r="O572" s="47"/>
      <c r="P572" s="227">
        <f>O572*H572</f>
        <v>0</v>
      </c>
      <c r="Q572" s="227">
        <v>0.00038000000000000002</v>
      </c>
      <c r="R572" s="227">
        <f>Q572*H572</f>
        <v>0.0015200000000000001</v>
      </c>
      <c r="S572" s="227">
        <v>0</v>
      </c>
      <c r="T572" s="228">
        <f>S572*H572</f>
        <v>0</v>
      </c>
      <c r="AR572" s="24" t="s">
        <v>224</v>
      </c>
      <c r="AT572" s="24" t="s">
        <v>146</v>
      </c>
      <c r="AU572" s="24" t="s">
        <v>82</v>
      </c>
      <c r="AY572" s="24" t="s">
        <v>144</v>
      </c>
      <c r="BE572" s="229">
        <f>IF(N572="základní",J572,0)</f>
        <v>0</v>
      </c>
      <c r="BF572" s="229">
        <f>IF(N572="snížená",J572,0)</f>
        <v>0</v>
      </c>
      <c r="BG572" s="229">
        <f>IF(N572="zákl. přenesená",J572,0)</f>
        <v>0</v>
      </c>
      <c r="BH572" s="229">
        <f>IF(N572="sníž. přenesená",J572,0)</f>
        <v>0</v>
      </c>
      <c r="BI572" s="229">
        <f>IF(N572="nulová",J572,0)</f>
        <v>0</v>
      </c>
      <c r="BJ572" s="24" t="s">
        <v>77</v>
      </c>
      <c r="BK572" s="229">
        <f>ROUND(I572*H572,2)</f>
        <v>0</v>
      </c>
      <c r="BL572" s="24" t="s">
        <v>224</v>
      </c>
      <c r="BM572" s="24" t="s">
        <v>881</v>
      </c>
    </row>
    <row r="573" s="1" customFormat="1" ht="16.5" customHeight="1">
      <c r="B573" s="46"/>
      <c r="C573" s="218" t="s">
        <v>882</v>
      </c>
      <c r="D573" s="218" t="s">
        <v>146</v>
      </c>
      <c r="E573" s="219" t="s">
        <v>883</v>
      </c>
      <c r="F573" s="220" t="s">
        <v>884</v>
      </c>
      <c r="G573" s="221" t="s">
        <v>200</v>
      </c>
      <c r="H573" s="222">
        <v>1</v>
      </c>
      <c r="I573" s="223"/>
      <c r="J573" s="224">
        <f>ROUND(I573*H573,2)</f>
        <v>0</v>
      </c>
      <c r="K573" s="220" t="s">
        <v>23</v>
      </c>
      <c r="L573" s="72"/>
      <c r="M573" s="225" t="s">
        <v>23</v>
      </c>
      <c r="N573" s="226" t="s">
        <v>43</v>
      </c>
      <c r="O573" s="47"/>
      <c r="P573" s="227">
        <f>O573*H573</f>
        <v>0</v>
      </c>
      <c r="Q573" s="227">
        <v>0.0011999999999999999</v>
      </c>
      <c r="R573" s="227">
        <f>Q573*H573</f>
        <v>0.0011999999999999999</v>
      </c>
      <c r="S573" s="227">
        <v>0</v>
      </c>
      <c r="T573" s="228">
        <f>S573*H573</f>
        <v>0</v>
      </c>
      <c r="AR573" s="24" t="s">
        <v>224</v>
      </c>
      <c r="AT573" s="24" t="s">
        <v>146</v>
      </c>
      <c r="AU573" s="24" t="s">
        <v>82</v>
      </c>
      <c r="AY573" s="24" t="s">
        <v>144</v>
      </c>
      <c r="BE573" s="229">
        <f>IF(N573="základní",J573,0)</f>
        <v>0</v>
      </c>
      <c r="BF573" s="229">
        <f>IF(N573="snížená",J573,0)</f>
        <v>0</v>
      </c>
      <c r="BG573" s="229">
        <f>IF(N573="zákl. přenesená",J573,0)</f>
        <v>0</v>
      </c>
      <c r="BH573" s="229">
        <f>IF(N573="sníž. přenesená",J573,0)</f>
        <v>0</v>
      </c>
      <c r="BI573" s="229">
        <f>IF(N573="nulová",J573,0)</f>
        <v>0</v>
      </c>
      <c r="BJ573" s="24" t="s">
        <v>77</v>
      </c>
      <c r="BK573" s="229">
        <f>ROUND(I573*H573,2)</f>
        <v>0</v>
      </c>
      <c r="BL573" s="24" t="s">
        <v>224</v>
      </c>
      <c r="BM573" s="24" t="s">
        <v>885</v>
      </c>
    </row>
    <row r="574" s="1" customFormat="1" ht="16.5" customHeight="1">
      <c r="B574" s="46"/>
      <c r="C574" s="218" t="s">
        <v>886</v>
      </c>
      <c r="D574" s="218" t="s">
        <v>146</v>
      </c>
      <c r="E574" s="219" t="s">
        <v>887</v>
      </c>
      <c r="F574" s="220" t="s">
        <v>888</v>
      </c>
      <c r="G574" s="221" t="s">
        <v>250</v>
      </c>
      <c r="H574" s="222">
        <v>2</v>
      </c>
      <c r="I574" s="223"/>
      <c r="J574" s="224">
        <f>ROUND(I574*H574,2)</f>
        <v>0</v>
      </c>
      <c r="K574" s="220" t="s">
        <v>150</v>
      </c>
      <c r="L574" s="72"/>
      <c r="M574" s="225" t="s">
        <v>23</v>
      </c>
      <c r="N574" s="226" t="s">
        <v>43</v>
      </c>
      <c r="O574" s="47"/>
      <c r="P574" s="227">
        <f>O574*H574</f>
        <v>0</v>
      </c>
      <c r="Q574" s="227">
        <v>0.0017600000000000001</v>
      </c>
      <c r="R574" s="227">
        <f>Q574*H574</f>
        <v>0.0035200000000000001</v>
      </c>
      <c r="S574" s="227">
        <v>0</v>
      </c>
      <c r="T574" s="228">
        <f>S574*H574</f>
        <v>0</v>
      </c>
      <c r="AR574" s="24" t="s">
        <v>224</v>
      </c>
      <c r="AT574" s="24" t="s">
        <v>146</v>
      </c>
      <c r="AU574" s="24" t="s">
        <v>82</v>
      </c>
      <c r="AY574" s="24" t="s">
        <v>144</v>
      </c>
      <c r="BE574" s="229">
        <f>IF(N574="základní",J574,0)</f>
        <v>0</v>
      </c>
      <c r="BF574" s="229">
        <f>IF(N574="snížená",J574,0)</f>
        <v>0</v>
      </c>
      <c r="BG574" s="229">
        <f>IF(N574="zákl. přenesená",J574,0)</f>
        <v>0</v>
      </c>
      <c r="BH574" s="229">
        <f>IF(N574="sníž. přenesená",J574,0)</f>
        <v>0</v>
      </c>
      <c r="BI574" s="229">
        <f>IF(N574="nulová",J574,0)</f>
        <v>0</v>
      </c>
      <c r="BJ574" s="24" t="s">
        <v>77</v>
      </c>
      <c r="BK574" s="229">
        <f>ROUND(I574*H574,2)</f>
        <v>0</v>
      </c>
      <c r="BL574" s="24" t="s">
        <v>224</v>
      </c>
      <c r="BM574" s="24" t="s">
        <v>889</v>
      </c>
    </row>
    <row r="575" s="1" customFormat="1" ht="25.5" customHeight="1">
      <c r="B575" s="46"/>
      <c r="C575" s="218" t="s">
        <v>890</v>
      </c>
      <c r="D575" s="218" t="s">
        <v>146</v>
      </c>
      <c r="E575" s="219" t="s">
        <v>891</v>
      </c>
      <c r="F575" s="220" t="s">
        <v>892</v>
      </c>
      <c r="G575" s="221" t="s">
        <v>250</v>
      </c>
      <c r="H575" s="222">
        <v>7</v>
      </c>
      <c r="I575" s="223"/>
      <c r="J575" s="224">
        <f>ROUND(I575*H575,2)</f>
        <v>0</v>
      </c>
      <c r="K575" s="220" t="s">
        <v>23</v>
      </c>
      <c r="L575" s="72"/>
      <c r="M575" s="225" t="s">
        <v>23</v>
      </c>
      <c r="N575" s="226" t="s">
        <v>43</v>
      </c>
      <c r="O575" s="47"/>
      <c r="P575" s="227">
        <f>O575*H575</f>
        <v>0</v>
      </c>
      <c r="Q575" s="227">
        <v>0.00029</v>
      </c>
      <c r="R575" s="227">
        <f>Q575*H575</f>
        <v>0.0020300000000000001</v>
      </c>
      <c r="S575" s="227">
        <v>0</v>
      </c>
      <c r="T575" s="228">
        <f>S575*H575</f>
        <v>0</v>
      </c>
      <c r="AR575" s="24" t="s">
        <v>224</v>
      </c>
      <c r="AT575" s="24" t="s">
        <v>146</v>
      </c>
      <c r="AU575" s="24" t="s">
        <v>82</v>
      </c>
      <c r="AY575" s="24" t="s">
        <v>144</v>
      </c>
      <c r="BE575" s="229">
        <f>IF(N575="základní",J575,0)</f>
        <v>0</v>
      </c>
      <c r="BF575" s="229">
        <f>IF(N575="snížená",J575,0)</f>
        <v>0</v>
      </c>
      <c r="BG575" s="229">
        <f>IF(N575="zákl. přenesená",J575,0)</f>
        <v>0</v>
      </c>
      <c r="BH575" s="229">
        <f>IF(N575="sníž. přenesená",J575,0)</f>
        <v>0</v>
      </c>
      <c r="BI575" s="229">
        <f>IF(N575="nulová",J575,0)</f>
        <v>0</v>
      </c>
      <c r="BJ575" s="24" t="s">
        <v>77</v>
      </c>
      <c r="BK575" s="229">
        <f>ROUND(I575*H575,2)</f>
        <v>0</v>
      </c>
      <c r="BL575" s="24" t="s">
        <v>224</v>
      </c>
      <c r="BM575" s="24" t="s">
        <v>893</v>
      </c>
    </row>
    <row r="576" s="1" customFormat="1" ht="25.5" customHeight="1">
      <c r="B576" s="46"/>
      <c r="C576" s="218" t="s">
        <v>894</v>
      </c>
      <c r="D576" s="218" t="s">
        <v>146</v>
      </c>
      <c r="E576" s="219" t="s">
        <v>895</v>
      </c>
      <c r="F576" s="220" t="s">
        <v>896</v>
      </c>
      <c r="G576" s="221" t="s">
        <v>250</v>
      </c>
      <c r="H576" s="222">
        <v>18</v>
      </c>
      <c r="I576" s="223"/>
      <c r="J576" s="224">
        <f>ROUND(I576*H576,2)</f>
        <v>0</v>
      </c>
      <c r="K576" s="220" t="s">
        <v>23</v>
      </c>
      <c r="L576" s="72"/>
      <c r="M576" s="225" t="s">
        <v>23</v>
      </c>
      <c r="N576" s="226" t="s">
        <v>43</v>
      </c>
      <c r="O576" s="47"/>
      <c r="P576" s="227">
        <f>O576*H576</f>
        <v>0</v>
      </c>
      <c r="Q576" s="227">
        <v>0.00035</v>
      </c>
      <c r="R576" s="227">
        <f>Q576*H576</f>
        <v>0.0063</v>
      </c>
      <c r="S576" s="227">
        <v>0</v>
      </c>
      <c r="T576" s="228">
        <f>S576*H576</f>
        <v>0</v>
      </c>
      <c r="AR576" s="24" t="s">
        <v>224</v>
      </c>
      <c r="AT576" s="24" t="s">
        <v>146</v>
      </c>
      <c r="AU576" s="24" t="s">
        <v>82</v>
      </c>
      <c r="AY576" s="24" t="s">
        <v>144</v>
      </c>
      <c r="BE576" s="229">
        <f>IF(N576="základní",J576,0)</f>
        <v>0</v>
      </c>
      <c r="BF576" s="229">
        <f>IF(N576="snížená",J576,0)</f>
        <v>0</v>
      </c>
      <c r="BG576" s="229">
        <f>IF(N576="zákl. přenesená",J576,0)</f>
        <v>0</v>
      </c>
      <c r="BH576" s="229">
        <f>IF(N576="sníž. přenesená",J576,0)</f>
        <v>0</v>
      </c>
      <c r="BI576" s="229">
        <f>IF(N576="nulová",J576,0)</f>
        <v>0</v>
      </c>
      <c r="BJ576" s="24" t="s">
        <v>77</v>
      </c>
      <c r="BK576" s="229">
        <f>ROUND(I576*H576,2)</f>
        <v>0</v>
      </c>
      <c r="BL576" s="24" t="s">
        <v>224</v>
      </c>
      <c r="BM576" s="24" t="s">
        <v>897</v>
      </c>
    </row>
    <row r="577" s="1" customFormat="1" ht="25.5" customHeight="1">
      <c r="B577" s="46"/>
      <c r="C577" s="218" t="s">
        <v>898</v>
      </c>
      <c r="D577" s="218" t="s">
        <v>146</v>
      </c>
      <c r="E577" s="219" t="s">
        <v>899</v>
      </c>
      <c r="F577" s="220" t="s">
        <v>900</v>
      </c>
      <c r="G577" s="221" t="s">
        <v>250</v>
      </c>
      <c r="H577" s="222">
        <v>5</v>
      </c>
      <c r="I577" s="223"/>
      <c r="J577" s="224">
        <f>ROUND(I577*H577,2)</f>
        <v>0</v>
      </c>
      <c r="K577" s="220" t="s">
        <v>23</v>
      </c>
      <c r="L577" s="72"/>
      <c r="M577" s="225" t="s">
        <v>23</v>
      </c>
      <c r="N577" s="226" t="s">
        <v>43</v>
      </c>
      <c r="O577" s="47"/>
      <c r="P577" s="227">
        <f>O577*H577</f>
        <v>0</v>
      </c>
      <c r="Q577" s="227">
        <v>0.00056999999999999998</v>
      </c>
      <c r="R577" s="227">
        <f>Q577*H577</f>
        <v>0.0028500000000000001</v>
      </c>
      <c r="S577" s="227">
        <v>0</v>
      </c>
      <c r="T577" s="228">
        <f>S577*H577</f>
        <v>0</v>
      </c>
      <c r="AR577" s="24" t="s">
        <v>224</v>
      </c>
      <c r="AT577" s="24" t="s">
        <v>146</v>
      </c>
      <c r="AU577" s="24" t="s">
        <v>82</v>
      </c>
      <c r="AY577" s="24" t="s">
        <v>144</v>
      </c>
      <c r="BE577" s="229">
        <f>IF(N577="základní",J577,0)</f>
        <v>0</v>
      </c>
      <c r="BF577" s="229">
        <f>IF(N577="snížená",J577,0)</f>
        <v>0</v>
      </c>
      <c r="BG577" s="229">
        <f>IF(N577="zákl. přenesená",J577,0)</f>
        <v>0</v>
      </c>
      <c r="BH577" s="229">
        <f>IF(N577="sníž. přenesená",J577,0)</f>
        <v>0</v>
      </c>
      <c r="BI577" s="229">
        <f>IF(N577="nulová",J577,0)</f>
        <v>0</v>
      </c>
      <c r="BJ577" s="24" t="s">
        <v>77</v>
      </c>
      <c r="BK577" s="229">
        <f>ROUND(I577*H577,2)</f>
        <v>0</v>
      </c>
      <c r="BL577" s="24" t="s">
        <v>224</v>
      </c>
      <c r="BM577" s="24" t="s">
        <v>901</v>
      </c>
    </row>
    <row r="578" s="1" customFormat="1" ht="25.5" customHeight="1">
      <c r="B578" s="46"/>
      <c r="C578" s="218" t="s">
        <v>902</v>
      </c>
      <c r="D578" s="218" t="s">
        <v>146</v>
      </c>
      <c r="E578" s="219" t="s">
        <v>903</v>
      </c>
      <c r="F578" s="220" t="s">
        <v>904</v>
      </c>
      <c r="G578" s="221" t="s">
        <v>250</v>
      </c>
      <c r="H578" s="222">
        <v>15</v>
      </c>
      <c r="I578" s="223"/>
      <c r="J578" s="224">
        <f>ROUND(I578*H578,2)</f>
        <v>0</v>
      </c>
      <c r="K578" s="220" t="s">
        <v>23</v>
      </c>
      <c r="L578" s="72"/>
      <c r="M578" s="225" t="s">
        <v>23</v>
      </c>
      <c r="N578" s="226" t="s">
        <v>43</v>
      </c>
      <c r="O578" s="47"/>
      <c r="P578" s="227">
        <f>O578*H578</f>
        <v>0</v>
      </c>
      <c r="Q578" s="227">
        <v>0.00114</v>
      </c>
      <c r="R578" s="227">
        <f>Q578*H578</f>
        <v>0.017100000000000001</v>
      </c>
      <c r="S578" s="227">
        <v>0</v>
      </c>
      <c r="T578" s="228">
        <f>S578*H578</f>
        <v>0</v>
      </c>
      <c r="AR578" s="24" t="s">
        <v>224</v>
      </c>
      <c r="AT578" s="24" t="s">
        <v>146</v>
      </c>
      <c r="AU578" s="24" t="s">
        <v>82</v>
      </c>
      <c r="AY578" s="24" t="s">
        <v>144</v>
      </c>
      <c r="BE578" s="229">
        <f>IF(N578="základní",J578,0)</f>
        <v>0</v>
      </c>
      <c r="BF578" s="229">
        <f>IF(N578="snížená",J578,0)</f>
        <v>0</v>
      </c>
      <c r="BG578" s="229">
        <f>IF(N578="zákl. přenesená",J578,0)</f>
        <v>0</v>
      </c>
      <c r="BH578" s="229">
        <f>IF(N578="sníž. přenesená",J578,0)</f>
        <v>0</v>
      </c>
      <c r="BI578" s="229">
        <f>IF(N578="nulová",J578,0)</f>
        <v>0</v>
      </c>
      <c r="BJ578" s="24" t="s">
        <v>77</v>
      </c>
      <c r="BK578" s="229">
        <f>ROUND(I578*H578,2)</f>
        <v>0</v>
      </c>
      <c r="BL578" s="24" t="s">
        <v>224</v>
      </c>
      <c r="BM578" s="24" t="s">
        <v>905</v>
      </c>
    </row>
    <row r="579" s="1" customFormat="1" ht="25.5" customHeight="1">
      <c r="B579" s="46"/>
      <c r="C579" s="218" t="s">
        <v>906</v>
      </c>
      <c r="D579" s="218" t="s">
        <v>146</v>
      </c>
      <c r="E579" s="219" t="s">
        <v>907</v>
      </c>
      <c r="F579" s="220" t="s">
        <v>908</v>
      </c>
      <c r="G579" s="221" t="s">
        <v>250</v>
      </c>
      <c r="H579" s="222">
        <v>7</v>
      </c>
      <c r="I579" s="223"/>
      <c r="J579" s="224">
        <f>ROUND(I579*H579,2)</f>
        <v>0</v>
      </c>
      <c r="K579" s="220" t="s">
        <v>23</v>
      </c>
      <c r="L579" s="72"/>
      <c r="M579" s="225" t="s">
        <v>23</v>
      </c>
      <c r="N579" s="226" t="s">
        <v>43</v>
      </c>
      <c r="O579" s="47"/>
      <c r="P579" s="227">
        <f>O579*H579</f>
        <v>0</v>
      </c>
      <c r="Q579" s="227">
        <v>0.0013699999999999999</v>
      </c>
      <c r="R579" s="227">
        <f>Q579*H579</f>
        <v>0.0095899999999999996</v>
      </c>
      <c r="S579" s="227">
        <v>0</v>
      </c>
      <c r="T579" s="228">
        <f>S579*H579</f>
        <v>0</v>
      </c>
      <c r="AR579" s="24" t="s">
        <v>224</v>
      </c>
      <c r="AT579" s="24" t="s">
        <v>146</v>
      </c>
      <c r="AU579" s="24" t="s">
        <v>82</v>
      </c>
      <c r="AY579" s="24" t="s">
        <v>144</v>
      </c>
      <c r="BE579" s="229">
        <f>IF(N579="základní",J579,0)</f>
        <v>0</v>
      </c>
      <c r="BF579" s="229">
        <f>IF(N579="snížená",J579,0)</f>
        <v>0</v>
      </c>
      <c r="BG579" s="229">
        <f>IF(N579="zákl. přenesená",J579,0)</f>
        <v>0</v>
      </c>
      <c r="BH579" s="229">
        <f>IF(N579="sníž. přenesená",J579,0)</f>
        <v>0</v>
      </c>
      <c r="BI579" s="229">
        <f>IF(N579="nulová",J579,0)</f>
        <v>0</v>
      </c>
      <c r="BJ579" s="24" t="s">
        <v>77</v>
      </c>
      <c r="BK579" s="229">
        <f>ROUND(I579*H579,2)</f>
        <v>0</v>
      </c>
      <c r="BL579" s="24" t="s">
        <v>224</v>
      </c>
      <c r="BM579" s="24" t="s">
        <v>909</v>
      </c>
    </row>
    <row r="580" s="1" customFormat="1" ht="16.5" customHeight="1">
      <c r="B580" s="46"/>
      <c r="C580" s="218" t="s">
        <v>910</v>
      </c>
      <c r="D580" s="218" t="s">
        <v>146</v>
      </c>
      <c r="E580" s="219" t="s">
        <v>911</v>
      </c>
      <c r="F580" s="220" t="s">
        <v>912</v>
      </c>
      <c r="G580" s="221" t="s">
        <v>250</v>
      </c>
      <c r="H580" s="222">
        <v>2</v>
      </c>
      <c r="I580" s="223"/>
      <c r="J580" s="224">
        <f>ROUND(I580*H580,2)</f>
        <v>0</v>
      </c>
      <c r="K580" s="220" t="s">
        <v>23</v>
      </c>
      <c r="L580" s="72"/>
      <c r="M580" s="225" t="s">
        <v>23</v>
      </c>
      <c r="N580" s="226" t="s">
        <v>43</v>
      </c>
      <c r="O580" s="47"/>
      <c r="P580" s="227">
        <f>O580*H580</f>
        <v>0</v>
      </c>
      <c r="Q580" s="227">
        <v>0.0020600000000000002</v>
      </c>
      <c r="R580" s="227">
        <f>Q580*H580</f>
        <v>0.0041200000000000004</v>
      </c>
      <c r="S580" s="227">
        <v>0</v>
      </c>
      <c r="T580" s="228">
        <f>S580*H580</f>
        <v>0</v>
      </c>
      <c r="AR580" s="24" t="s">
        <v>224</v>
      </c>
      <c r="AT580" s="24" t="s">
        <v>146</v>
      </c>
      <c r="AU580" s="24" t="s">
        <v>82</v>
      </c>
      <c r="AY580" s="24" t="s">
        <v>144</v>
      </c>
      <c r="BE580" s="229">
        <f>IF(N580="základní",J580,0)</f>
        <v>0</v>
      </c>
      <c r="BF580" s="229">
        <f>IF(N580="snížená",J580,0)</f>
        <v>0</v>
      </c>
      <c r="BG580" s="229">
        <f>IF(N580="zákl. přenesená",J580,0)</f>
        <v>0</v>
      </c>
      <c r="BH580" s="229">
        <f>IF(N580="sníž. přenesená",J580,0)</f>
        <v>0</v>
      </c>
      <c r="BI580" s="229">
        <f>IF(N580="nulová",J580,0)</f>
        <v>0</v>
      </c>
      <c r="BJ580" s="24" t="s">
        <v>77</v>
      </c>
      <c r="BK580" s="229">
        <f>ROUND(I580*H580,2)</f>
        <v>0</v>
      </c>
      <c r="BL580" s="24" t="s">
        <v>224</v>
      </c>
      <c r="BM580" s="24" t="s">
        <v>913</v>
      </c>
    </row>
    <row r="581" s="1" customFormat="1" ht="16.5" customHeight="1">
      <c r="B581" s="46"/>
      <c r="C581" s="218" t="s">
        <v>914</v>
      </c>
      <c r="D581" s="218" t="s">
        <v>146</v>
      </c>
      <c r="E581" s="219" t="s">
        <v>915</v>
      </c>
      <c r="F581" s="220" t="s">
        <v>916</v>
      </c>
      <c r="G581" s="221" t="s">
        <v>200</v>
      </c>
      <c r="H581" s="222">
        <v>1</v>
      </c>
      <c r="I581" s="223"/>
      <c r="J581" s="224">
        <f>ROUND(I581*H581,2)</f>
        <v>0</v>
      </c>
      <c r="K581" s="220" t="s">
        <v>150</v>
      </c>
      <c r="L581" s="72"/>
      <c r="M581" s="225" t="s">
        <v>23</v>
      </c>
      <c r="N581" s="226" t="s">
        <v>43</v>
      </c>
      <c r="O581" s="47"/>
      <c r="P581" s="227">
        <f>O581*H581</f>
        <v>0</v>
      </c>
      <c r="Q581" s="227">
        <v>0</v>
      </c>
      <c r="R581" s="227">
        <f>Q581*H581</f>
        <v>0</v>
      </c>
      <c r="S581" s="227">
        <v>0</v>
      </c>
      <c r="T581" s="228">
        <f>S581*H581</f>
        <v>0</v>
      </c>
      <c r="AR581" s="24" t="s">
        <v>224</v>
      </c>
      <c r="AT581" s="24" t="s">
        <v>146</v>
      </c>
      <c r="AU581" s="24" t="s">
        <v>82</v>
      </c>
      <c r="AY581" s="24" t="s">
        <v>144</v>
      </c>
      <c r="BE581" s="229">
        <f>IF(N581="základní",J581,0)</f>
        <v>0</v>
      </c>
      <c r="BF581" s="229">
        <f>IF(N581="snížená",J581,0)</f>
        <v>0</v>
      </c>
      <c r="BG581" s="229">
        <f>IF(N581="zákl. přenesená",J581,0)</f>
        <v>0</v>
      </c>
      <c r="BH581" s="229">
        <f>IF(N581="sníž. přenesená",J581,0)</f>
        <v>0</v>
      </c>
      <c r="BI581" s="229">
        <f>IF(N581="nulová",J581,0)</f>
        <v>0</v>
      </c>
      <c r="BJ581" s="24" t="s">
        <v>77</v>
      </c>
      <c r="BK581" s="229">
        <f>ROUND(I581*H581,2)</f>
        <v>0</v>
      </c>
      <c r="BL581" s="24" t="s">
        <v>224</v>
      </c>
      <c r="BM581" s="24" t="s">
        <v>917</v>
      </c>
    </row>
    <row r="582" s="1" customFormat="1" ht="16.5" customHeight="1">
      <c r="B582" s="46"/>
      <c r="C582" s="218" t="s">
        <v>918</v>
      </c>
      <c r="D582" s="218" t="s">
        <v>146</v>
      </c>
      <c r="E582" s="219" t="s">
        <v>919</v>
      </c>
      <c r="F582" s="220" t="s">
        <v>920</v>
      </c>
      <c r="G582" s="221" t="s">
        <v>200</v>
      </c>
      <c r="H582" s="222">
        <v>7</v>
      </c>
      <c r="I582" s="223"/>
      <c r="J582" s="224">
        <f>ROUND(I582*H582,2)</f>
        <v>0</v>
      </c>
      <c r="K582" s="220" t="s">
        <v>150</v>
      </c>
      <c r="L582" s="72"/>
      <c r="M582" s="225" t="s">
        <v>23</v>
      </c>
      <c r="N582" s="226" t="s">
        <v>43</v>
      </c>
      <c r="O582" s="47"/>
      <c r="P582" s="227">
        <f>O582*H582</f>
        <v>0</v>
      </c>
      <c r="Q582" s="227">
        <v>0</v>
      </c>
      <c r="R582" s="227">
        <f>Q582*H582</f>
        <v>0</v>
      </c>
      <c r="S582" s="227">
        <v>0</v>
      </c>
      <c r="T582" s="228">
        <f>S582*H582</f>
        <v>0</v>
      </c>
      <c r="AR582" s="24" t="s">
        <v>224</v>
      </c>
      <c r="AT582" s="24" t="s">
        <v>146</v>
      </c>
      <c r="AU582" s="24" t="s">
        <v>82</v>
      </c>
      <c r="AY582" s="24" t="s">
        <v>144</v>
      </c>
      <c r="BE582" s="229">
        <f>IF(N582="základní",J582,0)</f>
        <v>0</v>
      </c>
      <c r="BF582" s="229">
        <f>IF(N582="snížená",J582,0)</f>
        <v>0</v>
      </c>
      <c r="BG582" s="229">
        <f>IF(N582="zákl. přenesená",J582,0)</f>
        <v>0</v>
      </c>
      <c r="BH582" s="229">
        <f>IF(N582="sníž. přenesená",J582,0)</f>
        <v>0</v>
      </c>
      <c r="BI582" s="229">
        <f>IF(N582="nulová",J582,0)</f>
        <v>0</v>
      </c>
      <c r="BJ582" s="24" t="s">
        <v>77</v>
      </c>
      <c r="BK582" s="229">
        <f>ROUND(I582*H582,2)</f>
        <v>0</v>
      </c>
      <c r="BL582" s="24" t="s">
        <v>224</v>
      </c>
      <c r="BM582" s="24" t="s">
        <v>921</v>
      </c>
    </row>
    <row r="583" s="1" customFormat="1" ht="16.5" customHeight="1">
      <c r="B583" s="46"/>
      <c r="C583" s="218" t="s">
        <v>922</v>
      </c>
      <c r="D583" s="218" t="s">
        <v>146</v>
      </c>
      <c r="E583" s="219" t="s">
        <v>923</v>
      </c>
      <c r="F583" s="220" t="s">
        <v>924</v>
      </c>
      <c r="G583" s="221" t="s">
        <v>200</v>
      </c>
      <c r="H583" s="222">
        <v>3</v>
      </c>
      <c r="I583" s="223"/>
      <c r="J583" s="224">
        <f>ROUND(I583*H583,2)</f>
        <v>0</v>
      </c>
      <c r="K583" s="220" t="s">
        <v>150</v>
      </c>
      <c r="L583" s="72"/>
      <c r="M583" s="225" t="s">
        <v>23</v>
      </c>
      <c r="N583" s="226" t="s">
        <v>43</v>
      </c>
      <c r="O583" s="47"/>
      <c r="P583" s="227">
        <f>O583*H583</f>
        <v>0</v>
      </c>
      <c r="Q583" s="227">
        <v>0</v>
      </c>
      <c r="R583" s="227">
        <f>Q583*H583</f>
        <v>0</v>
      </c>
      <c r="S583" s="227">
        <v>0</v>
      </c>
      <c r="T583" s="228">
        <f>S583*H583</f>
        <v>0</v>
      </c>
      <c r="AR583" s="24" t="s">
        <v>224</v>
      </c>
      <c r="AT583" s="24" t="s">
        <v>146</v>
      </c>
      <c r="AU583" s="24" t="s">
        <v>82</v>
      </c>
      <c r="AY583" s="24" t="s">
        <v>144</v>
      </c>
      <c r="BE583" s="229">
        <f>IF(N583="základní",J583,0)</f>
        <v>0</v>
      </c>
      <c r="BF583" s="229">
        <f>IF(N583="snížená",J583,0)</f>
        <v>0</v>
      </c>
      <c r="BG583" s="229">
        <f>IF(N583="zákl. přenesená",J583,0)</f>
        <v>0</v>
      </c>
      <c r="BH583" s="229">
        <f>IF(N583="sníž. přenesená",J583,0)</f>
        <v>0</v>
      </c>
      <c r="BI583" s="229">
        <f>IF(N583="nulová",J583,0)</f>
        <v>0</v>
      </c>
      <c r="BJ583" s="24" t="s">
        <v>77</v>
      </c>
      <c r="BK583" s="229">
        <f>ROUND(I583*H583,2)</f>
        <v>0</v>
      </c>
      <c r="BL583" s="24" t="s">
        <v>224</v>
      </c>
      <c r="BM583" s="24" t="s">
        <v>925</v>
      </c>
    </row>
    <row r="584" s="1" customFormat="1" ht="16.5" customHeight="1">
      <c r="B584" s="46"/>
      <c r="C584" s="218" t="s">
        <v>926</v>
      </c>
      <c r="D584" s="218" t="s">
        <v>146</v>
      </c>
      <c r="E584" s="219" t="s">
        <v>927</v>
      </c>
      <c r="F584" s="220" t="s">
        <v>928</v>
      </c>
      <c r="G584" s="221" t="s">
        <v>200</v>
      </c>
      <c r="H584" s="222">
        <v>10</v>
      </c>
      <c r="I584" s="223"/>
      <c r="J584" s="224">
        <f>ROUND(I584*H584,2)</f>
        <v>0</v>
      </c>
      <c r="K584" s="220" t="s">
        <v>150</v>
      </c>
      <c r="L584" s="72"/>
      <c r="M584" s="225" t="s">
        <v>23</v>
      </c>
      <c r="N584" s="226" t="s">
        <v>43</v>
      </c>
      <c r="O584" s="47"/>
      <c r="P584" s="227">
        <f>O584*H584</f>
        <v>0</v>
      </c>
      <c r="Q584" s="227">
        <v>0</v>
      </c>
      <c r="R584" s="227">
        <f>Q584*H584</f>
        <v>0</v>
      </c>
      <c r="S584" s="227">
        <v>0</v>
      </c>
      <c r="T584" s="228">
        <f>S584*H584</f>
        <v>0</v>
      </c>
      <c r="AR584" s="24" t="s">
        <v>224</v>
      </c>
      <c r="AT584" s="24" t="s">
        <v>146</v>
      </c>
      <c r="AU584" s="24" t="s">
        <v>82</v>
      </c>
      <c r="AY584" s="24" t="s">
        <v>144</v>
      </c>
      <c r="BE584" s="229">
        <f>IF(N584="základní",J584,0)</f>
        <v>0</v>
      </c>
      <c r="BF584" s="229">
        <f>IF(N584="snížená",J584,0)</f>
        <v>0</v>
      </c>
      <c r="BG584" s="229">
        <f>IF(N584="zákl. přenesená",J584,0)</f>
        <v>0</v>
      </c>
      <c r="BH584" s="229">
        <f>IF(N584="sníž. přenesená",J584,0)</f>
        <v>0</v>
      </c>
      <c r="BI584" s="229">
        <f>IF(N584="nulová",J584,0)</f>
        <v>0</v>
      </c>
      <c r="BJ584" s="24" t="s">
        <v>77</v>
      </c>
      <c r="BK584" s="229">
        <f>ROUND(I584*H584,2)</f>
        <v>0</v>
      </c>
      <c r="BL584" s="24" t="s">
        <v>224</v>
      </c>
      <c r="BM584" s="24" t="s">
        <v>929</v>
      </c>
    </row>
    <row r="585" s="1" customFormat="1" ht="16.5" customHeight="1">
      <c r="B585" s="46"/>
      <c r="C585" s="218" t="s">
        <v>930</v>
      </c>
      <c r="D585" s="218" t="s">
        <v>146</v>
      </c>
      <c r="E585" s="219" t="s">
        <v>931</v>
      </c>
      <c r="F585" s="220" t="s">
        <v>932</v>
      </c>
      <c r="G585" s="221" t="s">
        <v>200</v>
      </c>
      <c r="H585" s="222">
        <v>1</v>
      </c>
      <c r="I585" s="223"/>
      <c r="J585" s="224">
        <f>ROUND(I585*H585,2)</f>
        <v>0</v>
      </c>
      <c r="K585" s="220" t="s">
        <v>150</v>
      </c>
      <c r="L585" s="72"/>
      <c r="M585" s="225" t="s">
        <v>23</v>
      </c>
      <c r="N585" s="226" t="s">
        <v>43</v>
      </c>
      <c r="O585" s="47"/>
      <c r="P585" s="227">
        <f>O585*H585</f>
        <v>0</v>
      </c>
      <c r="Q585" s="227">
        <v>0</v>
      </c>
      <c r="R585" s="227">
        <f>Q585*H585</f>
        <v>0</v>
      </c>
      <c r="S585" s="227">
        <v>0.01218</v>
      </c>
      <c r="T585" s="228">
        <f>S585*H585</f>
        <v>0.01218</v>
      </c>
      <c r="AR585" s="24" t="s">
        <v>224</v>
      </c>
      <c r="AT585" s="24" t="s">
        <v>146</v>
      </c>
      <c r="AU585" s="24" t="s">
        <v>82</v>
      </c>
      <c r="AY585" s="24" t="s">
        <v>144</v>
      </c>
      <c r="BE585" s="229">
        <f>IF(N585="základní",J585,0)</f>
        <v>0</v>
      </c>
      <c r="BF585" s="229">
        <f>IF(N585="snížená",J585,0)</f>
        <v>0</v>
      </c>
      <c r="BG585" s="229">
        <f>IF(N585="zákl. přenesená",J585,0)</f>
        <v>0</v>
      </c>
      <c r="BH585" s="229">
        <f>IF(N585="sníž. přenesená",J585,0)</f>
        <v>0</v>
      </c>
      <c r="BI585" s="229">
        <f>IF(N585="nulová",J585,0)</f>
        <v>0</v>
      </c>
      <c r="BJ585" s="24" t="s">
        <v>77</v>
      </c>
      <c r="BK585" s="229">
        <f>ROUND(I585*H585,2)</f>
        <v>0</v>
      </c>
      <c r="BL585" s="24" t="s">
        <v>224</v>
      </c>
      <c r="BM585" s="24" t="s">
        <v>933</v>
      </c>
    </row>
    <row r="586" s="11" customFormat="1">
      <c r="B586" s="230"/>
      <c r="C586" s="231"/>
      <c r="D586" s="232" t="s">
        <v>153</v>
      </c>
      <c r="E586" s="233" t="s">
        <v>23</v>
      </c>
      <c r="F586" s="234" t="s">
        <v>934</v>
      </c>
      <c r="G586" s="231"/>
      <c r="H586" s="235">
        <v>1</v>
      </c>
      <c r="I586" s="236"/>
      <c r="J586" s="231"/>
      <c r="K586" s="231"/>
      <c r="L586" s="237"/>
      <c r="M586" s="238"/>
      <c r="N586" s="239"/>
      <c r="O586" s="239"/>
      <c r="P586" s="239"/>
      <c r="Q586" s="239"/>
      <c r="R586" s="239"/>
      <c r="S586" s="239"/>
      <c r="T586" s="240"/>
      <c r="AT586" s="241" t="s">
        <v>153</v>
      </c>
      <c r="AU586" s="241" t="s">
        <v>82</v>
      </c>
      <c r="AV586" s="11" t="s">
        <v>82</v>
      </c>
      <c r="AW586" s="11" t="s">
        <v>35</v>
      </c>
      <c r="AX586" s="11" t="s">
        <v>77</v>
      </c>
      <c r="AY586" s="241" t="s">
        <v>144</v>
      </c>
    </row>
    <row r="587" s="1" customFormat="1" ht="25.5" customHeight="1">
      <c r="B587" s="46"/>
      <c r="C587" s="218" t="s">
        <v>935</v>
      </c>
      <c r="D587" s="218" t="s">
        <v>146</v>
      </c>
      <c r="E587" s="219" t="s">
        <v>936</v>
      </c>
      <c r="F587" s="220" t="s">
        <v>937</v>
      </c>
      <c r="G587" s="221" t="s">
        <v>200</v>
      </c>
      <c r="H587" s="222">
        <v>1</v>
      </c>
      <c r="I587" s="223"/>
      <c r="J587" s="224">
        <f>ROUND(I587*H587,2)</f>
        <v>0</v>
      </c>
      <c r="K587" s="220" t="s">
        <v>23</v>
      </c>
      <c r="L587" s="72"/>
      <c r="M587" s="225" t="s">
        <v>23</v>
      </c>
      <c r="N587" s="226" t="s">
        <v>43</v>
      </c>
      <c r="O587" s="47"/>
      <c r="P587" s="227">
        <f>O587*H587</f>
        <v>0</v>
      </c>
      <c r="Q587" s="227">
        <v>0.0057999999999999996</v>
      </c>
      <c r="R587" s="227">
        <f>Q587*H587</f>
        <v>0.0057999999999999996</v>
      </c>
      <c r="S587" s="227">
        <v>0</v>
      </c>
      <c r="T587" s="228">
        <f>S587*H587</f>
        <v>0</v>
      </c>
      <c r="AR587" s="24" t="s">
        <v>224</v>
      </c>
      <c r="AT587" s="24" t="s">
        <v>146</v>
      </c>
      <c r="AU587" s="24" t="s">
        <v>82</v>
      </c>
      <c r="AY587" s="24" t="s">
        <v>144</v>
      </c>
      <c r="BE587" s="229">
        <f>IF(N587="základní",J587,0)</f>
        <v>0</v>
      </c>
      <c r="BF587" s="229">
        <f>IF(N587="snížená",J587,0)</f>
        <v>0</v>
      </c>
      <c r="BG587" s="229">
        <f>IF(N587="zákl. přenesená",J587,0)</f>
        <v>0</v>
      </c>
      <c r="BH587" s="229">
        <f>IF(N587="sníž. přenesená",J587,0)</f>
        <v>0</v>
      </c>
      <c r="BI587" s="229">
        <f>IF(N587="nulová",J587,0)</f>
        <v>0</v>
      </c>
      <c r="BJ587" s="24" t="s">
        <v>77</v>
      </c>
      <c r="BK587" s="229">
        <f>ROUND(I587*H587,2)</f>
        <v>0</v>
      </c>
      <c r="BL587" s="24" t="s">
        <v>224</v>
      </c>
      <c r="BM587" s="24" t="s">
        <v>938</v>
      </c>
    </row>
    <row r="588" s="1" customFormat="1" ht="16.5" customHeight="1">
      <c r="B588" s="46"/>
      <c r="C588" s="218" t="s">
        <v>939</v>
      </c>
      <c r="D588" s="218" t="s">
        <v>146</v>
      </c>
      <c r="E588" s="219" t="s">
        <v>940</v>
      </c>
      <c r="F588" s="220" t="s">
        <v>941</v>
      </c>
      <c r="G588" s="221" t="s">
        <v>250</v>
      </c>
      <c r="H588" s="222">
        <v>56</v>
      </c>
      <c r="I588" s="223"/>
      <c r="J588" s="224">
        <f>ROUND(I588*H588,2)</f>
        <v>0</v>
      </c>
      <c r="K588" s="220" t="s">
        <v>150</v>
      </c>
      <c r="L588" s="72"/>
      <c r="M588" s="225" t="s">
        <v>23</v>
      </c>
      <c r="N588" s="226" t="s">
        <v>43</v>
      </c>
      <c r="O588" s="47"/>
      <c r="P588" s="227">
        <f>O588*H588</f>
        <v>0</v>
      </c>
      <c r="Q588" s="227">
        <v>0</v>
      </c>
      <c r="R588" s="227">
        <f>Q588*H588</f>
        <v>0</v>
      </c>
      <c r="S588" s="227">
        <v>0</v>
      </c>
      <c r="T588" s="228">
        <f>S588*H588</f>
        <v>0</v>
      </c>
      <c r="AR588" s="24" t="s">
        <v>224</v>
      </c>
      <c r="AT588" s="24" t="s">
        <v>146</v>
      </c>
      <c r="AU588" s="24" t="s">
        <v>82</v>
      </c>
      <c r="AY588" s="24" t="s">
        <v>144</v>
      </c>
      <c r="BE588" s="229">
        <f>IF(N588="základní",J588,0)</f>
        <v>0</v>
      </c>
      <c r="BF588" s="229">
        <f>IF(N588="snížená",J588,0)</f>
        <v>0</v>
      </c>
      <c r="BG588" s="229">
        <f>IF(N588="zákl. přenesená",J588,0)</f>
        <v>0</v>
      </c>
      <c r="BH588" s="229">
        <f>IF(N588="sníž. přenesená",J588,0)</f>
        <v>0</v>
      </c>
      <c r="BI588" s="229">
        <f>IF(N588="nulová",J588,0)</f>
        <v>0</v>
      </c>
      <c r="BJ588" s="24" t="s">
        <v>77</v>
      </c>
      <c r="BK588" s="229">
        <f>ROUND(I588*H588,2)</f>
        <v>0</v>
      </c>
      <c r="BL588" s="24" t="s">
        <v>224</v>
      </c>
      <c r="BM588" s="24" t="s">
        <v>942</v>
      </c>
    </row>
    <row r="589" s="1" customFormat="1" ht="16.5" customHeight="1">
      <c r="B589" s="46"/>
      <c r="C589" s="218" t="s">
        <v>943</v>
      </c>
      <c r="D589" s="218" t="s">
        <v>146</v>
      </c>
      <c r="E589" s="219" t="s">
        <v>944</v>
      </c>
      <c r="F589" s="220" t="s">
        <v>945</v>
      </c>
      <c r="G589" s="221" t="s">
        <v>854</v>
      </c>
      <c r="H589" s="284"/>
      <c r="I589" s="223"/>
      <c r="J589" s="224">
        <f>ROUND(I589*H589,2)</f>
        <v>0</v>
      </c>
      <c r="K589" s="220" t="s">
        <v>150</v>
      </c>
      <c r="L589" s="72"/>
      <c r="M589" s="225" t="s">
        <v>23</v>
      </c>
      <c r="N589" s="226" t="s">
        <v>43</v>
      </c>
      <c r="O589" s="47"/>
      <c r="P589" s="227">
        <f>O589*H589</f>
        <v>0</v>
      </c>
      <c r="Q589" s="227">
        <v>0</v>
      </c>
      <c r="R589" s="227">
        <f>Q589*H589</f>
        <v>0</v>
      </c>
      <c r="S589" s="227">
        <v>0</v>
      </c>
      <c r="T589" s="228">
        <f>S589*H589</f>
        <v>0</v>
      </c>
      <c r="AR589" s="24" t="s">
        <v>224</v>
      </c>
      <c r="AT589" s="24" t="s">
        <v>146</v>
      </c>
      <c r="AU589" s="24" t="s">
        <v>82</v>
      </c>
      <c r="AY589" s="24" t="s">
        <v>144</v>
      </c>
      <c r="BE589" s="229">
        <f>IF(N589="základní",J589,0)</f>
        <v>0</v>
      </c>
      <c r="BF589" s="229">
        <f>IF(N589="snížená",J589,0)</f>
        <v>0</v>
      </c>
      <c r="BG589" s="229">
        <f>IF(N589="zákl. přenesená",J589,0)</f>
        <v>0</v>
      </c>
      <c r="BH589" s="229">
        <f>IF(N589="sníž. přenesená",J589,0)</f>
        <v>0</v>
      </c>
      <c r="BI589" s="229">
        <f>IF(N589="nulová",J589,0)</f>
        <v>0</v>
      </c>
      <c r="BJ589" s="24" t="s">
        <v>77</v>
      </c>
      <c r="BK589" s="229">
        <f>ROUND(I589*H589,2)</f>
        <v>0</v>
      </c>
      <c r="BL589" s="24" t="s">
        <v>224</v>
      </c>
      <c r="BM589" s="24" t="s">
        <v>946</v>
      </c>
    </row>
    <row r="590" s="1" customFormat="1" ht="16.5" customHeight="1">
      <c r="B590" s="46"/>
      <c r="C590" s="218" t="s">
        <v>947</v>
      </c>
      <c r="D590" s="218" t="s">
        <v>146</v>
      </c>
      <c r="E590" s="219" t="s">
        <v>948</v>
      </c>
      <c r="F590" s="220" t="s">
        <v>949</v>
      </c>
      <c r="G590" s="221" t="s">
        <v>854</v>
      </c>
      <c r="H590" s="284"/>
      <c r="I590" s="223"/>
      <c r="J590" s="224">
        <f>ROUND(I590*H590,2)</f>
        <v>0</v>
      </c>
      <c r="K590" s="220" t="s">
        <v>150</v>
      </c>
      <c r="L590" s="72"/>
      <c r="M590" s="225" t="s">
        <v>23</v>
      </c>
      <c r="N590" s="226" t="s">
        <v>43</v>
      </c>
      <c r="O590" s="47"/>
      <c r="P590" s="227">
        <f>O590*H590</f>
        <v>0</v>
      </c>
      <c r="Q590" s="227">
        <v>0</v>
      </c>
      <c r="R590" s="227">
        <f>Q590*H590</f>
        <v>0</v>
      </c>
      <c r="S590" s="227">
        <v>0</v>
      </c>
      <c r="T590" s="228">
        <f>S590*H590</f>
        <v>0</v>
      </c>
      <c r="AR590" s="24" t="s">
        <v>224</v>
      </c>
      <c r="AT590" s="24" t="s">
        <v>146</v>
      </c>
      <c r="AU590" s="24" t="s">
        <v>82</v>
      </c>
      <c r="AY590" s="24" t="s">
        <v>144</v>
      </c>
      <c r="BE590" s="229">
        <f>IF(N590="základní",J590,0)</f>
        <v>0</v>
      </c>
      <c r="BF590" s="229">
        <f>IF(N590="snížená",J590,0)</f>
        <v>0</v>
      </c>
      <c r="BG590" s="229">
        <f>IF(N590="zákl. přenesená",J590,0)</f>
        <v>0</v>
      </c>
      <c r="BH590" s="229">
        <f>IF(N590="sníž. přenesená",J590,0)</f>
        <v>0</v>
      </c>
      <c r="BI590" s="229">
        <f>IF(N590="nulová",J590,0)</f>
        <v>0</v>
      </c>
      <c r="BJ590" s="24" t="s">
        <v>77</v>
      </c>
      <c r="BK590" s="229">
        <f>ROUND(I590*H590,2)</f>
        <v>0</v>
      </c>
      <c r="BL590" s="24" t="s">
        <v>224</v>
      </c>
      <c r="BM590" s="24" t="s">
        <v>950</v>
      </c>
    </row>
    <row r="591" s="10" customFormat="1" ht="29.88" customHeight="1">
      <c r="B591" s="202"/>
      <c r="C591" s="203"/>
      <c r="D591" s="204" t="s">
        <v>71</v>
      </c>
      <c r="E591" s="216" t="s">
        <v>951</v>
      </c>
      <c r="F591" s="216" t="s">
        <v>952</v>
      </c>
      <c r="G591" s="203"/>
      <c r="H591" s="203"/>
      <c r="I591" s="206"/>
      <c r="J591" s="217">
        <f>BK591</f>
        <v>0</v>
      </c>
      <c r="K591" s="203"/>
      <c r="L591" s="208"/>
      <c r="M591" s="209"/>
      <c r="N591" s="210"/>
      <c r="O591" s="210"/>
      <c r="P591" s="211">
        <f>SUM(P592:P626)</f>
        <v>0</v>
      </c>
      <c r="Q591" s="210"/>
      <c r="R591" s="211">
        <f>SUM(R592:R626)</f>
        <v>0.14011000000000001</v>
      </c>
      <c r="S591" s="210"/>
      <c r="T591" s="212">
        <f>SUM(T592:T626)</f>
        <v>3.39846</v>
      </c>
      <c r="AR591" s="213" t="s">
        <v>82</v>
      </c>
      <c r="AT591" s="214" t="s">
        <v>71</v>
      </c>
      <c r="AU591" s="214" t="s">
        <v>77</v>
      </c>
      <c r="AY591" s="213" t="s">
        <v>144</v>
      </c>
      <c r="BK591" s="215">
        <f>SUM(BK592:BK626)</f>
        <v>0</v>
      </c>
    </row>
    <row r="592" s="1" customFormat="1" ht="16.5" customHeight="1">
      <c r="B592" s="46"/>
      <c r="C592" s="218" t="s">
        <v>953</v>
      </c>
      <c r="D592" s="218" t="s">
        <v>146</v>
      </c>
      <c r="E592" s="219" t="s">
        <v>954</v>
      </c>
      <c r="F592" s="220" t="s">
        <v>955</v>
      </c>
      <c r="G592" s="221" t="s">
        <v>200</v>
      </c>
      <c r="H592" s="222">
        <v>2</v>
      </c>
      <c r="I592" s="223"/>
      <c r="J592" s="224">
        <f>ROUND(I592*H592,2)</f>
        <v>0</v>
      </c>
      <c r="K592" s="220" t="s">
        <v>23</v>
      </c>
      <c r="L592" s="72"/>
      <c r="M592" s="225" t="s">
        <v>23</v>
      </c>
      <c r="N592" s="226" t="s">
        <v>43</v>
      </c>
      <c r="O592" s="47"/>
      <c r="P592" s="227">
        <f>O592*H592</f>
        <v>0</v>
      </c>
      <c r="Q592" s="227">
        <v>0</v>
      </c>
      <c r="R592" s="227">
        <f>Q592*H592</f>
        <v>0</v>
      </c>
      <c r="S592" s="227">
        <v>0</v>
      </c>
      <c r="T592" s="228">
        <f>S592*H592</f>
        <v>0</v>
      </c>
      <c r="AR592" s="24" t="s">
        <v>224</v>
      </c>
      <c r="AT592" s="24" t="s">
        <v>146</v>
      </c>
      <c r="AU592" s="24" t="s">
        <v>82</v>
      </c>
      <c r="AY592" s="24" t="s">
        <v>144</v>
      </c>
      <c r="BE592" s="229">
        <f>IF(N592="základní",J592,0)</f>
        <v>0</v>
      </c>
      <c r="BF592" s="229">
        <f>IF(N592="snížená",J592,0)</f>
        <v>0</v>
      </c>
      <c r="BG592" s="229">
        <f>IF(N592="zákl. přenesená",J592,0)</f>
        <v>0</v>
      </c>
      <c r="BH592" s="229">
        <f>IF(N592="sníž. přenesená",J592,0)</f>
        <v>0</v>
      </c>
      <c r="BI592" s="229">
        <f>IF(N592="nulová",J592,0)</f>
        <v>0</v>
      </c>
      <c r="BJ592" s="24" t="s">
        <v>77</v>
      </c>
      <c r="BK592" s="229">
        <f>ROUND(I592*H592,2)</f>
        <v>0</v>
      </c>
      <c r="BL592" s="24" t="s">
        <v>224</v>
      </c>
      <c r="BM592" s="24" t="s">
        <v>956</v>
      </c>
    </row>
    <row r="593" s="1" customFormat="1" ht="25.5" customHeight="1">
      <c r="B593" s="46"/>
      <c r="C593" s="218" t="s">
        <v>957</v>
      </c>
      <c r="D593" s="218" t="s">
        <v>146</v>
      </c>
      <c r="E593" s="219" t="s">
        <v>958</v>
      </c>
      <c r="F593" s="220" t="s">
        <v>959</v>
      </c>
      <c r="G593" s="221" t="s">
        <v>250</v>
      </c>
      <c r="H593" s="222">
        <v>39</v>
      </c>
      <c r="I593" s="223"/>
      <c r="J593" s="224">
        <f>ROUND(I593*H593,2)</f>
        <v>0</v>
      </c>
      <c r="K593" s="220" t="s">
        <v>23</v>
      </c>
      <c r="L593" s="72"/>
      <c r="M593" s="225" t="s">
        <v>23</v>
      </c>
      <c r="N593" s="226" t="s">
        <v>43</v>
      </c>
      <c r="O593" s="47"/>
      <c r="P593" s="227">
        <f>O593*H593</f>
        <v>0</v>
      </c>
      <c r="Q593" s="227">
        <v>0.00066</v>
      </c>
      <c r="R593" s="227">
        <f>Q593*H593</f>
        <v>0.025739999999999999</v>
      </c>
      <c r="S593" s="227">
        <v>0</v>
      </c>
      <c r="T593" s="228">
        <f>S593*H593</f>
        <v>0</v>
      </c>
      <c r="AR593" s="24" t="s">
        <v>224</v>
      </c>
      <c r="AT593" s="24" t="s">
        <v>146</v>
      </c>
      <c r="AU593" s="24" t="s">
        <v>82</v>
      </c>
      <c r="AY593" s="24" t="s">
        <v>144</v>
      </c>
      <c r="BE593" s="229">
        <f>IF(N593="základní",J593,0)</f>
        <v>0</v>
      </c>
      <c r="BF593" s="229">
        <f>IF(N593="snížená",J593,0)</f>
        <v>0</v>
      </c>
      <c r="BG593" s="229">
        <f>IF(N593="zákl. přenesená",J593,0)</f>
        <v>0</v>
      </c>
      <c r="BH593" s="229">
        <f>IF(N593="sníž. přenesená",J593,0)</f>
        <v>0</v>
      </c>
      <c r="BI593" s="229">
        <f>IF(N593="nulová",J593,0)</f>
        <v>0</v>
      </c>
      <c r="BJ593" s="24" t="s">
        <v>77</v>
      </c>
      <c r="BK593" s="229">
        <f>ROUND(I593*H593,2)</f>
        <v>0</v>
      </c>
      <c r="BL593" s="24" t="s">
        <v>224</v>
      </c>
      <c r="BM593" s="24" t="s">
        <v>960</v>
      </c>
    </row>
    <row r="594" s="11" customFormat="1">
      <c r="B594" s="230"/>
      <c r="C594" s="231"/>
      <c r="D594" s="232" t="s">
        <v>153</v>
      </c>
      <c r="E594" s="233" t="s">
        <v>23</v>
      </c>
      <c r="F594" s="234" t="s">
        <v>961</v>
      </c>
      <c r="G594" s="231"/>
      <c r="H594" s="235">
        <v>25</v>
      </c>
      <c r="I594" s="236"/>
      <c r="J594" s="231"/>
      <c r="K594" s="231"/>
      <c r="L594" s="237"/>
      <c r="M594" s="238"/>
      <c r="N594" s="239"/>
      <c r="O594" s="239"/>
      <c r="P594" s="239"/>
      <c r="Q594" s="239"/>
      <c r="R594" s="239"/>
      <c r="S594" s="239"/>
      <c r="T594" s="240"/>
      <c r="AT594" s="241" t="s">
        <v>153</v>
      </c>
      <c r="AU594" s="241" t="s">
        <v>82</v>
      </c>
      <c r="AV594" s="11" t="s">
        <v>82</v>
      </c>
      <c r="AW594" s="11" t="s">
        <v>35</v>
      </c>
      <c r="AX594" s="11" t="s">
        <v>72</v>
      </c>
      <c r="AY594" s="241" t="s">
        <v>144</v>
      </c>
    </row>
    <row r="595" s="11" customFormat="1">
      <c r="B595" s="230"/>
      <c r="C595" s="231"/>
      <c r="D595" s="232" t="s">
        <v>153</v>
      </c>
      <c r="E595" s="233" t="s">
        <v>23</v>
      </c>
      <c r="F595" s="234" t="s">
        <v>962</v>
      </c>
      <c r="G595" s="231"/>
      <c r="H595" s="235">
        <v>14</v>
      </c>
      <c r="I595" s="236"/>
      <c r="J595" s="231"/>
      <c r="K595" s="231"/>
      <c r="L595" s="237"/>
      <c r="M595" s="238"/>
      <c r="N595" s="239"/>
      <c r="O595" s="239"/>
      <c r="P595" s="239"/>
      <c r="Q595" s="239"/>
      <c r="R595" s="239"/>
      <c r="S595" s="239"/>
      <c r="T595" s="240"/>
      <c r="AT595" s="241" t="s">
        <v>153</v>
      </c>
      <c r="AU595" s="241" t="s">
        <v>82</v>
      </c>
      <c r="AV595" s="11" t="s">
        <v>82</v>
      </c>
      <c r="AW595" s="11" t="s">
        <v>35</v>
      </c>
      <c r="AX595" s="11" t="s">
        <v>72</v>
      </c>
      <c r="AY595" s="241" t="s">
        <v>144</v>
      </c>
    </row>
    <row r="596" s="12" customFormat="1">
      <c r="B596" s="252"/>
      <c r="C596" s="253"/>
      <c r="D596" s="232" t="s">
        <v>153</v>
      </c>
      <c r="E596" s="254" t="s">
        <v>23</v>
      </c>
      <c r="F596" s="255" t="s">
        <v>196</v>
      </c>
      <c r="G596" s="253"/>
      <c r="H596" s="256">
        <v>39</v>
      </c>
      <c r="I596" s="257"/>
      <c r="J596" s="253"/>
      <c r="K596" s="253"/>
      <c r="L596" s="258"/>
      <c r="M596" s="259"/>
      <c r="N596" s="260"/>
      <c r="O596" s="260"/>
      <c r="P596" s="260"/>
      <c r="Q596" s="260"/>
      <c r="R596" s="260"/>
      <c r="S596" s="260"/>
      <c r="T596" s="261"/>
      <c r="AT596" s="262" t="s">
        <v>153</v>
      </c>
      <c r="AU596" s="262" t="s">
        <v>82</v>
      </c>
      <c r="AV596" s="12" t="s">
        <v>151</v>
      </c>
      <c r="AW596" s="12" t="s">
        <v>35</v>
      </c>
      <c r="AX596" s="12" t="s">
        <v>77</v>
      </c>
      <c r="AY596" s="262" t="s">
        <v>144</v>
      </c>
    </row>
    <row r="597" s="1" customFormat="1" ht="25.5" customHeight="1">
      <c r="B597" s="46"/>
      <c r="C597" s="218" t="s">
        <v>963</v>
      </c>
      <c r="D597" s="218" t="s">
        <v>146</v>
      </c>
      <c r="E597" s="219" t="s">
        <v>964</v>
      </c>
      <c r="F597" s="220" t="s">
        <v>965</v>
      </c>
      <c r="G597" s="221" t="s">
        <v>250</v>
      </c>
      <c r="H597" s="222">
        <v>33</v>
      </c>
      <c r="I597" s="223"/>
      <c r="J597" s="224">
        <f>ROUND(I597*H597,2)</f>
        <v>0</v>
      </c>
      <c r="K597" s="220" t="s">
        <v>23</v>
      </c>
      <c r="L597" s="72"/>
      <c r="M597" s="225" t="s">
        <v>23</v>
      </c>
      <c r="N597" s="226" t="s">
        <v>43</v>
      </c>
      <c r="O597" s="47"/>
      <c r="P597" s="227">
        <f>O597*H597</f>
        <v>0</v>
      </c>
      <c r="Q597" s="227">
        <v>0.00091</v>
      </c>
      <c r="R597" s="227">
        <f>Q597*H597</f>
        <v>0.030030000000000001</v>
      </c>
      <c r="S597" s="227">
        <v>0</v>
      </c>
      <c r="T597" s="228">
        <f>S597*H597</f>
        <v>0</v>
      </c>
      <c r="AR597" s="24" t="s">
        <v>224</v>
      </c>
      <c r="AT597" s="24" t="s">
        <v>146</v>
      </c>
      <c r="AU597" s="24" t="s">
        <v>82</v>
      </c>
      <c r="AY597" s="24" t="s">
        <v>144</v>
      </c>
      <c r="BE597" s="229">
        <f>IF(N597="základní",J597,0)</f>
        <v>0</v>
      </c>
      <c r="BF597" s="229">
        <f>IF(N597="snížená",J597,0)</f>
        <v>0</v>
      </c>
      <c r="BG597" s="229">
        <f>IF(N597="zákl. přenesená",J597,0)</f>
        <v>0</v>
      </c>
      <c r="BH597" s="229">
        <f>IF(N597="sníž. přenesená",J597,0)</f>
        <v>0</v>
      </c>
      <c r="BI597" s="229">
        <f>IF(N597="nulová",J597,0)</f>
        <v>0</v>
      </c>
      <c r="BJ597" s="24" t="s">
        <v>77</v>
      </c>
      <c r="BK597" s="229">
        <f>ROUND(I597*H597,2)</f>
        <v>0</v>
      </c>
      <c r="BL597" s="24" t="s">
        <v>224</v>
      </c>
      <c r="BM597" s="24" t="s">
        <v>966</v>
      </c>
    </row>
    <row r="598" s="11" customFormat="1">
      <c r="B598" s="230"/>
      <c r="C598" s="231"/>
      <c r="D598" s="232" t="s">
        <v>153</v>
      </c>
      <c r="E598" s="233" t="s">
        <v>23</v>
      </c>
      <c r="F598" s="234" t="s">
        <v>967</v>
      </c>
      <c r="G598" s="231"/>
      <c r="H598" s="235">
        <v>15</v>
      </c>
      <c r="I598" s="236"/>
      <c r="J598" s="231"/>
      <c r="K598" s="231"/>
      <c r="L598" s="237"/>
      <c r="M598" s="238"/>
      <c r="N598" s="239"/>
      <c r="O598" s="239"/>
      <c r="P598" s="239"/>
      <c r="Q598" s="239"/>
      <c r="R598" s="239"/>
      <c r="S598" s="239"/>
      <c r="T598" s="240"/>
      <c r="AT598" s="241" t="s">
        <v>153</v>
      </c>
      <c r="AU598" s="241" t="s">
        <v>82</v>
      </c>
      <c r="AV598" s="11" t="s">
        <v>82</v>
      </c>
      <c r="AW598" s="11" t="s">
        <v>35</v>
      </c>
      <c r="AX598" s="11" t="s">
        <v>72</v>
      </c>
      <c r="AY598" s="241" t="s">
        <v>144</v>
      </c>
    </row>
    <row r="599" s="11" customFormat="1">
      <c r="B599" s="230"/>
      <c r="C599" s="231"/>
      <c r="D599" s="232" t="s">
        <v>153</v>
      </c>
      <c r="E599" s="233" t="s">
        <v>23</v>
      </c>
      <c r="F599" s="234" t="s">
        <v>968</v>
      </c>
      <c r="G599" s="231"/>
      <c r="H599" s="235">
        <v>18</v>
      </c>
      <c r="I599" s="236"/>
      <c r="J599" s="231"/>
      <c r="K599" s="231"/>
      <c r="L599" s="237"/>
      <c r="M599" s="238"/>
      <c r="N599" s="239"/>
      <c r="O599" s="239"/>
      <c r="P599" s="239"/>
      <c r="Q599" s="239"/>
      <c r="R599" s="239"/>
      <c r="S599" s="239"/>
      <c r="T599" s="240"/>
      <c r="AT599" s="241" t="s">
        <v>153</v>
      </c>
      <c r="AU599" s="241" t="s">
        <v>82</v>
      </c>
      <c r="AV599" s="11" t="s">
        <v>82</v>
      </c>
      <c r="AW599" s="11" t="s">
        <v>35</v>
      </c>
      <c r="AX599" s="11" t="s">
        <v>72</v>
      </c>
      <c r="AY599" s="241" t="s">
        <v>144</v>
      </c>
    </row>
    <row r="600" s="12" customFormat="1">
      <c r="B600" s="252"/>
      <c r="C600" s="253"/>
      <c r="D600" s="232" t="s">
        <v>153</v>
      </c>
      <c r="E600" s="254" t="s">
        <v>23</v>
      </c>
      <c r="F600" s="255" t="s">
        <v>196</v>
      </c>
      <c r="G600" s="253"/>
      <c r="H600" s="256">
        <v>33</v>
      </c>
      <c r="I600" s="257"/>
      <c r="J600" s="253"/>
      <c r="K600" s="253"/>
      <c r="L600" s="258"/>
      <c r="M600" s="259"/>
      <c r="N600" s="260"/>
      <c r="O600" s="260"/>
      <c r="P600" s="260"/>
      <c r="Q600" s="260"/>
      <c r="R600" s="260"/>
      <c r="S600" s="260"/>
      <c r="T600" s="261"/>
      <c r="AT600" s="262" t="s">
        <v>153</v>
      </c>
      <c r="AU600" s="262" t="s">
        <v>82</v>
      </c>
      <c r="AV600" s="12" t="s">
        <v>151</v>
      </c>
      <c r="AW600" s="12" t="s">
        <v>35</v>
      </c>
      <c r="AX600" s="12" t="s">
        <v>77</v>
      </c>
      <c r="AY600" s="262" t="s">
        <v>144</v>
      </c>
    </row>
    <row r="601" s="1" customFormat="1" ht="25.5" customHeight="1">
      <c r="B601" s="46"/>
      <c r="C601" s="218" t="s">
        <v>969</v>
      </c>
      <c r="D601" s="218" t="s">
        <v>146</v>
      </c>
      <c r="E601" s="219" t="s">
        <v>970</v>
      </c>
      <c r="F601" s="220" t="s">
        <v>971</v>
      </c>
      <c r="G601" s="221" t="s">
        <v>250</v>
      </c>
      <c r="H601" s="222">
        <v>34</v>
      </c>
      <c r="I601" s="223"/>
      <c r="J601" s="224">
        <f>ROUND(I601*H601,2)</f>
        <v>0</v>
      </c>
      <c r="K601" s="220" t="s">
        <v>23</v>
      </c>
      <c r="L601" s="72"/>
      <c r="M601" s="225" t="s">
        <v>23</v>
      </c>
      <c r="N601" s="226" t="s">
        <v>43</v>
      </c>
      <c r="O601" s="47"/>
      <c r="P601" s="227">
        <f>O601*H601</f>
        <v>0</v>
      </c>
      <c r="Q601" s="227">
        <v>0.0011900000000000001</v>
      </c>
      <c r="R601" s="227">
        <f>Q601*H601</f>
        <v>0.040460000000000003</v>
      </c>
      <c r="S601" s="227">
        <v>0</v>
      </c>
      <c r="T601" s="228">
        <f>S601*H601</f>
        <v>0</v>
      </c>
      <c r="AR601" s="24" t="s">
        <v>224</v>
      </c>
      <c r="AT601" s="24" t="s">
        <v>146</v>
      </c>
      <c r="AU601" s="24" t="s">
        <v>82</v>
      </c>
      <c r="AY601" s="24" t="s">
        <v>144</v>
      </c>
      <c r="BE601" s="229">
        <f>IF(N601="základní",J601,0)</f>
        <v>0</v>
      </c>
      <c r="BF601" s="229">
        <f>IF(N601="snížená",J601,0)</f>
        <v>0</v>
      </c>
      <c r="BG601" s="229">
        <f>IF(N601="zákl. přenesená",J601,0)</f>
        <v>0</v>
      </c>
      <c r="BH601" s="229">
        <f>IF(N601="sníž. přenesená",J601,0)</f>
        <v>0</v>
      </c>
      <c r="BI601" s="229">
        <f>IF(N601="nulová",J601,0)</f>
        <v>0</v>
      </c>
      <c r="BJ601" s="24" t="s">
        <v>77</v>
      </c>
      <c r="BK601" s="229">
        <f>ROUND(I601*H601,2)</f>
        <v>0</v>
      </c>
      <c r="BL601" s="24" t="s">
        <v>224</v>
      </c>
      <c r="BM601" s="24" t="s">
        <v>972</v>
      </c>
    </row>
    <row r="602" s="11" customFormat="1">
      <c r="B602" s="230"/>
      <c r="C602" s="231"/>
      <c r="D602" s="232" t="s">
        <v>153</v>
      </c>
      <c r="E602" s="233" t="s">
        <v>23</v>
      </c>
      <c r="F602" s="234" t="s">
        <v>973</v>
      </c>
      <c r="G602" s="231"/>
      <c r="H602" s="235">
        <v>20</v>
      </c>
      <c r="I602" s="236"/>
      <c r="J602" s="231"/>
      <c r="K602" s="231"/>
      <c r="L602" s="237"/>
      <c r="M602" s="238"/>
      <c r="N602" s="239"/>
      <c r="O602" s="239"/>
      <c r="P602" s="239"/>
      <c r="Q602" s="239"/>
      <c r="R602" s="239"/>
      <c r="S602" s="239"/>
      <c r="T602" s="240"/>
      <c r="AT602" s="241" t="s">
        <v>153</v>
      </c>
      <c r="AU602" s="241" t="s">
        <v>82</v>
      </c>
      <c r="AV602" s="11" t="s">
        <v>82</v>
      </c>
      <c r="AW602" s="11" t="s">
        <v>35</v>
      </c>
      <c r="AX602" s="11" t="s">
        <v>72</v>
      </c>
      <c r="AY602" s="241" t="s">
        <v>144</v>
      </c>
    </row>
    <row r="603" s="11" customFormat="1">
      <c r="B603" s="230"/>
      <c r="C603" s="231"/>
      <c r="D603" s="232" t="s">
        <v>153</v>
      </c>
      <c r="E603" s="233" t="s">
        <v>23</v>
      </c>
      <c r="F603" s="234" t="s">
        <v>962</v>
      </c>
      <c r="G603" s="231"/>
      <c r="H603" s="235">
        <v>14</v>
      </c>
      <c r="I603" s="236"/>
      <c r="J603" s="231"/>
      <c r="K603" s="231"/>
      <c r="L603" s="237"/>
      <c r="M603" s="238"/>
      <c r="N603" s="239"/>
      <c r="O603" s="239"/>
      <c r="P603" s="239"/>
      <c r="Q603" s="239"/>
      <c r="R603" s="239"/>
      <c r="S603" s="239"/>
      <c r="T603" s="240"/>
      <c r="AT603" s="241" t="s">
        <v>153</v>
      </c>
      <c r="AU603" s="241" t="s">
        <v>82</v>
      </c>
      <c r="AV603" s="11" t="s">
        <v>82</v>
      </c>
      <c r="AW603" s="11" t="s">
        <v>35</v>
      </c>
      <c r="AX603" s="11" t="s">
        <v>72</v>
      </c>
      <c r="AY603" s="241" t="s">
        <v>144</v>
      </c>
    </row>
    <row r="604" s="12" customFormat="1">
      <c r="B604" s="252"/>
      <c r="C604" s="253"/>
      <c r="D604" s="232" t="s">
        <v>153</v>
      </c>
      <c r="E604" s="254" t="s">
        <v>23</v>
      </c>
      <c r="F604" s="255" t="s">
        <v>196</v>
      </c>
      <c r="G604" s="253"/>
      <c r="H604" s="256">
        <v>34</v>
      </c>
      <c r="I604" s="257"/>
      <c r="J604" s="253"/>
      <c r="K604" s="253"/>
      <c r="L604" s="258"/>
      <c r="M604" s="259"/>
      <c r="N604" s="260"/>
      <c r="O604" s="260"/>
      <c r="P604" s="260"/>
      <c r="Q604" s="260"/>
      <c r="R604" s="260"/>
      <c r="S604" s="260"/>
      <c r="T604" s="261"/>
      <c r="AT604" s="262" t="s">
        <v>153</v>
      </c>
      <c r="AU604" s="262" t="s">
        <v>82</v>
      </c>
      <c r="AV604" s="12" t="s">
        <v>151</v>
      </c>
      <c r="AW604" s="12" t="s">
        <v>35</v>
      </c>
      <c r="AX604" s="12" t="s">
        <v>77</v>
      </c>
      <c r="AY604" s="262" t="s">
        <v>144</v>
      </c>
    </row>
    <row r="605" s="1" customFormat="1" ht="25.5" customHeight="1">
      <c r="B605" s="46"/>
      <c r="C605" s="218" t="s">
        <v>974</v>
      </c>
      <c r="D605" s="218" t="s">
        <v>146</v>
      </c>
      <c r="E605" s="219" t="s">
        <v>975</v>
      </c>
      <c r="F605" s="220" t="s">
        <v>976</v>
      </c>
      <c r="G605" s="221" t="s">
        <v>250</v>
      </c>
      <c r="H605" s="222">
        <v>25</v>
      </c>
      <c r="I605" s="223"/>
      <c r="J605" s="224">
        <f>ROUND(I605*H605,2)</f>
        <v>0</v>
      </c>
      <c r="K605" s="220" t="s">
        <v>150</v>
      </c>
      <c r="L605" s="72"/>
      <c r="M605" s="225" t="s">
        <v>23</v>
      </c>
      <c r="N605" s="226" t="s">
        <v>43</v>
      </c>
      <c r="O605" s="47"/>
      <c r="P605" s="227">
        <f>O605*H605</f>
        <v>0</v>
      </c>
      <c r="Q605" s="227">
        <v>6.9999999999999994E-05</v>
      </c>
      <c r="R605" s="227">
        <f>Q605*H605</f>
        <v>0.0017499999999999998</v>
      </c>
      <c r="S605" s="227">
        <v>0</v>
      </c>
      <c r="T605" s="228">
        <f>S605*H605</f>
        <v>0</v>
      </c>
      <c r="AR605" s="24" t="s">
        <v>224</v>
      </c>
      <c r="AT605" s="24" t="s">
        <v>146</v>
      </c>
      <c r="AU605" s="24" t="s">
        <v>82</v>
      </c>
      <c r="AY605" s="24" t="s">
        <v>144</v>
      </c>
      <c r="BE605" s="229">
        <f>IF(N605="základní",J605,0)</f>
        <v>0</v>
      </c>
      <c r="BF605" s="229">
        <f>IF(N605="snížená",J605,0)</f>
        <v>0</v>
      </c>
      <c r="BG605" s="229">
        <f>IF(N605="zákl. přenesená",J605,0)</f>
        <v>0</v>
      </c>
      <c r="BH605" s="229">
        <f>IF(N605="sníž. přenesená",J605,0)</f>
        <v>0</v>
      </c>
      <c r="BI605" s="229">
        <f>IF(N605="nulová",J605,0)</f>
        <v>0</v>
      </c>
      <c r="BJ605" s="24" t="s">
        <v>77</v>
      </c>
      <c r="BK605" s="229">
        <f>ROUND(I605*H605,2)</f>
        <v>0</v>
      </c>
      <c r="BL605" s="24" t="s">
        <v>224</v>
      </c>
      <c r="BM605" s="24" t="s">
        <v>977</v>
      </c>
    </row>
    <row r="606" s="11" customFormat="1">
      <c r="B606" s="230"/>
      <c r="C606" s="231"/>
      <c r="D606" s="232" t="s">
        <v>153</v>
      </c>
      <c r="E606" s="233" t="s">
        <v>23</v>
      </c>
      <c r="F606" s="234" t="s">
        <v>961</v>
      </c>
      <c r="G606" s="231"/>
      <c r="H606" s="235">
        <v>25</v>
      </c>
      <c r="I606" s="236"/>
      <c r="J606" s="231"/>
      <c r="K606" s="231"/>
      <c r="L606" s="237"/>
      <c r="M606" s="238"/>
      <c r="N606" s="239"/>
      <c r="O606" s="239"/>
      <c r="P606" s="239"/>
      <c r="Q606" s="239"/>
      <c r="R606" s="239"/>
      <c r="S606" s="239"/>
      <c r="T606" s="240"/>
      <c r="AT606" s="241" t="s">
        <v>153</v>
      </c>
      <c r="AU606" s="241" t="s">
        <v>82</v>
      </c>
      <c r="AV606" s="11" t="s">
        <v>82</v>
      </c>
      <c r="AW606" s="11" t="s">
        <v>35</v>
      </c>
      <c r="AX606" s="11" t="s">
        <v>77</v>
      </c>
      <c r="AY606" s="241" t="s">
        <v>144</v>
      </c>
    </row>
    <row r="607" s="1" customFormat="1" ht="25.5" customHeight="1">
      <c r="B607" s="46"/>
      <c r="C607" s="218" t="s">
        <v>978</v>
      </c>
      <c r="D607" s="218" t="s">
        <v>146</v>
      </c>
      <c r="E607" s="219" t="s">
        <v>979</v>
      </c>
      <c r="F607" s="220" t="s">
        <v>980</v>
      </c>
      <c r="G607" s="221" t="s">
        <v>250</v>
      </c>
      <c r="H607" s="222">
        <v>35</v>
      </c>
      <c r="I607" s="223"/>
      <c r="J607" s="224">
        <f>ROUND(I607*H607,2)</f>
        <v>0</v>
      </c>
      <c r="K607" s="220" t="s">
        <v>150</v>
      </c>
      <c r="L607" s="72"/>
      <c r="M607" s="225" t="s">
        <v>23</v>
      </c>
      <c r="N607" s="226" t="s">
        <v>43</v>
      </c>
      <c r="O607" s="47"/>
      <c r="P607" s="227">
        <f>O607*H607</f>
        <v>0</v>
      </c>
      <c r="Q607" s="227">
        <v>9.0000000000000006E-05</v>
      </c>
      <c r="R607" s="227">
        <f>Q607*H607</f>
        <v>0.00315</v>
      </c>
      <c r="S607" s="227">
        <v>0</v>
      </c>
      <c r="T607" s="228">
        <f>S607*H607</f>
        <v>0</v>
      </c>
      <c r="AR607" s="24" t="s">
        <v>224</v>
      </c>
      <c r="AT607" s="24" t="s">
        <v>146</v>
      </c>
      <c r="AU607" s="24" t="s">
        <v>82</v>
      </c>
      <c r="AY607" s="24" t="s">
        <v>144</v>
      </c>
      <c r="BE607" s="229">
        <f>IF(N607="základní",J607,0)</f>
        <v>0</v>
      </c>
      <c r="BF607" s="229">
        <f>IF(N607="snížená",J607,0)</f>
        <v>0</v>
      </c>
      <c r="BG607" s="229">
        <f>IF(N607="zákl. přenesená",J607,0)</f>
        <v>0</v>
      </c>
      <c r="BH607" s="229">
        <f>IF(N607="sníž. přenesená",J607,0)</f>
        <v>0</v>
      </c>
      <c r="BI607" s="229">
        <f>IF(N607="nulová",J607,0)</f>
        <v>0</v>
      </c>
      <c r="BJ607" s="24" t="s">
        <v>77</v>
      </c>
      <c r="BK607" s="229">
        <f>ROUND(I607*H607,2)</f>
        <v>0</v>
      </c>
      <c r="BL607" s="24" t="s">
        <v>224</v>
      </c>
      <c r="BM607" s="24" t="s">
        <v>981</v>
      </c>
    </row>
    <row r="608" s="11" customFormat="1">
      <c r="B608" s="230"/>
      <c r="C608" s="231"/>
      <c r="D608" s="232" t="s">
        <v>153</v>
      </c>
      <c r="E608" s="233" t="s">
        <v>23</v>
      </c>
      <c r="F608" s="234" t="s">
        <v>982</v>
      </c>
      <c r="G608" s="231"/>
      <c r="H608" s="235">
        <v>35</v>
      </c>
      <c r="I608" s="236"/>
      <c r="J608" s="231"/>
      <c r="K608" s="231"/>
      <c r="L608" s="237"/>
      <c r="M608" s="238"/>
      <c r="N608" s="239"/>
      <c r="O608" s="239"/>
      <c r="P608" s="239"/>
      <c r="Q608" s="239"/>
      <c r="R608" s="239"/>
      <c r="S608" s="239"/>
      <c r="T608" s="240"/>
      <c r="AT608" s="241" t="s">
        <v>153</v>
      </c>
      <c r="AU608" s="241" t="s">
        <v>82</v>
      </c>
      <c r="AV608" s="11" t="s">
        <v>82</v>
      </c>
      <c r="AW608" s="11" t="s">
        <v>35</v>
      </c>
      <c r="AX608" s="11" t="s">
        <v>77</v>
      </c>
      <c r="AY608" s="241" t="s">
        <v>144</v>
      </c>
    </row>
    <row r="609" s="1" customFormat="1" ht="25.5" customHeight="1">
      <c r="B609" s="46"/>
      <c r="C609" s="218" t="s">
        <v>983</v>
      </c>
      <c r="D609" s="218" t="s">
        <v>146</v>
      </c>
      <c r="E609" s="219" t="s">
        <v>984</v>
      </c>
      <c r="F609" s="220" t="s">
        <v>985</v>
      </c>
      <c r="G609" s="221" t="s">
        <v>250</v>
      </c>
      <c r="H609" s="222">
        <v>14</v>
      </c>
      <c r="I609" s="223"/>
      <c r="J609" s="224">
        <f>ROUND(I609*H609,2)</f>
        <v>0</v>
      </c>
      <c r="K609" s="220" t="s">
        <v>150</v>
      </c>
      <c r="L609" s="72"/>
      <c r="M609" s="225" t="s">
        <v>23</v>
      </c>
      <c r="N609" s="226" t="s">
        <v>43</v>
      </c>
      <c r="O609" s="47"/>
      <c r="P609" s="227">
        <f>O609*H609</f>
        <v>0</v>
      </c>
      <c r="Q609" s="227">
        <v>0.00012</v>
      </c>
      <c r="R609" s="227">
        <f>Q609*H609</f>
        <v>0.0016800000000000001</v>
      </c>
      <c r="S609" s="227">
        <v>0</v>
      </c>
      <c r="T609" s="228">
        <f>S609*H609</f>
        <v>0</v>
      </c>
      <c r="AR609" s="24" t="s">
        <v>224</v>
      </c>
      <c r="AT609" s="24" t="s">
        <v>146</v>
      </c>
      <c r="AU609" s="24" t="s">
        <v>82</v>
      </c>
      <c r="AY609" s="24" t="s">
        <v>144</v>
      </c>
      <c r="BE609" s="229">
        <f>IF(N609="základní",J609,0)</f>
        <v>0</v>
      </c>
      <c r="BF609" s="229">
        <f>IF(N609="snížená",J609,0)</f>
        <v>0</v>
      </c>
      <c r="BG609" s="229">
        <f>IF(N609="zákl. přenesená",J609,0)</f>
        <v>0</v>
      </c>
      <c r="BH609" s="229">
        <f>IF(N609="sníž. přenesená",J609,0)</f>
        <v>0</v>
      </c>
      <c r="BI609" s="229">
        <f>IF(N609="nulová",J609,0)</f>
        <v>0</v>
      </c>
      <c r="BJ609" s="24" t="s">
        <v>77</v>
      </c>
      <c r="BK609" s="229">
        <f>ROUND(I609*H609,2)</f>
        <v>0</v>
      </c>
      <c r="BL609" s="24" t="s">
        <v>224</v>
      </c>
      <c r="BM609" s="24" t="s">
        <v>986</v>
      </c>
    </row>
    <row r="610" s="11" customFormat="1">
      <c r="B610" s="230"/>
      <c r="C610" s="231"/>
      <c r="D610" s="232" t="s">
        <v>153</v>
      </c>
      <c r="E610" s="233" t="s">
        <v>23</v>
      </c>
      <c r="F610" s="234" t="s">
        <v>962</v>
      </c>
      <c r="G610" s="231"/>
      <c r="H610" s="235">
        <v>14</v>
      </c>
      <c r="I610" s="236"/>
      <c r="J610" s="231"/>
      <c r="K610" s="231"/>
      <c r="L610" s="237"/>
      <c r="M610" s="238"/>
      <c r="N610" s="239"/>
      <c r="O610" s="239"/>
      <c r="P610" s="239"/>
      <c r="Q610" s="239"/>
      <c r="R610" s="239"/>
      <c r="S610" s="239"/>
      <c r="T610" s="240"/>
      <c r="AT610" s="241" t="s">
        <v>153</v>
      </c>
      <c r="AU610" s="241" t="s">
        <v>82</v>
      </c>
      <c r="AV610" s="11" t="s">
        <v>82</v>
      </c>
      <c r="AW610" s="11" t="s">
        <v>35</v>
      </c>
      <c r="AX610" s="11" t="s">
        <v>77</v>
      </c>
      <c r="AY610" s="241" t="s">
        <v>144</v>
      </c>
    </row>
    <row r="611" s="1" customFormat="1" ht="25.5" customHeight="1">
      <c r="B611" s="46"/>
      <c r="C611" s="218" t="s">
        <v>987</v>
      </c>
      <c r="D611" s="218" t="s">
        <v>146</v>
      </c>
      <c r="E611" s="219" t="s">
        <v>988</v>
      </c>
      <c r="F611" s="220" t="s">
        <v>989</v>
      </c>
      <c r="G611" s="221" t="s">
        <v>250</v>
      </c>
      <c r="H611" s="222">
        <v>32</v>
      </c>
      <c r="I611" s="223"/>
      <c r="J611" s="224">
        <f>ROUND(I611*H611,2)</f>
        <v>0</v>
      </c>
      <c r="K611" s="220" t="s">
        <v>150</v>
      </c>
      <c r="L611" s="72"/>
      <c r="M611" s="225" t="s">
        <v>23</v>
      </c>
      <c r="N611" s="226" t="s">
        <v>43</v>
      </c>
      <c r="O611" s="47"/>
      <c r="P611" s="227">
        <f>O611*H611</f>
        <v>0</v>
      </c>
      <c r="Q611" s="227">
        <v>0.00016000000000000001</v>
      </c>
      <c r="R611" s="227">
        <f>Q611*H611</f>
        <v>0.0051200000000000004</v>
      </c>
      <c r="S611" s="227">
        <v>0</v>
      </c>
      <c r="T611" s="228">
        <f>S611*H611</f>
        <v>0</v>
      </c>
      <c r="AR611" s="24" t="s">
        <v>224</v>
      </c>
      <c r="AT611" s="24" t="s">
        <v>146</v>
      </c>
      <c r="AU611" s="24" t="s">
        <v>82</v>
      </c>
      <c r="AY611" s="24" t="s">
        <v>144</v>
      </c>
      <c r="BE611" s="229">
        <f>IF(N611="základní",J611,0)</f>
        <v>0</v>
      </c>
      <c r="BF611" s="229">
        <f>IF(N611="snížená",J611,0)</f>
        <v>0</v>
      </c>
      <c r="BG611" s="229">
        <f>IF(N611="zákl. přenesená",J611,0)</f>
        <v>0</v>
      </c>
      <c r="BH611" s="229">
        <f>IF(N611="sníž. přenesená",J611,0)</f>
        <v>0</v>
      </c>
      <c r="BI611" s="229">
        <f>IF(N611="nulová",J611,0)</f>
        <v>0</v>
      </c>
      <c r="BJ611" s="24" t="s">
        <v>77</v>
      </c>
      <c r="BK611" s="229">
        <f>ROUND(I611*H611,2)</f>
        <v>0</v>
      </c>
      <c r="BL611" s="24" t="s">
        <v>224</v>
      </c>
      <c r="BM611" s="24" t="s">
        <v>990</v>
      </c>
    </row>
    <row r="612" s="11" customFormat="1">
      <c r="B612" s="230"/>
      <c r="C612" s="231"/>
      <c r="D612" s="232" t="s">
        <v>153</v>
      </c>
      <c r="E612" s="233" t="s">
        <v>23</v>
      </c>
      <c r="F612" s="234" t="s">
        <v>991</v>
      </c>
      <c r="G612" s="231"/>
      <c r="H612" s="235">
        <v>32</v>
      </c>
      <c r="I612" s="236"/>
      <c r="J612" s="231"/>
      <c r="K612" s="231"/>
      <c r="L612" s="237"/>
      <c r="M612" s="238"/>
      <c r="N612" s="239"/>
      <c r="O612" s="239"/>
      <c r="P612" s="239"/>
      <c r="Q612" s="239"/>
      <c r="R612" s="239"/>
      <c r="S612" s="239"/>
      <c r="T612" s="240"/>
      <c r="AT612" s="241" t="s">
        <v>153</v>
      </c>
      <c r="AU612" s="241" t="s">
        <v>82</v>
      </c>
      <c r="AV612" s="11" t="s">
        <v>82</v>
      </c>
      <c r="AW612" s="11" t="s">
        <v>35</v>
      </c>
      <c r="AX612" s="11" t="s">
        <v>77</v>
      </c>
      <c r="AY612" s="241" t="s">
        <v>144</v>
      </c>
    </row>
    <row r="613" s="1" customFormat="1" ht="16.5" customHeight="1">
      <c r="B613" s="46"/>
      <c r="C613" s="218" t="s">
        <v>992</v>
      </c>
      <c r="D613" s="218" t="s">
        <v>146</v>
      </c>
      <c r="E613" s="219" t="s">
        <v>993</v>
      </c>
      <c r="F613" s="220" t="s">
        <v>994</v>
      </c>
      <c r="G613" s="221" t="s">
        <v>200</v>
      </c>
      <c r="H613" s="222">
        <v>30</v>
      </c>
      <c r="I613" s="223"/>
      <c r="J613" s="224">
        <f>ROUND(I613*H613,2)</f>
        <v>0</v>
      </c>
      <c r="K613" s="220" t="s">
        <v>150</v>
      </c>
      <c r="L613" s="72"/>
      <c r="M613" s="225" t="s">
        <v>23</v>
      </c>
      <c r="N613" s="226" t="s">
        <v>43</v>
      </c>
      <c r="O613" s="47"/>
      <c r="P613" s="227">
        <f>O613*H613</f>
        <v>0</v>
      </c>
      <c r="Q613" s="227">
        <v>0</v>
      </c>
      <c r="R613" s="227">
        <f>Q613*H613</f>
        <v>0</v>
      </c>
      <c r="S613" s="227">
        <v>0</v>
      </c>
      <c r="T613" s="228">
        <f>S613*H613</f>
        <v>0</v>
      </c>
      <c r="AR613" s="24" t="s">
        <v>224</v>
      </c>
      <c r="AT613" s="24" t="s">
        <v>146</v>
      </c>
      <c r="AU613" s="24" t="s">
        <v>82</v>
      </c>
      <c r="AY613" s="24" t="s">
        <v>144</v>
      </c>
      <c r="BE613" s="229">
        <f>IF(N613="základní",J613,0)</f>
        <v>0</v>
      </c>
      <c r="BF613" s="229">
        <f>IF(N613="snížená",J613,0)</f>
        <v>0</v>
      </c>
      <c r="BG613" s="229">
        <f>IF(N613="zákl. přenesená",J613,0)</f>
        <v>0</v>
      </c>
      <c r="BH613" s="229">
        <f>IF(N613="sníž. přenesená",J613,0)</f>
        <v>0</v>
      </c>
      <c r="BI613" s="229">
        <f>IF(N613="nulová",J613,0)</f>
        <v>0</v>
      </c>
      <c r="BJ613" s="24" t="s">
        <v>77</v>
      </c>
      <c r="BK613" s="229">
        <f>ROUND(I613*H613,2)</f>
        <v>0</v>
      </c>
      <c r="BL613" s="24" t="s">
        <v>224</v>
      </c>
      <c r="BM613" s="24" t="s">
        <v>995</v>
      </c>
    </row>
    <row r="614" s="1" customFormat="1" ht="16.5" customHeight="1">
      <c r="B614" s="46"/>
      <c r="C614" s="218" t="s">
        <v>996</v>
      </c>
      <c r="D614" s="218" t="s">
        <v>146</v>
      </c>
      <c r="E614" s="219" t="s">
        <v>997</v>
      </c>
      <c r="F614" s="220" t="s">
        <v>998</v>
      </c>
      <c r="G614" s="221" t="s">
        <v>200</v>
      </c>
      <c r="H614" s="222">
        <v>2</v>
      </c>
      <c r="I614" s="223"/>
      <c r="J614" s="224">
        <f>ROUND(I614*H614,2)</f>
        <v>0</v>
      </c>
      <c r="K614" s="220" t="s">
        <v>150</v>
      </c>
      <c r="L614" s="72"/>
      <c r="M614" s="225" t="s">
        <v>23</v>
      </c>
      <c r="N614" s="226" t="s">
        <v>43</v>
      </c>
      <c r="O614" s="47"/>
      <c r="P614" s="227">
        <f>O614*H614</f>
        <v>0</v>
      </c>
      <c r="Q614" s="227">
        <v>0</v>
      </c>
      <c r="R614" s="227">
        <f>Q614*H614</f>
        <v>0</v>
      </c>
      <c r="S614" s="227">
        <v>0</v>
      </c>
      <c r="T614" s="228">
        <f>S614*H614</f>
        <v>0</v>
      </c>
      <c r="AR614" s="24" t="s">
        <v>224</v>
      </c>
      <c r="AT614" s="24" t="s">
        <v>146</v>
      </c>
      <c r="AU614" s="24" t="s">
        <v>82</v>
      </c>
      <c r="AY614" s="24" t="s">
        <v>144</v>
      </c>
      <c r="BE614" s="229">
        <f>IF(N614="základní",J614,0)</f>
        <v>0</v>
      </c>
      <c r="BF614" s="229">
        <f>IF(N614="snížená",J614,0)</f>
        <v>0</v>
      </c>
      <c r="BG614" s="229">
        <f>IF(N614="zákl. přenesená",J614,0)</f>
        <v>0</v>
      </c>
      <c r="BH614" s="229">
        <f>IF(N614="sníž. přenesená",J614,0)</f>
        <v>0</v>
      </c>
      <c r="BI614" s="229">
        <f>IF(N614="nulová",J614,0)</f>
        <v>0</v>
      </c>
      <c r="BJ614" s="24" t="s">
        <v>77</v>
      </c>
      <c r="BK614" s="229">
        <f>ROUND(I614*H614,2)</f>
        <v>0</v>
      </c>
      <c r="BL614" s="24" t="s">
        <v>224</v>
      </c>
      <c r="BM614" s="24" t="s">
        <v>999</v>
      </c>
    </row>
    <row r="615" s="1" customFormat="1" ht="25.5" customHeight="1">
      <c r="B615" s="46"/>
      <c r="C615" s="218" t="s">
        <v>1000</v>
      </c>
      <c r="D615" s="218" t="s">
        <v>146</v>
      </c>
      <c r="E615" s="219" t="s">
        <v>1001</v>
      </c>
      <c r="F615" s="220" t="s">
        <v>1002</v>
      </c>
      <c r="G615" s="221" t="s">
        <v>250</v>
      </c>
      <c r="H615" s="222">
        <v>78</v>
      </c>
      <c r="I615" s="223"/>
      <c r="J615" s="224">
        <f>ROUND(I615*H615,2)</f>
        <v>0</v>
      </c>
      <c r="K615" s="220" t="s">
        <v>23</v>
      </c>
      <c r="L615" s="72"/>
      <c r="M615" s="225" t="s">
        <v>23</v>
      </c>
      <c r="N615" s="226" t="s">
        <v>43</v>
      </c>
      <c r="O615" s="47"/>
      <c r="P615" s="227">
        <f>O615*H615</f>
        <v>0</v>
      </c>
      <c r="Q615" s="227">
        <v>0</v>
      </c>
      <c r="R615" s="227">
        <f>Q615*H615</f>
        <v>0</v>
      </c>
      <c r="S615" s="227">
        <v>0.043569999999999998</v>
      </c>
      <c r="T615" s="228">
        <f>S615*H615</f>
        <v>3.39846</v>
      </c>
      <c r="AR615" s="24" t="s">
        <v>224</v>
      </c>
      <c r="AT615" s="24" t="s">
        <v>146</v>
      </c>
      <c r="AU615" s="24" t="s">
        <v>82</v>
      </c>
      <c r="AY615" s="24" t="s">
        <v>144</v>
      </c>
      <c r="BE615" s="229">
        <f>IF(N615="základní",J615,0)</f>
        <v>0</v>
      </c>
      <c r="BF615" s="229">
        <f>IF(N615="snížená",J615,0)</f>
        <v>0</v>
      </c>
      <c r="BG615" s="229">
        <f>IF(N615="zákl. přenesená",J615,0)</f>
        <v>0</v>
      </c>
      <c r="BH615" s="229">
        <f>IF(N615="sníž. přenesená",J615,0)</f>
        <v>0</v>
      </c>
      <c r="BI615" s="229">
        <f>IF(N615="nulová",J615,0)</f>
        <v>0</v>
      </c>
      <c r="BJ615" s="24" t="s">
        <v>77</v>
      </c>
      <c r="BK615" s="229">
        <f>ROUND(I615*H615,2)</f>
        <v>0</v>
      </c>
      <c r="BL615" s="24" t="s">
        <v>224</v>
      </c>
      <c r="BM615" s="24" t="s">
        <v>1003</v>
      </c>
    </row>
    <row r="616" s="1" customFormat="1" ht="16.5" customHeight="1">
      <c r="B616" s="46"/>
      <c r="C616" s="218" t="s">
        <v>1004</v>
      </c>
      <c r="D616" s="218" t="s">
        <v>146</v>
      </c>
      <c r="E616" s="219" t="s">
        <v>1005</v>
      </c>
      <c r="F616" s="220" t="s">
        <v>1006</v>
      </c>
      <c r="G616" s="221" t="s">
        <v>1007</v>
      </c>
      <c r="H616" s="222">
        <v>7</v>
      </c>
      <c r="I616" s="223"/>
      <c r="J616" s="224">
        <f>ROUND(I616*H616,2)</f>
        <v>0</v>
      </c>
      <c r="K616" s="220" t="s">
        <v>150</v>
      </c>
      <c r="L616" s="72"/>
      <c r="M616" s="225" t="s">
        <v>23</v>
      </c>
      <c r="N616" s="226" t="s">
        <v>43</v>
      </c>
      <c r="O616" s="47"/>
      <c r="P616" s="227">
        <f>O616*H616</f>
        <v>0</v>
      </c>
      <c r="Q616" s="227">
        <v>0.00025000000000000001</v>
      </c>
      <c r="R616" s="227">
        <f>Q616*H616</f>
        <v>0.00175</v>
      </c>
      <c r="S616" s="227">
        <v>0</v>
      </c>
      <c r="T616" s="228">
        <f>S616*H616</f>
        <v>0</v>
      </c>
      <c r="AR616" s="24" t="s">
        <v>224</v>
      </c>
      <c r="AT616" s="24" t="s">
        <v>146</v>
      </c>
      <c r="AU616" s="24" t="s">
        <v>82</v>
      </c>
      <c r="AY616" s="24" t="s">
        <v>144</v>
      </c>
      <c r="BE616" s="229">
        <f>IF(N616="základní",J616,0)</f>
        <v>0</v>
      </c>
      <c r="BF616" s="229">
        <f>IF(N616="snížená",J616,0)</f>
        <v>0</v>
      </c>
      <c r="BG616" s="229">
        <f>IF(N616="zákl. přenesená",J616,0)</f>
        <v>0</v>
      </c>
      <c r="BH616" s="229">
        <f>IF(N616="sníž. přenesená",J616,0)</f>
        <v>0</v>
      </c>
      <c r="BI616" s="229">
        <f>IF(N616="nulová",J616,0)</f>
        <v>0</v>
      </c>
      <c r="BJ616" s="24" t="s">
        <v>77</v>
      </c>
      <c r="BK616" s="229">
        <f>ROUND(I616*H616,2)</f>
        <v>0</v>
      </c>
      <c r="BL616" s="24" t="s">
        <v>224</v>
      </c>
      <c r="BM616" s="24" t="s">
        <v>1008</v>
      </c>
    </row>
    <row r="617" s="1" customFormat="1" ht="16.5" customHeight="1">
      <c r="B617" s="46"/>
      <c r="C617" s="218" t="s">
        <v>1009</v>
      </c>
      <c r="D617" s="218" t="s">
        <v>146</v>
      </c>
      <c r="E617" s="219" t="s">
        <v>1010</v>
      </c>
      <c r="F617" s="220" t="s">
        <v>1011</v>
      </c>
      <c r="G617" s="221" t="s">
        <v>513</v>
      </c>
      <c r="H617" s="222">
        <v>1</v>
      </c>
      <c r="I617" s="223"/>
      <c r="J617" s="224">
        <f>ROUND(I617*H617,2)</f>
        <v>0</v>
      </c>
      <c r="K617" s="220" t="s">
        <v>23</v>
      </c>
      <c r="L617" s="72"/>
      <c r="M617" s="225" t="s">
        <v>23</v>
      </c>
      <c r="N617" s="226" t="s">
        <v>43</v>
      </c>
      <c r="O617" s="47"/>
      <c r="P617" s="227">
        <f>O617*H617</f>
        <v>0</v>
      </c>
      <c r="Q617" s="227">
        <v>0</v>
      </c>
      <c r="R617" s="227">
        <f>Q617*H617</f>
        <v>0</v>
      </c>
      <c r="S617" s="227">
        <v>0</v>
      </c>
      <c r="T617" s="228">
        <f>S617*H617</f>
        <v>0</v>
      </c>
      <c r="AR617" s="24" t="s">
        <v>224</v>
      </c>
      <c r="AT617" s="24" t="s">
        <v>146</v>
      </c>
      <c r="AU617" s="24" t="s">
        <v>82</v>
      </c>
      <c r="AY617" s="24" t="s">
        <v>144</v>
      </c>
      <c r="BE617" s="229">
        <f>IF(N617="základní",J617,0)</f>
        <v>0</v>
      </c>
      <c r="BF617" s="229">
        <f>IF(N617="snížená",J617,0)</f>
        <v>0</v>
      </c>
      <c r="BG617" s="229">
        <f>IF(N617="zákl. přenesená",J617,0)</f>
        <v>0</v>
      </c>
      <c r="BH617" s="229">
        <f>IF(N617="sníž. přenesená",J617,0)</f>
        <v>0</v>
      </c>
      <c r="BI617" s="229">
        <f>IF(N617="nulová",J617,0)</f>
        <v>0</v>
      </c>
      <c r="BJ617" s="24" t="s">
        <v>77</v>
      </c>
      <c r="BK617" s="229">
        <f>ROUND(I617*H617,2)</f>
        <v>0</v>
      </c>
      <c r="BL617" s="24" t="s">
        <v>224</v>
      </c>
      <c r="BM617" s="24" t="s">
        <v>1012</v>
      </c>
    </row>
    <row r="618" s="1" customFormat="1" ht="16.5" customHeight="1">
      <c r="B618" s="46"/>
      <c r="C618" s="218" t="s">
        <v>1013</v>
      </c>
      <c r="D618" s="218" t="s">
        <v>146</v>
      </c>
      <c r="E618" s="219" t="s">
        <v>1014</v>
      </c>
      <c r="F618" s="220" t="s">
        <v>1015</v>
      </c>
      <c r="G618" s="221" t="s">
        <v>200</v>
      </c>
      <c r="H618" s="222">
        <v>1</v>
      </c>
      <c r="I618" s="223"/>
      <c r="J618" s="224">
        <f>ROUND(I618*H618,2)</f>
        <v>0</v>
      </c>
      <c r="K618" s="220" t="s">
        <v>23</v>
      </c>
      <c r="L618" s="72"/>
      <c r="M618" s="225" t="s">
        <v>23</v>
      </c>
      <c r="N618" s="226" t="s">
        <v>43</v>
      </c>
      <c r="O618" s="47"/>
      <c r="P618" s="227">
        <f>O618*H618</f>
        <v>0</v>
      </c>
      <c r="Q618" s="227">
        <v>0</v>
      </c>
      <c r="R618" s="227">
        <f>Q618*H618</f>
        <v>0</v>
      </c>
      <c r="S618" s="227">
        <v>0</v>
      </c>
      <c r="T618" s="228">
        <f>S618*H618</f>
        <v>0</v>
      </c>
      <c r="AR618" s="24" t="s">
        <v>224</v>
      </c>
      <c r="AT618" s="24" t="s">
        <v>146</v>
      </c>
      <c r="AU618" s="24" t="s">
        <v>82</v>
      </c>
      <c r="AY618" s="24" t="s">
        <v>144</v>
      </c>
      <c r="BE618" s="229">
        <f>IF(N618="základní",J618,0)</f>
        <v>0</v>
      </c>
      <c r="BF618" s="229">
        <f>IF(N618="snížená",J618,0)</f>
        <v>0</v>
      </c>
      <c r="BG618" s="229">
        <f>IF(N618="zákl. přenesená",J618,0)</f>
        <v>0</v>
      </c>
      <c r="BH618" s="229">
        <f>IF(N618="sníž. přenesená",J618,0)</f>
        <v>0</v>
      </c>
      <c r="BI618" s="229">
        <f>IF(N618="nulová",J618,0)</f>
        <v>0</v>
      </c>
      <c r="BJ618" s="24" t="s">
        <v>77</v>
      </c>
      <c r="BK618" s="229">
        <f>ROUND(I618*H618,2)</f>
        <v>0</v>
      </c>
      <c r="BL618" s="24" t="s">
        <v>224</v>
      </c>
      <c r="BM618" s="24" t="s">
        <v>1016</v>
      </c>
    </row>
    <row r="619" s="1" customFormat="1" ht="16.5" customHeight="1">
      <c r="B619" s="46"/>
      <c r="C619" s="218" t="s">
        <v>1017</v>
      </c>
      <c r="D619" s="218" t="s">
        <v>146</v>
      </c>
      <c r="E619" s="219" t="s">
        <v>1018</v>
      </c>
      <c r="F619" s="220" t="s">
        <v>1019</v>
      </c>
      <c r="G619" s="221" t="s">
        <v>200</v>
      </c>
      <c r="H619" s="222">
        <v>1</v>
      </c>
      <c r="I619" s="223"/>
      <c r="J619" s="224">
        <f>ROUND(I619*H619,2)</f>
        <v>0</v>
      </c>
      <c r="K619" s="220" t="s">
        <v>23</v>
      </c>
      <c r="L619" s="72"/>
      <c r="M619" s="225" t="s">
        <v>23</v>
      </c>
      <c r="N619" s="226" t="s">
        <v>43</v>
      </c>
      <c r="O619" s="47"/>
      <c r="P619" s="227">
        <f>O619*H619</f>
        <v>0</v>
      </c>
      <c r="Q619" s="227">
        <v>0</v>
      </c>
      <c r="R619" s="227">
        <f>Q619*H619</f>
        <v>0</v>
      </c>
      <c r="S619" s="227">
        <v>0</v>
      </c>
      <c r="T619" s="228">
        <f>S619*H619</f>
        <v>0</v>
      </c>
      <c r="AR619" s="24" t="s">
        <v>224</v>
      </c>
      <c r="AT619" s="24" t="s">
        <v>146</v>
      </c>
      <c r="AU619" s="24" t="s">
        <v>82</v>
      </c>
      <c r="AY619" s="24" t="s">
        <v>144</v>
      </c>
      <c r="BE619" s="229">
        <f>IF(N619="základní",J619,0)</f>
        <v>0</v>
      </c>
      <c r="BF619" s="229">
        <f>IF(N619="snížená",J619,0)</f>
        <v>0</v>
      </c>
      <c r="BG619" s="229">
        <f>IF(N619="zákl. přenesená",J619,0)</f>
        <v>0</v>
      </c>
      <c r="BH619" s="229">
        <f>IF(N619="sníž. přenesená",J619,0)</f>
        <v>0</v>
      </c>
      <c r="BI619" s="229">
        <f>IF(N619="nulová",J619,0)</f>
        <v>0</v>
      </c>
      <c r="BJ619" s="24" t="s">
        <v>77</v>
      </c>
      <c r="BK619" s="229">
        <f>ROUND(I619*H619,2)</f>
        <v>0</v>
      </c>
      <c r="BL619" s="24" t="s">
        <v>224</v>
      </c>
      <c r="BM619" s="24" t="s">
        <v>1020</v>
      </c>
    </row>
    <row r="620" s="1" customFormat="1" ht="16.5" customHeight="1">
      <c r="B620" s="46"/>
      <c r="C620" s="218" t="s">
        <v>1021</v>
      </c>
      <c r="D620" s="218" t="s">
        <v>146</v>
      </c>
      <c r="E620" s="219" t="s">
        <v>1022</v>
      </c>
      <c r="F620" s="220" t="s">
        <v>1023</v>
      </c>
      <c r="G620" s="221" t="s">
        <v>200</v>
      </c>
      <c r="H620" s="222">
        <v>1</v>
      </c>
      <c r="I620" s="223"/>
      <c r="J620" s="224">
        <f>ROUND(I620*H620,2)</f>
        <v>0</v>
      </c>
      <c r="K620" s="220" t="s">
        <v>23</v>
      </c>
      <c r="L620" s="72"/>
      <c r="M620" s="225" t="s">
        <v>23</v>
      </c>
      <c r="N620" s="226" t="s">
        <v>43</v>
      </c>
      <c r="O620" s="47"/>
      <c r="P620" s="227">
        <f>O620*H620</f>
        <v>0</v>
      </c>
      <c r="Q620" s="227">
        <v>0.00116</v>
      </c>
      <c r="R620" s="227">
        <f>Q620*H620</f>
        <v>0.00116</v>
      </c>
      <c r="S620" s="227">
        <v>0</v>
      </c>
      <c r="T620" s="228">
        <f>S620*H620</f>
        <v>0</v>
      </c>
      <c r="AR620" s="24" t="s">
        <v>224</v>
      </c>
      <c r="AT620" s="24" t="s">
        <v>146</v>
      </c>
      <c r="AU620" s="24" t="s">
        <v>82</v>
      </c>
      <c r="AY620" s="24" t="s">
        <v>144</v>
      </c>
      <c r="BE620" s="229">
        <f>IF(N620="základní",J620,0)</f>
        <v>0</v>
      </c>
      <c r="BF620" s="229">
        <f>IF(N620="snížená",J620,0)</f>
        <v>0</v>
      </c>
      <c r="BG620" s="229">
        <f>IF(N620="zákl. přenesená",J620,0)</f>
        <v>0</v>
      </c>
      <c r="BH620" s="229">
        <f>IF(N620="sníž. přenesená",J620,0)</f>
        <v>0</v>
      </c>
      <c r="BI620" s="229">
        <f>IF(N620="nulová",J620,0)</f>
        <v>0</v>
      </c>
      <c r="BJ620" s="24" t="s">
        <v>77</v>
      </c>
      <c r="BK620" s="229">
        <f>ROUND(I620*H620,2)</f>
        <v>0</v>
      </c>
      <c r="BL620" s="24" t="s">
        <v>224</v>
      </c>
      <c r="BM620" s="24" t="s">
        <v>1024</v>
      </c>
    </row>
    <row r="621" s="1" customFormat="1" ht="16.5" customHeight="1">
      <c r="B621" s="46"/>
      <c r="C621" s="218" t="s">
        <v>1025</v>
      </c>
      <c r="D621" s="218" t="s">
        <v>146</v>
      </c>
      <c r="E621" s="219" t="s">
        <v>1026</v>
      </c>
      <c r="F621" s="220" t="s">
        <v>1027</v>
      </c>
      <c r="G621" s="221" t="s">
        <v>200</v>
      </c>
      <c r="H621" s="222">
        <v>3</v>
      </c>
      <c r="I621" s="223"/>
      <c r="J621" s="224">
        <f>ROUND(I621*H621,2)</f>
        <v>0</v>
      </c>
      <c r="K621" s="220" t="s">
        <v>150</v>
      </c>
      <c r="L621" s="72"/>
      <c r="M621" s="225" t="s">
        <v>23</v>
      </c>
      <c r="N621" s="226" t="s">
        <v>43</v>
      </c>
      <c r="O621" s="47"/>
      <c r="P621" s="227">
        <f>O621*H621</f>
        <v>0</v>
      </c>
      <c r="Q621" s="227">
        <v>0.00075000000000000002</v>
      </c>
      <c r="R621" s="227">
        <f>Q621*H621</f>
        <v>0.0022500000000000003</v>
      </c>
      <c r="S621" s="227">
        <v>0</v>
      </c>
      <c r="T621" s="228">
        <f>S621*H621</f>
        <v>0</v>
      </c>
      <c r="AR621" s="24" t="s">
        <v>224</v>
      </c>
      <c r="AT621" s="24" t="s">
        <v>146</v>
      </c>
      <c r="AU621" s="24" t="s">
        <v>82</v>
      </c>
      <c r="AY621" s="24" t="s">
        <v>144</v>
      </c>
      <c r="BE621" s="229">
        <f>IF(N621="základní",J621,0)</f>
        <v>0</v>
      </c>
      <c r="BF621" s="229">
        <f>IF(N621="snížená",J621,0)</f>
        <v>0</v>
      </c>
      <c r="BG621" s="229">
        <f>IF(N621="zákl. přenesená",J621,0)</f>
        <v>0</v>
      </c>
      <c r="BH621" s="229">
        <f>IF(N621="sníž. přenesená",J621,0)</f>
        <v>0</v>
      </c>
      <c r="BI621" s="229">
        <f>IF(N621="nulová",J621,0)</f>
        <v>0</v>
      </c>
      <c r="BJ621" s="24" t="s">
        <v>77</v>
      </c>
      <c r="BK621" s="229">
        <f>ROUND(I621*H621,2)</f>
        <v>0</v>
      </c>
      <c r="BL621" s="24" t="s">
        <v>224</v>
      </c>
      <c r="BM621" s="24" t="s">
        <v>1028</v>
      </c>
    </row>
    <row r="622" s="1" customFormat="1" ht="16.5" customHeight="1">
      <c r="B622" s="46"/>
      <c r="C622" s="218" t="s">
        <v>1029</v>
      </c>
      <c r="D622" s="218" t="s">
        <v>146</v>
      </c>
      <c r="E622" s="219" t="s">
        <v>1030</v>
      </c>
      <c r="F622" s="220" t="s">
        <v>1031</v>
      </c>
      <c r="G622" s="221" t="s">
        <v>200</v>
      </c>
      <c r="H622" s="222">
        <v>6</v>
      </c>
      <c r="I622" s="223"/>
      <c r="J622" s="224">
        <f>ROUND(I622*H622,2)</f>
        <v>0</v>
      </c>
      <c r="K622" s="220" t="s">
        <v>150</v>
      </c>
      <c r="L622" s="72"/>
      <c r="M622" s="225" t="s">
        <v>23</v>
      </c>
      <c r="N622" s="226" t="s">
        <v>43</v>
      </c>
      <c r="O622" s="47"/>
      <c r="P622" s="227">
        <f>O622*H622</f>
        <v>0</v>
      </c>
      <c r="Q622" s="227">
        <v>0.00097000000000000005</v>
      </c>
      <c r="R622" s="227">
        <f>Q622*H622</f>
        <v>0.0058200000000000005</v>
      </c>
      <c r="S622" s="227">
        <v>0</v>
      </c>
      <c r="T622" s="228">
        <f>S622*H622</f>
        <v>0</v>
      </c>
      <c r="AR622" s="24" t="s">
        <v>224</v>
      </c>
      <c r="AT622" s="24" t="s">
        <v>146</v>
      </c>
      <c r="AU622" s="24" t="s">
        <v>82</v>
      </c>
      <c r="AY622" s="24" t="s">
        <v>144</v>
      </c>
      <c r="BE622" s="229">
        <f>IF(N622="základní",J622,0)</f>
        <v>0</v>
      </c>
      <c r="BF622" s="229">
        <f>IF(N622="snížená",J622,0)</f>
        <v>0</v>
      </c>
      <c r="BG622" s="229">
        <f>IF(N622="zákl. přenesená",J622,0)</f>
        <v>0</v>
      </c>
      <c r="BH622" s="229">
        <f>IF(N622="sníž. přenesená",J622,0)</f>
        <v>0</v>
      </c>
      <c r="BI622" s="229">
        <f>IF(N622="nulová",J622,0)</f>
        <v>0</v>
      </c>
      <c r="BJ622" s="24" t="s">
        <v>77</v>
      </c>
      <c r="BK622" s="229">
        <f>ROUND(I622*H622,2)</f>
        <v>0</v>
      </c>
      <c r="BL622" s="24" t="s">
        <v>224</v>
      </c>
      <c r="BM622" s="24" t="s">
        <v>1032</v>
      </c>
    </row>
    <row r="623" s="1" customFormat="1" ht="16.5" customHeight="1">
      <c r="B623" s="46"/>
      <c r="C623" s="218" t="s">
        <v>1033</v>
      </c>
      <c r="D623" s="218" t="s">
        <v>146</v>
      </c>
      <c r="E623" s="219" t="s">
        <v>1034</v>
      </c>
      <c r="F623" s="220" t="s">
        <v>1035</v>
      </c>
      <c r="G623" s="221" t="s">
        <v>250</v>
      </c>
      <c r="H623" s="222">
        <v>106</v>
      </c>
      <c r="I623" s="223"/>
      <c r="J623" s="224">
        <f>ROUND(I623*H623,2)</f>
        <v>0</v>
      </c>
      <c r="K623" s="220" t="s">
        <v>150</v>
      </c>
      <c r="L623" s="72"/>
      <c r="M623" s="225" t="s">
        <v>23</v>
      </c>
      <c r="N623" s="226" t="s">
        <v>43</v>
      </c>
      <c r="O623" s="47"/>
      <c r="P623" s="227">
        <f>O623*H623</f>
        <v>0</v>
      </c>
      <c r="Q623" s="227">
        <v>0.00019000000000000001</v>
      </c>
      <c r="R623" s="227">
        <f>Q623*H623</f>
        <v>0.020140000000000002</v>
      </c>
      <c r="S623" s="227">
        <v>0</v>
      </c>
      <c r="T623" s="228">
        <f>S623*H623</f>
        <v>0</v>
      </c>
      <c r="AR623" s="24" t="s">
        <v>224</v>
      </c>
      <c r="AT623" s="24" t="s">
        <v>146</v>
      </c>
      <c r="AU623" s="24" t="s">
        <v>82</v>
      </c>
      <c r="AY623" s="24" t="s">
        <v>144</v>
      </c>
      <c r="BE623" s="229">
        <f>IF(N623="základní",J623,0)</f>
        <v>0</v>
      </c>
      <c r="BF623" s="229">
        <f>IF(N623="snížená",J623,0)</f>
        <v>0</v>
      </c>
      <c r="BG623" s="229">
        <f>IF(N623="zákl. přenesená",J623,0)</f>
        <v>0</v>
      </c>
      <c r="BH623" s="229">
        <f>IF(N623="sníž. přenesená",J623,0)</f>
        <v>0</v>
      </c>
      <c r="BI623" s="229">
        <f>IF(N623="nulová",J623,0)</f>
        <v>0</v>
      </c>
      <c r="BJ623" s="24" t="s">
        <v>77</v>
      </c>
      <c r="BK623" s="229">
        <f>ROUND(I623*H623,2)</f>
        <v>0</v>
      </c>
      <c r="BL623" s="24" t="s">
        <v>224</v>
      </c>
      <c r="BM623" s="24" t="s">
        <v>1036</v>
      </c>
    </row>
    <row r="624" s="1" customFormat="1" ht="16.5" customHeight="1">
      <c r="B624" s="46"/>
      <c r="C624" s="218" t="s">
        <v>1037</v>
      </c>
      <c r="D624" s="218" t="s">
        <v>146</v>
      </c>
      <c r="E624" s="219" t="s">
        <v>1038</v>
      </c>
      <c r="F624" s="220" t="s">
        <v>1039</v>
      </c>
      <c r="G624" s="221" t="s">
        <v>250</v>
      </c>
      <c r="H624" s="222">
        <v>106</v>
      </c>
      <c r="I624" s="223"/>
      <c r="J624" s="224">
        <f>ROUND(I624*H624,2)</f>
        <v>0</v>
      </c>
      <c r="K624" s="220" t="s">
        <v>150</v>
      </c>
      <c r="L624" s="72"/>
      <c r="M624" s="225" t="s">
        <v>23</v>
      </c>
      <c r="N624" s="226" t="s">
        <v>43</v>
      </c>
      <c r="O624" s="47"/>
      <c r="P624" s="227">
        <f>O624*H624</f>
        <v>0</v>
      </c>
      <c r="Q624" s="227">
        <v>1.0000000000000001E-05</v>
      </c>
      <c r="R624" s="227">
        <f>Q624*H624</f>
        <v>0.0010600000000000002</v>
      </c>
      <c r="S624" s="227">
        <v>0</v>
      </c>
      <c r="T624" s="228">
        <f>S624*H624</f>
        <v>0</v>
      </c>
      <c r="AR624" s="24" t="s">
        <v>224</v>
      </c>
      <c r="AT624" s="24" t="s">
        <v>146</v>
      </c>
      <c r="AU624" s="24" t="s">
        <v>82</v>
      </c>
      <c r="AY624" s="24" t="s">
        <v>144</v>
      </c>
      <c r="BE624" s="229">
        <f>IF(N624="základní",J624,0)</f>
        <v>0</v>
      </c>
      <c r="BF624" s="229">
        <f>IF(N624="snížená",J624,0)</f>
        <v>0</v>
      </c>
      <c r="BG624" s="229">
        <f>IF(N624="zákl. přenesená",J624,0)</f>
        <v>0</v>
      </c>
      <c r="BH624" s="229">
        <f>IF(N624="sníž. přenesená",J624,0)</f>
        <v>0</v>
      </c>
      <c r="BI624" s="229">
        <f>IF(N624="nulová",J624,0)</f>
        <v>0</v>
      </c>
      <c r="BJ624" s="24" t="s">
        <v>77</v>
      </c>
      <c r="BK624" s="229">
        <f>ROUND(I624*H624,2)</f>
        <v>0</v>
      </c>
      <c r="BL624" s="24" t="s">
        <v>224</v>
      </c>
      <c r="BM624" s="24" t="s">
        <v>1040</v>
      </c>
    </row>
    <row r="625" s="1" customFormat="1" ht="16.5" customHeight="1">
      <c r="B625" s="46"/>
      <c r="C625" s="218" t="s">
        <v>1041</v>
      </c>
      <c r="D625" s="218" t="s">
        <v>146</v>
      </c>
      <c r="E625" s="219" t="s">
        <v>1042</v>
      </c>
      <c r="F625" s="220" t="s">
        <v>1043</v>
      </c>
      <c r="G625" s="221" t="s">
        <v>854</v>
      </c>
      <c r="H625" s="284"/>
      <c r="I625" s="223"/>
      <c r="J625" s="224">
        <f>ROUND(I625*H625,2)</f>
        <v>0</v>
      </c>
      <c r="K625" s="220" t="s">
        <v>150</v>
      </c>
      <c r="L625" s="72"/>
      <c r="M625" s="225" t="s">
        <v>23</v>
      </c>
      <c r="N625" s="226" t="s">
        <v>43</v>
      </c>
      <c r="O625" s="47"/>
      <c r="P625" s="227">
        <f>O625*H625</f>
        <v>0</v>
      </c>
      <c r="Q625" s="227">
        <v>0</v>
      </c>
      <c r="R625" s="227">
        <f>Q625*H625</f>
        <v>0</v>
      </c>
      <c r="S625" s="227">
        <v>0</v>
      </c>
      <c r="T625" s="228">
        <f>S625*H625</f>
        <v>0</v>
      </c>
      <c r="AR625" s="24" t="s">
        <v>224</v>
      </c>
      <c r="AT625" s="24" t="s">
        <v>146</v>
      </c>
      <c r="AU625" s="24" t="s">
        <v>82</v>
      </c>
      <c r="AY625" s="24" t="s">
        <v>144</v>
      </c>
      <c r="BE625" s="229">
        <f>IF(N625="základní",J625,0)</f>
        <v>0</v>
      </c>
      <c r="BF625" s="229">
        <f>IF(N625="snížená",J625,0)</f>
        <v>0</v>
      </c>
      <c r="BG625" s="229">
        <f>IF(N625="zákl. přenesená",J625,0)</f>
        <v>0</v>
      </c>
      <c r="BH625" s="229">
        <f>IF(N625="sníž. přenesená",J625,0)</f>
        <v>0</v>
      </c>
      <c r="BI625" s="229">
        <f>IF(N625="nulová",J625,0)</f>
        <v>0</v>
      </c>
      <c r="BJ625" s="24" t="s">
        <v>77</v>
      </c>
      <c r="BK625" s="229">
        <f>ROUND(I625*H625,2)</f>
        <v>0</v>
      </c>
      <c r="BL625" s="24" t="s">
        <v>224</v>
      </c>
      <c r="BM625" s="24" t="s">
        <v>1044</v>
      </c>
    </row>
    <row r="626" s="1" customFormat="1" ht="16.5" customHeight="1">
      <c r="B626" s="46"/>
      <c r="C626" s="218" t="s">
        <v>1045</v>
      </c>
      <c r="D626" s="218" t="s">
        <v>146</v>
      </c>
      <c r="E626" s="219" t="s">
        <v>1046</v>
      </c>
      <c r="F626" s="220" t="s">
        <v>1047</v>
      </c>
      <c r="G626" s="221" t="s">
        <v>854</v>
      </c>
      <c r="H626" s="284"/>
      <c r="I626" s="223"/>
      <c r="J626" s="224">
        <f>ROUND(I626*H626,2)</f>
        <v>0</v>
      </c>
      <c r="K626" s="220" t="s">
        <v>150</v>
      </c>
      <c r="L626" s="72"/>
      <c r="M626" s="225" t="s">
        <v>23</v>
      </c>
      <c r="N626" s="226" t="s">
        <v>43</v>
      </c>
      <c r="O626" s="47"/>
      <c r="P626" s="227">
        <f>O626*H626</f>
        <v>0</v>
      </c>
      <c r="Q626" s="227">
        <v>0</v>
      </c>
      <c r="R626" s="227">
        <f>Q626*H626</f>
        <v>0</v>
      </c>
      <c r="S626" s="227">
        <v>0</v>
      </c>
      <c r="T626" s="228">
        <f>S626*H626</f>
        <v>0</v>
      </c>
      <c r="AR626" s="24" t="s">
        <v>224</v>
      </c>
      <c r="AT626" s="24" t="s">
        <v>146</v>
      </c>
      <c r="AU626" s="24" t="s">
        <v>82</v>
      </c>
      <c r="AY626" s="24" t="s">
        <v>144</v>
      </c>
      <c r="BE626" s="229">
        <f>IF(N626="základní",J626,0)</f>
        <v>0</v>
      </c>
      <c r="BF626" s="229">
        <f>IF(N626="snížená",J626,0)</f>
        <v>0</v>
      </c>
      <c r="BG626" s="229">
        <f>IF(N626="zákl. přenesená",J626,0)</f>
        <v>0</v>
      </c>
      <c r="BH626" s="229">
        <f>IF(N626="sníž. přenesená",J626,0)</f>
        <v>0</v>
      </c>
      <c r="BI626" s="229">
        <f>IF(N626="nulová",J626,0)</f>
        <v>0</v>
      </c>
      <c r="BJ626" s="24" t="s">
        <v>77</v>
      </c>
      <c r="BK626" s="229">
        <f>ROUND(I626*H626,2)</f>
        <v>0</v>
      </c>
      <c r="BL626" s="24" t="s">
        <v>224</v>
      </c>
      <c r="BM626" s="24" t="s">
        <v>1048</v>
      </c>
    </row>
    <row r="627" s="10" customFormat="1" ht="29.88" customHeight="1">
      <c r="B627" s="202"/>
      <c r="C627" s="203"/>
      <c r="D627" s="204" t="s">
        <v>71</v>
      </c>
      <c r="E627" s="216" t="s">
        <v>1049</v>
      </c>
      <c r="F627" s="216" t="s">
        <v>1050</v>
      </c>
      <c r="G627" s="203"/>
      <c r="H627" s="203"/>
      <c r="I627" s="206"/>
      <c r="J627" s="217">
        <f>BK627</f>
        <v>0</v>
      </c>
      <c r="K627" s="203"/>
      <c r="L627" s="208"/>
      <c r="M627" s="209"/>
      <c r="N627" s="210"/>
      <c r="O627" s="210"/>
      <c r="P627" s="211">
        <f>SUM(P628:P683)</f>
        <v>0</v>
      </c>
      <c r="Q627" s="210"/>
      <c r="R627" s="211">
        <f>SUM(R628:R683)</f>
        <v>0.36328999999999995</v>
      </c>
      <c r="S627" s="210"/>
      <c r="T627" s="212">
        <f>SUM(T628:T683)</f>
        <v>1.1160100000000002</v>
      </c>
      <c r="AR627" s="213" t="s">
        <v>82</v>
      </c>
      <c r="AT627" s="214" t="s">
        <v>71</v>
      </c>
      <c r="AU627" s="214" t="s">
        <v>77</v>
      </c>
      <c r="AY627" s="213" t="s">
        <v>144</v>
      </c>
      <c r="BK627" s="215">
        <f>SUM(BK628:BK683)</f>
        <v>0</v>
      </c>
    </row>
    <row r="628" s="1" customFormat="1" ht="16.5" customHeight="1">
      <c r="B628" s="46"/>
      <c r="C628" s="218" t="s">
        <v>1051</v>
      </c>
      <c r="D628" s="218" t="s">
        <v>146</v>
      </c>
      <c r="E628" s="219" t="s">
        <v>1052</v>
      </c>
      <c r="F628" s="220" t="s">
        <v>1053</v>
      </c>
      <c r="G628" s="221" t="s">
        <v>513</v>
      </c>
      <c r="H628" s="222">
        <v>6</v>
      </c>
      <c r="I628" s="223"/>
      <c r="J628" s="224">
        <f>ROUND(I628*H628,2)</f>
        <v>0</v>
      </c>
      <c r="K628" s="220" t="s">
        <v>150</v>
      </c>
      <c r="L628" s="72"/>
      <c r="M628" s="225" t="s">
        <v>23</v>
      </c>
      <c r="N628" s="226" t="s">
        <v>43</v>
      </c>
      <c r="O628" s="47"/>
      <c r="P628" s="227">
        <f>O628*H628</f>
        <v>0</v>
      </c>
      <c r="Q628" s="227">
        <v>0</v>
      </c>
      <c r="R628" s="227">
        <f>Q628*H628</f>
        <v>0</v>
      </c>
      <c r="S628" s="227">
        <v>0.034200000000000001</v>
      </c>
      <c r="T628" s="228">
        <f>S628*H628</f>
        <v>0.20519999999999999</v>
      </c>
      <c r="AR628" s="24" t="s">
        <v>224</v>
      </c>
      <c r="AT628" s="24" t="s">
        <v>146</v>
      </c>
      <c r="AU628" s="24" t="s">
        <v>82</v>
      </c>
      <c r="AY628" s="24" t="s">
        <v>144</v>
      </c>
      <c r="BE628" s="229">
        <f>IF(N628="základní",J628,0)</f>
        <v>0</v>
      </c>
      <c r="BF628" s="229">
        <f>IF(N628="snížená",J628,0)</f>
        <v>0</v>
      </c>
      <c r="BG628" s="229">
        <f>IF(N628="zákl. přenesená",J628,0)</f>
        <v>0</v>
      </c>
      <c r="BH628" s="229">
        <f>IF(N628="sníž. přenesená",J628,0)</f>
        <v>0</v>
      </c>
      <c r="BI628" s="229">
        <f>IF(N628="nulová",J628,0)</f>
        <v>0</v>
      </c>
      <c r="BJ628" s="24" t="s">
        <v>77</v>
      </c>
      <c r="BK628" s="229">
        <f>ROUND(I628*H628,2)</f>
        <v>0</v>
      </c>
      <c r="BL628" s="24" t="s">
        <v>224</v>
      </c>
      <c r="BM628" s="24" t="s">
        <v>1054</v>
      </c>
    </row>
    <row r="629" s="11" customFormat="1">
      <c r="B629" s="230"/>
      <c r="C629" s="231"/>
      <c r="D629" s="232" t="s">
        <v>153</v>
      </c>
      <c r="E629" s="233" t="s">
        <v>23</v>
      </c>
      <c r="F629" s="234" t="s">
        <v>1055</v>
      </c>
      <c r="G629" s="231"/>
      <c r="H629" s="235">
        <v>6</v>
      </c>
      <c r="I629" s="236"/>
      <c r="J629" s="231"/>
      <c r="K629" s="231"/>
      <c r="L629" s="237"/>
      <c r="M629" s="238"/>
      <c r="N629" s="239"/>
      <c r="O629" s="239"/>
      <c r="P629" s="239"/>
      <c r="Q629" s="239"/>
      <c r="R629" s="239"/>
      <c r="S629" s="239"/>
      <c r="T629" s="240"/>
      <c r="AT629" s="241" t="s">
        <v>153</v>
      </c>
      <c r="AU629" s="241" t="s">
        <v>82</v>
      </c>
      <c r="AV629" s="11" t="s">
        <v>82</v>
      </c>
      <c r="AW629" s="11" t="s">
        <v>35</v>
      </c>
      <c r="AX629" s="11" t="s">
        <v>77</v>
      </c>
      <c r="AY629" s="241" t="s">
        <v>144</v>
      </c>
    </row>
    <row r="630" s="1" customFormat="1" ht="38.25" customHeight="1">
      <c r="B630" s="46"/>
      <c r="C630" s="218" t="s">
        <v>1056</v>
      </c>
      <c r="D630" s="218" t="s">
        <v>146</v>
      </c>
      <c r="E630" s="219" t="s">
        <v>1057</v>
      </c>
      <c r="F630" s="220" t="s">
        <v>1058</v>
      </c>
      <c r="G630" s="221" t="s">
        <v>513</v>
      </c>
      <c r="H630" s="222">
        <v>7</v>
      </c>
      <c r="I630" s="223"/>
      <c r="J630" s="224">
        <f>ROUND(I630*H630,2)</f>
        <v>0</v>
      </c>
      <c r="K630" s="220" t="s">
        <v>23</v>
      </c>
      <c r="L630" s="72"/>
      <c r="M630" s="225" t="s">
        <v>23</v>
      </c>
      <c r="N630" s="226" t="s">
        <v>43</v>
      </c>
      <c r="O630" s="47"/>
      <c r="P630" s="227">
        <f>O630*H630</f>
        <v>0</v>
      </c>
      <c r="Q630" s="227">
        <v>0</v>
      </c>
      <c r="R630" s="227">
        <f>Q630*H630</f>
        <v>0</v>
      </c>
      <c r="S630" s="227">
        <v>0</v>
      </c>
      <c r="T630" s="228">
        <f>S630*H630</f>
        <v>0</v>
      </c>
      <c r="AR630" s="24" t="s">
        <v>224</v>
      </c>
      <c r="AT630" s="24" t="s">
        <v>146</v>
      </c>
      <c r="AU630" s="24" t="s">
        <v>82</v>
      </c>
      <c r="AY630" s="24" t="s">
        <v>144</v>
      </c>
      <c r="BE630" s="229">
        <f>IF(N630="základní",J630,0)</f>
        <v>0</v>
      </c>
      <c r="BF630" s="229">
        <f>IF(N630="snížená",J630,0)</f>
        <v>0</v>
      </c>
      <c r="BG630" s="229">
        <f>IF(N630="zákl. přenesená",J630,0)</f>
        <v>0</v>
      </c>
      <c r="BH630" s="229">
        <f>IF(N630="sníž. přenesená",J630,0)</f>
        <v>0</v>
      </c>
      <c r="BI630" s="229">
        <f>IF(N630="nulová",J630,0)</f>
        <v>0</v>
      </c>
      <c r="BJ630" s="24" t="s">
        <v>77</v>
      </c>
      <c r="BK630" s="229">
        <f>ROUND(I630*H630,2)</f>
        <v>0</v>
      </c>
      <c r="BL630" s="24" t="s">
        <v>224</v>
      </c>
      <c r="BM630" s="24" t="s">
        <v>1059</v>
      </c>
    </row>
    <row r="631" s="1" customFormat="1" ht="25.5" customHeight="1">
      <c r="B631" s="46"/>
      <c r="C631" s="218" t="s">
        <v>1060</v>
      </c>
      <c r="D631" s="218" t="s">
        <v>146</v>
      </c>
      <c r="E631" s="219" t="s">
        <v>1061</v>
      </c>
      <c r="F631" s="220" t="s">
        <v>1062</v>
      </c>
      <c r="G631" s="221" t="s">
        <v>513</v>
      </c>
      <c r="H631" s="222">
        <v>1</v>
      </c>
      <c r="I631" s="223"/>
      <c r="J631" s="224">
        <f>ROUND(I631*H631,2)</f>
        <v>0</v>
      </c>
      <c r="K631" s="220" t="s">
        <v>23</v>
      </c>
      <c r="L631" s="72"/>
      <c r="M631" s="225" t="s">
        <v>23</v>
      </c>
      <c r="N631" s="226" t="s">
        <v>43</v>
      </c>
      <c r="O631" s="47"/>
      <c r="P631" s="227">
        <f>O631*H631</f>
        <v>0</v>
      </c>
      <c r="Q631" s="227">
        <v>0.021000000000000001</v>
      </c>
      <c r="R631" s="227">
        <f>Q631*H631</f>
        <v>0.021000000000000001</v>
      </c>
      <c r="S631" s="227">
        <v>0</v>
      </c>
      <c r="T631" s="228">
        <f>S631*H631</f>
        <v>0</v>
      </c>
      <c r="AR631" s="24" t="s">
        <v>224</v>
      </c>
      <c r="AT631" s="24" t="s">
        <v>146</v>
      </c>
      <c r="AU631" s="24" t="s">
        <v>82</v>
      </c>
      <c r="AY631" s="24" t="s">
        <v>144</v>
      </c>
      <c r="BE631" s="229">
        <f>IF(N631="základní",J631,0)</f>
        <v>0</v>
      </c>
      <c r="BF631" s="229">
        <f>IF(N631="snížená",J631,0)</f>
        <v>0</v>
      </c>
      <c r="BG631" s="229">
        <f>IF(N631="zákl. přenesená",J631,0)</f>
        <v>0</v>
      </c>
      <c r="BH631" s="229">
        <f>IF(N631="sníž. přenesená",J631,0)</f>
        <v>0</v>
      </c>
      <c r="BI631" s="229">
        <f>IF(N631="nulová",J631,0)</f>
        <v>0</v>
      </c>
      <c r="BJ631" s="24" t="s">
        <v>77</v>
      </c>
      <c r="BK631" s="229">
        <f>ROUND(I631*H631,2)</f>
        <v>0</v>
      </c>
      <c r="BL631" s="24" t="s">
        <v>224</v>
      </c>
      <c r="BM631" s="24" t="s">
        <v>1063</v>
      </c>
    </row>
    <row r="632" s="1" customFormat="1" ht="16.5" customHeight="1">
      <c r="B632" s="46"/>
      <c r="C632" s="218" t="s">
        <v>1064</v>
      </c>
      <c r="D632" s="218" t="s">
        <v>146</v>
      </c>
      <c r="E632" s="219" t="s">
        <v>1065</v>
      </c>
      <c r="F632" s="220" t="s">
        <v>1066</v>
      </c>
      <c r="G632" s="221" t="s">
        <v>200</v>
      </c>
      <c r="H632" s="222">
        <v>1</v>
      </c>
      <c r="I632" s="223"/>
      <c r="J632" s="224">
        <f>ROUND(I632*H632,2)</f>
        <v>0</v>
      </c>
      <c r="K632" s="220" t="s">
        <v>23</v>
      </c>
      <c r="L632" s="72"/>
      <c r="M632" s="225" t="s">
        <v>23</v>
      </c>
      <c r="N632" s="226" t="s">
        <v>43</v>
      </c>
      <c r="O632" s="47"/>
      <c r="P632" s="227">
        <f>O632*H632</f>
        <v>0</v>
      </c>
      <c r="Q632" s="227">
        <v>5.0000000000000002E-05</v>
      </c>
      <c r="R632" s="227">
        <f>Q632*H632</f>
        <v>5.0000000000000002E-05</v>
      </c>
      <c r="S632" s="227">
        <v>0.018890000000000001</v>
      </c>
      <c r="T632" s="228">
        <f>S632*H632</f>
        <v>0.018890000000000001</v>
      </c>
      <c r="AR632" s="24" t="s">
        <v>224</v>
      </c>
      <c r="AT632" s="24" t="s">
        <v>146</v>
      </c>
      <c r="AU632" s="24" t="s">
        <v>82</v>
      </c>
      <c r="AY632" s="24" t="s">
        <v>144</v>
      </c>
      <c r="BE632" s="229">
        <f>IF(N632="základní",J632,0)</f>
        <v>0</v>
      </c>
      <c r="BF632" s="229">
        <f>IF(N632="snížená",J632,0)</f>
        <v>0</v>
      </c>
      <c r="BG632" s="229">
        <f>IF(N632="zákl. přenesená",J632,0)</f>
        <v>0</v>
      </c>
      <c r="BH632" s="229">
        <f>IF(N632="sníž. přenesená",J632,0)</f>
        <v>0</v>
      </c>
      <c r="BI632" s="229">
        <f>IF(N632="nulová",J632,0)</f>
        <v>0</v>
      </c>
      <c r="BJ632" s="24" t="s">
        <v>77</v>
      </c>
      <c r="BK632" s="229">
        <f>ROUND(I632*H632,2)</f>
        <v>0</v>
      </c>
      <c r="BL632" s="24" t="s">
        <v>224</v>
      </c>
      <c r="BM632" s="24" t="s">
        <v>1067</v>
      </c>
    </row>
    <row r="633" s="1" customFormat="1" ht="25.5" customHeight="1">
      <c r="B633" s="46"/>
      <c r="C633" s="218" t="s">
        <v>1068</v>
      </c>
      <c r="D633" s="218" t="s">
        <v>146</v>
      </c>
      <c r="E633" s="219" t="s">
        <v>1069</v>
      </c>
      <c r="F633" s="220" t="s">
        <v>1070</v>
      </c>
      <c r="G633" s="221" t="s">
        <v>513</v>
      </c>
      <c r="H633" s="222">
        <v>3</v>
      </c>
      <c r="I633" s="223"/>
      <c r="J633" s="224">
        <f>ROUND(I633*H633,2)</f>
        <v>0</v>
      </c>
      <c r="K633" s="220" t="s">
        <v>23</v>
      </c>
      <c r="L633" s="72"/>
      <c r="M633" s="225" t="s">
        <v>23</v>
      </c>
      <c r="N633" s="226" t="s">
        <v>43</v>
      </c>
      <c r="O633" s="47"/>
      <c r="P633" s="227">
        <f>O633*H633</f>
        <v>0</v>
      </c>
      <c r="Q633" s="227">
        <v>0.018079999999999999</v>
      </c>
      <c r="R633" s="227">
        <f>Q633*H633</f>
        <v>0.054239999999999997</v>
      </c>
      <c r="S633" s="227">
        <v>0</v>
      </c>
      <c r="T633" s="228">
        <f>S633*H633</f>
        <v>0</v>
      </c>
      <c r="AR633" s="24" t="s">
        <v>224</v>
      </c>
      <c r="AT633" s="24" t="s">
        <v>146</v>
      </c>
      <c r="AU633" s="24" t="s">
        <v>82</v>
      </c>
      <c r="AY633" s="24" t="s">
        <v>144</v>
      </c>
      <c r="BE633" s="229">
        <f>IF(N633="základní",J633,0)</f>
        <v>0</v>
      </c>
      <c r="BF633" s="229">
        <f>IF(N633="snížená",J633,0)</f>
        <v>0</v>
      </c>
      <c r="BG633" s="229">
        <f>IF(N633="zákl. přenesená",J633,0)</f>
        <v>0</v>
      </c>
      <c r="BH633" s="229">
        <f>IF(N633="sníž. přenesená",J633,0)</f>
        <v>0</v>
      </c>
      <c r="BI633" s="229">
        <f>IF(N633="nulová",J633,0)</f>
        <v>0</v>
      </c>
      <c r="BJ633" s="24" t="s">
        <v>77</v>
      </c>
      <c r="BK633" s="229">
        <f>ROUND(I633*H633,2)</f>
        <v>0</v>
      </c>
      <c r="BL633" s="24" t="s">
        <v>224</v>
      </c>
      <c r="BM633" s="24" t="s">
        <v>1071</v>
      </c>
    </row>
    <row r="634" s="1" customFormat="1" ht="16.5" customHeight="1">
      <c r="B634" s="46"/>
      <c r="C634" s="218" t="s">
        <v>1072</v>
      </c>
      <c r="D634" s="218" t="s">
        <v>146</v>
      </c>
      <c r="E634" s="219" t="s">
        <v>1073</v>
      </c>
      <c r="F634" s="220" t="s">
        <v>1074</v>
      </c>
      <c r="G634" s="221" t="s">
        <v>513</v>
      </c>
      <c r="H634" s="222">
        <v>3</v>
      </c>
      <c r="I634" s="223"/>
      <c r="J634" s="224">
        <f>ROUND(I634*H634,2)</f>
        <v>0</v>
      </c>
      <c r="K634" s="220" t="s">
        <v>150</v>
      </c>
      <c r="L634" s="72"/>
      <c r="M634" s="225" t="s">
        <v>23</v>
      </c>
      <c r="N634" s="226" t="s">
        <v>43</v>
      </c>
      <c r="O634" s="47"/>
      <c r="P634" s="227">
        <f>O634*H634</f>
        <v>0</v>
      </c>
      <c r="Q634" s="227">
        <v>0</v>
      </c>
      <c r="R634" s="227">
        <f>Q634*H634</f>
        <v>0</v>
      </c>
      <c r="S634" s="227">
        <v>0.0172</v>
      </c>
      <c r="T634" s="228">
        <f>S634*H634</f>
        <v>0.0516</v>
      </c>
      <c r="AR634" s="24" t="s">
        <v>224</v>
      </c>
      <c r="AT634" s="24" t="s">
        <v>146</v>
      </c>
      <c r="AU634" s="24" t="s">
        <v>82</v>
      </c>
      <c r="AY634" s="24" t="s">
        <v>144</v>
      </c>
      <c r="BE634" s="229">
        <f>IF(N634="základní",J634,0)</f>
        <v>0</v>
      </c>
      <c r="BF634" s="229">
        <f>IF(N634="snížená",J634,0)</f>
        <v>0</v>
      </c>
      <c r="BG634" s="229">
        <f>IF(N634="zákl. přenesená",J634,0)</f>
        <v>0</v>
      </c>
      <c r="BH634" s="229">
        <f>IF(N634="sníž. přenesená",J634,0)</f>
        <v>0</v>
      </c>
      <c r="BI634" s="229">
        <f>IF(N634="nulová",J634,0)</f>
        <v>0</v>
      </c>
      <c r="BJ634" s="24" t="s">
        <v>77</v>
      </c>
      <c r="BK634" s="229">
        <f>ROUND(I634*H634,2)</f>
        <v>0</v>
      </c>
      <c r="BL634" s="24" t="s">
        <v>224</v>
      </c>
      <c r="BM634" s="24" t="s">
        <v>1075</v>
      </c>
    </row>
    <row r="635" s="11" customFormat="1">
      <c r="B635" s="230"/>
      <c r="C635" s="231"/>
      <c r="D635" s="232" t="s">
        <v>153</v>
      </c>
      <c r="E635" s="233" t="s">
        <v>23</v>
      </c>
      <c r="F635" s="234" t="s">
        <v>1076</v>
      </c>
      <c r="G635" s="231"/>
      <c r="H635" s="235">
        <v>3</v>
      </c>
      <c r="I635" s="236"/>
      <c r="J635" s="231"/>
      <c r="K635" s="231"/>
      <c r="L635" s="237"/>
      <c r="M635" s="238"/>
      <c r="N635" s="239"/>
      <c r="O635" s="239"/>
      <c r="P635" s="239"/>
      <c r="Q635" s="239"/>
      <c r="R635" s="239"/>
      <c r="S635" s="239"/>
      <c r="T635" s="240"/>
      <c r="AT635" s="241" t="s">
        <v>153</v>
      </c>
      <c r="AU635" s="241" t="s">
        <v>82</v>
      </c>
      <c r="AV635" s="11" t="s">
        <v>82</v>
      </c>
      <c r="AW635" s="11" t="s">
        <v>35</v>
      </c>
      <c r="AX635" s="11" t="s">
        <v>77</v>
      </c>
      <c r="AY635" s="241" t="s">
        <v>144</v>
      </c>
    </row>
    <row r="636" s="1" customFormat="1" ht="16.5" customHeight="1">
      <c r="B636" s="46"/>
      <c r="C636" s="218" t="s">
        <v>1077</v>
      </c>
      <c r="D636" s="218" t="s">
        <v>146</v>
      </c>
      <c r="E636" s="219" t="s">
        <v>1078</v>
      </c>
      <c r="F636" s="220" t="s">
        <v>1079</v>
      </c>
      <c r="G636" s="221" t="s">
        <v>513</v>
      </c>
      <c r="H636" s="222">
        <v>5</v>
      </c>
      <c r="I636" s="223"/>
      <c r="J636" s="224">
        <f>ROUND(I636*H636,2)</f>
        <v>0</v>
      </c>
      <c r="K636" s="220" t="s">
        <v>150</v>
      </c>
      <c r="L636" s="72"/>
      <c r="M636" s="225" t="s">
        <v>23</v>
      </c>
      <c r="N636" s="226" t="s">
        <v>43</v>
      </c>
      <c r="O636" s="47"/>
      <c r="P636" s="227">
        <f>O636*H636</f>
        <v>0</v>
      </c>
      <c r="Q636" s="227">
        <v>0</v>
      </c>
      <c r="R636" s="227">
        <f>Q636*H636</f>
        <v>0</v>
      </c>
      <c r="S636" s="227">
        <v>0.019460000000000002</v>
      </c>
      <c r="T636" s="228">
        <f>S636*H636</f>
        <v>0.097300000000000011</v>
      </c>
      <c r="AR636" s="24" t="s">
        <v>224</v>
      </c>
      <c r="AT636" s="24" t="s">
        <v>146</v>
      </c>
      <c r="AU636" s="24" t="s">
        <v>82</v>
      </c>
      <c r="AY636" s="24" t="s">
        <v>144</v>
      </c>
      <c r="BE636" s="229">
        <f>IF(N636="základní",J636,0)</f>
        <v>0</v>
      </c>
      <c r="BF636" s="229">
        <f>IF(N636="snížená",J636,0)</f>
        <v>0</v>
      </c>
      <c r="BG636" s="229">
        <f>IF(N636="zákl. přenesená",J636,0)</f>
        <v>0</v>
      </c>
      <c r="BH636" s="229">
        <f>IF(N636="sníž. přenesená",J636,0)</f>
        <v>0</v>
      </c>
      <c r="BI636" s="229">
        <f>IF(N636="nulová",J636,0)</f>
        <v>0</v>
      </c>
      <c r="BJ636" s="24" t="s">
        <v>77</v>
      </c>
      <c r="BK636" s="229">
        <f>ROUND(I636*H636,2)</f>
        <v>0</v>
      </c>
      <c r="BL636" s="24" t="s">
        <v>224</v>
      </c>
      <c r="BM636" s="24" t="s">
        <v>1080</v>
      </c>
    </row>
    <row r="637" s="11" customFormat="1">
      <c r="B637" s="230"/>
      <c r="C637" s="231"/>
      <c r="D637" s="232" t="s">
        <v>153</v>
      </c>
      <c r="E637" s="233" t="s">
        <v>23</v>
      </c>
      <c r="F637" s="234" t="s">
        <v>1081</v>
      </c>
      <c r="G637" s="231"/>
      <c r="H637" s="235">
        <v>5</v>
      </c>
      <c r="I637" s="236"/>
      <c r="J637" s="231"/>
      <c r="K637" s="231"/>
      <c r="L637" s="237"/>
      <c r="M637" s="238"/>
      <c r="N637" s="239"/>
      <c r="O637" s="239"/>
      <c r="P637" s="239"/>
      <c r="Q637" s="239"/>
      <c r="R637" s="239"/>
      <c r="S637" s="239"/>
      <c r="T637" s="240"/>
      <c r="AT637" s="241" t="s">
        <v>153</v>
      </c>
      <c r="AU637" s="241" t="s">
        <v>82</v>
      </c>
      <c r="AV637" s="11" t="s">
        <v>82</v>
      </c>
      <c r="AW637" s="11" t="s">
        <v>35</v>
      </c>
      <c r="AX637" s="11" t="s">
        <v>77</v>
      </c>
      <c r="AY637" s="241" t="s">
        <v>144</v>
      </c>
    </row>
    <row r="638" s="1" customFormat="1" ht="16.5" customHeight="1">
      <c r="B638" s="46"/>
      <c r="C638" s="218" t="s">
        <v>1082</v>
      </c>
      <c r="D638" s="218" t="s">
        <v>146</v>
      </c>
      <c r="E638" s="219" t="s">
        <v>1083</v>
      </c>
      <c r="F638" s="220" t="s">
        <v>1084</v>
      </c>
      <c r="G638" s="221" t="s">
        <v>513</v>
      </c>
      <c r="H638" s="222">
        <v>2</v>
      </c>
      <c r="I638" s="223"/>
      <c r="J638" s="224">
        <f>ROUND(I638*H638,2)</f>
        <v>0</v>
      </c>
      <c r="K638" s="220" t="s">
        <v>23</v>
      </c>
      <c r="L638" s="72"/>
      <c r="M638" s="225" t="s">
        <v>23</v>
      </c>
      <c r="N638" s="226" t="s">
        <v>43</v>
      </c>
      <c r="O638" s="47"/>
      <c r="P638" s="227">
        <f>O638*H638</f>
        <v>0</v>
      </c>
      <c r="Q638" s="227">
        <v>0</v>
      </c>
      <c r="R638" s="227">
        <f>Q638*H638</f>
        <v>0</v>
      </c>
      <c r="S638" s="227">
        <v>0.0080700000000000008</v>
      </c>
      <c r="T638" s="228">
        <f>S638*H638</f>
        <v>0.016140000000000002</v>
      </c>
      <c r="AR638" s="24" t="s">
        <v>224</v>
      </c>
      <c r="AT638" s="24" t="s">
        <v>146</v>
      </c>
      <c r="AU638" s="24" t="s">
        <v>82</v>
      </c>
      <c r="AY638" s="24" t="s">
        <v>144</v>
      </c>
      <c r="BE638" s="229">
        <f>IF(N638="základní",J638,0)</f>
        <v>0</v>
      </c>
      <c r="BF638" s="229">
        <f>IF(N638="snížená",J638,0)</f>
        <v>0</v>
      </c>
      <c r="BG638" s="229">
        <f>IF(N638="zákl. přenesená",J638,0)</f>
        <v>0</v>
      </c>
      <c r="BH638" s="229">
        <f>IF(N638="sníž. přenesená",J638,0)</f>
        <v>0</v>
      </c>
      <c r="BI638" s="229">
        <f>IF(N638="nulová",J638,0)</f>
        <v>0</v>
      </c>
      <c r="BJ638" s="24" t="s">
        <v>77</v>
      </c>
      <c r="BK638" s="229">
        <f>ROUND(I638*H638,2)</f>
        <v>0</v>
      </c>
      <c r="BL638" s="24" t="s">
        <v>224</v>
      </c>
      <c r="BM638" s="24" t="s">
        <v>1085</v>
      </c>
    </row>
    <row r="639" s="11" customFormat="1">
      <c r="B639" s="230"/>
      <c r="C639" s="231"/>
      <c r="D639" s="232" t="s">
        <v>153</v>
      </c>
      <c r="E639" s="233" t="s">
        <v>23</v>
      </c>
      <c r="F639" s="234" t="s">
        <v>1086</v>
      </c>
      <c r="G639" s="231"/>
      <c r="H639" s="235">
        <v>2</v>
      </c>
      <c r="I639" s="236"/>
      <c r="J639" s="231"/>
      <c r="K639" s="231"/>
      <c r="L639" s="237"/>
      <c r="M639" s="238"/>
      <c r="N639" s="239"/>
      <c r="O639" s="239"/>
      <c r="P639" s="239"/>
      <c r="Q639" s="239"/>
      <c r="R639" s="239"/>
      <c r="S639" s="239"/>
      <c r="T639" s="240"/>
      <c r="AT639" s="241" t="s">
        <v>153</v>
      </c>
      <c r="AU639" s="241" t="s">
        <v>82</v>
      </c>
      <c r="AV639" s="11" t="s">
        <v>82</v>
      </c>
      <c r="AW639" s="11" t="s">
        <v>35</v>
      </c>
      <c r="AX639" s="11" t="s">
        <v>77</v>
      </c>
      <c r="AY639" s="241" t="s">
        <v>144</v>
      </c>
    </row>
    <row r="640" s="1" customFormat="1" ht="16.5" customHeight="1">
      <c r="B640" s="46"/>
      <c r="C640" s="218" t="s">
        <v>1087</v>
      </c>
      <c r="D640" s="218" t="s">
        <v>146</v>
      </c>
      <c r="E640" s="219" t="s">
        <v>1088</v>
      </c>
      <c r="F640" s="220" t="s">
        <v>1089</v>
      </c>
      <c r="G640" s="221" t="s">
        <v>513</v>
      </c>
      <c r="H640" s="222">
        <v>1</v>
      </c>
      <c r="I640" s="223"/>
      <c r="J640" s="224">
        <f>ROUND(I640*H640,2)</f>
        <v>0</v>
      </c>
      <c r="K640" s="220" t="s">
        <v>150</v>
      </c>
      <c r="L640" s="72"/>
      <c r="M640" s="225" t="s">
        <v>23</v>
      </c>
      <c r="N640" s="226" t="s">
        <v>43</v>
      </c>
      <c r="O640" s="47"/>
      <c r="P640" s="227">
        <f>O640*H640</f>
        <v>0</v>
      </c>
      <c r="Q640" s="227">
        <v>0</v>
      </c>
      <c r="R640" s="227">
        <f>Q640*H640</f>
        <v>0</v>
      </c>
      <c r="S640" s="227">
        <v>0.0066</v>
      </c>
      <c r="T640" s="228">
        <f>S640*H640</f>
        <v>0.0066</v>
      </c>
      <c r="AR640" s="24" t="s">
        <v>224</v>
      </c>
      <c r="AT640" s="24" t="s">
        <v>146</v>
      </c>
      <c r="AU640" s="24" t="s">
        <v>82</v>
      </c>
      <c r="AY640" s="24" t="s">
        <v>144</v>
      </c>
      <c r="BE640" s="229">
        <f>IF(N640="základní",J640,0)</f>
        <v>0</v>
      </c>
      <c r="BF640" s="229">
        <f>IF(N640="snížená",J640,0)</f>
        <v>0</v>
      </c>
      <c r="BG640" s="229">
        <f>IF(N640="zákl. přenesená",J640,0)</f>
        <v>0</v>
      </c>
      <c r="BH640" s="229">
        <f>IF(N640="sníž. přenesená",J640,0)</f>
        <v>0</v>
      </c>
      <c r="BI640" s="229">
        <f>IF(N640="nulová",J640,0)</f>
        <v>0</v>
      </c>
      <c r="BJ640" s="24" t="s">
        <v>77</v>
      </c>
      <c r="BK640" s="229">
        <f>ROUND(I640*H640,2)</f>
        <v>0</v>
      </c>
      <c r="BL640" s="24" t="s">
        <v>224</v>
      </c>
      <c r="BM640" s="24" t="s">
        <v>1090</v>
      </c>
    </row>
    <row r="641" s="11" customFormat="1">
      <c r="B641" s="230"/>
      <c r="C641" s="231"/>
      <c r="D641" s="232" t="s">
        <v>153</v>
      </c>
      <c r="E641" s="233" t="s">
        <v>23</v>
      </c>
      <c r="F641" s="234" t="s">
        <v>1091</v>
      </c>
      <c r="G641" s="231"/>
      <c r="H641" s="235">
        <v>1</v>
      </c>
      <c r="I641" s="236"/>
      <c r="J641" s="231"/>
      <c r="K641" s="231"/>
      <c r="L641" s="237"/>
      <c r="M641" s="238"/>
      <c r="N641" s="239"/>
      <c r="O641" s="239"/>
      <c r="P641" s="239"/>
      <c r="Q641" s="239"/>
      <c r="R641" s="239"/>
      <c r="S641" s="239"/>
      <c r="T641" s="240"/>
      <c r="AT641" s="241" t="s">
        <v>153</v>
      </c>
      <c r="AU641" s="241" t="s">
        <v>82</v>
      </c>
      <c r="AV641" s="11" t="s">
        <v>82</v>
      </c>
      <c r="AW641" s="11" t="s">
        <v>35</v>
      </c>
      <c r="AX641" s="11" t="s">
        <v>77</v>
      </c>
      <c r="AY641" s="241" t="s">
        <v>144</v>
      </c>
    </row>
    <row r="642" s="1" customFormat="1" ht="25.5" customHeight="1">
      <c r="B642" s="46"/>
      <c r="C642" s="218" t="s">
        <v>1092</v>
      </c>
      <c r="D642" s="218" t="s">
        <v>146</v>
      </c>
      <c r="E642" s="219" t="s">
        <v>1093</v>
      </c>
      <c r="F642" s="220" t="s">
        <v>1094</v>
      </c>
      <c r="G642" s="221" t="s">
        <v>513</v>
      </c>
      <c r="H642" s="222">
        <v>5</v>
      </c>
      <c r="I642" s="223"/>
      <c r="J642" s="224">
        <f>ROUND(I642*H642,2)</f>
        <v>0</v>
      </c>
      <c r="K642" s="220" t="s">
        <v>23</v>
      </c>
      <c r="L642" s="72"/>
      <c r="M642" s="225" t="s">
        <v>23</v>
      </c>
      <c r="N642" s="226" t="s">
        <v>43</v>
      </c>
      <c r="O642" s="47"/>
      <c r="P642" s="227">
        <f>O642*H642</f>
        <v>0</v>
      </c>
      <c r="Q642" s="227">
        <v>0.017000000000000001</v>
      </c>
      <c r="R642" s="227">
        <f>Q642*H642</f>
        <v>0.085000000000000006</v>
      </c>
      <c r="S642" s="227">
        <v>0</v>
      </c>
      <c r="T642" s="228">
        <f>S642*H642</f>
        <v>0</v>
      </c>
      <c r="AR642" s="24" t="s">
        <v>224</v>
      </c>
      <c r="AT642" s="24" t="s">
        <v>146</v>
      </c>
      <c r="AU642" s="24" t="s">
        <v>82</v>
      </c>
      <c r="AY642" s="24" t="s">
        <v>144</v>
      </c>
      <c r="BE642" s="229">
        <f>IF(N642="základní",J642,0)</f>
        <v>0</v>
      </c>
      <c r="BF642" s="229">
        <f>IF(N642="snížená",J642,0)</f>
        <v>0</v>
      </c>
      <c r="BG642" s="229">
        <f>IF(N642="zákl. přenesená",J642,0)</f>
        <v>0</v>
      </c>
      <c r="BH642" s="229">
        <f>IF(N642="sníž. přenesená",J642,0)</f>
        <v>0</v>
      </c>
      <c r="BI642" s="229">
        <f>IF(N642="nulová",J642,0)</f>
        <v>0</v>
      </c>
      <c r="BJ642" s="24" t="s">
        <v>77</v>
      </c>
      <c r="BK642" s="229">
        <f>ROUND(I642*H642,2)</f>
        <v>0</v>
      </c>
      <c r="BL642" s="24" t="s">
        <v>224</v>
      </c>
      <c r="BM642" s="24" t="s">
        <v>1095</v>
      </c>
    </row>
    <row r="643" s="1" customFormat="1" ht="25.5" customHeight="1">
      <c r="B643" s="46"/>
      <c r="C643" s="218" t="s">
        <v>1096</v>
      </c>
      <c r="D643" s="218" t="s">
        <v>146</v>
      </c>
      <c r="E643" s="219" t="s">
        <v>1097</v>
      </c>
      <c r="F643" s="220" t="s">
        <v>1098</v>
      </c>
      <c r="G643" s="221" t="s">
        <v>513</v>
      </c>
      <c r="H643" s="222">
        <v>1</v>
      </c>
      <c r="I643" s="223"/>
      <c r="J643" s="224">
        <f>ROUND(I643*H643,2)</f>
        <v>0</v>
      </c>
      <c r="K643" s="220" t="s">
        <v>23</v>
      </c>
      <c r="L643" s="72"/>
      <c r="M643" s="225" t="s">
        <v>23</v>
      </c>
      <c r="N643" s="226" t="s">
        <v>43</v>
      </c>
      <c r="O643" s="47"/>
      <c r="P643" s="227">
        <f>O643*H643</f>
        <v>0</v>
      </c>
      <c r="Q643" s="227">
        <v>0.01528</v>
      </c>
      <c r="R643" s="227">
        <f>Q643*H643</f>
        <v>0.01528</v>
      </c>
      <c r="S643" s="227">
        <v>0</v>
      </c>
      <c r="T643" s="228">
        <f>S643*H643</f>
        <v>0</v>
      </c>
      <c r="AR643" s="24" t="s">
        <v>224</v>
      </c>
      <c r="AT643" s="24" t="s">
        <v>146</v>
      </c>
      <c r="AU643" s="24" t="s">
        <v>82</v>
      </c>
      <c r="AY643" s="24" t="s">
        <v>144</v>
      </c>
      <c r="BE643" s="229">
        <f>IF(N643="základní",J643,0)</f>
        <v>0</v>
      </c>
      <c r="BF643" s="229">
        <f>IF(N643="snížená",J643,0)</f>
        <v>0</v>
      </c>
      <c r="BG643" s="229">
        <f>IF(N643="zákl. přenesená",J643,0)</f>
        <v>0</v>
      </c>
      <c r="BH643" s="229">
        <f>IF(N643="sníž. přenesená",J643,0)</f>
        <v>0</v>
      </c>
      <c r="BI643" s="229">
        <f>IF(N643="nulová",J643,0)</f>
        <v>0</v>
      </c>
      <c r="BJ643" s="24" t="s">
        <v>77</v>
      </c>
      <c r="BK643" s="229">
        <f>ROUND(I643*H643,2)</f>
        <v>0</v>
      </c>
      <c r="BL643" s="24" t="s">
        <v>224</v>
      </c>
      <c r="BM643" s="24" t="s">
        <v>1099</v>
      </c>
    </row>
    <row r="644" s="1" customFormat="1" ht="16.5" customHeight="1">
      <c r="B644" s="46"/>
      <c r="C644" s="218" t="s">
        <v>1100</v>
      </c>
      <c r="D644" s="218" t="s">
        <v>146</v>
      </c>
      <c r="E644" s="219" t="s">
        <v>1101</v>
      </c>
      <c r="F644" s="220" t="s">
        <v>1102</v>
      </c>
      <c r="G644" s="221" t="s">
        <v>513</v>
      </c>
      <c r="H644" s="222">
        <v>1</v>
      </c>
      <c r="I644" s="223"/>
      <c r="J644" s="224">
        <f>ROUND(I644*H644,2)</f>
        <v>0</v>
      </c>
      <c r="K644" s="220" t="s">
        <v>23</v>
      </c>
      <c r="L644" s="72"/>
      <c r="M644" s="225" t="s">
        <v>23</v>
      </c>
      <c r="N644" s="226" t="s">
        <v>43</v>
      </c>
      <c r="O644" s="47"/>
      <c r="P644" s="227">
        <f>O644*H644</f>
        <v>0</v>
      </c>
      <c r="Q644" s="227">
        <v>0.010749999999999999</v>
      </c>
      <c r="R644" s="227">
        <f>Q644*H644</f>
        <v>0.010749999999999999</v>
      </c>
      <c r="S644" s="227">
        <v>0</v>
      </c>
      <c r="T644" s="228">
        <f>S644*H644</f>
        <v>0</v>
      </c>
      <c r="AR644" s="24" t="s">
        <v>224</v>
      </c>
      <c r="AT644" s="24" t="s">
        <v>146</v>
      </c>
      <c r="AU644" s="24" t="s">
        <v>82</v>
      </c>
      <c r="AY644" s="24" t="s">
        <v>144</v>
      </c>
      <c r="BE644" s="229">
        <f>IF(N644="základní",J644,0)</f>
        <v>0</v>
      </c>
      <c r="BF644" s="229">
        <f>IF(N644="snížená",J644,0)</f>
        <v>0</v>
      </c>
      <c r="BG644" s="229">
        <f>IF(N644="zákl. přenesená",J644,0)</f>
        <v>0</v>
      </c>
      <c r="BH644" s="229">
        <f>IF(N644="sníž. přenesená",J644,0)</f>
        <v>0</v>
      </c>
      <c r="BI644" s="229">
        <f>IF(N644="nulová",J644,0)</f>
        <v>0</v>
      </c>
      <c r="BJ644" s="24" t="s">
        <v>77</v>
      </c>
      <c r="BK644" s="229">
        <f>ROUND(I644*H644,2)</f>
        <v>0</v>
      </c>
      <c r="BL644" s="24" t="s">
        <v>224</v>
      </c>
      <c r="BM644" s="24" t="s">
        <v>1103</v>
      </c>
    </row>
    <row r="645" s="1" customFormat="1" ht="16.5" customHeight="1">
      <c r="B645" s="46"/>
      <c r="C645" s="218" t="s">
        <v>1104</v>
      </c>
      <c r="D645" s="218" t="s">
        <v>146</v>
      </c>
      <c r="E645" s="219" t="s">
        <v>1105</v>
      </c>
      <c r="F645" s="220" t="s">
        <v>1106</v>
      </c>
      <c r="G645" s="221" t="s">
        <v>513</v>
      </c>
      <c r="H645" s="222">
        <v>1</v>
      </c>
      <c r="I645" s="223"/>
      <c r="J645" s="224">
        <f>ROUND(I645*H645,2)</f>
        <v>0</v>
      </c>
      <c r="K645" s="220" t="s">
        <v>23</v>
      </c>
      <c r="L645" s="72"/>
      <c r="M645" s="225" t="s">
        <v>23</v>
      </c>
      <c r="N645" s="226" t="s">
        <v>43</v>
      </c>
      <c r="O645" s="47"/>
      <c r="P645" s="227">
        <f>O645*H645</f>
        <v>0</v>
      </c>
      <c r="Q645" s="227">
        <v>0</v>
      </c>
      <c r="R645" s="227">
        <f>Q645*H645</f>
        <v>0</v>
      </c>
      <c r="S645" s="227">
        <v>0.0093399999999999993</v>
      </c>
      <c r="T645" s="228">
        <f>S645*H645</f>
        <v>0.0093399999999999993</v>
      </c>
      <c r="AR645" s="24" t="s">
        <v>224</v>
      </c>
      <c r="AT645" s="24" t="s">
        <v>146</v>
      </c>
      <c r="AU645" s="24" t="s">
        <v>82</v>
      </c>
      <c r="AY645" s="24" t="s">
        <v>144</v>
      </c>
      <c r="BE645" s="229">
        <f>IF(N645="základní",J645,0)</f>
        <v>0</v>
      </c>
      <c r="BF645" s="229">
        <f>IF(N645="snížená",J645,0)</f>
        <v>0</v>
      </c>
      <c r="BG645" s="229">
        <f>IF(N645="zákl. přenesená",J645,0)</f>
        <v>0</v>
      </c>
      <c r="BH645" s="229">
        <f>IF(N645="sníž. přenesená",J645,0)</f>
        <v>0</v>
      </c>
      <c r="BI645" s="229">
        <f>IF(N645="nulová",J645,0)</f>
        <v>0</v>
      </c>
      <c r="BJ645" s="24" t="s">
        <v>77</v>
      </c>
      <c r="BK645" s="229">
        <f>ROUND(I645*H645,2)</f>
        <v>0</v>
      </c>
      <c r="BL645" s="24" t="s">
        <v>224</v>
      </c>
      <c r="BM645" s="24" t="s">
        <v>1107</v>
      </c>
    </row>
    <row r="646" s="11" customFormat="1">
      <c r="B646" s="230"/>
      <c r="C646" s="231"/>
      <c r="D646" s="232" t="s">
        <v>153</v>
      </c>
      <c r="E646" s="233" t="s">
        <v>23</v>
      </c>
      <c r="F646" s="234" t="s">
        <v>1091</v>
      </c>
      <c r="G646" s="231"/>
      <c r="H646" s="235">
        <v>1</v>
      </c>
      <c r="I646" s="236"/>
      <c r="J646" s="231"/>
      <c r="K646" s="231"/>
      <c r="L646" s="237"/>
      <c r="M646" s="238"/>
      <c r="N646" s="239"/>
      <c r="O646" s="239"/>
      <c r="P646" s="239"/>
      <c r="Q646" s="239"/>
      <c r="R646" s="239"/>
      <c r="S646" s="239"/>
      <c r="T646" s="240"/>
      <c r="AT646" s="241" t="s">
        <v>153</v>
      </c>
      <c r="AU646" s="241" t="s">
        <v>82</v>
      </c>
      <c r="AV646" s="11" t="s">
        <v>82</v>
      </c>
      <c r="AW646" s="11" t="s">
        <v>35</v>
      </c>
      <c r="AX646" s="11" t="s">
        <v>77</v>
      </c>
      <c r="AY646" s="241" t="s">
        <v>144</v>
      </c>
    </row>
    <row r="647" s="1" customFormat="1" ht="38.25" customHeight="1">
      <c r="B647" s="46"/>
      <c r="C647" s="218" t="s">
        <v>1108</v>
      </c>
      <c r="D647" s="218" t="s">
        <v>146</v>
      </c>
      <c r="E647" s="219" t="s">
        <v>1109</v>
      </c>
      <c r="F647" s="220" t="s">
        <v>1110</v>
      </c>
      <c r="G647" s="221" t="s">
        <v>513</v>
      </c>
      <c r="H647" s="222">
        <v>1</v>
      </c>
      <c r="I647" s="223"/>
      <c r="J647" s="224">
        <f>ROUND(I647*H647,2)</f>
        <v>0</v>
      </c>
      <c r="K647" s="220" t="s">
        <v>23</v>
      </c>
      <c r="L647" s="72"/>
      <c r="M647" s="225" t="s">
        <v>23</v>
      </c>
      <c r="N647" s="226" t="s">
        <v>43</v>
      </c>
      <c r="O647" s="47"/>
      <c r="P647" s="227">
        <f>O647*H647</f>
        <v>0</v>
      </c>
      <c r="Q647" s="227">
        <v>0.01034</v>
      </c>
      <c r="R647" s="227">
        <f>Q647*H647</f>
        <v>0.01034</v>
      </c>
      <c r="S647" s="227">
        <v>0</v>
      </c>
      <c r="T647" s="228">
        <f>S647*H647</f>
        <v>0</v>
      </c>
      <c r="AR647" s="24" t="s">
        <v>224</v>
      </c>
      <c r="AT647" s="24" t="s">
        <v>146</v>
      </c>
      <c r="AU647" s="24" t="s">
        <v>82</v>
      </c>
      <c r="AY647" s="24" t="s">
        <v>144</v>
      </c>
      <c r="BE647" s="229">
        <f>IF(N647="základní",J647,0)</f>
        <v>0</v>
      </c>
      <c r="BF647" s="229">
        <f>IF(N647="snížená",J647,0)</f>
        <v>0</v>
      </c>
      <c r="BG647" s="229">
        <f>IF(N647="zákl. přenesená",J647,0)</f>
        <v>0</v>
      </c>
      <c r="BH647" s="229">
        <f>IF(N647="sníž. přenesená",J647,0)</f>
        <v>0</v>
      </c>
      <c r="BI647" s="229">
        <f>IF(N647="nulová",J647,0)</f>
        <v>0</v>
      </c>
      <c r="BJ647" s="24" t="s">
        <v>77</v>
      </c>
      <c r="BK647" s="229">
        <f>ROUND(I647*H647,2)</f>
        <v>0</v>
      </c>
      <c r="BL647" s="24" t="s">
        <v>224</v>
      </c>
      <c r="BM647" s="24" t="s">
        <v>1111</v>
      </c>
    </row>
    <row r="648" s="1" customFormat="1" ht="16.5" customHeight="1">
      <c r="B648" s="46"/>
      <c r="C648" s="218" t="s">
        <v>1112</v>
      </c>
      <c r="D648" s="218" t="s">
        <v>146</v>
      </c>
      <c r="E648" s="219" t="s">
        <v>1113</v>
      </c>
      <c r="F648" s="220" t="s">
        <v>1114</v>
      </c>
      <c r="G648" s="221" t="s">
        <v>513</v>
      </c>
      <c r="H648" s="222">
        <v>3</v>
      </c>
      <c r="I648" s="223"/>
      <c r="J648" s="224">
        <f>ROUND(I648*H648,2)</f>
        <v>0</v>
      </c>
      <c r="K648" s="220" t="s">
        <v>23</v>
      </c>
      <c r="L648" s="72"/>
      <c r="M648" s="225" t="s">
        <v>23</v>
      </c>
      <c r="N648" s="226" t="s">
        <v>43</v>
      </c>
      <c r="O648" s="47"/>
      <c r="P648" s="227">
        <f>O648*H648</f>
        <v>0</v>
      </c>
      <c r="Q648" s="227">
        <v>0</v>
      </c>
      <c r="R648" s="227">
        <f>Q648*H648</f>
        <v>0</v>
      </c>
      <c r="S648" s="227">
        <v>0.00084999999999999995</v>
      </c>
      <c r="T648" s="228">
        <f>S648*H648</f>
        <v>0.0025499999999999997</v>
      </c>
      <c r="AR648" s="24" t="s">
        <v>224</v>
      </c>
      <c r="AT648" s="24" t="s">
        <v>146</v>
      </c>
      <c r="AU648" s="24" t="s">
        <v>82</v>
      </c>
      <c r="AY648" s="24" t="s">
        <v>144</v>
      </c>
      <c r="BE648" s="229">
        <f>IF(N648="základní",J648,0)</f>
        <v>0</v>
      </c>
      <c r="BF648" s="229">
        <f>IF(N648="snížená",J648,0)</f>
        <v>0</v>
      </c>
      <c r="BG648" s="229">
        <f>IF(N648="zákl. přenesená",J648,0)</f>
        <v>0</v>
      </c>
      <c r="BH648" s="229">
        <f>IF(N648="sníž. přenesená",J648,0)</f>
        <v>0</v>
      </c>
      <c r="BI648" s="229">
        <f>IF(N648="nulová",J648,0)</f>
        <v>0</v>
      </c>
      <c r="BJ648" s="24" t="s">
        <v>77</v>
      </c>
      <c r="BK648" s="229">
        <f>ROUND(I648*H648,2)</f>
        <v>0</v>
      </c>
      <c r="BL648" s="24" t="s">
        <v>224</v>
      </c>
      <c r="BM648" s="24" t="s">
        <v>1115</v>
      </c>
    </row>
    <row r="649" s="1" customFormat="1" ht="25.5" customHeight="1">
      <c r="B649" s="46"/>
      <c r="C649" s="218" t="s">
        <v>1116</v>
      </c>
      <c r="D649" s="218" t="s">
        <v>146</v>
      </c>
      <c r="E649" s="219" t="s">
        <v>1117</v>
      </c>
      <c r="F649" s="220" t="s">
        <v>1118</v>
      </c>
      <c r="G649" s="221" t="s">
        <v>513</v>
      </c>
      <c r="H649" s="222">
        <v>1</v>
      </c>
      <c r="I649" s="223"/>
      <c r="J649" s="224">
        <f>ROUND(I649*H649,2)</f>
        <v>0</v>
      </c>
      <c r="K649" s="220" t="s">
        <v>23</v>
      </c>
      <c r="L649" s="72"/>
      <c r="M649" s="225" t="s">
        <v>23</v>
      </c>
      <c r="N649" s="226" t="s">
        <v>43</v>
      </c>
      <c r="O649" s="47"/>
      <c r="P649" s="227">
        <f>O649*H649</f>
        <v>0</v>
      </c>
      <c r="Q649" s="227">
        <v>0</v>
      </c>
      <c r="R649" s="227">
        <f>Q649*H649</f>
        <v>0</v>
      </c>
      <c r="S649" s="227">
        <v>0</v>
      </c>
      <c r="T649" s="228">
        <f>S649*H649</f>
        <v>0</v>
      </c>
      <c r="AR649" s="24" t="s">
        <v>224</v>
      </c>
      <c r="AT649" s="24" t="s">
        <v>146</v>
      </c>
      <c r="AU649" s="24" t="s">
        <v>82</v>
      </c>
      <c r="AY649" s="24" t="s">
        <v>144</v>
      </c>
      <c r="BE649" s="229">
        <f>IF(N649="základní",J649,0)</f>
        <v>0</v>
      </c>
      <c r="BF649" s="229">
        <f>IF(N649="snížená",J649,0)</f>
        <v>0</v>
      </c>
      <c r="BG649" s="229">
        <f>IF(N649="zákl. přenesená",J649,0)</f>
        <v>0</v>
      </c>
      <c r="BH649" s="229">
        <f>IF(N649="sníž. přenesená",J649,0)</f>
        <v>0</v>
      </c>
      <c r="BI649" s="229">
        <f>IF(N649="nulová",J649,0)</f>
        <v>0</v>
      </c>
      <c r="BJ649" s="24" t="s">
        <v>77</v>
      </c>
      <c r="BK649" s="229">
        <f>ROUND(I649*H649,2)</f>
        <v>0</v>
      </c>
      <c r="BL649" s="24" t="s">
        <v>224</v>
      </c>
      <c r="BM649" s="24" t="s">
        <v>1119</v>
      </c>
    </row>
    <row r="650" s="1" customFormat="1" ht="25.5" customHeight="1">
      <c r="B650" s="46"/>
      <c r="C650" s="218" t="s">
        <v>1120</v>
      </c>
      <c r="D650" s="218" t="s">
        <v>146</v>
      </c>
      <c r="E650" s="219" t="s">
        <v>1121</v>
      </c>
      <c r="F650" s="220" t="s">
        <v>1122</v>
      </c>
      <c r="G650" s="221" t="s">
        <v>513</v>
      </c>
      <c r="H650" s="222">
        <v>1</v>
      </c>
      <c r="I650" s="223"/>
      <c r="J650" s="224">
        <f>ROUND(I650*H650,2)</f>
        <v>0</v>
      </c>
      <c r="K650" s="220" t="s">
        <v>23</v>
      </c>
      <c r="L650" s="72"/>
      <c r="M650" s="225" t="s">
        <v>23</v>
      </c>
      <c r="N650" s="226" t="s">
        <v>43</v>
      </c>
      <c r="O650" s="47"/>
      <c r="P650" s="227">
        <f>O650*H650</f>
        <v>0</v>
      </c>
      <c r="Q650" s="227">
        <v>0.002</v>
      </c>
      <c r="R650" s="227">
        <f>Q650*H650</f>
        <v>0.002</v>
      </c>
      <c r="S650" s="227">
        <v>0</v>
      </c>
      <c r="T650" s="228">
        <f>S650*H650</f>
        <v>0</v>
      </c>
      <c r="AR650" s="24" t="s">
        <v>224</v>
      </c>
      <c r="AT650" s="24" t="s">
        <v>146</v>
      </c>
      <c r="AU650" s="24" t="s">
        <v>82</v>
      </c>
      <c r="AY650" s="24" t="s">
        <v>144</v>
      </c>
      <c r="BE650" s="229">
        <f>IF(N650="základní",J650,0)</f>
        <v>0</v>
      </c>
      <c r="BF650" s="229">
        <f>IF(N650="snížená",J650,0)</f>
        <v>0</v>
      </c>
      <c r="BG650" s="229">
        <f>IF(N650="zákl. přenesená",J650,0)</f>
        <v>0</v>
      </c>
      <c r="BH650" s="229">
        <f>IF(N650="sníž. přenesená",J650,0)</f>
        <v>0</v>
      </c>
      <c r="BI650" s="229">
        <f>IF(N650="nulová",J650,0)</f>
        <v>0</v>
      </c>
      <c r="BJ650" s="24" t="s">
        <v>77</v>
      </c>
      <c r="BK650" s="229">
        <f>ROUND(I650*H650,2)</f>
        <v>0</v>
      </c>
      <c r="BL650" s="24" t="s">
        <v>224</v>
      </c>
      <c r="BM650" s="24" t="s">
        <v>1123</v>
      </c>
    </row>
    <row r="651" s="1" customFormat="1" ht="25.5" customHeight="1">
      <c r="B651" s="46"/>
      <c r="C651" s="218" t="s">
        <v>1124</v>
      </c>
      <c r="D651" s="218" t="s">
        <v>146</v>
      </c>
      <c r="E651" s="219" t="s">
        <v>1125</v>
      </c>
      <c r="F651" s="220" t="s">
        <v>1126</v>
      </c>
      <c r="G651" s="221" t="s">
        <v>513</v>
      </c>
      <c r="H651" s="222">
        <v>2</v>
      </c>
      <c r="I651" s="223"/>
      <c r="J651" s="224">
        <f>ROUND(I651*H651,2)</f>
        <v>0</v>
      </c>
      <c r="K651" s="220" t="s">
        <v>23</v>
      </c>
      <c r="L651" s="72"/>
      <c r="M651" s="225" t="s">
        <v>23</v>
      </c>
      <c r="N651" s="226" t="s">
        <v>43</v>
      </c>
      <c r="O651" s="47"/>
      <c r="P651" s="227">
        <f>O651*H651</f>
        <v>0</v>
      </c>
      <c r="Q651" s="227">
        <v>0.0030000000000000001</v>
      </c>
      <c r="R651" s="227">
        <f>Q651*H651</f>
        <v>0.0060000000000000001</v>
      </c>
      <c r="S651" s="227">
        <v>0</v>
      </c>
      <c r="T651" s="228">
        <f>S651*H651</f>
        <v>0</v>
      </c>
      <c r="AR651" s="24" t="s">
        <v>224</v>
      </c>
      <c r="AT651" s="24" t="s">
        <v>146</v>
      </c>
      <c r="AU651" s="24" t="s">
        <v>82</v>
      </c>
      <c r="AY651" s="24" t="s">
        <v>144</v>
      </c>
      <c r="BE651" s="229">
        <f>IF(N651="základní",J651,0)</f>
        <v>0</v>
      </c>
      <c r="BF651" s="229">
        <f>IF(N651="snížená",J651,0)</f>
        <v>0</v>
      </c>
      <c r="BG651" s="229">
        <f>IF(N651="zákl. přenesená",J651,0)</f>
        <v>0</v>
      </c>
      <c r="BH651" s="229">
        <f>IF(N651="sníž. přenesená",J651,0)</f>
        <v>0</v>
      </c>
      <c r="BI651" s="229">
        <f>IF(N651="nulová",J651,0)</f>
        <v>0</v>
      </c>
      <c r="BJ651" s="24" t="s">
        <v>77</v>
      </c>
      <c r="BK651" s="229">
        <f>ROUND(I651*H651,2)</f>
        <v>0</v>
      </c>
      <c r="BL651" s="24" t="s">
        <v>224</v>
      </c>
      <c r="BM651" s="24" t="s">
        <v>1127</v>
      </c>
    </row>
    <row r="652" s="1" customFormat="1" ht="16.5" customHeight="1">
      <c r="B652" s="46"/>
      <c r="C652" s="218" t="s">
        <v>1128</v>
      </c>
      <c r="D652" s="218" t="s">
        <v>146</v>
      </c>
      <c r="E652" s="219" t="s">
        <v>1129</v>
      </c>
      <c r="F652" s="220" t="s">
        <v>1130</v>
      </c>
      <c r="G652" s="221" t="s">
        <v>200</v>
      </c>
      <c r="H652" s="222">
        <v>34</v>
      </c>
      <c r="I652" s="223"/>
      <c r="J652" s="224">
        <f>ROUND(I652*H652,2)</f>
        <v>0</v>
      </c>
      <c r="K652" s="220" t="s">
        <v>23</v>
      </c>
      <c r="L652" s="72"/>
      <c r="M652" s="225" t="s">
        <v>23</v>
      </c>
      <c r="N652" s="226" t="s">
        <v>43</v>
      </c>
      <c r="O652" s="47"/>
      <c r="P652" s="227">
        <f>O652*H652</f>
        <v>0</v>
      </c>
      <c r="Q652" s="227">
        <v>3.0000000000000001E-05</v>
      </c>
      <c r="R652" s="227">
        <f>Q652*H652</f>
        <v>0.0010200000000000001</v>
      </c>
      <c r="S652" s="227">
        <v>0</v>
      </c>
      <c r="T652" s="228">
        <f>S652*H652</f>
        <v>0</v>
      </c>
      <c r="AR652" s="24" t="s">
        <v>224</v>
      </c>
      <c r="AT652" s="24" t="s">
        <v>146</v>
      </c>
      <c r="AU652" s="24" t="s">
        <v>82</v>
      </c>
      <c r="AY652" s="24" t="s">
        <v>144</v>
      </c>
      <c r="BE652" s="229">
        <f>IF(N652="základní",J652,0)</f>
        <v>0</v>
      </c>
      <c r="BF652" s="229">
        <f>IF(N652="snížená",J652,0)</f>
        <v>0</v>
      </c>
      <c r="BG652" s="229">
        <f>IF(N652="zákl. přenesená",J652,0)</f>
        <v>0</v>
      </c>
      <c r="BH652" s="229">
        <f>IF(N652="sníž. přenesená",J652,0)</f>
        <v>0</v>
      </c>
      <c r="BI652" s="229">
        <f>IF(N652="nulová",J652,0)</f>
        <v>0</v>
      </c>
      <c r="BJ652" s="24" t="s">
        <v>77</v>
      </c>
      <c r="BK652" s="229">
        <f>ROUND(I652*H652,2)</f>
        <v>0</v>
      </c>
      <c r="BL652" s="24" t="s">
        <v>224</v>
      </c>
      <c r="BM652" s="24" t="s">
        <v>1131</v>
      </c>
    </row>
    <row r="653" s="1" customFormat="1" ht="25.5" customHeight="1">
      <c r="B653" s="46"/>
      <c r="C653" s="242" t="s">
        <v>1132</v>
      </c>
      <c r="D653" s="242" t="s">
        <v>183</v>
      </c>
      <c r="E653" s="243" t="s">
        <v>1133</v>
      </c>
      <c r="F653" s="244" t="s">
        <v>1134</v>
      </c>
      <c r="G653" s="245" t="s">
        <v>200</v>
      </c>
      <c r="H653" s="246">
        <v>7</v>
      </c>
      <c r="I653" s="247"/>
      <c r="J653" s="248">
        <f>ROUND(I653*H653,2)</f>
        <v>0</v>
      </c>
      <c r="K653" s="244" t="s">
        <v>23</v>
      </c>
      <c r="L653" s="249"/>
      <c r="M653" s="250" t="s">
        <v>23</v>
      </c>
      <c r="N653" s="251" t="s">
        <v>43</v>
      </c>
      <c r="O653" s="47"/>
      <c r="P653" s="227">
        <f>O653*H653</f>
        <v>0</v>
      </c>
      <c r="Q653" s="227">
        <v>0.00050000000000000001</v>
      </c>
      <c r="R653" s="227">
        <f>Q653*H653</f>
        <v>0.0035000000000000001</v>
      </c>
      <c r="S653" s="227">
        <v>0</v>
      </c>
      <c r="T653" s="228">
        <f>S653*H653</f>
        <v>0</v>
      </c>
      <c r="AR653" s="24" t="s">
        <v>315</v>
      </c>
      <c r="AT653" s="24" t="s">
        <v>183</v>
      </c>
      <c r="AU653" s="24" t="s">
        <v>82</v>
      </c>
      <c r="AY653" s="24" t="s">
        <v>144</v>
      </c>
      <c r="BE653" s="229">
        <f>IF(N653="základní",J653,0)</f>
        <v>0</v>
      </c>
      <c r="BF653" s="229">
        <f>IF(N653="snížená",J653,0)</f>
        <v>0</v>
      </c>
      <c r="BG653" s="229">
        <f>IF(N653="zákl. přenesená",J653,0)</f>
        <v>0</v>
      </c>
      <c r="BH653" s="229">
        <f>IF(N653="sníž. přenesená",J653,0)</f>
        <v>0</v>
      </c>
      <c r="BI653" s="229">
        <f>IF(N653="nulová",J653,0)</f>
        <v>0</v>
      </c>
      <c r="BJ653" s="24" t="s">
        <v>77</v>
      </c>
      <c r="BK653" s="229">
        <f>ROUND(I653*H653,2)</f>
        <v>0</v>
      </c>
      <c r="BL653" s="24" t="s">
        <v>224</v>
      </c>
      <c r="BM653" s="24" t="s">
        <v>1135</v>
      </c>
    </row>
    <row r="654" s="1" customFormat="1" ht="25.5" customHeight="1">
      <c r="B654" s="46"/>
      <c r="C654" s="242" t="s">
        <v>1136</v>
      </c>
      <c r="D654" s="242" t="s">
        <v>183</v>
      </c>
      <c r="E654" s="243" t="s">
        <v>1137</v>
      </c>
      <c r="F654" s="244" t="s">
        <v>1138</v>
      </c>
      <c r="G654" s="245" t="s">
        <v>200</v>
      </c>
      <c r="H654" s="246">
        <v>3</v>
      </c>
      <c r="I654" s="247"/>
      <c r="J654" s="248">
        <f>ROUND(I654*H654,2)</f>
        <v>0</v>
      </c>
      <c r="K654" s="244" t="s">
        <v>23</v>
      </c>
      <c r="L654" s="249"/>
      <c r="M654" s="250" t="s">
        <v>23</v>
      </c>
      <c r="N654" s="251" t="s">
        <v>43</v>
      </c>
      <c r="O654" s="47"/>
      <c r="P654" s="227">
        <f>O654*H654</f>
        <v>0</v>
      </c>
      <c r="Q654" s="227">
        <v>0.0025100000000000001</v>
      </c>
      <c r="R654" s="227">
        <f>Q654*H654</f>
        <v>0.0075300000000000002</v>
      </c>
      <c r="S654" s="227">
        <v>0</v>
      </c>
      <c r="T654" s="228">
        <f>S654*H654</f>
        <v>0</v>
      </c>
      <c r="AR654" s="24" t="s">
        <v>315</v>
      </c>
      <c r="AT654" s="24" t="s">
        <v>183</v>
      </c>
      <c r="AU654" s="24" t="s">
        <v>82</v>
      </c>
      <c r="AY654" s="24" t="s">
        <v>144</v>
      </c>
      <c r="BE654" s="229">
        <f>IF(N654="základní",J654,0)</f>
        <v>0</v>
      </c>
      <c r="BF654" s="229">
        <f>IF(N654="snížená",J654,0)</f>
        <v>0</v>
      </c>
      <c r="BG654" s="229">
        <f>IF(N654="zákl. přenesená",J654,0)</f>
        <v>0</v>
      </c>
      <c r="BH654" s="229">
        <f>IF(N654="sníž. přenesená",J654,0)</f>
        <v>0</v>
      </c>
      <c r="BI654" s="229">
        <f>IF(N654="nulová",J654,0)</f>
        <v>0</v>
      </c>
      <c r="BJ654" s="24" t="s">
        <v>77</v>
      </c>
      <c r="BK654" s="229">
        <f>ROUND(I654*H654,2)</f>
        <v>0</v>
      </c>
      <c r="BL654" s="24" t="s">
        <v>224</v>
      </c>
      <c r="BM654" s="24" t="s">
        <v>1139</v>
      </c>
    </row>
    <row r="655" s="1" customFormat="1" ht="25.5" customHeight="1">
      <c r="B655" s="46"/>
      <c r="C655" s="242" t="s">
        <v>1140</v>
      </c>
      <c r="D655" s="242" t="s">
        <v>183</v>
      </c>
      <c r="E655" s="243" t="s">
        <v>1141</v>
      </c>
      <c r="F655" s="244" t="s">
        <v>1142</v>
      </c>
      <c r="G655" s="245" t="s">
        <v>200</v>
      </c>
      <c r="H655" s="246">
        <v>8</v>
      </c>
      <c r="I655" s="247"/>
      <c r="J655" s="248">
        <f>ROUND(I655*H655,2)</f>
        <v>0</v>
      </c>
      <c r="K655" s="244" t="s">
        <v>23</v>
      </c>
      <c r="L655" s="249"/>
      <c r="M655" s="250" t="s">
        <v>23</v>
      </c>
      <c r="N655" s="251" t="s">
        <v>43</v>
      </c>
      <c r="O655" s="47"/>
      <c r="P655" s="227">
        <f>O655*H655</f>
        <v>0</v>
      </c>
      <c r="Q655" s="227">
        <v>0.002</v>
      </c>
      <c r="R655" s="227">
        <f>Q655*H655</f>
        <v>0.016</v>
      </c>
      <c r="S655" s="227">
        <v>0</v>
      </c>
      <c r="T655" s="228">
        <f>S655*H655</f>
        <v>0</v>
      </c>
      <c r="AR655" s="24" t="s">
        <v>315</v>
      </c>
      <c r="AT655" s="24" t="s">
        <v>183</v>
      </c>
      <c r="AU655" s="24" t="s">
        <v>82</v>
      </c>
      <c r="AY655" s="24" t="s">
        <v>144</v>
      </c>
      <c r="BE655" s="229">
        <f>IF(N655="základní",J655,0)</f>
        <v>0</v>
      </c>
      <c r="BF655" s="229">
        <f>IF(N655="snížená",J655,0)</f>
        <v>0</v>
      </c>
      <c r="BG655" s="229">
        <f>IF(N655="zákl. přenesená",J655,0)</f>
        <v>0</v>
      </c>
      <c r="BH655" s="229">
        <f>IF(N655="sníž. přenesená",J655,0)</f>
        <v>0</v>
      </c>
      <c r="BI655" s="229">
        <f>IF(N655="nulová",J655,0)</f>
        <v>0</v>
      </c>
      <c r="BJ655" s="24" t="s">
        <v>77</v>
      </c>
      <c r="BK655" s="229">
        <f>ROUND(I655*H655,2)</f>
        <v>0</v>
      </c>
      <c r="BL655" s="24" t="s">
        <v>224</v>
      </c>
      <c r="BM655" s="24" t="s">
        <v>1143</v>
      </c>
    </row>
    <row r="656" s="1" customFormat="1" ht="25.5" customHeight="1">
      <c r="B656" s="46"/>
      <c r="C656" s="242" t="s">
        <v>1144</v>
      </c>
      <c r="D656" s="242" t="s">
        <v>183</v>
      </c>
      <c r="E656" s="243" t="s">
        <v>1145</v>
      </c>
      <c r="F656" s="244" t="s">
        <v>1146</v>
      </c>
      <c r="G656" s="245" t="s">
        <v>200</v>
      </c>
      <c r="H656" s="246">
        <v>5</v>
      </c>
      <c r="I656" s="247"/>
      <c r="J656" s="248">
        <f>ROUND(I656*H656,2)</f>
        <v>0</v>
      </c>
      <c r="K656" s="244" t="s">
        <v>23</v>
      </c>
      <c r="L656" s="249"/>
      <c r="M656" s="250" t="s">
        <v>23</v>
      </c>
      <c r="N656" s="251" t="s">
        <v>43</v>
      </c>
      <c r="O656" s="47"/>
      <c r="P656" s="227">
        <f>O656*H656</f>
        <v>0</v>
      </c>
      <c r="Q656" s="227">
        <v>0.00080000000000000004</v>
      </c>
      <c r="R656" s="227">
        <f>Q656*H656</f>
        <v>0.0040000000000000001</v>
      </c>
      <c r="S656" s="227">
        <v>0</v>
      </c>
      <c r="T656" s="228">
        <f>S656*H656</f>
        <v>0</v>
      </c>
      <c r="AR656" s="24" t="s">
        <v>315</v>
      </c>
      <c r="AT656" s="24" t="s">
        <v>183</v>
      </c>
      <c r="AU656" s="24" t="s">
        <v>82</v>
      </c>
      <c r="AY656" s="24" t="s">
        <v>144</v>
      </c>
      <c r="BE656" s="229">
        <f>IF(N656="základní",J656,0)</f>
        <v>0</v>
      </c>
      <c r="BF656" s="229">
        <f>IF(N656="snížená",J656,0)</f>
        <v>0</v>
      </c>
      <c r="BG656" s="229">
        <f>IF(N656="zákl. přenesená",J656,0)</f>
        <v>0</v>
      </c>
      <c r="BH656" s="229">
        <f>IF(N656="sníž. přenesená",J656,0)</f>
        <v>0</v>
      </c>
      <c r="BI656" s="229">
        <f>IF(N656="nulová",J656,0)</f>
        <v>0</v>
      </c>
      <c r="BJ656" s="24" t="s">
        <v>77</v>
      </c>
      <c r="BK656" s="229">
        <f>ROUND(I656*H656,2)</f>
        <v>0</v>
      </c>
      <c r="BL656" s="24" t="s">
        <v>224</v>
      </c>
      <c r="BM656" s="24" t="s">
        <v>1147</v>
      </c>
    </row>
    <row r="657" s="1" customFormat="1" ht="25.5" customHeight="1">
      <c r="B657" s="46"/>
      <c r="C657" s="242" t="s">
        <v>1148</v>
      </c>
      <c r="D657" s="242" t="s">
        <v>183</v>
      </c>
      <c r="E657" s="243" t="s">
        <v>1149</v>
      </c>
      <c r="F657" s="244" t="s">
        <v>1150</v>
      </c>
      <c r="G657" s="245" t="s">
        <v>200</v>
      </c>
      <c r="H657" s="246">
        <v>3</v>
      </c>
      <c r="I657" s="247"/>
      <c r="J657" s="248">
        <f>ROUND(I657*H657,2)</f>
        <v>0</v>
      </c>
      <c r="K657" s="244" t="s">
        <v>23</v>
      </c>
      <c r="L657" s="249"/>
      <c r="M657" s="250" t="s">
        <v>23</v>
      </c>
      <c r="N657" s="251" t="s">
        <v>43</v>
      </c>
      <c r="O657" s="47"/>
      <c r="P657" s="227">
        <f>O657*H657</f>
        <v>0</v>
      </c>
      <c r="Q657" s="227">
        <v>0.0038999999999999998</v>
      </c>
      <c r="R657" s="227">
        <f>Q657*H657</f>
        <v>0.011699999999999999</v>
      </c>
      <c r="S657" s="227">
        <v>0</v>
      </c>
      <c r="T657" s="228">
        <f>S657*H657</f>
        <v>0</v>
      </c>
      <c r="AR657" s="24" t="s">
        <v>315</v>
      </c>
      <c r="AT657" s="24" t="s">
        <v>183</v>
      </c>
      <c r="AU657" s="24" t="s">
        <v>82</v>
      </c>
      <c r="AY657" s="24" t="s">
        <v>144</v>
      </c>
      <c r="BE657" s="229">
        <f>IF(N657="základní",J657,0)</f>
        <v>0</v>
      </c>
      <c r="BF657" s="229">
        <f>IF(N657="snížená",J657,0)</f>
        <v>0</v>
      </c>
      <c r="BG657" s="229">
        <f>IF(N657="zákl. přenesená",J657,0)</f>
        <v>0</v>
      </c>
      <c r="BH657" s="229">
        <f>IF(N657="sníž. přenesená",J657,0)</f>
        <v>0</v>
      </c>
      <c r="BI657" s="229">
        <f>IF(N657="nulová",J657,0)</f>
        <v>0</v>
      </c>
      <c r="BJ657" s="24" t="s">
        <v>77</v>
      </c>
      <c r="BK657" s="229">
        <f>ROUND(I657*H657,2)</f>
        <v>0</v>
      </c>
      <c r="BL657" s="24" t="s">
        <v>224</v>
      </c>
      <c r="BM657" s="24" t="s">
        <v>1151</v>
      </c>
    </row>
    <row r="658" s="1" customFormat="1" ht="25.5" customHeight="1">
      <c r="B658" s="46"/>
      <c r="C658" s="242" t="s">
        <v>1152</v>
      </c>
      <c r="D658" s="242" t="s">
        <v>183</v>
      </c>
      <c r="E658" s="243" t="s">
        <v>1153</v>
      </c>
      <c r="F658" s="244" t="s">
        <v>1154</v>
      </c>
      <c r="G658" s="245" t="s">
        <v>200</v>
      </c>
      <c r="H658" s="246">
        <v>8</v>
      </c>
      <c r="I658" s="247"/>
      <c r="J658" s="248">
        <f>ROUND(I658*H658,2)</f>
        <v>0</v>
      </c>
      <c r="K658" s="244" t="s">
        <v>23</v>
      </c>
      <c r="L658" s="249"/>
      <c r="M658" s="250" t="s">
        <v>23</v>
      </c>
      <c r="N658" s="251" t="s">
        <v>43</v>
      </c>
      <c r="O658" s="47"/>
      <c r="P658" s="227">
        <f>O658*H658</f>
        <v>0</v>
      </c>
      <c r="Q658" s="227">
        <v>0.00010000000000000001</v>
      </c>
      <c r="R658" s="227">
        <f>Q658*H658</f>
        <v>0.00080000000000000004</v>
      </c>
      <c r="S658" s="227">
        <v>0</v>
      </c>
      <c r="T658" s="228">
        <f>S658*H658</f>
        <v>0</v>
      </c>
      <c r="AR658" s="24" t="s">
        <v>315</v>
      </c>
      <c r="AT658" s="24" t="s">
        <v>183</v>
      </c>
      <c r="AU658" s="24" t="s">
        <v>82</v>
      </c>
      <c r="AY658" s="24" t="s">
        <v>144</v>
      </c>
      <c r="BE658" s="229">
        <f>IF(N658="základní",J658,0)</f>
        <v>0</v>
      </c>
      <c r="BF658" s="229">
        <f>IF(N658="snížená",J658,0)</f>
        <v>0</v>
      </c>
      <c r="BG658" s="229">
        <f>IF(N658="zákl. přenesená",J658,0)</f>
        <v>0</v>
      </c>
      <c r="BH658" s="229">
        <f>IF(N658="sníž. přenesená",J658,0)</f>
        <v>0</v>
      </c>
      <c r="BI658" s="229">
        <f>IF(N658="nulová",J658,0)</f>
        <v>0</v>
      </c>
      <c r="BJ658" s="24" t="s">
        <v>77</v>
      </c>
      <c r="BK658" s="229">
        <f>ROUND(I658*H658,2)</f>
        <v>0</v>
      </c>
      <c r="BL658" s="24" t="s">
        <v>224</v>
      </c>
      <c r="BM658" s="24" t="s">
        <v>1155</v>
      </c>
    </row>
    <row r="659" s="1" customFormat="1" ht="25.5" customHeight="1">
      <c r="B659" s="46"/>
      <c r="C659" s="218" t="s">
        <v>1156</v>
      </c>
      <c r="D659" s="218" t="s">
        <v>146</v>
      </c>
      <c r="E659" s="219" t="s">
        <v>1157</v>
      </c>
      <c r="F659" s="220" t="s">
        <v>1158</v>
      </c>
      <c r="G659" s="221" t="s">
        <v>513</v>
      </c>
      <c r="H659" s="222">
        <v>1</v>
      </c>
      <c r="I659" s="223"/>
      <c r="J659" s="224">
        <f>ROUND(I659*H659,2)</f>
        <v>0</v>
      </c>
      <c r="K659" s="220" t="s">
        <v>23</v>
      </c>
      <c r="L659" s="72"/>
      <c r="M659" s="225" t="s">
        <v>23</v>
      </c>
      <c r="N659" s="226" t="s">
        <v>43</v>
      </c>
      <c r="O659" s="47"/>
      <c r="P659" s="227">
        <f>O659*H659</f>
        <v>0</v>
      </c>
      <c r="Q659" s="227">
        <v>0.00362</v>
      </c>
      <c r="R659" s="227">
        <f>Q659*H659</f>
        <v>0.00362</v>
      </c>
      <c r="S659" s="227">
        <v>0</v>
      </c>
      <c r="T659" s="228">
        <f>S659*H659</f>
        <v>0</v>
      </c>
      <c r="AR659" s="24" t="s">
        <v>224</v>
      </c>
      <c r="AT659" s="24" t="s">
        <v>146</v>
      </c>
      <c r="AU659" s="24" t="s">
        <v>82</v>
      </c>
      <c r="AY659" s="24" t="s">
        <v>144</v>
      </c>
      <c r="BE659" s="229">
        <f>IF(N659="základní",J659,0)</f>
        <v>0</v>
      </c>
      <c r="BF659" s="229">
        <f>IF(N659="snížená",J659,0)</f>
        <v>0</v>
      </c>
      <c r="BG659" s="229">
        <f>IF(N659="zákl. přenesená",J659,0)</f>
        <v>0</v>
      </c>
      <c r="BH659" s="229">
        <f>IF(N659="sníž. přenesená",J659,0)</f>
        <v>0</v>
      </c>
      <c r="BI659" s="229">
        <f>IF(N659="nulová",J659,0)</f>
        <v>0</v>
      </c>
      <c r="BJ659" s="24" t="s">
        <v>77</v>
      </c>
      <c r="BK659" s="229">
        <f>ROUND(I659*H659,2)</f>
        <v>0</v>
      </c>
      <c r="BL659" s="24" t="s">
        <v>224</v>
      </c>
      <c r="BM659" s="24" t="s">
        <v>1159</v>
      </c>
    </row>
    <row r="660" s="1" customFormat="1" ht="25.5" customHeight="1">
      <c r="B660" s="46"/>
      <c r="C660" s="218" t="s">
        <v>1160</v>
      </c>
      <c r="D660" s="218" t="s">
        <v>146</v>
      </c>
      <c r="E660" s="219" t="s">
        <v>1161</v>
      </c>
      <c r="F660" s="220" t="s">
        <v>1162</v>
      </c>
      <c r="G660" s="221" t="s">
        <v>200</v>
      </c>
      <c r="H660" s="222">
        <v>1</v>
      </c>
      <c r="I660" s="223"/>
      <c r="J660" s="224">
        <f>ROUND(I660*H660,2)</f>
        <v>0</v>
      </c>
      <c r="K660" s="220" t="s">
        <v>23</v>
      </c>
      <c r="L660" s="72"/>
      <c r="M660" s="225" t="s">
        <v>23</v>
      </c>
      <c r="N660" s="226" t="s">
        <v>43</v>
      </c>
      <c r="O660" s="47"/>
      <c r="P660" s="227">
        <f>O660*H660</f>
        <v>0</v>
      </c>
      <c r="Q660" s="227">
        <v>9.0000000000000006E-05</v>
      </c>
      <c r="R660" s="227">
        <f>Q660*H660</f>
        <v>9.0000000000000006E-05</v>
      </c>
      <c r="S660" s="227">
        <v>0</v>
      </c>
      <c r="T660" s="228">
        <f>S660*H660</f>
        <v>0</v>
      </c>
      <c r="AR660" s="24" t="s">
        <v>224</v>
      </c>
      <c r="AT660" s="24" t="s">
        <v>146</v>
      </c>
      <c r="AU660" s="24" t="s">
        <v>82</v>
      </c>
      <c r="AY660" s="24" t="s">
        <v>144</v>
      </c>
      <c r="BE660" s="229">
        <f>IF(N660="základní",J660,0)</f>
        <v>0</v>
      </c>
      <c r="BF660" s="229">
        <f>IF(N660="snížená",J660,0)</f>
        <v>0</v>
      </c>
      <c r="BG660" s="229">
        <f>IF(N660="zákl. přenesená",J660,0)</f>
        <v>0</v>
      </c>
      <c r="BH660" s="229">
        <f>IF(N660="sníž. přenesená",J660,0)</f>
        <v>0</v>
      </c>
      <c r="BI660" s="229">
        <f>IF(N660="nulová",J660,0)</f>
        <v>0</v>
      </c>
      <c r="BJ660" s="24" t="s">
        <v>77</v>
      </c>
      <c r="BK660" s="229">
        <f>ROUND(I660*H660,2)</f>
        <v>0</v>
      </c>
      <c r="BL660" s="24" t="s">
        <v>224</v>
      </c>
      <c r="BM660" s="24" t="s">
        <v>1163</v>
      </c>
    </row>
    <row r="661" s="1" customFormat="1" ht="25.5" customHeight="1">
      <c r="B661" s="46"/>
      <c r="C661" s="218" t="s">
        <v>1164</v>
      </c>
      <c r="D661" s="218" t="s">
        <v>146</v>
      </c>
      <c r="E661" s="219" t="s">
        <v>1165</v>
      </c>
      <c r="F661" s="220" t="s">
        <v>1166</v>
      </c>
      <c r="G661" s="221" t="s">
        <v>513</v>
      </c>
      <c r="H661" s="222">
        <v>2</v>
      </c>
      <c r="I661" s="223"/>
      <c r="J661" s="224">
        <f>ROUND(I661*H661,2)</f>
        <v>0</v>
      </c>
      <c r="K661" s="220" t="s">
        <v>23</v>
      </c>
      <c r="L661" s="72"/>
      <c r="M661" s="225" t="s">
        <v>23</v>
      </c>
      <c r="N661" s="226" t="s">
        <v>43</v>
      </c>
      <c r="O661" s="47"/>
      <c r="P661" s="227">
        <f>O661*H661</f>
        <v>0</v>
      </c>
      <c r="Q661" s="227">
        <v>0.01034</v>
      </c>
      <c r="R661" s="227">
        <f>Q661*H661</f>
        <v>0.02068</v>
      </c>
      <c r="S661" s="227">
        <v>0</v>
      </c>
      <c r="T661" s="228">
        <f>S661*H661</f>
        <v>0</v>
      </c>
      <c r="AR661" s="24" t="s">
        <v>224</v>
      </c>
      <c r="AT661" s="24" t="s">
        <v>146</v>
      </c>
      <c r="AU661" s="24" t="s">
        <v>82</v>
      </c>
      <c r="AY661" s="24" t="s">
        <v>144</v>
      </c>
      <c r="BE661" s="229">
        <f>IF(N661="základní",J661,0)</f>
        <v>0</v>
      </c>
      <c r="BF661" s="229">
        <f>IF(N661="snížená",J661,0)</f>
        <v>0</v>
      </c>
      <c r="BG661" s="229">
        <f>IF(N661="zákl. přenesená",J661,0)</f>
        <v>0</v>
      </c>
      <c r="BH661" s="229">
        <f>IF(N661="sníž. přenesená",J661,0)</f>
        <v>0</v>
      </c>
      <c r="BI661" s="229">
        <f>IF(N661="nulová",J661,0)</f>
        <v>0</v>
      </c>
      <c r="BJ661" s="24" t="s">
        <v>77</v>
      </c>
      <c r="BK661" s="229">
        <f>ROUND(I661*H661,2)</f>
        <v>0</v>
      </c>
      <c r="BL661" s="24" t="s">
        <v>224</v>
      </c>
      <c r="BM661" s="24" t="s">
        <v>1167</v>
      </c>
    </row>
    <row r="662" s="1" customFormat="1" ht="16.5" customHeight="1">
      <c r="B662" s="46"/>
      <c r="C662" s="218" t="s">
        <v>1168</v>
      </c>
      <c r="D662" s="218" t="s">
        <v>146</v>
      </c>
      <c r="E662" s="219" t="s">
        <v>1169</v>
      </c>
      <c r="F662" s="220" t="s">
        <v>1170</v>
      </c>
      <c r="G662" s="221" t="s">
        <v>513</v>
      </c>
      <c r="H662" s="222">
        <v>1</v>
      </c>
      <c r="I662" s="223"/>
      <c r="J662" s="224">
        <f>ROUND(I662*H662,2)</f>
        <v>0</v>
      </c>
      <c r="K662" s="220" t="s">
        <v>150</v>
      </c>
      <c r="L662" s="72"/>
      <c r="M662" s="225" t="s">
        <v>23</v>
      </c>
      <c r="N662" s="226" t="s">
        <v>43</v>
      </c>
      <c r="O662" s="47"/>
      <c r="P662" s="227">
        <f>O662*H662</f>
        <v>0</v>
      </c>
      <c r="Q662" s="227">
        <v>0</v>
      </c>
      <c r="R662" s="227">
        <f>Q662*H662</f>
        <v>0</v>
      </c>
      <c r="S662" s="227">
        <v>0.69347000000000003</v>
      </c>
      <c r="T662" s="228">
        <f>S662*H662</f>
        <v>0.69347000000000003</v>
      </c>
      <c r="AR662" s="24" t="s">
        <v>224</v>
      </c>
      <c r="AT662" s="24" t="s">
        <v>146</v>
      </c>
      <c r="AU662" s="24" t="s">
        <v>82</v>
      </c>
      <c r="AY662" s="24" t="s">
        <v>144</v>
      </c>
      <c r="BE662" s="229">
        <f>IF(N662="základní",J662,0)</f>
        <v>0</v>
      </c>
      <c r="BF662" s="229">
        <f>IF(N662="snížená",J662,0)</f>
        <v>0</v>
      </c>
      <c r="BG662" s="229">
        <f>IF(N662="zákl. přenesená",J662,0)</f>
        <v>0</v>
      </c>
      <c r="BH662" s="229">
        <f>IF(N662="sníž. přenesená",J662,0)</f>
        <v>0</v>
      </c>
      <c r="BI662" s="229">
        <f>IF(N662="nulová",J662,0)</f>
        <v>0</v>
      </c>
      <c r="BJ662" s="24" t="s">
        <v>77</v>
      </c>
      <c r="BK662" s="229">
        <f>ROUND(I662*H662,2)</f>
        <v>0</v>
      </c>
      <c r="BL662" s="24" t="s">
        <v>224</v>
      </c>
      <c r="BM662" s="24" t="s">
        <v>1171</v>
      </c>
    </row>
    <row r="663" s="1" customFormat="1" ht="25.5" customHeight="1">
      <c r="B663" s="46"/>
      <c r="C663" s="218" t="s">
        <v>1172</v>
      </c>
      <c r="D663" s="218" t="s">
        <v>146</v>
      </c>
      <c r="E663" s="219" t="s">
        <v>1173</v>
      </c>
      <c r="F663" s="220" t="s">
        <v>1174</v>
      </c>
      <c r="G663" s="221" t="s">
        <v>513</v>
      </c>
      <c r="H663" s="222">
        <v>1</v>
      </c>
      <c r="I663" s="223"/>
      <c r="J663" s="224">
        <f>ROUND(I663*H663,2)</f>
        <v>0</v>
      </c>
      <c r="K663" s="220" t="s">
        <v>23</v>
      </c>
      <c r="L663" s="72"/>
      <c r="M663" s="225" t="s">
        <v>23</v>
      </c>
      <c r="N663" s="226" t="s">
        <v>43</v>
      </c>
      <c r="O663" s="47"/>
      <c r="P663" s="227">
        <f>O663*H663</f>
        <v>0</v>
      </c>
      <c r="Q663" s="227">
        <v>0.05425</v>
      </c>
      <c r="R663" s="227">
        <f>Q663*H663</f>
        <v>0.05425</v>
      </c>
      <c r="S663" s="227">
        <v>0</v>
      </c>
      <c r="T663" s="228">
        <f>S663*H663</f>
        <v>0</v>
      </c>
      <c r="AR663" s="24" t="s">
        <v>224</v>
      </c>
      <c r="AT663" s="24" t="s">
        <v>146</v>
      </c>
      <c r="AU663" s="24" t="s">
        <v>82</v>
      </c>
      <c r="AY663" s="24" t="s">
        <v>144</v>
      </c>
      <c r="BE663" s="229">
        <f>IF(N663="základní",J663,0)</f>
        <v>0</v>
      </c>
      <c r="BF663" s="229">
        <f>IF(N663="snížená",J663,0)</f>
        <v>0</v>
      </c>
      <c r="BG663" s="229">
        <f>IF(N663="zákl. přenesená",J663,0)</f>
        <v>0</v>
      </c>
      <c r="BH663" s="229">
        <f>IF(N663="sníž. přenesená",J663,0)</f>
        <v>0</v>
      </c>
      <c r="BI663" s="229">
        <f>IF(N663="nulová",J663,0)</f>
        <v>0</v>
      </c>
      <c r="BJ663" s="24" t="s">
        <v>77</v>
      </c>
      <c r="BK663" s="229">
        <f>ROUND(I663*H663,2)</f>
        <v>0</v>
      </c>
      <c r="BL663" s="24" t="s">
        <v>224</v>
      </c>
      <c r="BM663" s="24" t="s">
        <v>1175</v>
      </c>
    </row>
    <row r="664" s="1" customFormat="1" ht="16.5" customHeight="1">
      <c r="B664" s="46"/>
      <c r="C664" s="218" t="s">
        <v>1176</v>
      </c>
      <c r="D664" s="218" t="s">
        <v>146</v>
      </c>
      <c r="E664" s="219" t="s">
        <v>1177</v>
      </c>
      <c r="F664" s="220" t="s">
        <v>1178</v>
      </c>
      <c r="G664" s="221" t="s">
        <v>513</v>
      </c>
      <c r="H664" s="222">
        <v>20</v>
      </c>
      <c r="I664" s="223"/>
      <c r="J664" s="224">
        <f>ROUND(I664*H664,2)</f>
        <v>0</v>
      </c>
      <c r="K664" s="220" t="s">
        <v>150</v>
      </c>
      <c r="L664" s="72"/>
      <c r="M664" s="225" t="s">
        <v>23</v>
      </c>
      <c r="N664" s="226" t="s">
        <v>43</v>
      </c>
      <c r="O664" s="47"/>
      <c r="P664" s="227">
        <f>O664*H664</f>
        <v>0</v>
      </c>
      <c r="Q664" s="227">
        <v>0.00029999999999999997</v>
      </c>
      <c r="R664" s="227">
        <f>Q664*H664</f>
        <v>0.0059999999999999993</v>
      </c>
      <c r="S664" s="227">
        <v>0</v>
      </c>
      <c r="T664" s="228">
        <f>S664*H664</f>
        <v>0</v>
      </c>
      <c r="AR664" s="24" t="s">
        <v>224</v>
      </c>
      <c r="AT664" s="24" t="s">
        <v>146</v>
      </c>
      <c r="AU664" s="24" t="s">
        <v>82</v>
      </c>
      <c r="AY664" s="24" t="s">
        <v>144</v>
      </c>
      <c r="BE664" s="229">
        <f>IF(N664="základní",J664,0)</f>
        <v>0</v>
      </c>
      <c r="BF664" s="229">
        <f>IF(N664="snížená",J664,0)</f>
        <v>0</v>
      </c>
      <c r="BG664" s="229">
        <f>IF(N664="zákl. přenesená",J664,0)</f>
        <v>0</v>
      </c>
      <c r="BH664" s="229">
        <f>IF(N664="sníž. přenesená",J664,0)</f>
        <v>0</v>
      </c>
      <c r="BI664" s="229">
        <f>IF(N664="nulová",J664,0)</f>
        <v>0</v>
      </c>
      <c r="BJ664" s="24" t="s">
        <v>77</v>
      </c>
      <c r="BK664" s="229">
        <f>ROUND(I664*H664,2)</f>
        <v>0</v>
      </c>
      <c r="BL664" s="24" t="s">
        <v>224</v>
      </c>
      <c r="BM664" s="24" t="s">
        <v>1179</v>
      </c>
    </row>
    <row r="665" s="1" customFormat="1" ht="16.5" customHeight="1">
      <c r="B665" s="46"/>
      <c r="C665" s="218" t="s">
        <v>1180</v>
      </c>
      <c r="D665" s="218" t="s">
        <v>146</v>
      </c>
      <c r="E665" s="219" t="s">
        <v>1181</v>
      </c>
      <c r="F665" s="220" t="s">
        <v>1182</v>
      </c>
      <c r="G665" s="221" t="s">
        <v>513</v>
      </c>
      <c r="H665" s="222">
        <v>1</v>
      </c>
      <c r="I665" s="223"/>
      <c r="J665" s="224">
        <f>ROUND(I665*H665,2)</f>
        <v>0</v>
      </c>
      <c r="K665" s="220" t="s">
        <v>150</v>
      </c>
      <c r="L665" s="72"/>
      <c r="M665" s="225" t="s">
        <v>23</v>
      </c>
      <c r="N665" s="226" t="s">
        <v>43</v>
      </c>
      <c r="O665" s="47"/>
      <c r="P665" s="227">
        <f>O665*H665</f>
        <v>0</v>
      </c>
      <c r="Q665" s="227">
        <v>0</v>
      </c>
      <c r="R665" s="227">
        <f>Q665*H665</f>
        <v>0</v>
      </c>
      <c r="S665" s="227">
        <v>0.00156</v>
      </c>
      <c r="T665" s="228">
        <f>S665*H665</f>
        <v>0.00156</v>
      </c>
      <c r="AR665" s="24" t="s">
        <v>224</v>
      </c>
      <c r="AT665" s="24" t="s">
        <v>146</v>
      </c>
      <c r="AU665" s="24" t="s">
        <v>82</v>
      </c>
      <c r="AY665" s="24" t="s">
        <v>144</v>
      </c>
      <c r="BE665" s="229">
        <f>IF(N665="základní",J665,0)</f>
        <v>0</v>
      </c>
      <c r="BF665" s="229">
        <f>IF(N665="snížená",J665,0)</f>
        <v>0</v>
      </c>
      <c r="BG665" s="229">
        <f>IF(N665="zákl. přenesená",J665,0)</f>
        <v>0</v>
      </c>
      <c r="BH665" s="229">
        <f>IF(N665="sníž. přenesená",J665,0)</f>
        <v>0</v>
      </c>
      <c r="BI665" s="229">
        <f>IF(N665="nulová",J665,0)</f>
        <v>0</v>
      </c>
      <c r="BJ665" s="24" t="s">
        <v>77</v>
      </c>
      <c r="BK665" s="229">
        <f>ROUND(I665*H665,2)</f>
        <v>0</v>
      </c>
      <c r="BL665" s="24" t="s">
        <v>224</v>
      </c>
      <c r="BM665" s="24" t="s">
        <v>1183</v>
      </c>
    </row>
    <row r="666" s="11" customFormat="1">
      <c r="B666" s="230"/>
      <c r="C666" s="231"/>
      <c r="D666" s="232" t="s">
        <v>153</v>
      </c>
      <c r="E666" s="233" t="s">
        <v>23</v>
      </c>
      <c r="F666" s="234" t="s">
        <v>1091</v>
      </c>
      <c r="G666" s="231"/>
      <c r="H666" s="235">
        <v>1</v>
      </c>
      <c r="I666" s="236"/>
      <c r="J666" s="231"/>
      <c r="K666" s="231"/>
      <c r="L666" s="237"/>
      <c r="M666" s="238"/>
      <c r="N666" s="239"/>
      <c r="O666" s="239"/>
      <c r="P666" s="239"/>
      <c r="Q666" s="239"/>
      <c r="R666" s="239"/>
      <c r="S666" s="239"/>
      <c r="T666" s="240"/>
      <c r="AT666" s="241" t="s">
        <v>153</v>
      </c>
      <c r="AU666" s="241" t="s">
        <v>82</v>
      </c>
      <c r="AV666" s="11" t="s">
        <v>82</v>
      </c>
      <c r="AW666" s="11" t="s">
        <v>35</v>
      </c>
      <c r="AX666" s="11" t="s">
        <v>77</v>
      </c>
      <c r="AY666" s="241" t="s">
        <v>144</v>
      </c>
    </row>
    <row r="667" s="1" customFormat="1" ht="16.5" customHeight="1">
      <c r="B667" s="46"/>
      <c r="C667" s="218" t="s">
        <v>1184</v>
      </c>
      <c r="D667" s="218" t="s">
        <v>146</v>
      </c>
      <c r="E667" s="219" t="s">
        <v>1185</v>
      </c>
      <c r="F667" s="220" t="s">
        <v>1186</v>
      </c>
      <c r="G667" s="221" t="s">
        <v>513</v>
      </c>
      <c r="H667" s="222">
        <v>6</v>
      </c>
      <c r="I667" s="223"/>
      <c r="J667" s="224">
        <f>ROUND(I667*H667,2)</f>
        <v>0</v>
      </c>
      <c r="K667" s="220" t="s">
        <v>150</v>
      </c>
      <c r="L667" s="72"/>
      <c r="M667" s="225" t="s">
        <v>23</v>
      </c>
      <c r="N667" s="226" t="s">
        <v>43</v>
      </c>
      <c r="O667" s="47"/>
      <c r="P667" s="227">
        <f>O667*H667</f>
        <v>0</v>
      </c>
      <c r="Q667" s="227">
        <v>0</v>
      </c>
      <c r="R667" s="227">
        <f>Q667*H667</f>
        <v>0</v>
      </c>
      <c r="S667" s="227">
        <v>0.00085999999999999998</v>
      </c>
      <c r="T667" s="228">
        <f>S667*H667</f>
        <v>0.0051599999999999997</v>
      </c>
      <c r="AR667" s="24" t="s">
        <v>224</v>
      </c>
      <c r="AT667" s="24" t="s">
        <v>146</v>
      </c>
      <c r="AU667" s="24" t="s">
        <v>82</v>
      </c>
      <c r="AY667" s="24" t="s">
        <v>144</v>
      </c>
      <c r="BE667" s="229">
        <f>IF(N667="základní",J667,0)</f>
        <v>0</v>
      </c>
      <c r="BF667" s="229">
        <f>IF(N667="snížená",J667,0)</f>
        <v>0</v>
      </c>
      <c r="BG667" s="229">
        <f>IF(N667="zákl. přenesená",J667,0)</f>
        <v>0</v>
      </c>
      <c r="BH667" s="229">
        <f>IF(N667="sníž. přenesená",J667,0)</f>
        <v>0</v>
      </c>
      <c r="BI667" s="229">
        <f>IF(N667="nulová",J667,0)</f>
        <v>0</v>
      </c>
      <c r="BJ667" s="24" t="s">
        <v>77</v>
      </c>
      <c r="BK667" s="229">
        <f>ROUND(I667*H667,2)</f>
        <v>0</v>
      </c>
      <c r="BL667" s="24" t="s">
        <v>224</v>
      </c>
      <c r="BM667" s="24" t="s">
        <v>1187</v>
      </c>
    </row>
    <row r="668" s="11" customFormat="1">
      <c r="B668" s="230"/>
      <c r="C668" s="231"/>
      <c r="D668" s="232" t="s">
        <v>153</v>
      </c>
      <c r="E668" s="233" t="s">
        <v>23</v>
      </c>
      <c r="F668" s="234" t="s">
        <v>1055</v>
      </c>
      <c r="G668" s="231"/>
      <c r="H668" s="235">
        <v>6</v>
      </c>
      <c r="I668" s="236"/>
      <c r="J668" s="231"/>
      <c r="K668" s="231"/>
      <c r="L668" s="237"/>
      <c r="M668" s="238"/>
      <c r="N668" s="239"/>
      <c r="O668" s="239"/>
      <c r="P668" s="239"/>
      <c r="Q668" s="239"/>
      <c r="R668" s="239"/>
      <c r="S668" s="239"/>
      <c r="T668" s="240"/>
      <c r="AT668" s="241" t="s">
        <v>153</v>
      </c>
      <c r="AU668" s="241" t="s">
        <v>82</v>
      </c>
      <c r="AV668" s="11" t="s">
        <v>82</v>
      </c>
      <c r="AW668" s="11" t="s">
        <v>35</v>
      </c>
      <c r="AX668" s="11" t="s">
        <v>77</v>
      </c>
      <c r="AY668" s="241" t="s">
        <v>144</v>
      </c>
    </row>
    <row r="669" s="1" customFormat="1" ht="25.5" customHeight="1">
      <c r="B669" s="46"/>
      <c r="C669" s="218" t="s">
        <v>1188</v>
      </c>
      <c r="D669" s="218" t="s">
        <v>146</v>
      </c>
      <c r="E669" s="219" t="s">
        <v>1189</v>
      </c>
      <c r="F669" s="220" t="s">
        <v>1190</v>
      </c>
      <c r="G669" s="221" t="s">
        <v>513</v>
      </c>
      <c r="H669" s="222">
        <v>1</v>
      </c>
      <c r="I669" s="223"/>
      <c r="J669" s="224">
        <f>ROUND(I669*H669,2)</f>
        <v>0</v>
      </c>
      <c r="K669" s="220" t="s">
        <v>150</v>
      </c>
      <c r="L669" s="72"/>
      <c r="M669" s="225" t="s">
        <v>23</v>
      </c>
      <c r="N669" s="226" t="s">
        <v>43</v>
      </c>
      <c r="O669" s="47"/>
      <c r="P669" s="227">
        <f>O669*H669</f>
        <v>0</v>
      </c>
      <c r="Q669" s="227">
        <v>0.0019599999999999999</v>
      </c>
      <c r="R669" s="227">
        <f>Q669*H669</f>
        <v>0.0019599999999999999</v>
      </c>
      <c r="S669" s="227">
        <v>0</v>
      </c>
      <c r="T669" s="228">
        <f>S669*H669</f>
        <v>0</v>
      </c>
      <c r="AR669" s="24" t="s">
        <v>224</v>
      </c>
      <c r="AT669" s="24" t="s">
        <v>146</v>
      </c>
      <c r="AU669" s="24" t="s">
        <v>82</v>
      </c>
      <c r="AY669" s="24" t="s">
        <v>144</v>
      </c>
      <c r="BE669" s="229">
        <f>IF(N669="základní",J669,0)</f>
        <v>0</v>
      </c>
      <c r="BF669" s="229">
        <f>IF(N669="snížená",J669,0)</f>
        <v>0</v>
      </c>
      <c r="BG669" s="229">
        <f>IF(N669="zákl. přenesená",J669,0)</f>
        <v>0</v>
      </c>
      <c r="BH669" s="229">
        <f>IF(N669="sníž. přenesená",J669,0)</f>
        <v>0</v>
      </c>
      <c r="BI669" s="229">
        <f>IF(N669="nulová",J669,0)</f>
        <v>0</v>
      </c>
      <c r="BJ669" s="24" t="s">
        <v>77</v>
      </c>
      <c r="BK669" s="229">
        <f>ROUND(I669*H669,2)</f>
        <v>0</v>
      </c>
      <c r="BL669" s="24" t="s">
        <v>224</v>
      </c>
      <c r="BM669" s="24" t="s">
        <v>1191</v>
      </c>
    </row>
    <row r="670" s="11" customFormat="1">
      <c r="B670" s="230"/>
      <c r="C670" s="231"/>
      <c r="D670" s="232" t="s">
        <v>153</v>
      </c>
      <c r="E670" s="233" t="s">
        <v>23</v>
      </c>
      <c r="F670" s="234" t="s">
        <v>1192</v>
      </c>
      <c r="G670" s="231"/>
      <c r="H670" s="235">
        <v>1</v>
      </c>
      <c r="I670" s="236"/>
      <c r="J670" s="231"/>
      <c r="K670" s="231"/>
      <c r="L670" s="237"/>
      <c r="M670" s="238"/>
      <c r="N670" s="239"/>
      <c r="O670" s="239"/>
      <c r="P670" s="239"/>
      <c r="Q670" s="239"/>
      <c r="R670" s="239"/>
      <c r="S670" s="239"/>
      <c r="T670" s="240"/>
      <c r="AT670" s="241" t="s">
        <v>153</v>
      </c>
      <c r="AU670" s="241" t="s">
        <v>82</v>
      </c>
      <c r="AV670" s="11" t="s">
        <v>82</v>
      </c>
      <c r="AW670" s="11" t="s">
        <v>35</v>
      </c>
      <c r="AX670" s="11" t="s">
        <v>77</v>
      </c>
      <c r="AY670" s="241" t="s">
        <v>144</v>
      </c>
    </row>
    <row r="671" s="1" customFormat="1" ht="16.5" customHeight="1">
      <c r="B671" s="46"/>
      <c r="C671" s="218" t="s">
        <v>1193</v>
      </c>
      <c r="D671" s="218" t="s">
        <v>146</v>
      </c>
      <c r="E671" s="219" t="s">
        <v>1194</v>
      </c>
      <c r="F671" s="220" t="s">
        <v>1195</v>
      </c>
      <c r="G671" s="221" t="s">
        <v>513</v>
      </c>
      <c r="H671" s="222">
        <v>1</v>
      </c>
      <c r="I671" s="223"/>
      <c r="J671" s="224">
        <f>ROUND(I671*H671,2)</f>
        <v>0</v>
      </c>
      <c r="K671" s="220" t="s">
        <v>150</v>
      </c>
      <c r="L671" s="72"/>
      <c r="M671" s="225" t="s">
        <v>23</v>
      </c>
      <c r="N671" s="226" t="s">
        <v>43</v>
      </c>
      <c r="O671" s="47"/>
      <c r="P671" s="227">
        <f>O671*H671</f>
        <v>0</v>
      </c>
      <c r="Q671" s="227">
        <v>0.0018</v>
      </c>
      <c r="R671" s="227">
        <f>Q671*H671</f>
        <v>0.0018</v>
      </c>
      <c r="S671" s="227">
        <v>0</v>
      </c>
      <c r="T671" s="228">
        <f>S671*H671</f>
        <v>0</v>
      </c>
      <c r="AR671" s="24" t="s">
        <v>224</v>
      </c>
      <c r="AT671" s="24" t="s">
        <v>146</v>
      </c>
      <c r="AU671" s="24" t="s">
        <v>82</v>
      </c>
      <c r="AY671" s="24" t="s">
        <v>144</v>
      </c>
      <c r="BE671" s="229">
        <f>IF(N671="základní",J671,0)</f>
        <v>0</v>
      </c>
      <c r="BF671" s="229">
        <f>IF(N671="snížená",J671,0)</f>
        <v>0</v>
      </c>
      <c r="BG671" s="229">
        <f>IF(N671="zákl. přenesená",J671,0)</f>
        <v>0</v>
      </c>
      <c r="BH671" s="229">
        <f>IF(N671="sníž. přenesená",J671,0)</f>
        <v>0</v>
      </c>
      <c r="BI671" s="229">
        <f>IF(N671="nulová",J671,0)</f>
        <v>0</v>
      </c>
      <c r="BJ671" s="24" t="s">
        <v>77</v>
      </c>
      <c r="BK671" s="229">
        <f>ROUND(I671*H671,2)</f>
        <v>0</v>
      </c>
      <c r="BL671" s="24" t="s">
        <v>224</v>
      </c>
      <c r="BM671" s="24" t="s">
        <v>1196</v>
      </c>
    </row>
    <row r="672" s="1" customFormat="1" ht="16.5" customHeight="1">
      <c r="B672" s="46"/>
      <c r="C672" s="218" t="s">
        <v>1197</v>
      </c>
      <c r="D672" s="218" t="s">
        <v>146</v>
      </c>
      <c r="E672" s="219" t="s">
        <v>1198</v>
      </c>
      <c r="F672" s="220" t="s">
        <v>1199</v>
      </c>
      <c r="G672" s="221" t="s">
        <v>513</v>
      </c>
      <c r="H672" s="222">
        <v>1</v>
      </c>
      <c r="I672" s="223"/>
      <c r="J672" s="224">
        <f>ROUND(I672*H672,2)</f>
        <v>0</v>
      </c>
      <c r="K672" s="220" t="s">
        <v>23</v>
      </c>
      <c r="L672" s="72"/>
      <c r="M672" s="225" t="s">
        <v>23</v>
      </c>
      <c r="N672" s="226" t="s">
        <v>43</v>
      </c>
      <c r="O672" s="47"/>
      <c r="P672" s="227">
        <f>O672*H672</f>
        <v>0</v>
      </c>
      <c r="Q672" s="227">
        <v>0.0018400000000000001</v>
      </c>
      <c r="R672" s="227">
        <f>Q672*H672</f>
        <v>0.0018400000000000001</v>
      </c>
      <c r="S672" s="227">
        <v>0</v>
      </c>
      <c r="T672" s="228">
        <f>S672*H672</f>
        <v>0</v>
      </c>
      <c r="AR672" s="24" t="s">
        <v>224</v>
      </c>
      <c r="AT672" s="24" t="s">
        <v>146</v>
      </c>
      <c r="AU672" s="24" t="s">
        <v>82</v>
      </c>
      <c r="AY672" s="24" t="s">
        <v>144</v>
      </c>
      <c r="BE672" s="229">
        <f>IF(N672="základní",J672,0)</f>
        <v>0</v>
      </c>
      <c r="BF672" s="229">
        <f>IF(N672="snížená",J672,0)</f>
        <v>0</v>
      </c>
      <c r="BG672" s="229">
        <f>IF(N672="zákl. přenesená",J672,0)</f>
        <v>0</v>
      </c>
      <c r="BH672" s="229">
        <f>IF(N672="sníž. přenesená",J672,0)</f>
        <v>0</v>
      </c>
      <c r="BI672" s="229">
        <f>IF(N672="nulová",J672,0)</f>
        <v>0</v>
      </c>
      <c r="BJ672" s="24" t="s">
        <v>77</v>
      </c>
      <c r="BK672" s="229">
        <f>ROUND(I672*H672,2)</f>
        <v>0</v>
      </c>
      <c r="BL672" s="24" t="s">
        <v>224</v>
      </c>
      <c r="BM672" s="24" t="s">
        <v>1200</v>
      </c>
    </row>
    <row r="673" s="1" customFormat="1" ht="25.5" customHeight="1">
      <c r="B673" s="46"/>
      <c r="C673" s="218" t="s">
        <v>1201</v>
      </c>
      <c r="D673" s="218" t="s">
        <v>146</v>
      </c>
      <c r="E673" s="219" t="s">
        <v>1202</v>
      </c>
      <c r="F673" s="220" t="s">
        <v>1203</v>
      </c>
      <c r="G673" s="221" t="s">
        <v>513</v>
      </c>
      <c r="H673" s="222">
        <v>5</v>
      </c>
      <c r="I673" s="223"/>
      <c r="J673" s="224">
        <f>ROUND(I673*H673,2)</f>
        <v>0</v>
      </c>
      <c r="K673" s="220" t="s">
        <v>23</v>
      </c>
      <c r="L673" s="72"/>
      <c r="M673" s="225" t="s">
        <v>23</v>
      </c>
      <c r="N673" s="226" t="s">
        <v>43</v>
      </c>
      <c r="O673" s="47"/>
      <c r="P673" s="227">
        <f>O673*H673</f>
        <v>0</v>
      </c>
      <c r="Q673" s="227">
        <v>0.0029399999999999999</v>
      </c>
      <c r="R673" s="227">
        <f>Q673*H673</f>
        <v>0.0147</v>
      </c>
      <c r="S673" s="227">
        <v>0</v>
      </c>
      <c r="T673" s="228">
        <f>S673*H673</f>
        <v>0</v>
      </c>
      <c r="AR673" s="24" t="s">
        <v>224</v>
      </c>
      <c r="AT673" s="24" t="s">
        <v>146</v>
      </c>
      <c r="AU673" s="24" t="s">
        <v>82</v>
      </c>
      <c r="AY673" s="24" t="s">
        <v>144</v>
      </c>
      <c r="BE673" s="229">
        <f>IF(N673="základní",J673,0)</f>
        <v>0</v>
      </c>
      <c r="BF673" s="229">
        <f>IF(N673="snížená",J673,0)</f>
        <v>0</v>
      </c>
      <c r="BG673" s="229">
        <f>IF(N673="zákl. přenesená",J673,0)</f>
        <v>0</v>
      </c>
      <c r="BH673" s="229">
        <f>IF(N673="sníž. přenesená",J673,0)</f>
        <v>0</v>
      </c>
      <c r="BI673" s="229">
        <f>IF(N673="nulová",J673,0)</f>
        <v>0</v>
      </c>
      <c r="BJ673" s="24" t="s">
        <v>77</v>
      </c>
      <c r="BK673" s="229">
        <f>ROUND(I673*H673,2)</f>
        <v>0</v>
      </c>
      <c r="BL673" s="24" t="s">
        <v>224</v>
      </c>
      <c r="BM673" s="24" t="s">
        <v>1204</v>
      </c>
    </row>
    <row r="674" s="1" customFormat="1" ht="16.5" customHeight="1">
      <c r="B674" s="46"/>
      <c r="C674" s="218" t="s">
        <v>1205</v>
      </c>
      <c r="D674" s="218" t="s">
        <v>146</v>
      </c>
      <c r="E674" s="219" t="s">
        <v>1206</v>
      </c>
      <c r="F674" s="220" t="s">
        <v>1207</v>
      </c>
      <c r="G674" s="221" t="s">
        <v>200</v>
      </c>
      <c r="H674" s="222">
        <v>1</v>
      </c>
      <c r="I674" s="223"/>
      <c r="J674" s="224">
        <f>ROUND(I674*H674,2)</f>
        <v>0</v>
      </c>
      <c r="K674" s="220" t="s">
        <v>150</v>
      </c>
      <c r="L674" s="72"/>
      <c r="M674" s="225" t="s">
        <v>23</v>
      </c>
      <c r="N674" s="226" t="s">
        <v>43</v>
      </c>
      <c r="O674" s="47"/>
      <c r="P674" s="227">
        <f>O674*H674</f>
        <v>0</v>
      </c>
      <c r="Q674" s="227">
        <v>0</v>
      </c>
      <c r="R674" s="227">
        <f>Q674*H674</f>
        <v>0</v>
      </c>
      <c r="S674" s="227">
        <v>0.0022499999999999998</v>
      </c>
      <c r="T674" s="228">
        <f>S674*H674</f>
        <v>0.0022499999999999998</v>
      </c>
      <c r="AR674" s="24" t="s">
        <v>224</v>
      </c>
      <c r="AT674" s="24" t="s">
        <v>146</v>
      </c>
      <c r="AU674" s="24" t="s">
        <v>82</v>
      </c>
      <c r="AY674" s="24" t="s">
        <v>144</v>
      </c>
      <c r="BE674" s="229">
        <f>IF(N674="základní",J674,0)</f>
        <v>0</v>
      </c>
      <c r="BF674" s="229">
        <f>IF(N674="snížená",J674,0)</f>
        <v>0</v>
      </c>
      <c r="BG674" s="229">
        <f>IF(N674="zákl. přenesená",J674,0)</f>
        <v>0</v>
      </c>
      <c r="BH674" s="229">
        <f>IF(N674="sníž. přenesená",J674,0)</f>
        <v>0</v>
      </c>
      <c r="BI674" s="229">
        <f>IF(N674="nulová",J674,0)</f>
        <v>0</v>
      </c>
      <c r="BJ674" s="24" t="s">
        <v>77</v>
      </c>
      <c r="BK674" s="229">
        <f>ROUND(I674*H674,2)</f>
        <v>0</v>
      </c>
      <c r="BL674" s="24" t="s">
        <v>224</v>
      </c>
      <c r="BM674" s="24" t="s">
        <v>1208</v>
      </c>
    </row>
    <row r="675" s="11" customFormat="1">
      <c r="B675" s="230"/>
      <c r="C675" s="231"/>
      <c r="D675" s="232" t="s">
        <v>153</v>
      </c>
      <c r="E675" s="233" t="s">
        <v>23</v>
      </c>
      <c r="F675" s="234" t="s">
        <v>1091</v>
      </c>
      <c r="G675" s="231"/>
      <c r="H675" s="235">
        <v>1</v>
      </c>
      <c r="I675" s="236"/>
      <c r="J675" s="231"/>
      <c r="K675" s="231"/>
      <c r="L675" s="237"/>
      <c r="M675" s="238"/>
      <c r="N675" s="239"/>
      <c r="O675" s="239"/>
      <c r="P675" s="239"/>
      <c r="Q675" s="239"/>
      <c r="R675" s="239"/>
      <c r="S675" s="239"/>
      <c r="T675" s="240"/>
      <c r="AT675" s="241" t="s">
        <v>153</v>
      </c>
      <c r="AU675" s="241" t="s">
        <v>82</v>
      </c>
      <c r="AV675" s="11" t="s">
        <v>82</v>
      </c>
      <c r="AW675" s="11" t="s">
        <v>35</v>
      </c>
      <c r="AX675" s="11" t="s">
        <v>77</v>
      </c>
      <c r="AY675" s="241" t="s">
        <v>144</v>
      </c>
    </row>
    <row r="676" s="1" customFormat="1" ht="16.5" customHeight="1">
      <c r="B676" s="46"/>
      <c r="C676" s="218" t="s">
        <v>1209</v>
      </c>
      <c r="D676" s="218" t="s">
        <v>146</v>
      </c>
      <c r="E676" s="219" t="s">
        <v>1210</v>
      </c>
      <c r="F676" s="220" t="s">
        <v>1211</v>
      </c>
      <c r="G676" s="221" t="s">
        <v>513</v>
      </c>
      <c r="H676" s="222">
        <v>1</v>
      </c>
      <c r="I676" s="223"/>
      <c r="J676" s="224">
        <f>ROUND(I676*H676,2)</f>
        <v>0</v>
      </c>
      <c r="K676" s="220" t="s">
        <v>23</v>
      </c>
      <c r="L676" s="72"/>
      <c r="M676" s="225" t="s">
        <v>23</v>
      </c>
      <c r="N676" s="226" t="s">
        <v>43</v>
      </c>
      <c r="O676" s="47"/>
      <c r="P676" s="227">
        <f>O676*H676</f>
        <v>0</v>
      </c>
      <c r="Q676" s="227">
        <v>0.0079000000000000008</v>
      </c>
      <c r="R676" s="227">
        <f>Q676*H676</f>
        <v>0.0079000000000000008</v>
      </c>
      <c r="S676" s="227">
        <v>0</v>
      </c>
      <c r="T676" s="228">
        <f>S676*H676</f>
        <v>0</v>
      </c>
      <c r="AR676" s="24" t="s">
        <v>224</v>
      </c>
      <c r="AT676" s="24" t="s">
        <v>146</v>
      </c>
      <c r="AU676" s="24" t="s">
        <v>82</v>
      </c>
      <c r="AY676" s="24" t="s">
        <v>144</v>
      </c>
      <c r="BE676" s="229">
        <f>IF(N676="základní",J676,0)</f>
        <v>0</v>
      </c>
      <c r="BF676" s="229">
        <f>IF(N676="snížená",J676,0)</f>
        <v>0</v>
      </c>
      <c r="BG676" s="229">
        <f>IF(N676="zákl. přenesená",J676,0)</f>
        <v>0</v>
      </c>
      <c r="BH676" s="229">
        <f>IF(N676="sníž. přenesená",J676,0)</f>
        <v>0</v>
      </c>
      <c r="BI676" s="229">
        <f>IF(N676="nulová",J676,0)</f>
        <v>0</v>
      </c>
      <c r="BJ676" s="24" t="s">
        <v>77</v>
      </c>
      <c r="BK676" s="229">
        <f>ROUND(I676*H676,2)</f>
        <v>0</v>
      </c>
      <c r="BL676" s="24" t="s">
        <v>224</v>
      </c>
      <c r="BM676" s="24" t="s">
        <v>1212</v>
      </c>
    </row>
    <row r="677" s="1" customFormat="1" ht="16.5" customHeight="1">
      <c r="B677" s="46"/>
      <c r="C677" s="218" t="s">
        <v>1213</v>
      </c>
      <c r="D677" s="218" t="s">
        <v>146</v>
      </c>
      <c r="E677" s="219" t="s">
        <v>1214</v>
      </c>
      <c r="F677" s="220" t="s">
        <v>1215</v>
      </c>
      <c r="G677" s="221" t="s">
        <v>200</v>
      </c>
      <c r="H677" s="222">
        <v>7</v>
      </c>
      <c r="I677" s="223"/>
      <c r="J677" s="224">
        <f>ROUND(I677*H677,2)</f>
        <v>0</v>
      </c>
      <c r="K677" s="220" t="s">
        <v>150</v>
      </c>
      <c r="L677" s="72"/>
      <c r="M677" s="225" t="s">
        <v>23</v>
      </c>
      <c r="N677" s="226" t="s">
        <v>43</v>
      </c>
      <c r="O677" s="47"/>
      <c r="P677" s="227">
        <f>O677*H677</f>
        <v>0</v>
      </c>
      <c r="Q677" s="227">
        <v>0</v>
      </c>
      <c r="R677" s="227">
        <f>Q677*H677</f>
        <v>0</v>
      </c>
      <c r="S677" s="227">
        <v>0.00084999999999999995</v>
      </c>
      <c r="T677" s="228">
        <f>S677*H677</f>
        <v>0.0059499999999999996</v>
      </c>
      <c r="AR677" s="24" t="s">
        <v>224</v>
      </c>
      <c r="AT677" s="24" t="s">
        <v>146</v>
      </c>
      <c r="AU677" s="24" t="s">
        <v>82</v>
      </c>
      <c r="AY677" s="24" t="s">
        <v>144</v>
      </c>
      <c r="BE677" s="229">
        <f>IF(N677="základní",J677,0)</f>
        <v>0</v>
      </c>
      <c r="BF677" s="229">
        <f>IF(N677="snížená",J677,0)</f>
        <v>0</v>
      </c>
      <c r="BG677" s="229">
        <f>IF(N677="zákl. přenesená",J677,0)</f>
        <v>0</v>
      </c>
      <c r="BH677" s="229">
        <f>IF(N677="sníž. přenesená",J677,0)</f>
        <v>0</v>
      </c>
      <c r="BI677" s="229">
        <f>IF(N677="nulová",J677,0)</f>
        <v>0</v>
      </c>
      <c r="BJ677" s="24" t="s">
        <v>77</v>
      </c>
      <c r="BK677" s="229">
        <f>ROUND(I677*H677,2)</f>
        <v>0</v>
      </c>
      <c r="BL677" s="24" t="s">
        <v>224</v>
      </c>
      <c r="BM677" s="24" t="s">
        <v>1216</v>
      </c>
    </row>
    <row r="678" s="11" customFormat="1">
      <c r="B678" s="230"/>
      <c r="C678" s="231"/>
      <c r="D678" s="232" t="s">
        <v>153</v>
      </c>
      <c r="E678" s="233" t="s">
        <v>23</v>
      </c>
      <c r="F678" s="234" t="s">
        <v>1217</v>
      </c>
      <c r="G678" s="231"/>
      <c r="H678" s="235">
        <v>7</v>
      </c>
      <c r="I678" s="236"/>
      <c r="J678" s="231"/>
      <c r="K678" s="231"/>
      <c r="L678" s="237"/>
      <c r="M678" s="238"/>
      <c r="N678" s="239"/>
      <c r="O678" s="239"/>
      <c r="P678" s="239"/>
      <c r="Q678" s="239"/>
      <c r="R678" s="239"/>
      <c r="S678" s="239"/>
      <c r="T678" s="240"/>
      <c r="AT678" s="241" t="s">
        <v>153</v>
      </c>
      <c r="AU678" s="241" t="s">
        <v>82</v>
      </c>
      <c r="AV678" s="11" t="s">
        <v>82</v>
      </c>
      <c r="AW678" s="11" t="s">
        <v>35</v>
      </c>
      <c r="AX678" s="11" t="s">
        <v>77</v>
      </c>
      <c r="AY678" s="241" t="s">
        <v>144</v>
      </c>
    </row>
    <row r="679" s="1" customFormat="1" ht="16.5" customHeight="1">
      <c r="B679" s="46"/>
      <c r="C679" s="218" t="s">
        <v>1218</v>
      </c>
      <c r="D679" s="218" t="s">
        <v>146</v>
      </c>
      <c r="E679" s="219" t="s">
        <v>1219</v>
      </c>
      <c r="F679" s="220" t="s">
        <v>1220</v>
      </c>
      <c r="G679" s="221" t="s">
        <v>200</v>
      </c>
      <c r="H679" s="222">
        <v>4</v>
      </c>
      <c r="I679" s="223"/>
      <c r="J679" s="224">
        <f>ROUND(I679*H679,2)</f>
        <v>0</v>
      </c>
      <c r="K679" s="220" t="s">
        <v>23</v>
      </c>
      <c r="L679" s="72"/>
      <c r="M679" s="225" t="s">
        <v>23</v>
      </c>
      <c r="N679" s="226" t="s">
        <v>43</v>
      </c>
      <c r="O679" s="47"/>
      <c r="P679" s="227">
        <f>O679*H679</f>
        <v>0</v>
      </c>
      <c r="Q679" s="227">
        <v>0</v>
      </c>
      <c r="R679" s="227">
        <f>Q679*H679</f>
        <v>0</v>
      </c>
      <c r="S679" s="227">
        <v>0</v>
      </c>
      <c r="T679" s="228">
        <f>S679*H679</f>
        <v>0</v>
      </c>
      <c r="AR679" s="24" t="s">
        <v>151</v>
      </c>
      <c r="AT679" s="24" t="s">
        <v>146</v>
      </c>
      <c r="AU679" s="24" t="s">
        <v>82</v>
      </c>
      <c r="AY679" s="24" t="s">
        <v>144</v>
      </c>
      <c r="BE679" s="229">
        <f>IF(N679="základní",J679,0)</f>
        <v>0</v>
      </c>
      <c r="BF679" s="229">
        <f>IF(N679="snížená",J679,0)</f>
        <v>0</v>
      </c>
      <c r="BG679" s="229">
        <f>IF(N679="zákl. přenesená",J679,0)</f>
        <v>0</v>
      </c>
      <c r="BH679" s="229">
        <f>IF(N679="sníž. přenesená",J679,0)</f>
        <v>0</v>
      </c>
      <c r="BI679" s="229">
        <f>IF(N679="nulová",J679,0)</f>
        <v>0</v>
      </c>
      <c r="BJ679" s="24" t="s">
        <v>77</v>
      </c>
      <c r="BK679" s="229">
        <f>ROUND(I679*H679,2)</f>
        <v>0</v>
      </c>
      <c r="BL679" s="24" t="s">
        <v>151</v>
      </c>
      <c r="BM679" s="24" t="s">
        <v>1221</v>
      </c>
    </row>
    <row r="680" s="1" customFormat="1" ht="16.5" customHeight="1">
      <c r="B680" s="46"/>
      <c r="C680" s="242" t="s">
        <v>1222</v>
      </c>
      <c r="D680" s="242" t="s">
        <v>183</v>
      </c>
      <c r="E680" s="243" t="s">
        <v>1223</v>
      </c>
      <c r="F680" s="244" t="s">
        <v>1224</v>
      </c>
      <c r="G680" s="245" t="s">
        <v>200</v>
      </c>
      <c r="H680" s="246">
        <v>3</v>
      </c>
      <c r="I680" s="247"/>
      <c r="J680" s="248">
        <f>ROUND(I680*H680,2)</f>
        <v>0</v>
      </c>
      <c r="K680" s="244" t="s">
        <v>23</v>
      </c>
      <c r="L680" s="249"/>
      <c r="M680" s="250" t="s">
        <v>23</v>
      </c>
      <c r="N680" s="251" t="s">
        <v>43</v>
      </c>
      <c r="O680" s="47"/>
      <c r="P680" s="227">
        <f>O680*H680</f>
        <v>0</v>
      </c>
      <c r="Q680" s="227">
        <v>0.00031</v>
      </c>
      <c r="R680" s="227">
        <f>Q680*H680</f>
        <v>0.00093000000000000005</v>
      </c>
      <c r="S680" s="227">
        <v>0</v>
      </c>
      <c r="T680" s="228">
        <f>S680*H680</f>
        <v>0</v>
      </c>
      <c r="AR680" s="24" t="s">
        <v>182</v>
      </c>
      <c r="AT680" s="24" t="s">
        <v>183</v>
      </c>
      <c r="AU680" s="24" t="s">
        <v>82</v>
      </c>
      <c r="AY680" s="24" t="s">
        <v>144</v>
      </c>
      <c r="BE680" s="229">
        <f>IF(N680="základní",J680,0)</f>
        <v>0</v>
      </c>
      <c r="BF680" s="229">
        <f>IF(N680="snížená",J680,0)</f>
        <v>0</v>
      </c>
      <c r="BG680" s="229">
        <f>IF(N680="zákl. přenesená",J680,0)</f>
        <v>0</v>
      </c>
      <c r="BH680" s="229">
        <f>IF(N680="sníž. přenesená",J680,0)</f>
        <v>0</v>
      </c>
      <c r="BI680" s="229">
        <f>IF(N680="nulová",J680,0)</f>
        <v>0</v>
      </c>
      <c r="BJ680" s="24" t="s">
        <v>77</v>
      </c>
      <c r="BK680" s="229">
        <f>ROUND(I680*H680,2)</f>
        <v>0</v>
      </c>
      <c r="BL680" s="24" t="s">
        <v>151</v>
      </c>
      <c r="BM680" s="24" t="s">
        <v>1225</v>
      </c>
    </row>
    <row r="681" s="1" customFormat="1" ht="16.5" customHeight="1">
      <c r="B681" s="46"/>
      <c r="C681" s="242" t="s">
        <v>1226</v>
      </c>
      <c r="D681" s="242" t="s">
        <v>183</v>
      </c>
      <c r="E681" s="243" t="s">
        <v>1227</v>
      </c>
      <c r="F681" s="244" t="s">
        <v>1228</v>
      </c>
      <c r="G681" s="245" t="s">
        <v>200</v>
      </c>
      <c r="H681" s="246">
        <v>1</v>
      </c>
      <c r="I681" s="247"/>
      <c r="J681" s="248">
        <f>ROUND(I681*H681,2)</f>
        <v>0</v>
      </c>
      <c r="K681" s="244" t="s">
        <v>23</v>
      </c>
      <c r="L681" s="249"/>
      <c r="M681" s="250" t="s">
        <v>23</v>
      </c>
      <c r="N681" s="251" t="s">
        <v>43</v>
      </c>
      <c r="O681" s="47"/>
      <c r="P681" s="227">
        <f>O681*H681</f>
        <v>0</v>
      </c>
      <c r="Q681" s="227">
        <v>0.00031</v>
      </c>
      <c r="R681" s="227">
        <f>Q681*H681</f>
        <v>0.00031</v>
      </c>
      <c r="S681" s="227">
        <v>0</v>
      </c>
      <c r="T681" s="228">
        <f>S681*H681</f>
        <v>0</v>
      </c>
      <c r="AR681" s="24" t="s">
        <v>182</v>
      </c>
      <c r="AT681" s="24" t="s">
        <v>183</v>
      </c>
      <c r="AU681" s="24" t="s">
        <v>82</v>
      </c>
      <c r="AY681" s="24" t="s">
        <v>144</v>
      </c>
      <c r="BE681" s="229">
        <f>IF(N681="základní",J681,0)</f>
        <v>0</v>
      </c>
      <c r="BF681" s="229">
        <f>IF(N681="snížená",J681,0)</f>
        <v>0</v>
      </c>
      <c r="BG681" s="229">
        <f>IF(N681="zákl. přenesená",J681,0)</f>
        <v>0</v>
      </c>
      <c r="BH681" s="229">
        <f>IF(N681="sníž. přenesená",J681,0)</f>
        <v>0</v>
      </c>
      <c r="BI681" s="229">
        <f>IF(N681="nulová",J681,0)</f>
        <v>0</v>
      </c>
      <c r="BJ681" s="24" t="s">
        <v>77</v>
      </c>
      <c r="BK681" s="229">
        <f>ROUND(I681*H681,2)</f>
        <v>0</v>
      </c>
      <c r="BL681" s="24" t="s">
        <v>151</v>
      </c>
      <c r="BM681" s="24" t="s">
        <v>1229</v>
      </c>
    </row>
    <row r="682" s="1" customFormat="1" ht="16.5" customHeight="1">
      <c r="B682" s="46"/>
      <c r="C682" s="218" t="s">
        <v>1230</v>
      </c>
      <c r="D682" s="218" t="s">
        <v>146</v>
      </c>
      <c r="E682" s="219" t="s">
        <v>1231</v>
      </c>
      <c r="F682" s="220" t="s">
        <v>1232</v>
      </c>
      <c r="G682" s="221" t="s">
        <v>854</v>
      </c>
      <c r="H682" s="284"/>
      <c r="I682" s="223"/>
      <c r="J682" s="224">
        <f>ROUND(I682*H682,2)</f>
        <v>0</v>
      </c>
      <c r="K682" s="220" t="s">
        <v>150</v>
      </c>
      <c r="L682" s="72"/>
      <c r="M682" s="225" t="s">
        <v>23</v>
      </c>
      <c r="N682" s="226" t="s">
        <v>43</v>
      </c>
      <c r="O682" s="47"/>
      <c r="P682" s="227">
        <f>O682*H682</f>
        <v>0</v>
      </c>
      <c r="Q682" s="227">
        <v>0</v>
      </c>
      <c r="R682" s="227">
        <f>Q682*H682</f>
        <v>0</v>
      </c>
      <c r="S682" s="227">
        <v>0</v>
      </c>
      <c r="T682" s="228">
        <f>S682*H682</f>
        <v>0</v>
      </c>
      <c r="AR682" s="24" t="s">
        <v>224</v>
      </c>
      <c r="AT682" s="24" t="s">
        <v>146</v>
      </c>
      <c r="AU682" s="24" t="s">
        <v>82</v>
      </c>
      <c r="AY682" s="24" t="s">
        <v>144</v>
      </c>
      <c r="BE682" s="229">
        <f>IF(N682="základní",J682,0)</f>
        <v>0</v>
      </c>
      <c r="BF682" s="229">
        <f>IF(N682="snížená",J682,0)</f>
        <v>0</v>
      </c>
      <c r="BG682" s="229">
        <f>IF(N682="zákl. přenesená",J682,0)</f>
        <v>0</v>
      </c>
      <c r="BH682" s="229">
        <f>IF(N682="sníž. přenesená",J682,0)</f>
        <v>0</v>
      </c>
      <c r="BI682" s="229">
        <f>IF(N682="nulová",J682,0)</f>
        <v>0</v>
      </c>
      <c r="BJ682" s="24" t="s">
        <v>77</v>
      </c>
      <c r="BK682" s="229">
        <f>ROUND(I682*H682,2)</f>
        <v>0</v>
      </c>
      <c r="BL682" s="24" t="s">
        <v>224</v>
      </c>
      <c r="BM682" s="24" t="s">
        <v>1233</v>
      </c>
    </row>
    <row r="683" s="1" customFormat="1" ht="16.5" customHeight="1">
      <c r="B683" s="46"/>
      <c r="C683" s="218" t="s">
        <v>1234</v>
      </c>
      <c r="D683" s="218" t="s">
        <v>146</v>
      </c>
      <c r="E683" s="219" t="s">
        <v>1235</v>
      </c>
      <c r="F683" s="220" t="s">
        <v>1236</v>
      </c>
      <c r="G683" s="221" t="s">
        <v>854</v>
      </c>
      <c r="H683" s="284"/>
      <c r="I683" s="223"/>
      <c r="J683" s="224">
        <f>ROUND(I683*H683,2)</f>
        <v>0</v>
      </c>
      <c r="K683" s="220" t="s">
        <v>150</v>
      </c>
      <c r="L683" s="72"/>
      <c r="M683" s="225" t="s">
        <v>23</v>
      </c>
      <c r="N683" s="226" t="s">
        <v>43</v>
      </c>
      <c r="O683" s="47"/>
      <c r="P683" s="227">
        <f>O683*H683</f>
        <v>0</v>
      </c>
      <c r="Q683" s="227">
        <v>0</v>
      </c>
      <c r="R683" s="227">
        <f>Q683*H683</f>
        <v>0</v>
      </c>
      <c r="S683" s="227">
        <v>0</v>
      </c>
      <c r="T683" s="228">
        <f>S683*H683</f>
        <v>0</v>
      </c>
      <c r="AR683" s="24" t="s">
        <v>224</v>
      </c>
      <c r="AT683" s="24" t="s">
        <v>146</v>
      </c>
      <c r="AU683" s="24" t="s">
        <v>82</v>
      </c>
      <c r="AY683" s="24" t="s">
        <v>144</v>
      </c>
      <c r="BE683" s="229">
        <f>IF(N683="základní",J683,0)</f>
        <v>0</v>
      </c>
      <c r="BF683" s="229">
        <f>IF(N683="snížená",J683,0)</f>
        <v>0</v>
      </c>
      <c r="BG683" s="229">
        <f>IF(N683="zákl. přenesená",J683,0)</f>
        <v>0</v>
      </c>
      <c r="BH683" s="229">
        <f>IF(N683="sníž. přenesená",J683,0)</f>
        <v>0</v>
      </c>
      <c r="BI683" s="229">
        <f>IF(N683="nulová",J683,0)</f>
        <v>0</v>
      </c>
      <c r="BJ683" s="24" t="s">
        <v>77</v>
      </c>
      <c r="BK683" s="229">
        <f>ROUND(I683*H683,2)</f>
        <v>0</v>
      </c>
      <c r="BL683" s="24" t="s">
        <v>224</v>
      </c>
      <c r="BM683" s="24" t="s">
        <v>1237</v>
      </c>
    </row>
    <row r="684" s="10" customFormat="1" ht="29.88" customHeight="1">
      <c r="B684" s="202"/>
      <c r="C684" s="203"/>
      <c r="D684" s="204" t="s">
        <v>71</v>
      </c>
      <c r="E684" s="216" t="s">
        <v>1238</v>
      </c>
      <c r="F684" s="216" t="s">
        <v>1239</v>
      </c>
      <c r="G684" s="203"/>
      <c r="H684" s="203"/>
      <c r="I684" s="206"/>
      <c r="J684" s="217">
        <f>BK684</f>
        <v>0</v>
      </c>
      <c r="K684" s="203"/>
      <c r="L684" s="208"/>
      <c r="M684" s="209"/>
      <c r="N684" s="210"/>
      <c r="O684" s="210"/>
      <c r="P684" s="211">
        <f>SUM(P685:P690)</f>
        <v>0</v>
      </c>
      <c r="Q684" s="210"/>
      <c r="R684" s="211">
        <f>SUM(R685:R690)</f>
        <v>0.084500000000000006</v>
      </c>
      <c r="S684" s="210"/>
      <c r="T684" s="212">
        <f>SUM(T685:T690)</f>
        <v>0</v>
      </c>
      <c r="AR684" s="213" t="s">
        <v>82</v>
      </c>
      <c r="AT684" s="214" t="s">
        <v>71</v>
      </c>
      <c r="AU684" s="214" t="s">
        <v>77</v>
      </c>
      <c r="AY684" s="213" t="s">
        <v>144</v>
      </c>
      <c r="BK684" s="215">
        <f>SUM(BK685:BK690)</f>
        <v>0</v>
      </c>
    </row>
    <row r="685" s="1" customFormat="1" ht="38.25" customHeight="1">
      <c r="B685" s="46"/>
      <c r="C685" s="218" t="s">
        <v>1240</v>
      </c>
      <c r="D685" s="218" t="s">
        <v>146</v>
      </c>
      <c r="E685" s="219" t="s">
        <v>1241</v>
      </c>
      <c r="F685" s="220" t="s">
        <v>1242</v>
      </c>
      <c r="G685" s="221" t="s">
        <v>513</v>
      </c>
      <c r="H685" s="222">
        <v>5</v>
      </c>
      <c r="I685" s="223"/>
      <c r="J685" s="224">
        <f>ROUND(I685*H685,2)</f>
        <v>0</v>
      </c>
      <c r="K685" s="220" t="s">
        <v>23</v>
      </c>
      <c r="L685" s="72"/>
      <c r="M685" s="225" t="s">
        <v>23</v>
      </c>
      <c r="N685" s="226" t="s">
        <v>43</v>
      </c>
      <c r="O685" s="47"/>
      <c r="P685" s="227">
        <f>O685*H685</f>
        <v>0</v>
      </c>
      <c r="Q685" s="227">
        <v>0.0091999999999999998</v>
      </c>
      <c r="R685" s="227">
        <f>Q685*H685</f>
        <v>0.045999999999999999</v>
      </c>
      <c r="S685" s="227">
        <v>0</v>
      </c>
      <c r="T685" s="228">
        <f>S685*H685</f>
        <v>0</v>
      </c>
      <c r="AR685" s="24" t="s">
        <v>224</v>
      </c>
      <c r="AT685" s="24" t="s">
        <v>146</v>
      </c>
      <c r="AU685" s="24" t="s">
        <v>82</v>
      </c>
      <c r="AY685" s="24" t="s">
        <v>144</v>
      </c>
      <c r="BE685" s="229">
        <f>IF(N685="základní",J685,0)</f>
        <v>0</v>
      </c>
      <c r="BF685" s="229">
        <f>IF(N685="snížená",J685,0)</f>
        <v>0</v>
      </c>
      <c r="BG685" s="229">
        <f>IF(N685="zákl. přenesená",J685,0)</f>
        <v>0</v>
      </c>
      <c r="BH685" s="229">
        <f>IF(N685="sníž. přenesená",J685,0)</f>
        <v>0</v>
      </c>
      <c r="BI685" s="229">
        <f>IF(N685="nulová",J685,0)</f>
        <v>0</v>
      </c>
      <c r="BJ685" s="24" t="s">
        <v>77</v>
      </c>
      <c r="BK685" s="229">
        <f>ROUND(I685*H685,2)</f>
        <v>0</v>
      </c>
      <c r="BL685" s="24" t="s">
        <v>224</v>
      </c>
      <c r="BM685" s="24" t="s">
        <v>1243</v>
      </c>
    </row>
    <row r="686" s="1" customFormat="1" ht="38.25" customHeight="1">
      <c r="B686" s="46"/>
      <c r="C686" s="218" t="s">
        <v>1244</v>
      </c>
      <c r="D686" s="218" t="s">
        <v>146</v>
      </c>
      <c r="E686" s="219" t="s">
        <v>1245</v>
      </c>
      <c r="F686" s="220" t="s">
        <v>1246</v>
      </c>
      <c r="G686" s="221" t="s">
        <v>513</v>
      </c>
      <c r="H686" s="222">
        <v>2</v>
      </c>
      <c r="I686" s="223"/>
      <c r="J686" s="224">
        <f>ROUND(I686*H686,2)</f>
        <v>0</v>
      </c>
      <c r="K686" s="220" t="s">
        <v>23</v>
      </c>
      <c r="L686" s="72"/>
      <c r="M686" s="225" t="s">
        <v>23</v>
      </c>
      <c r="N686" s="226" t="s">
        <v>43</v>
      </c>
      <c r="O686" s="47"/>
      <c r="P686" s="227">
        <f>O686*H686</f>
        <v>0</v>
      </c>
      <c r="Q686" s="227">
        <v>0.01865</v>
      </c>
      <c r="R686" s="227">
        <f>Q686*H686</f>
        <v>0.0373</v>
      </c>
      <c r="S686" s="227">
        <v>0</v>
      </c>
      <c r="T686" s="228">
        <f>S686*H686</f>
        <v>0</v>
      </c>
      <c r="AR686" s="24" t="s">
        <v>224</v>
      </c>
      <c r="AT686" s="24" t="s">
        <v>146</v>
      </c>
      <c r="AU686" s="24" t="s">
        <v>82</v>
      </c>
      <c r="AY686" s="24" t="s">
        <v>144</v>
      </c>
      <c r="BE686" s="229">
        <f>IF(N686="základní",J686,0)</f>
        <v>0</v>
      </c>
      <c r="BF686" s="229">
        <f>IF(N686="snížená",J686,0)</f>
        <v>0</v>
      </c>
      <c r="BG686" s="229">
        <f>IF(N686="zákl. přenesená",J686,0)</f>
        <v>0</v>
      </c>
      <c r="BH686" s="229">
        <f>IF(N686="sníž. přenesená",J686,0)</f>
        <v>0</v>
      </c>
      <c r="BI686" s="229">
        <f>IF(N686="nulová",J686,0)</f>
        <v>0</v>
      </c>
      <c r="BJ686" s="24" t="s">
        <v>77</v>
      </c>
      <c r="BK686" s="229">
        <f>ROUND(I686*H686,2)</f>
        <v>0</v>
      </c>
      <c r="BL686" s="24" t="s">
        <v>224</v>
      </c>
      <c r="BM686" s="24" t="s">
        <v>1247</v>
      </c>
    </row>
    <row r="687" s="1" customFormat="1" ht="25.5" customHeight="1">
      <c r="B687" s="46"/>
      <c r="C687" s="218" t="s">
        <v>1248</v>
      </c>
      <c r="D687" s="218" t="s">
        <v>146</v>
      </c>
      <c r="E687" s="219" t="s">
        <v>1249</v>
      </c>
      <c r="F687" s="220" t="s">
        <v>1250</v>
      </c>
      <c r="G687" s="221" t="s">
        <v>513</v>
      </c>
      <c r="H687" s="222">
        <v>1</v>
      </c>
      <c r="I687" s="223"/>
      <c r="J687" s="224">
        <f>ROUND(I687*H687,2)</f>
        <v>0</v>
      </c>
      <c r="K687" s="220" t="s">
        <v>23</v>
      </c>
      <c r="L687" s="72"/>
      <c r="M687" s="225" t="s">
        <v>23</v>
      </c>
      <c r="N687" s="226" t="s">
        <v>43</v>
      </c>
      <c r="O687" s="47"/>
      <c r="P687" s="227">
        <f>O687*H687</f>
        <v>0</v>
      </c>
      <c r="Q687" s="227">
        <v>0</v>
      </c>
      <c r="R687" s="227">
        <f>Q687*H687</f>
        <v>0</v>
      </c>
      <c r="S687" s="227">
        <v>0</v>
      </c>
      <c r="T687" s="228">
        <f>S687*H687</f>
        <v>0</v>
      </c>
      <c r="AR687" s="24" t="s">
        <v>224</v>
      </c>
      <c r="AT687" s="24" t="s">
        <v>146</v>
      </c>
      <c r="AU687" s="24" t="s">
        <v>82</v>
      </c>
      <c r="AY687" s="24" t="s">
        <v>144</v>
      </c>
      <c r="BE687" s="229">
        <f>IF(N687="základní",J687,0)</f>
        <v>0</v>
      </c>
      <c r="BF687" s="229">
        <f>IF(N687="snížená",J687,0)</f>
        <v>0</v>
      </c>
      <c r="BG687" s="229">
        <f>IF(N687="zákl. přenesená",J687,0)</f>
        <v>0</v>
      </c>
      <c r="BH687" s="229">
        <f>IF(N687="sníž. přenesená",J687,0)</f>
        <v>0</v>
      </c>
      <c r="BI687" s="229">
        <f>IF(N687="nulová",J687,0)</f>
        <v>0</v>
      </c>
      <c r="BJ687" s="24" t="s">
        <v>77</v>
      </c>
      <c r="BK687" s="229">
        <f>ROUND(I687*H687,2)</f>
        <v>0</v>
      </c>
      <c r="BL687" s="24" t="s">
        <v>224</v>
      </c>
      <c r="BM687" s="24" t="s">
        <v>1251</v>
      </c>
    </row>
    <row r="688" s="1" customFormat="1" ht="16.5" customHeight="1">
      <c r="B688" s="46"/>
      <c r="C688" s="218" t="s">
        <v>1252</v>
      </c>
      <c r="D688" s="218" t="s">
        <v>146</v>
      </c>
      <c r="E688" s="219" t="s">
        <v>1253</v>
      </c>
      <c r="F688" s="220" t="s">
        <v>1254</v>
      </c>
      <c r="G688" s="221" t="s">
        <v>513</v>
      </c>
      <c r="H688" s="222">
        <v>8</v>
      </c>
      <c r="I688" s="223"/>
      <c r="J688" s="224">
        <f>ROUND(I688*H688,2)</f>
        <v>0</v>
      </c>
      <c r="K688" s="220" t="s">
        <v>150</v>
      </c>
      <c r="L688" s="72"/>
      <c r="M688" s="225" t="s">
        <v>23</v>
      </c>
      <c r="N688" s="226" t="s">
        <v>43</v>
      </c>
      <c r="O688" s="47"/>
      <c r="P688" s="227">
        <f>O688*H688</f>
        <v>0</v>
      </c>
      <c r="Q688" s="227">
        <v>0.00014999999999999999</v>
      </c>
      <c r="R688" s="227">
        <f>Q688*H688</f>
        <v>0.0011999999999999999</v>
      </c>
      <c r="S688" s="227">
        <v>0</v>
      </c>
      <c r="T688" s="228">
        <f>S688*H688</f>
        <v>0</v>
      </c>
      <c r="AR688" s="24" t="s">
        <v>224</v>
      </c>
      <c r="AT688" s="24" t="s">
        <v>146</v>
      </c>
      <c r="AU688" s="24" t="s">
        <v>82</v>
      </c>
      <c r="AY688" s="24" t="s">
        <v>144</v>
      </c>
      <c r="BE688" s="229">
        <f>IF(N688="základní",J688,0)</f>
        <v>0</v>
      </c>
      <c r="BF688" s="229">
        <f>IF(N688="snížená",J688,0)</f>
        <v>0</v>
      </c>
      <c r="BG688" s="229">
        <f>IF(N688="zákl. přenesená",J688,0)</f>
        <v>0</v>
      </c>
      <c r="BH688" s="229">
        <f>IF(N688="sníž. přenesená",J688,0)</f>
        <v>0</v>
      </c>
      <c r="BI688" s="229">
        <f>IF(N688="nulová",J688,0)</f>
        <v>0</v>
      </c>
      <c r="BJ688" s="24" t="s">
        <v>77</v>
      </c>
      <c r="BK688" s="229">
        <f>ROUND(I688*H688,2)</f>
        <v>0</v>
      </c>
      <c r="BL688" s="24" t="s">
        <v>224</v>
      </c>
      <c r="BM688" s="24" t="s">
        <v>1255</v>
      </c>
    </row>
    <row r="689" s="1" customFormat="1" ht="16.5" customHeight="1">
      <c r="B689" s="46"/>
      <c r="C689" s="218" t="s">
        <v>1256</v>
      </c>
      <c r="D689" s="218" t="s">
        <v>146</v>
      </c>
      <c r="E689" s="219" t="s">
        <v>1257</v>
      </c>
      <c r="F689" s="220" t="s">
        <v>1258</v>
      </c>
      <c r="G689" s="221" t="s">
        <v>854</v>
      </c>
      <c r="H689" s="284"/>
      <c r="I689" s="223"/>
      <c r="J689" s="224">
        <f>ROUND(I689*H689,2)</f>
        <v>0</v>
      </c>
      <c r="K689" s="220" t="s">
        <v>150</v>
      </c>
      <c r="L689" s="72"/>
      <c r="M689" s="225" t="s">
        <v>23</v>
      </c>
      <c r="N689" s="226" t="s">
        <v>43</v>
      </c>
      <c r="O689" s="47"/>
      <c r="P689" s="227">
        <f>O689*H689</f>
        <v>0</v>
      </c>
      <c r="Q689" s="227">
        <v>0</v>
      </c>
      <c r="R689" s="227">
        <f>Q689*H689</f>
        <v>0</v>
      </c>
      <c r="S689" s="227">
        <v>0</v>
      </c>
      <c r="T689" s="228">
        <f>S689*H689</f>
        <v>0</v>
      </c>
      <c r="AR689" s="24" t="s">
        <v>224</v>
      </c>
      <c r="AT689" s="24" t="s">
        <v>146</v>
      </c>
      <c r="AU689" s="24" t="s">
        <v>82</v>
      </c>
      <c r="AY689" s="24" t="s">
        <v>144</v>
      </c>
      <c r="BE689" s="229">
        <f>IF(N689="základní",J689,0)</f>
        <v>0</v>
      </c>
      <c r="BF689" s="229">
        <f>IF(N689="snížená",J689,0)</f>
        <v>0</v>
      </c>
      <c r="BG689" s="229">
        <f>IF(N689="zákl. přenesená",J689,0)</f>
        <v>0</v>
      </c>
      <c r="BH689" s="229">
        <f>IF(N689="sníž. přenesená",J689,0)</f>
        <v>0</v>
      </c>
      <c r="BI689" s="229">
        <f>IF(N689="nulová",J689,0)</f>
        <v>0</v>
      </c>
      <c r="BJ689" s="24" t="s">
        <v>77</v>
      </c>
      <c r="BK689" s="229">
        <f>ROUND(I689*H689,2)</f>
        <v>0</v>
      </c>
      <c r="BL689" s="24" t="s">
        <v>224</v>
      </c>
      <c r="BM689" s="24" t="s">
        <v>1259</v>
      </c>
    </row>
    <row r="690" s="1" customFormat="1" ht="16.5" customHeight="1">
      <c r="B690" s="46"/>
      <c r="C690" s="218" t="s">
        <v>1260</v>
      </c>
      <c r="D690" s="218" t="s">
        <v>146</v>
      </c>
      <c r="E690" s="219" t="s">
        <v>1261</v>
      </c>
      <c r="F690" s="220" t="s">
        <v>1262</v>
      </c>
      <c r="G690" s="221" t="s">
        <v>854</v>
      </c>
      <c r="H690" s="284"/>
      <c r="I690" s="223"/>
      <c r="J690" s="224">
        <f>ROUND(I690*H690,2)</f>
        <v>0</v>
      </c>
      <c r="K690" s="220" t="s">
        <v>150</v>
      </c>
      <c r="L690" s="72"/>
      <c r="M690" s="225" t="s">
        <v>23</v>
      </c>
      <c r="N690" s="226" t="s">
        <v>43</v>
      </c>
      <c r="O690" s="47"/>
      <c r="P690" s="227">
        <f>O690*H690</f>
        <v>0</v>
      </c>
      <c r="Q690" s="227">
        <v>0</v>
      </c>
      <c r="R690" s="227">
        <f>Q690*H690</f>
        <v>0</v>
      </c>
      <c r="S690" s="227">
        <v>0</v>
      </c>
      <c r="T690" s="228">
        <f>S690*H690</f>
        <v>0</v>
      </c>
      <c r="AR690" s="24" t="s">
        <v>224</v>
      </c>
      <c r="AT690" s="24" t="s">
        <v>146</v>
      </c>
      <c r="AU690" s="24" t="s">
        <v>82</v>
      </c>
      <c r="AY690" s="24" t="s">
        <v>144</v>
      </c>
      <c r="BE690" s="229">
        <f>IF(N690="základní",J690,0)</f>
        <v>0</v>
      </c>
      <c r="BF690" s="229">
        <f>IF(N690="snížená",J690,0)</f>
        <v>0</v>
      </c>
      <c r="BG690" s="229">
        <f>IF(N690="zákl. přenesená",J690,0)</f>
        <v>0</v>
      </c>
      <c r="BH690" s="229">
        <f>IF(N690="sníž. přenesená",J690,0)</f>
        <v>0</v>
      </c>
      <c r="BI690" s="229">
        <f>IF(N690="nulová",J690,0)</f>
        <v>0</v>
      </c>
      <c r="BJ690" s="24" t="s">
        <v>77</v>
      </c>
      <c r="BK690" s="229">
        <f>ROUND(I690*H690,2)</f>
        <v>0</v>
      </c>
      <c r="BL690" s="24" t="s">
        <v>224</v>
      </c>
      <c r="BM690" s="24" t="s">
        <v>1263</v>
      </c>
    </row>
    <row r="691" s="10" customFormat="1" ht="29.88" customHeight="1">
      <c r="B691" s="202"/>
      <c r="C691" s="203"/>
      <c r="D691" s="204" t="s">
        <v>71</v>
      </c>
      <c r="E691" s="216" t="s">
        <v>1264</v>
      </c>
      <c r="F691" s="216" t="s">
        <v>1265</v>
      </c>
      <c r="G691" s="203"/>
      <c r="H691" s="203"/>
      <c r="I691" s="206"/>
      <c r="J691" s="217">
        <f>BK691</f>
        <v>0</v>
      </c>
      <c r="K691" s="203"/>
      <c r="L691" s="208"/>
      <c r="M691" s="209"/>
      <c r="N691" s="210"/>
      <c r="O691" s="210"/>
      <c r="P691" s="211">
        <f>SUM(P692:P697)</f>
        <v>0</v>
      </c>
      <c r="Q691" s="210"/>
      <c r="R691" s="211">
        <f>SUM(R692:R697)</f>
        <v>0.033000000000000002</v>
      </c>
      <c r="S691" s="210"/>
      <c r="T691" s="212">
        <f>SUM(T692:T697)</f>
        <v>0.070400000000000004</v>
      </c>
      <c r="AR691" s="213" t="s">
        <v>82</v>
      </c>
      <c r="AT691" s="214" t="s">
        <v>71</v>
      </c>
      <c r="AU691" s="214" t="s">
        <v>77</v>
      </c>
      <c r="AY691" s="213" t="s">
        <v>144</v>
      </c>
      <c r="BK691" s="215">
        <f>SUM(BK692:BK697)</f>
        <v>0</v>
      </c>
    </row>
    <row r="692" s="1" customFormat="1" ht="38.25" customHeight="1">
      <c r="B692" s="46"/>
      <c r="C692" s="218" t="s">
        <v>1266</v>
      </c>
      <c r="D692" s="218" t="s">
        <v>146</v>
      </c>
      <c r="E692" s="219" t="s">
        <v>1267</v>
      </c>
      <c r="F692" s="220" t="s">
        <v>1268</v>
      </c>
      <c r="G692" s="221" t="s">
        <v>250</v>
      </c>
      <c r="H692" s="222">
        <v>22</v>
      </c>
      <c r="I692" s="223"/>
      <c r="J692" s="224">
        <f>ROUND(I692*H692,2)</f>
        <v>0</v>
      </c>
      <c r="K692" s="220" t="s">
        <v>23</v>
      </c>
      <c r="L692" s="72"/>
      <c r="M692" s="225" t="s">
        <v>23</v>
      </c>
      <c r="N692" s="226" t="s">
        <v>43</v>
      </c>
      <c r="O692" s="47"/>
      <c r="P692" s="227">
        <f>O692*H692</f>
        <v>0</v>
      </c>
      <c r="Q692" s="227">
        <v>0.00148</v>
      </c>
      <c r="R692" s="227">
        <f>Q692*H692</f>
        <v>0.032559999999999999</v>
      </c>
      <c r="S692" s="227">
        <v>0</v>
      </c>
      <c r="T692" s="228">
        <f>S692*H692</f>
        <v>0</v>
      </c>
      <c r="AR692" s="24" t="s">
        <v>224</v>
      </c>
      <c r="AT692" s="24" t="s">
        <v>146</v>
      </c>
      <c r="AU692" s="24" t="s">
        <v>82</v>
      </c>
      <c r="AY692" s="24" t="s">
        <v>144</v>
      </c>
      <c r="BE692" s="229">
        <f>IF(N692="základní",J692,0)</f>
        <v>0</v>
      </c>
      <c r="BF692" s="229">
        <f>IF(N692="snížená",J692,0)</f>
        <v>0</v>
      </c>
      <c r="BG692" s="229">
        <f>IF(N692="zákl. přenesená",J692,0)</f>
        <v>0</v>
      </c>
      <c r="BH692" s="229">
        <f>IF(N692="sníž. přenesená",J692,0)</f>
        <v>0</v>
      </c>
      <c r="BI692" s="229">
        <f>IF(N692="nulová",J692,0)</f>
        <v>0</v>
      </c>
      <c r="BJ692" s="24" t="s">
        <v>77</v>
      </c>
      <c r="BK692" s="229">
        <f>ROUND(I692*H692,2)</f>
        <v>0</v>
      </c>
      <c r="BL692" s="24" t="s">
        <v>224</v>
      </c>
      <c r="BM692" s="24" t="s">
        <v>1269</v>
      </c>
    </row>
    <row r="693" s="1" customFormat="1" ht="16.5" customHeight="1">
      <c r="B693" s="46"/>
      <c r="C693" s="218" t="s">
        <v>1270</v>
      </c>
      <c r="D693" s="218" t="s">
        <v>146</v>
      </c>
      <c r="E693" s="219" t="s">
        <v>1271</v>
      </c>
      <c r="F693" s="220" t="s">
        <v>1272</v>
      </c>
      <c r="G693" s="221" t="s">
        <v>250</v>
      </c>
      <c r="H693" s="222">
        <v>22</v>
      </c>
      <c r="I693" s="223"/>
      <c r="J693" s="224">
        <f>ROUND(I693*H693,2)</f>
        <v>0</v>
      </c>
      <c r="K693" s="220" t="s">
        <v>150</v>
      </c>
      <c r="L693" s="72"/>
      <c r="M693" s="225" t="s">
        <v>23</v>
      </c>
      <c r="N693" s="226" t="s">
        <v>43</v>
      </c>
      <c r="O693" s="47"/>
      <c r="P693" s="227">
        <f>O693*H693</f>
        <v>0</v>
      </c>
      <c r="Q693" s="227">
        <v>2.0000000000000002E-05</v>
      </c>
      <c r="R693" s="227">
        <f>Q693*H693</f>
        <v>0.00044000000000000002</v>
      </c>
      <c r="S693" s="227">
        <v>0.0032000000000000002</v>
      </c>
      <c r="T693" s="228">
        <f>S693*H693</f>
        <v>0.070400000000000004</v>
      </c>
      <c r="AR693" s="24" t="s">
        <v>224</v>
      </c>
      <c r="AT693" s="24" t="s">
        <v>146</v>
      </c>
      <c r="AU693" s="24" t="s">
        <v>82</v>
      </c>
      <c r="AY693" s="24" t="s">
        <v>144</v>
      </c>
      <c r="BE693" s="229">
        <f>IF(N693="základní",J693,0)</f>
        <v>0</v>
      </c>
      <c r="BF693" s="229">
        <f>IF(N693="snížená",J693,0)</f>
        <v>0</v>
      </c>
      <c r="BG693" s="229">
        <f>IF(N693="zákl. přenesená",J693,0)</f>
        <v>0</v>
      </c>
      <c r="BH693" s="229">
        <f>IF(N693="sníž. přenesená",J693,0)</f>
        <v>0</v>
      </c>
      <c r="BI693" s="229">
        <f>IF(N693="nulová",J693,0)</f>
        <v>0</v>
      </c>
      <c r="BJ693" s="24" t="s">
        <v>77</v>
      </c>
      <c r="BK693" s="229">
        <f>ROUND(I693*H693,2)</f>
        <v>0</v>
      </c>
      <c r="BL693" s="24" t="s">
        <v>224</v>
      </c>
      <c r="BM693" s="24" t="s">
        <v>1273</v>
      </c>
    </row>
    <row r="694" s="1" customFormat="1" ht="16.5" customHeight="1">
      <c r="B694" s="46"/>
      <c r="C694" s="218" t="s">
        <v>1274</v>
      </c>
      <c r="D694" s="218" t="s">
        <v>146</v>
      </c>
      <c r="E694" s="219" t="s">
        <v>1275</v>
      </c>
      <c r="F694" s="220" t="s">
        <v>1276</v>
      </c>
      <c r="G694" s="221" t="s">
        <v>513</v>
      </c>
      <c r="H694" s="222">
        <v>1</v>
      </c>
      <c r="I694" s="223"/>
      <c r="J694" s="224">
        <f>ROUND(I694*H694,2)</f>
        <v>0</v>
      </c>
      <c r="K694" s="220" t="s">
        <v>23</v>
      </c>
      <c r="L694" s="72"/>
      <c r="M694" s="225" t="s">
        <v>23</v>
      </c>
      <c r="N694" s="226" t="s">
        <v>43</v>
      </c>
      <c r="O694" s="47"/>
      <c r="P694" s="227">
        <f>O694*H694</f>
        <v>0</v>
      </c>
      <c r="Q694" s="227">
        <v>0</v>
      </c>
      <c r="R694" s="227">
        <f>Q694*H694</f>
        <v>0</v>
      </c>
      <c r="S694" s="227">
        <v>0</v>
      </c>
      <c r="T694" s="228">
        <f>S694*H694</f>
        <v>0</v>
      </c>
      <c r="AR694" s="24" t="s">
        <v>224</v>
      </c>
      <c r="AT694" s="24" t="s">
        <v>146</v>
      </c>
      <c r="AU694" s="24" t="s">
        <v>82</v>
      </c>
      <c r="AY694" s="24" t="s">
        <v>144</v>
      </c>
      <c r="BE694" s="229">
        <f>IF(N694="základní",J694,0)</f>
        <v>0</v>
      </c>
      <c r="BF694" s="229">
        <f>IF(N694="snížená",J694,0)</f>
        <v>0</v>
      </c>
      <c r="BG694" s="229">
        <f>IF(N694="zákl. přenesená",J694,0)</f>
        <v>0</v>
      </c>
      <c r="BH694" s="229">
        <f>IF(N694="sníž. přenesená",J694,0)</f>
        <v>0</v>
      </c>
      <c r="BI694" s="229">
        <f>IF(N694="nulová",J694,0)</f>
        <v>0</v>
      </c>
      <c r="BJ694" s="24" t="s">
        <v>77</v>
      </c>
      <c r="BK694" s="229">
        <f>ROUND(I694*H694,2)</f>
        <v>0</v>
      </c>
      <c r="BL694" s="24" t="s">
        <v>224</v>
      </c>
      <c r="BM694" s="24" t="s">
        <v>1277</v>
      </c>
    </row>
    <row r="695" s="1" customFormat="1" ht="16.5" customHeight="1">
      <c r="B695" s="46"/>
      <c r="C695" s="218" t="s">
        <v>1278</v>
      </c>
      <c r="D695" s="218" t="s">
        <v>146</v>
      </c>
      <c r="E695" s="219" t="s">
        <v>1279</v>
      </c>
      <c r="F695" s="220" t="s">
        <v>1280</v>
      </c>
      <c r="G695" s="221" t="s">
        <v>250</v>
      </c>
      <c r="H695" s="222">
        <v>2</v>
      </c>
      <c r="I695" s="223"/>
      <c r="J695" s="224">
        <f>ROUND(I695*H695,2)</f>
        <v>0</v>
      </c>
      <c r="K695" s="220" t="s">
        <v>23</v>
      </c>
      <c r="L695" s="72"/>
      <c r="M695" s="225" t="s">
        <v>23</v>
      </c>
      <c r="N695" s="226" t="s">
        <v>43</v>
      </c>
      <c r="O695" s="47"/>
      <c r="P695" s="227">
        <f>O695*H695</f>
        <v>0</v>
      </c>
      <c r="Q695" s="227">
        <v>0</v>
      </c>
      <c r="R695" s="227">
        <f>Q695*H695</f>
        <v>0</v>
      </c>
      <c r="S695" s="227">
        <v>0</v>
      </c>
      <c r="T695" s="228">
        <f>S695*H695</f>
        <v>0</v>
      </c>
      <c r="AR695" s="24" t="s">
        <v>224</v>
      </c>
      <c r="AT695" s="24" t="s">
        <v>146</v>
      </c>
      <c r="AU695" s="24" t="s">
        <v>82</v>
      </c>
      <c r="AY695" s="24" t="s">
        <v>144</v>
      </c>
      <c r="BE695" s="229">
        <f>IF(N695="základní",J695,0)</f>
        <v>0</v>
      </c>
      <c r="BF695" s="229">
        <f>IF(N695="snížená",J695,0)</f>
        <v>0</v>
      </c>
      <c r="BG695" s="229">
        <f>IF(N695="zákl. přenesená",J695,0)</f>
        <v>0</v>
      </c>
      <c r="BH695" s="229">
        <f>IF(N695="sníž. přenesená",J695,0)</f>
        <v>0</v>
      </c>
      <c r="BI695" s="229">
        <f>IF(N695="nulová",J695,0)</f>
        <v>0</v>
      </c>
      <c r="BJ695" s="24" t="s">
        <v>77</v>
      </c>
      <c r="BK695" s="229">
        <f>ROUND(I695*H695,2)</f>
        <v>0</v>
      </c>
      <c r="BL695" s="24" t="s">
        <v>224</v>
      </c>
      <c r="BM695" s="24" t="s">
        <v>1281</v>
      </c>
    </row>
    <row r="696" s="1" customFormat="1" ht="16.5" customHeight="1">
      <c r="B696" s="46"/>
      <c r="C696" s="218" t="s">
        <v>1282</v>
      </c>
      <c r="D696" s="218" t="s">
        <v>146</v>
      </c>
      <c r="E696" s="219" t="s">
        <v>1283</v>
      </c>
      <c r="F696" s="220" t="s">
        <v>1284</v>
      </c>
      <c r="G696" s="221" t="s">
        <v>854</v>
      </c>
      <c r="H696" s="284"/>
      <c r="I696" s="223"/>
      <c r="J696" s="224">
        <f>ROUND(I696*H696,2)</f>
        <v>0</v>
      </c>
      <c r="K696" s="220" t="s">
        <v>150</v>
      </c>
      <c r="L696" s="72"/>
      <c r="M696" s="225" t="s">
        <v>23</v>
      </c>
      <c r="N696" s="226" t="s">
        <v>43</v>
      </c>
      <c r="O696" s="47"/>
      <c r="P696" s="227">
        <f>O696*H696</f>
        <v>0</v>
      </c>
      <c r="Q696" s="227">
        <v>0</v>
      </c>
      <c r="R696" s="227">
        <f>Q696*H696</f>
        <v>0</v>
      </c>
      <c r="S696" s="227">
        <v>0</v>
      </c>
      <c r="T696" s="228">
        <f>S696*H696</f>
        <v>0</v>
      </c>
      <c r="AR696" s="24" t="s">
        <v>224</v>
      </c>
      <c r="AT696" s="24" t="s">
        <v>146</v>
      </c>
      <c r="AU696" s="24" t="s">
        <v>82</v>
      </c>
      <c r="AY696" s="24" t="s">
        <v>144</v>
      </c>
      <c r="BE696" s="229">
        <f>IF(N696="základní",J696,0)</f>
        <v>0</v>
      </c>
      <c r="BF696" s="229">
        <f>IF(N696="snížená",J696,0)</f>
        <v>0</v>
      </c>
      <c r="BG696" s="229">
        <f>IF(N696="zákl. přenesená",J696,0)</f>
        <v>0</v>
      </c>
      <c r="BH696" s="229">
        <f>IF(N696="sníž. přenesená",J696,0)</f>
        <v>0</v>
      </c>
      <c r="BI696" s="229">
        <f>IF(N696="nulová",J696,0)</f>
        <v>0</v>
      </c>
      <c r="BJ696" s="24" t="s">
        <v>77</v>
      </c>
      <c r="BK696" s="229">
        <f>ROUND(I696*H696,2)</f>
        <v>0</v>
      </c>
      <c r="BL696" s="24" t="s">
        <v>224</v>
      </c>
      <c r="BM696" s="24" t="s">
        <v>1285</v>
      </c>
    </row>
    <row r="697" s="1" customFormat="1" ht="16.5" customHeight="1">
      <c r="B697" s="46"/>
      <c r="C697" s="218" t="s">
        <v>1286</v>
      </c>
      <c r="D697" s="218" t="s">
        <v>146</v>
      </c>
      <c r="E697" s="219" t="s">
        <v>1287</v>
      </c>
      <c r="F697" s="220" t="s">
        <v>1288</v>
      </c>
      <c r="G697" s="221" t="s">
        <v>854</v>
      </c>
      <c r="H697" s="284"/>
      <c r="I697" s="223"/>
      <c r="J697" s="224">
        <f>ROUND(I697*H697,2)</f>
        <v>0</v>
      </c>
      <c r="K697" s="220" t="s">
        <v>150</v>
      </c>
      <c r="L697" s="72"/>
      <c r="M697" s="225" t="s">
        <v>23</v>
      </c>
      <c r="N697" s="226" t="s">
        <v>43</v>
      </c>
      <c r="O697" s="47"/>
      <c r="P697" s="227">
        <f>O697*H697</f>
        <v>0</v>
      </c>
      <c r="Q697" s="227">
        <v>0</v>
      </c>
      <c r="R697" s="227">
        <f>Q697*H697</f>
        <v>0</v>
      </c>
      <c r="S697" s="227">
        <v>0</v>
      </c>
      <c r="T697" s="228">
        <f>S697*H697</f>
        <v>0</v>
      </c>
      <c r="AR697" s="24" t="s">
        <v>224</v>
      </c>
      <c r="AT697" s="24" t="s">
        <v>146</v>
      </c>
      <c r="AU697" s="24" t="s">
        <v>82</v>
      </c>
      <c r="AY697" s="24" t="s">
        <v>144</v>
      </c>
      <c r="BE697" s="229">
        <f>IF(N697="základní",J697,0)</f>
        <v>0</v>
      </c>
      <c r="BF697" s="229">
        <f>IF(N697="snížená",J697,0)</f>
        <v>0</v>
      </c>
      <c r="BG697" s="229">
        <f>IF(N697="zákl. přenesená",J697,0)</f>
        <v>0</v>
      </c>
      <c r="BH697" s="229">
        <f>IF(N697="sníž. přenesená",J697,0)</f>
        <v>0</v>
      </c>
      <c r="BI697" s="229">
        <f>IF(N697="nulová",J697,0)</f>
        <v>0</v>
      </c>
      <c r="BJ697" s="24" t="s">
        <v>77</v>
      </c>
      <c r="BK697" s="229">
        <f>ROUND(I697*H697,2)</f>
        <v>0</v>
      </c>
      <c r="BL697" s="24" t="s">
        <v>224</v>
      </c>
      <c r="BM697" s="24" t="s">
        <v>1289</v>
      </c>
    </row>
    <row r="698" s="10" customFormat="1" ht="29.88" customHeight="1">
      <c r="B698" s="202"/>
      <c r="C698" s="203"/>
      <c r="D698" s="204" t="s">
        <v>71</v>
      </c>
      <c r="E698" s="216" t="s">
        <v>1290</v>
      </c>
      <c r="F698" s="216" t="s">
        <v>1291</v>
      </c>
      <c r="G698" s="203"/>
      <c r="H698" s="203"/>
      <c r="I698" s="206"/>
      <c r="J698" s="217">
        <f>BK698</f>
        <v>0</v>
      </c>
      <c r="K698" s="203"/>
      <c r="L698" s="208"/>
      <c r="M698" s="209"/>
      <c r="N698" s="210"/>
      <c r="O698" s="210"/>
      <c r="P698" s="211">
        <f>SUM(P699:P702)</f>
        <v>0</v>
      </c>
      <c r="Q698" s="210"/>
      <c r="R698" s="211">
        <f>SUM(R699:R702)</f>
        <v>0.00080000000000000004</v>
      </c>
      <c r="S698" s="210"/>
      <c r="T698" s="212">
        <f>SUM(T699:T702)</f>
        <v>0</v>
      </c>
      <c r="AR698" s="213" t="s">
        <v>82</v>
      </c>
      <c r="AT698" s="214" t="s">
        <v>71</v>
      </c>
      <c r="AU698" s="214" t="s">
        <v>77</v>
      </c>
      <c r="AY698" s="213" t="s">
        <v>144</v>
      </c>
      <c r="BK698" s="215">
        <f>SUM(BK699:BK702)</f>
        <v>0</v>
      </c>
    </row>
    <row r="699" s="1" customFormat="1" ht="16.5" customHeight="1">
      <c r="B699" s="46"/>
      <c r="C699" s="218" t="s">
        <v>1292</v>
      </c>
      <c r="D699" s="218" t="s">
        <v>146</v>
      </c>
      <c r="E699" s="219" t="s">
        <v>1293</v>
      </c>
      <c r="F699" s="220" t="s">
        <v>1294</v>
      </c>
      <c r="G699" s="221" t="s">
        <v>200</v>
      </c>
      <c r="H699" s="222">
        <v>2</v>
      </c>
      <c r="I699" s="223"/>
      <c r="J699" s="224">
        <f>ROUND(I699*H699,2)</f>
        <v>0</v>
      </c>
      <c r="K699" s="220" t="s">
        <v>23</v>
      </c>
      <c r="L699" s="72"/>
      <c r="M699" s="225" t="s">
        <v>23</v>
      </c>
      <c r="N699" s="226" t="s">
        <v>43</v>
      </c>
      <c r="O699" s="47"/>
      <c r="P699" s="227">
        <f>O699*H699</f>
        <v>0</v>
      </c>
      <c r="Q699" s="227">
        <v>0</v>
      </c>
      <c r="R699" s="227">
        <f>Q699*H699</f>
        <v>0</v>
      </c>
      <c r="S699" s="227">
        <v>0</v>
      </c>
      <c r="T699" s="228">
        <f>S699*H699</f>
        <v>0</v>
      </c>
      <c r="AR699" s="24" t="s">
        <v>224</v>
      </c>
      <c r="AT699" s="24" t="s">
        <v>146</v>
      </c>
      <c r="AU699" s="24" t="s">
        <v>82</v>
      </c>
      <c r="AY699" s="24" t="s">
        <v>144</v>
      </c>
      <c r="BE699" s="229">
        <f>IF(N699="základní",J699,0)</f>
        <v>0</v>
      </c>
      <c r="BF699" s="229">
        <f>IF(N699="snížená",J699,0)</f>
        <v>0</v>
      </c>
      <c r="BG699" s="229">
        <f>IF(N699="zákl. přenesená",J699,0)</f>
        <v>0</v>
      </c>
      <c r="BH699" s="229">
        <f>IF(N699="sníž. přenesená",J699,0)</f>
        <v>0</v>
      </c>
      <c r="BI699" s="229">
        <f>IF(N699="nulová",J699,0)</f>
        <v>0</v>
      </c>
      <c r="BJ699" s="24" t="s">
        <v>77</v>
      </c>
      <c r="BK699" s="229">
        <f>ROUND(I699*H699,2)</f>
        <v>0</v>
      </c>
      <c r="BL699" s="24" t="s">
        <v>224</v>
      </c>
      <c r="BM699" s="24" t="s">
        <v>1295</v>
      </c>
    </row>
    <row r="700" s="1" customFormat="1" ht="16.5" customHeight="1">
      <c r="B700" s="46"/>
      <c r="C700" s="218" t="s">
        <v>1296</v>
      </c>
      <c r="D700" s="218" t="s">
        <v>146</v>
      </c>
      <c r="E700" s="219" t="s">
        <v>1297</v>
      </c>
      <c r="F700" s="220" t="s">
        <v>1298</v>
      </c>
      <c r="G700" s="221" t="s">
        <v>200</v>
      </c>
      <c r="H700" s="222">
        <v>2</v>
      </c>
      <c r="I700" s="223"/>
      <c r="J700" s="224">
        <f>ROUND(I700*H700,2)</f>
        <v>0</v>
      </c>
      <c r="K700" s="220" t="s">
        <v>23</v>
      </c>
      <c r="L700" s="72"/>
      <c r="M700" s="225" t="s">
        <v>23</v>
      </c>
      <c r="N700" s="226" t="s">
        <v>43</v>
      </c>
      <c r="O700" s="47"/>
      <c r="P700" s="227">
        <f>O700*H700</f>
        <v>0</v>
      </c>
      <c r="Q700" s="227">
        <v>0.00040000000000000002</v>
      </c>
      <c r="R700" s="227">
        <f>Q700*H700</f>
        <v>0.00080000000000000004</v>
      </c>
      <c r="S700" s="227">
        <v>0</v>
      </c>
      <c r="T700" s="228">
        <f>S700*H700</f>
        <v>0</v>
      </c>
      <c r="AR700" s="24" t="s">
        <v>224</v>
      </c>
      <c r="AT700" s="24" t="s">
        <v>146</v>
      </c>
      <c r="AU700" s="24" t="s">
        <v>82</v>
      </c>
      <c r="AY700" s="24" t="s">
        <v>144</v>
      </c>
      <c r="BE700" s="229">
        <f>IF(N700="základní",J700,0)</f>
        <v>0</v>
      </c>
      <c r="BF700" s="229">
        <f>IF(N700="snížená",J700,0)</f>
        <v>0</v>
      </c>
      <c r="BG700" s="229">
        <f>IF(N700="zákl. přenesená",J700,0)</f>
        <v>0</v>
      </c>
      <c r="BH700" s="229">
        <f>IF(N700="sníž. přenesená",J700,0)</f>
        <v>0</v>
      </c>
      <c r="BI700" s="229">
        <f>IF(N700="nulová",J700,0)</f>
        <v>0</v>
      </c>
      <c r="BJ700" s="24" t="s">
        <v>77</v>
      </c>
      <c r="BK700" s="229">
        <f>ROUND(I700*H700,2)</f>
        <v>0</v>
      </c>
      <c r="BL700" s="24" t="s">
        <v>224</v>
      </c>
      <c r="BM700" s="24" t="s">
        <v>1299</v>
      </c>
    </row>
    <row r="701" s="1" customFormat="1" ht="16.5" customHeight="1">
      <c r="B701" s="46"/>
      <c r="C701" s="218" t="s">
        <v>1300</v>
      </c>
      <c r="D701" s="218" t="s">
        <v>146</v>
      </c>
      <c r="E701" s="219" t="s">
        <v>1301</v>
      </c>
      <c r="F701" s="220" t="s">
        <v>1302</v>
      </c>
      <c r="G701" s="221" t="s">
        <v>854</v>
      </c>
      <c r="H701" s="284"/>
      <c r="I701" s="223"/>
      <c r="J701" s="224">
        <f>ROUND(I701*H701,2)</f>
        <v>0</v>
      </c>
      <c r="K701" s="220" t="s">
        <v>150</v>
      </c>
      <c r="L701" s="72"/>
      <c r="M701" s="225" t="s">
        <v>23</v>
      </c>
      <c r="N701" s="226" t="s">
        <v>43</v>
      </c>
      <c r="O701" s="47"/>
      <c r="P701" s="227">
        <f>O701*H701</f>
        <v>0</v>
      </c>
      <c r="Q701" s="227">
        <v>0</v>
      </c>
      <c r="R701" s="227">
        <f>Q701*H701</f>
        <v>0</v>
      </c>
      <c r="S701" s="227">
        <v>0</v>
      </c>
      <c r="T701" s="228">
        <f>S701*H701</f>
        <v>0</v>
      </c>
      <c r="AR701" s="24" t="s">
        <v>224</v>
      </c>
      <c r="AT701" s="24" t="s">
        <v>146</v>
      </c>
      <c r="AU701" s="24" t="s">
        <v>82</v>
      </c>
      <c r="AY701" s="24" t="s">
        <v>144</v>
      </c>
      <c r="BE701" s="229">
        <f>IF(N701="základní",J701,0)</f>
        <v>0</v>
      </c>
      <c r="BF701" s="229">
        <f>IF(N701="snížená",J701,0)</f>
        <v>0</v>
      </c>
      <c r="BG701" s="229">
        <f>IF(N701="zákl. přenesená",J701,0)</f>
        <v>0</v>
      </c>
      <c r="BH701" s="229">
        <f>IF(N701="sníž. přenesená",J701,0)</f>
        <v>0</v>
      </c>
      <c r="BI701" s="229">
        <f>IF(N701="nulová",J701,0)</f>
        <v>0</v>
      </c>
      <c r="BJ701" s="24" t="s">
        <v>77</v>
      </c>
      <c r="BK701" s="229">
        <f>ROUND(I701*H701,2)</f>
        <v>0</v>
      </c>
      <c r="BL701" s="24" t="s">
        <v>224</v>
      </c>
      <c r="BM701" s="24" t="s">
        <v>1303</v>
      </c>
    </row>
    <row r="702" s="1" customFormat="1" ht="16.5" customHeight="1">
      <c r="B702" s="46"/>
      <c r="C702" s="218" t="s">
        <v>1304</v>
      </c>
      <c r="D702" s="218" t="s">
        <v>146</v>
      </c>
      <c r="E702" s="219" t="s">
        <v>1305</v>
      </c>
      <c r="F702" s="220" t="s">
        <v>1306</v>
      </c>
      <c r="G702" s="221" t="s">
        <v>854</v>
      </c>
      <c r="H702" s="284"/>
      <c r="I702" s="223"/>
      <c r="J702" s="224">
        <f>ROUND(I702*H702,2)</f>
        <v>0</v>
      </c>
      <c r="K702" s="220" t="s">
        <v>150</v>
      </c>
      <c r="L702" s="72"/>
      <c r="M702" s="225" t="s">
        <v>23</v>
      </c>
      <c r="N702" s="226" t="s">
        <v>43</v>
      </c>
      <c r="O702" s="47"/>
      <c r="P702" s="227">
        <f>O702*H702</f>
        <v>0</v>
      </c>
      <c r="Q702" s="227">
        <v>0</v>
      </c>
      <c r="R702" s="227">
        <f>Q702*H702</f>
        <v>0</v>
      </c>
      <c r="S702" s="227">
        <v>0</v>
      </c>
      <c r="T702" s="228">
        <f>S702*H702</f>
        <v>0</v>
      </c>
      <c r="AR702" s="24" t="s">
        <v>224</v>
      </c>
      <c r="AT702" s="24" t="s">
        <v>146</v>
      </c>
      <c r="AU702" s="24" t="s">
        <v>82</v>
      </c>
      <c r="AY702" s="24" t="s">
        <v>144</v>
      </c>
      <c r="BE702" s="229">
        <f>IF(N702="základní",J702,0)</f>
        <v>0</v>
      </c>
      <c r="BF702" s="229">
        <f>IF(N702="snížená",J702,0)</f>
        <v>0</v>
      </c>
      <c r="BG702" s="229">
        <f>IF(N702="zákl. přenesená",J702,0)</f>
        <v>0</v>
      </c>
      <c r="BH702" s="229">
        <f>IF(N702="sníž. přenesená",J702,0)</f>
        <v>0</v>
      </c>
      <c r="BI702" s="229">
        <f>IF(N702="nulová",J702,0)</f>
        <v>0</v>
      </c>
      <c r="BJ702" s="24" t="s">
        <v>77</v>
      </c>
      <c r="BK702" s="229">
        <f>ROUND(I702*H702,2)</f>
        <v>0</v>
      </c>
      <c r="BL702" s="24" t="s">
        <v>224</v>
      </c>
      <c r="BM702" s="24" t="s">
        <v>1307</v>
      </c>
    </row>
    <row r="703" s="10" customFormat="1" ht="29.88" customHeight="1">
      <c r="B703" s="202"/>
      <c r="C703" s="203"/>
      <c r="D703" s="204" t="s">
        <v>71</v>
      </c>
      <c r="E703" s="216" t="s">
        <v>1308</v>
      </c>
      <c r="F703" s="216" t="s">
        <v>1309</v>
      </c>
      <c r="G703" s="203"/>
      <c r="H703" s="203"/>
      <c r="I703" s="206"/>
      <c r="J703" s="217">
        <f>BK703</f>
        <v>0</v>
      </c>
      <c r="K703" s="203"/>
      <c r="L703" s="208"/>
      <c r="M703" s="209"/>
      <c r="N703" s="210"/>
      <c r="O703" s="210"/>
      <c r="P703" s="211">
        <f>SUM(P704:P716)</f>
        <v>0</v>
      </c>
      <c r="Q703" s="210"/>
      <c r="R703" s="211">
        <f>SUM(R704:R716)</f>
        <v>0.00016000000000000001</v>
      </c>
      <c r="S703" s="210"/>
      <c r="T703" s="212">
        <f>SUM(T704:T716)</f>
        <v>0.01</v>
      </c>
      <c r="AR703" s="213" t="s">
        <v>82</v>
      </c>
      <c r="AT703" s="214" t="s">
        <v>71</v>
      </c>
      <c r="AU703" s="214" t="s">
        <v>77</v>
      </c>
      <c r="AY703" s="213" t="s">
        <v>144</v>
      </c>
      <c r="BK703" s="215">
        <f>SUM(BK704:BK716)</f>
        <v>0</v>
      </c>
    </row>
    <row r="704" s="1" customFormat="1" ht="16.5" customHeight="1">
      <c r="B704" s="46"/>
      <c r="C704" s="218" t="s">
        <v>1310</v>
      </c>
      <c r="D704" s="218" t="s">
        <v>146</v>
      </c>
      <c r="E704" s="219" t="s">
        <v>1311</v>
      </c>
      <c r="F704" s="220" t="s">
        <v>1312</v>
      </c>
      <c r="G704" s="221" t="s">
        <v>200</v>
      </c>
      <c r="H704" s="222">
        <v>2</v>
      </c>
      <c r="I704" s="223"/>
      <c r="J704" s="224">
        <f>ROUND(I704*H704,2)</f>
        <v>0</v>
      </c>
      <c r="K704" s="220" t="s">
        <v>23</v>
      </c>
      <c r="L704" s="72"/>
      <c r="M704" s="225" t="s">
        <v>23</v>
      </c>
      <c r="N704" s="226" t="s">
        <v>43</v>
      </c>
      <c r="O704" s="47"/>
      <c r="P704" s="227">
        <f>O704*H704</f>
        <v>0</v>
      </c>
      <c r="Q704" s="227">
        <v>0</v>
      </c>
      <c r="R704" s="227">
        <f>Q704*H704</f>
        <v>0</v>
      </c>
      <c r="S704" s="227">
        <v>0</v>
      </c>
      <c r="T704" s="228">
        <f>S704*H704</f>
        <v>0</v>
      </c>
      <c r="AR704" s="24" t="s">
        <v>224</v>
      </c>
      <c r="AT704" s="24" t="s">
        <v>146</v>
      </c>
      <c r="AU704" s="24" t="s">
        <v>82</v>
      </c>
      <c r="AY704" s="24" t="s">
        <v>144</v>
      </c>
      <c r="BE704" s="229">
        <f>IF(N704="základní",J704,0)</f>
        <v>0</v>
      </c>
      <c r="BF704" s="229">
        <f>IF(N704="snížená",J704,0)</f>
        <v>0</v>
      </c>
      <c r="BG704" s="229">
        <f>IF(N704="zákl. přenesená",J704,0)</f>
        <v>0</v>
      </c>
      <c r="BH704" s="229">
        <f>IF(N704="sníž. přenesená",J704,0)</f>
        <v>0</v>
      </c>
      <c r="BI704" s="229">
        <f>IF(N704="nulová",J704,0)</f>
        <v>0</v>
      </c>
      <c r="BJ704" s="24" t="s">
        <v>77</v>
      </c>
      <c r="BK704" s="229">
        <f>ROUND(I704*H704,2)</f>
        <v>0</v>
      </c>
      <c r="BL704" s="24" t="s">
        <v>224</v>
      </c>
      <c r="BM704" s="24" t="s">
        <v>1313</v>
      </c>
    </row>
    <row r="705" s="1" customFormat="1" ht="38.25" customHeight="1">
      <c r="B705" s="46"/>
      <c r="C705" s="218" t="s">
        <v>1314</v>
      </c>
      <c r="D705" s="218" t="s">
        <v>146</v>
      </c>
      <c r="E705" s="219" t="s">
        <v>1315</v>
      </c>
      <c r="F705" s="220" t="s">
        <v>1316</v>
      </c>
      <c r="G705" s="221" t="s">
        <v>200</v>
      </c>
      <c r="H705" s="222">
        <v>1</v>
      </c>
      <c r="I705" s="223"/>
      <c r="J705" s="224">
        <f>ROUND(I705*H705,2)</f>
        <v>0</v>
      </c>
      <c r="K705" s="220" t="s">
        <v>23</v>
      </c>
      <c r="L705" s="72"/>
      <c r="M705" s="225" t="s">
        <v>23</v>
      </c>
      <c r="N705" s="226" t="s">
        <v>43</v>
      </c>
      <c r="O705" s="47"/>
      <c r="P705" s="227">
        <f>O705*H705</f>
        <v>0</v>
      </c>
      <c r="Q705" s="227">
        <v>0</v>
      </c>
      <c r="R705" s="227">
        <f>Q705*H705</f>
        <v>0</v>
      </c>
      <c r="S705" s="227">
        <v>0</v>
      </c>
      <c r="T705" s="228">
        <f>S705*H705</f>
        <v>0</v>
      </c>
      <c r="AR705" s="24" t="s">
        <v>224</v>
      </c>
      <c r="AT705" s="24" t="s">
        <v>146</v>
      </c>
      <c r="AU705" s="24" t="s">
        <v>82</v>
      </c>
      <c r="AY705" s="24" t="s">
        <v>144</v>
      </c>
      <c r="BE705" s="229">
        <f>IF(N705="základní",J705,0)</f>
        <v>0</v>
      </c>
      <c r="BF705" s="229">
        <f>IF(N705="snížená",J705,0)</f>
        <v>0</v>
      </c>
      <c r="BG705" s="229">
        <f>IF(N705="zákl. přenesená",J705,0)</f>
        <v>0</v>
      </c>
      <c r="BH705" s="229">
        <f>IF(N705="sníž. přenesená",J705,0)</f>
        <v>0</v>
      </c>
      <c r="BI705" s="229">
        <f>IF(N705="nulová",J705,0)</f>
        <v>0</v>
      </c>
      <c r="BJ705" s="24" t="s">
        <v>77</v>
      </c>
      <c r="BK705" s="229">
        <f>ROUND(I705*H705,2)</f>
        <v>0</v>
      </c>
      <c r="BL705" s="24" t="s">
        <v>224</v>
      </c>
      <c r="BM705" s="24" t="s">
        <v>1317</v>
      </c>
    </row>
    <row r="706" s="1" customFormat="1" ht="25.5" customHeight="1">
      <c r="B706" s="46"/>
      <c r="C706" s="218" t="s">
        <v>1318</v>
      </c>
      <c r="D706" s="218" t="s">
        <v>146</v>
      </c>
      <c r="E706" s="219" t="s">
        <v>1319</v>
      </c>
      <c r="F706" s="220" t="s">
        <v>1320</v>
      </c>
      <c r="G706" s="221" t="s">
        <v>200</v>
      </c>
      <c r="H706" s="222">
        <v>1</v>
      </c>
      <c r="I706" s="223"/>
      <c r="J706" s="224">
        <f>ROUND(I706*H706,2)</f>
        <v>0</v>
      </c>
      <c r="K706" s="220" t="s">
        <v>23</v>
      </c>
      <c r="L706" s="72"/>
      <c r="M706" s="225" t="s">
        <v>23</v>
      </c>
      <c r="N706" s="226" t="s">
        <v>43</v>
      </c>
      <c r="O706" s="47"/>
      <c r="P706" s="227">
        <f>O706*H706</f>
        <v>0</v>
      </c>
      <c r="Q706" s="227">
        <v>8.0000000000000007E-05</v>
      </c>
      <c r="R706" s="227">
        <f>Q706*H706</f>
        <v>8.0000000000000007E-05</v>
      </c>
      <c r="S706" s="227">
        <v>0.0040000000000000001</v>
      </c>
      <c r="T706" s="228">
        <f>S706*H706</f>
        <v>0.0040000000000000001</v>
      </c>
      <c r="AR706" s="24" t="s">
        <v>224</v>
      </c>
      <c r="AT706" s="24" t="s">
        <v>146</v>
      </c>
      <c r="AU706" s="24" t="s">
        <v>82</v>
      </c>
      <c r="AY706" s="24" t="s">
        <v>144</v>
      </c>
      <c r="BE706" s="229">
        <f>IF(N706="základní",J706,0)</f>
        <v>0</v>
      </c>
      <c r="BF706" s="229">
        <f>IF(N706="snížená",J706,0)</f>
        <v>0</v>
      </c>
      <c r="BG706" s="229">
        <f>IF(N706="zákl. přenesená",J706,0)</f>
        <v>0</v>
      </c>
      <c r="BH706" s="229">
        <f>IF(N706="sníž. přenesená",J706,0)</f>
        <v>0</v>
      </c>
      <c r="BI706" s="229">
        <f>IF(N706="nulová",J706,0)</f>
        <v>0</v>
      </c>
      <c r="BJ706" s="24" t="s">
        <v>77</v>
      </c>
      <c r="BK706" s="229">
        <f>ROUND(I706*H706,2)</f>
        <v>0</v>
      </c>
      <c r="BL706" s="24" t="s">
        <v>224</v>
      </c>
      <c r="BM706" s="24" t="s">
        <v>1321</v>
      </c>
    </row>
    <row r="707" s="1" customFormat="1" ht="25.5" customHeight="1">
      <c r="B707" s="46"/>
      <c r="C707" s="218" t="s">
        <v>1322</v>
      </c>
      <c r="D707" s="218" t="s">
        <v>146</v>
      </c>
      <c r="E707" s="219" t="s">
        <v>1323</v>
      </c>
      <c r="F707" s="220" t="s">
        <v>1324</v>
      </c>
      <c r="G707" s="221" t="s">
        <v>513</v>
      </c>
      <c r="H707" s="222">
        <v>1</v>
      </c>
      <c r="I707" s="223"/>
      <c r="J707" s="224">
        <f>ROUND(I707*H707,2)</f>
        <v>0</v>
      </c>
      <c r="K707" s="220" t="s">
        <v>23</v>
      </c>
      <c r="L707" s="72"/>
      <c r="M707" s="225" t="s">
        <v>23</v>
      </c>
      <c r="N707" s="226" t="s">
        <v>43</v>
      </c>
      <c r="O707" s="47"/>
      <c r="P707" s="227">
        <f>O707*H707</f>
        <v>0</v>
      </c>
      <c r="Q707" s="227">
        <v>0</v>
      </c>
      <c r="R707" s="227">
        <f>Q707*H707</f>
        <v>0</v>
      </c>
      <c r="S707" s="227">
        <v>0</v>
      </c>
      <c r="T707" s="228">
        <f>S707*H707</f>
        <v>0</v>
      </c>
      <c r="AR707" s="24" t="s">
        <v>224</v>
      </c>
      <c r="AT707" s="24" t="s">
        <v>146</v>
      </c>
      <c r="AU707" s="24" t="s">
        <v>82</v>
      </c>
      <c r="AY707" s="24" t="s">
        <v>144</v>
      </c>
      <c r="BE707" s="229">
        <f>IF(N707="základní",J707,0)</f>
        <v>0</v>
      </c>
      <c r="BF707" s="229">
        <f>IF(N707="snížená",J707,0)</f>
        <v>0</v>
      </c>
      <c r="BG707" s="229">
        <f>IF(N707="zákl. přenesená",J707,0)</f>
        <v>0</v>
      </c>
      <c r="BH707" s="229">
        <f>IF(N707="sníž. přenesená",J707,0)</f>
        <v>0</v>
      </c>
      <c r="BI707" s="229">
        <f>IF(N707="nulová",J707,0)</f>
        <v>0</v>
      </c>
      <c r="BJ707" s="24" t="s">
        <v>77</v>
      </c>
      <c r="BK707" s="229">
        <f>ROUND(I707*H707,2)</f>
        <v>0</v>
      </c>
      <c r="BL707" s="24" t="s">
        <v>224</v>
      </c>
      <c r="BM707" s="24" t="s">
        <v>1325</v>
      </c>
    </row>
    <row r="708" s="1" customFormat="1" ht="16.5" customHeight="1">
      <c r="B708" s="46"/>
      <c r="C708" s="218" t="s">
        <v>1326</v>
      </c>
      <c r="D708" s="218" t="s">
        <v>146</v>
      </c>
      <c r="E708" s="219" t="s">
        <v>1327</v>
      </c>
      <c r="F708" s="220" t="s">
        <v>1328</v>
      </c>
      <c r="G708" s="221" t="s">
        <v>200</v>
      </c>
      <c r="H708" s="222">
        <v>2</v>
      </c>
      <c r="I708" s="223"/>
      <c r="J708" s="224">
        <f>ROUND(I708*H708,2)</f>
        <v>0</v>
      </c>
      <c r="K708" s="220" t="s">
        <v>23</v>
      </c>
      <c r="L708" s="72"/>
      <c r="M708" s="225" t="s">
        <v>23</v>
      </c>
      <c r="N708" s="226" t="s">
        <v>43</v>
      </c>
      <c r="O708" s="47"/>
      <c r="P708" s="227">
        <f>O708*H708</f>
        <v>0</v>
      </c>
      <c r="Q708" s="227">
        <v>0</v>
      </c>
      <c r="R708" s="227">
        <f>Q708*H708</f>
        <v>0</v>
      </c>
      <c r="S708" s="227">
        <v>0</v>
      </c>
      <c r="T708" s="228">
        <f>S708*H708</f>
        <v>0</v>
      </c>
      <c r="AR708" s="24" t="s">
        <v>224</v>
      </c>
      <c r="AT708" s="24" t="s">
        <v>146</v>
      </c>
      <c r="AU708" s="24" t="s">
        <v>82</v>
      </c>
      <c r="AY708" s="24" t="s">
        <v>144</v>
      </c>
      <c r="BE708" s="229">
        <f>IF(N708="základní",J708,0)</f>
        <v>0</v>
      </c>
      <c r="BF708" s="229">
        <f>IF(N708="snížená",J708,0)</f>
        <v>0</v>
      </c>
      <c r="BG708" s="229">
        <f>IF(N708="zákl. přenesená",J708,0)</f>
        <v>0</v>
      </c>
      <c r="BH708" s="229">
        <f>IF(N708="sníž. přenesená",J708,0)</f>
        <v>0</v>
      </c>
      <c r="BI708" s="229">
        <f>IF(N708="nulová",J708,0)</f>
        <v>0</v>
      </c>
      <c r="BJ708" s="24" t="s">
        <v>77</v>
      </c>
      <c r="BK708" s="229">
        <f>ROUND(I708*H708,2)</f>
        <v>0</v>
      </c>
      <c r="BL708" s="24" t="s">
        <v>224</v>
      </c>
      <c r="BM708" s="24" t="s">
        <v>1329</v>
      </c>
    </row>
    <row r="709" s="1" customFormat="1" ht="25.5" customHeight="1">
      <c r="B709" s="46"/>
      <c r="C709" s="218" t="s">
        <v>1330</v>
      </c>
      <c r="D709" s="218" t="s">
        <v>146</v>
      </c>
      <c r="E709" s="219" t="s">
        <v>1331</v>
      </c>
      <c r="F709" s="220" t="s">
        <v>1332</v>
      </c>
      <c r="G709" s="221" t="s">
        <v>200</v>
      </c>
      <c r="H709" s="222">
        <v>2</v>
      </c>
      <c r="I709" s="223"/>
      <c r="J709" s="224">
        <f>ROUND(I709*H709,2)</f>
        <v>0</v>
      </c>
      <c r="K709" s="220" t="s">
        <v>23</v>
      </c>
      <c r="L709" s="72"/>
      <c r="M709" s="225" t="s">
        <v>23</v>
      </c>
      <c r="N709" s="226" t="s">
        <v>43</v>
      </c>
      <c r="O709" s="47"/>
      <c r="P709" s="227">
        <f>O709*H709</f>
        <v>0</v>
      </c>
      <c r="Q709" s="227">
        <v>0</v>
      </c>
      <c r="R709" s="227">
        <f>Q709*H709</f>
        <v>0</v>
      </c>
      <c r="S709" s="227">
        <v>0</v>
      </c>
      <c r="T709" s="228">
        <f>S709*H709</f>
        <v>0</v>
      </c>
      <c r="AR709" s="24" t="s">
        <v>224</v>
      </c>
      <c r="AT709" s="24" t="s">
        <v>146</v>
      </c>
      <c r="AU709" s="24" t="s">
        <v>82</v>
      </c>
      <c r="AY709" s="24" t="s">
        <v>144</v>
      </c>
      <c r="BE709" s="229">
        <f>IF(N709="základní",J709,0)</f>
        <v>0</v>
      </c>
      <c r="BF709" s="229">
        <f>IF(N709="snížená",J709,0)</f>
        <v>0</v>
      </c>
      <c r="BG709" s="229">
        <f>IF(N709="zákl. přenesená",J709,0)</f>
        <v>0</v>
      </c>
      <c r="BH709" s="229">
        <f>IF(N709="sníž. přenesená",J709,0)</f>
        <v>0</v>
      </c>
      <c r="BI709" s="229">
        <f>IF(N709="nulová",J709,0)</f>
        <v>0</v>
      </c>
      <c r="BJ709" s="24" t="s">
        <v>77</v>
      </c>
      <c r="BK709" s="229">
        <f>ROUND(I709*H709,2)</f>
        <v>0</v>
      </c>
      <c r="BL709" s="24" t="s">
        <v>224</v>
      </c>
      <c r="BM709" s="24" t="s">
        <v>1333</v>
      </c>
    </row>
    <row r="710" s="1" customFormat="1" ht="16.5" customHeight="1">
      <c r="B710" s="46"/>
      <c r="C710" s="218" t="s">
        <v>1334</v>
      </c>
      <c r="D710" s="218" t="s">
        <v>146</v>
      </c>
      <c r="E710" s="219" t="s">
        <v>1335</v>
      </c>
      <c r="F710" s="220" t="s">
        <v>1336</v>
      </c>
      <c r="G710" s="221" t="s">
        <v>200</v>
      </c>
      <c r="H710" s="222">
        <v>8</v>
      </c>
      <c r="I710" s="223"/>
      <c r="J710" s="224">
        <f>ROUND(I710*H710,2)</f>
        <v>0</v>
      </c>
      <c r="K710" s="220" t="s">
        <v>23</v>
      </c>
      <c r="L710" s="72"/>
      <c r="M710" s="225" t="s">
        <v>23</v>
      </c>
      <c r="N710" s="226" t="s">
        <v>43</v>
      </c>
      <c r="O710" s="47"/>
      <c r="P710" s="227">
        <f>O710*H710</f>
        <v>0</v>
      </c>
      <c r="Q710" s="227">
        <v>1.0000000000000001E-05</v>
      </c>
      <c r="R710" s="227">
        <f>Q710*H710</f>
        <v>8.0000000000000007E-05</v>
      </c>
      <c r="S710" s="227">
        <v>0.00075000000000000002</v>
      </c>
      <c r="T710" s="228">
        <f>S710*H710</f>
        <v>0.0060000000000000001</v>
      </c>
      <c r="AR710" s="24" t="s">
        <v>224</v>
      </c>
      <c r="AT710" s="24" t="s">
        <v>146</v>
      </c>
      <c r="AU710" s="24" t="s">
        <v>82</v>
      </c>
      <c r="AY710" s="24" t="s">
        <v>144</v>
      </c>
      <c r="BE710" s="229">
        <f>IF(N710="základní",J710,0)</f>
        <v>0</v>
      </c>
      <c r="BF710" s="229">
        <f>IF(N710="snížená",J710,0)</f>
        <v>0</v>
      </c>
      <c r="BG710" s="229">
        <f>IF(N710="zákl. přenesená",J710,0)</f>
        <v>0</v>
      </c>
      <c r="BH710" s="229">
        <f>IF(N710="sníž. přenesená",J710,0)</f>
        <v>0</v>
      </c>
      <c r="BI710" s="229">
        <f>IF(N710="nulová",J710,0)</f>
        <v>0</v>
      </c>
      <c r="BJ710" s="24" t="s">
        <v>77</v>
      </c>
      <c r="BK710" s="229">
        <f>ROUND(I710*H710,2)</f>
        <v>0</v>
      </c>
      <c r="BL710" s="24" t="s">
        <v>224</v>
      </c>
      <c r="BM710" s="24" t="s">
        <v>1337</v>
      </c>
    </row>
    <row r="711" s="1" customFormat="1" ht="16.5" customHeight="1">
      <c r="B711" s="46"/>
      <c r="C711" s="218" t="s">
        <v>1338</v>
      </c>
      <c r="D711" s="218" t="s">
        <v>146</v>
      </c>
      <c r="E711" s="219" t="s">
        <v>1339</v>
      </c>
      <c r="F711" s="220" t="s">
        <v>1340</v>
      </c>
      <c r="G711" s="221" t="s">
        <v>513</v>
      </c>
      <c r="H711" s="222">
        <v>1</v>
      </c>
      <c r="I711" s="223"/>
      <c r="J711" s="224">
        <f>ROUND(I711*H711,2)</f>
        <v>0</v>
      </c>
      <c r="K711" s="220" t="s">
        <v>23</v>
      </c>
      <c r="L711" s="72"/>
      <c r="M711" s="225" t="s">
        <v>23</v>
      </c>
      <c r="N711" s="226" t="s">
        <v>43</v>
      </c>
      <c r="O711" s="47"/>
      <c r="P711" s="227">
        <f>O711*H711</f>
        <v>0</v>
      </c>
      <c r="Q711" s="227">
        <v>0</v>
      </c>
      <c r="R711" s="227">
        <f>Q711*H711</f>
        <v>0</v>
      </c>
      <c r="S711" s="227">
        <v>0</v>
      </c>
      <c r="T711" s="228">
        <f>S711*H711</f>
        <v>0</v>
      </c>
      <c r="AR711" s="24" t="s">
        <v>224</v>
      </c>
      <c r="AT711" s="24" t="s">
        <v>146</v>
      </c>
      <c r="AU711" s="24" t="s">
        <v>82</v>
      </c>
      <c r="AY711" s="24" t="s">
        <v>144</v>
      </c>
      <c r="BE711" s="229">
        <f>IF(N711="základní",J711,0)</f>
        <v>0</v>
      </c>
      <c r="BF711" s="229">
        <f>IF(N711="snížená",J711,0)</f>
        <v>0</v>
      </c>
      <c r="BG711" s="229">
        <f>IF(N711="zákl. přenesená",J711,0)</f>
        <v>0</v>
      </c>
      <c r="BH711" s="229">
        <f>IF(N711="sníž. přenesená",J711,0)</f>
        <v>0</v>
      </c>
      <c r="BI711" s="229">
        <f>IF(N711="nulová",J711,0)</f>
        <v>0</v>
      </c>
      <c r="BJ711" s="24" t="s">
        <v>77</v>
      </c>
      <c r="BK711" s="229">
        <f>ROUND(I711*H711,2)</f>
        <v>0</v>
      </c>
      <c r="BL711" s="24" t="s">
        <v>224</v>
      </c>
      <c r="BM711" s="24" t="s">
        <v>1341</v>
      </c>
    </row>
    <row r="712" s="1" customFormat="1" ht="16.5" customHeight="1">
      <c r="B712" s="46"/>
      <c r="C712" s="218" t="s">
        <v>1342</v>
      </c>
      <c r="D712" s="218" t="s">
        <v>146</v>
      </c>
      <c r="E712" s="219" t="s">
        <v>1343</v>
      </c>
      <c r="F712" s="220" t="s">
        <v>1344</v>
      </c>
      <c r="G712" s="221" t="s">
        <v>200</v>
      </c>
      <c r="H712" s="222">
        <v>2</v>
      </c>
      <c r="I712" s="223"/>
      <c r="J712" s="224">
        <f>ROUND(I712*H712,2)</f>
        <v>0</v>
      </c>
      <c r="K712" s="220" t="s">
        <v>23</v>
      </c>
      <c r="L712" s="72"/>
      <c r="M712" s="225" t="s">
        <v>23</v>
      </c>
      <c r="N712" s="226" t="s">
        <v>43</v>
      </c>
      <c r="O712" s="47"/>
      <c r="P712" s="227">
        <f>O712*H712</f>
        <v>0</v>
      </c>
      <c r="Q712" s="227">
        <v>0</v>
      </c>
      <c r="R712" s="227">
        <f>Q712*H712</f>
        <v>0</v>
      </c>
      <c r="S712" s="227">
        <v>0</v>
      </c>
      <c r="T712" s="228">
        <f>S712*H712</f>
        <v>0</v>
      </c>
      <c r="AR712" s="24" t="s">
        <v>224</v>
      </c>
      <c r="AT712" s="24" t="s">
        <v>146</v>
      </c>
      <c r="AU712" s="24" t="s">
        <v>82</v>
      </c>
      <c r="AY712" s="24" t="s">
        <v>144</v>
      </c>
      <c r="BE712" s="229">
        <f>IF(N712="základní",J712,0)</f>
        <v>0</v>
      </c>
      <c r="BF712" s="229">
        <f>IF(N712="snížená",J712,0)</f>
        <v>0</v>
      </c>
      <c r="BG712" s="229">
        <f>IF(N712="zákl. přenesená",J712,0)</f>
        <v>0</v>
      </c>
      <c r="BH712" s="229">
        <f>IF(N712="sníž. přenesená",J712,0)</f>
        <v>0</v>
      </c>
      <c r="BI712" s="229">
        <f>IF(N712="nulová",J712,0)</f>
        <v>0</v>
      </c>
      <c r="BJ712" s="24" t="s">
        <v>77</v>
      </c>
      <c r="BK712" s="229">
        <f>ROUND(I712*H712,2)</f>
        <v>0</v>
      </c>
      <c r="BL712" s="24" t="s">
        <v>224</v>
      </c>
      <c r="BM712" s="24" t="s">
        <v>1345</v>
      </c>
    </row>
    <row r="713" s="1" customFormat="1" ht="16.5" customHeight="1">
      <c r="B713" s="46"/>
      <c r="C713" s="218" t="s">
        <v>1346</v>
      </c>
      <c r="D713" s="218" t="s">
        <v>146</v>
      </c>
      <c r="E713" s="219" t="s">
        <v>1347</v>
      </c>
      <c r="F713" s="220" t="s">
        <v>1348</v>
      </c>
      <c r="G713" s="221" t="s">
        <v>200</v>
      </c>
      <c r="H713" s="222">
        <v>1</v>
      </c>
      <c r="I713" s="223"/>
      <c r="J713" s="224">
        <f>ROUND(I713*H713,2)</f>
        <v>0</v>
      </c>
      <c r="K713" s="220" t="s">
        <v>23</v>
      </c>
      <c r="L713" s="72"/>
      <c r="M713" s="225" t="s">
        <v>23</v>
      </c>
      <c r="N713" s="226" t="s">
        <v>43</v>
      </c>
      <c r="O713" s="47"/>
      <c r="P713" s="227">
        <f>O713*H713</f>
        <v>0</v>
      </c>
      <c r="Q713" s="227">
        <v>0</v>
      </c>
      <c r="R713" s="227">
        <f>Q713*H713</f>
        <v>0</v>
      </c>
      <c r="S713" s="227">
        <v>0</v>
      </c>
      <c r="T713" s="228">
        <f>S713*H713</f>
        <v>0</v>
      </c>
      <c r="AR713" s="24" t="s">
        <v>224</v>
      </c>
      <c r="AT713" s="24" t="s">
        <v>146</v>
      </c>
      <c r="AU713" s="24" t="s">
        <v>82</v>
      </c>
      <c r="AY713" s="24" t="s">
        <v>144</v>
      </c>
      <c r="BE713" s="229">
        <f>IF(N713="základní",J713,0)</f>
        <v>0</v>
      </c>
      <c r="BF713" s="229">
        <f>IF(N713="snížená",J713,0)</f>
        <v>0</v>
      </c>
      <c r="BG713" s="229">
        <f>IF(N713="zákl. přenesená",J713,0)</f>
        <v>0</v>
      </c>
      <c r="BH713" s="229">
        <f>IF(N713="sníž. přenesená",J713,0)</f>
        <v>0</v>
      </c>
      <c r="BI713" s="229">
        <f>IF(N713="nulová",J713,0)</f>
        <v>0</v>
      </c>
      <c r="BJ713" s="24" t="s">
        <v>77</v>
      </c>
      <c r="BK713" s="229">
        <f>ROUND(I713*H713,2)</f>
        <v>0</v>
      </c>
      <c r="BL713" s="24" t="s">
        <v>224</v>
      </c>
      <c r="BM713" s="24" t="s">
        <v>1349</v>
      </c>
    </row>
    <row r="714" s="1" customFormat="1" ht="16.5" customHeight="1">
      <c r="B714" s="46"/>
      <c r="C714" s="218" t="s">
        <v>1350</v>
      </c>
      <c r="D714" s="218" t="s">
        <v>146</v>
      </c>
      <c r="E714" s="219" t="s">
        <v>1351</v>
      </c>
      <c r="F714" s="220" t="s">
        <v>1352</v>
      </c>
      <c r="G714" s="221" t="s">
        <v>513</v>
      </c>
      <c r="H714" s="222">
        <v>1</v>
      </c>
      <c r="I714" s="223"/>
      <c r="J714" s="224">
        <f>ROUND(I714*H714,2)</f>
        <v>0</v>
      </c>
      <c r="K714" s="220" t="s">
        <v>23</v>
      </c>
      <c r="L714" s="72"/>
      <c r="M714" s="225" t="s">
        <v>23</v>
      </c>
      <c r="N714" s="226" t="s">
        <v>43</v>
      </c>
      <c r="O714" s="47"/>
      <c r="P714" s="227">
        <f>O714*H714</f>
        <v>0</v>
      </c>
      <c r="Q714" s="227">
        <v>0</v>
      </c>
      <c r="R714" s="227">
        <f>Q714*H714</f>
        <v>0</v>
      </c>
      <c r="S714" s="227">
        <v>0</v>
      </c>
      <c r="T714" s="228">
        <f>S714*H714</f>
        <v>0</v>
      </c>
      <c r="AR714" s="24" t="s">
        <v>224</v>
      </c>
      <c r="AT714" s="24" t="s">
        <v>146</v>
      </c>
      <c r="AU714" s="24" t="s">
        <v>82</v>
      </c>
      <c r="AY714" s="24" t="s">
        <v>144</v>
      </c>
      <c r="BE714" s="229">
        <f>IF(N714="základní",J714,0)</f>
        <v>0</v>
      </c>
      <c r="BF714" s="229">
        <f>IF(N714="snížená",J714,0)</f>
        <v>0</v>
      </c>
      <c r="BG714" s="229">
        <f>IF(N714="zákl. přenesená",J714,0)</f>
        <v>0</v>
      </c>
      <c r="BH714" s="229">
        <f>IF(N714="sníž. přenesená",J714,0)</f>
        <v>0</v>
      </c>
      <c r="BI714" s="229">
        <f>IF(N714="nulová",J714,0)</f>
        <v>0</v>
      </c>
      <c r="BJ714" s="24" t="s">
        <v>77</v>
      </c>
      <c r="BK714" s="229">
        <f>ROUND(I714*H714,2)</f>
        <v>0</v>
      </c>
      <c r="BL714" s="24" t="s">
        <v>224</v>
      </c>
      <c r="BM714" s="24" t="s">
        <v>1353</v>
      </c>
    </row>
    <row r="715" s="1" customFormat="1" ht="16.5" customHeight="1">
      <c r="B715" s="46"/>
      <c r="C715" s="218" t="s">
        <v>1354</v>
      </c>
      <c r="D715" s="218" t="s">
        <v>146</v>
      </c>
      <c r="E715" s="219" t="s">
        <v>1355</v>
      </c>
      <c r="F715" s="220" t="s">
        <v>1356</v>
      </c>
      <c r="G715" s="221" t="s">
        <v>854</v>
      </c>
      <c r="H715" s="284"/>
      <c r="I715" s="223"/>
      <c r="J715" s="224">
        <f>ROUND(I715*H715,2)</f>
        <v>0</v>
      </c>
      <c r="K715" s="220" t="s">
        <v>150</v>
      </c>
      <c r="L715" s="72"/>
      <c r="M715" s="225" t="s">
        <v>23</v>
      </c>
      <c r="N715" s="226" t="s">
        <v>43</v>
      </c>
      <c r="O715" s="47"/>
      <c r="P715" s="227">
        <f>O715*H715</f>
        <v>0</v>
      </c>
      <c r="Q715" s="227">
        <v>0</v>
      </c>
      <c r="R715" s="227">
        <f>Q715*H715</f>
        <v>0</v>
      </c>
      <c r="S715" s="227">
        <v>0</v>
      </c>
      <c r="T715" s="228">
        <f>S715*H715</f>
        <v>0</v>
      </c>
      <c r="AR715" s="24" t="s">
        <v>224</v>
      </c>
      <c r="AT715" s="24" t="s">
        <v>146</v>
      </c>
      <c r="AU715" s="24" t="s">
        <v>82</v>
      </c>
      <c r="AY715" s="24" t="s">
        <v>144</v>
      </c>
      <c r="BE715" s="229">
        <f>IF(N715="základní",J715,0)</f>
        <v>0</v>
      </c>
      <c r="BF715" s="229">
        <f>IF(N715="snížená",J715,0)</f>
        <v>0</v>
      </c>
      <c r="BG715" s="229">
        <f>IF(N715="zákl. přenesená",J715,0)</f>
        <v>0</v>
      </c>
      <c r="BH715" s="229">
        <f>IF(N715="sníž. přenesená",J715,0)</f>
        <v>0</v>
      </c>
      <c r="BI715" s="229">
        <f>IF(N715="nulová",J715,0)</f>
        <v>0</v>
      </c>
      <c r="BJ715" s="24" t="s">
        <v>77</v>
      </c>
      <c r="BK715" s="229">
        <f>ROUND(I715*H715,2)</f>
        <v>0</v>
      </c>
      <c r="BL715" s="24" t="s">
        <v>224</v>
      </c>
      <c r="BM715" s="24" t="s">
        <v>1357</v>
      </c>
    </row>
    <row r="716" s="1" customFormat="1" ht="16.5" customHeight="1">
      <c r="B716" s="46"/>
      <c r="C716" s="218" t="s">
        <v>1358</v>
      </c>
      <c r="D716" s="218" t="s">
        <v>146</v>
      </c>
      <c r="E716" s="219" t="s">
        <v>1359</v>
      </c>
      <c r="F716" s="220" t="s">
        <v>1360</v>
      </c>
      <c r="G716" s="221" t="s">
        <v>854</v>
      </c>
      <c r="H716" s="284"/>
      <c r="I716" s="223"/>
      <c r="J716" s="224">
        <f>ROUND(I716*H716,2)</f>
        <v>0</v>
      </c>
      <c r="K716" s="220" t="s">
        <v>150</v>
      </c>
      <c r="L716" s="72"/>
      <c r="M716" s="225" t="s">
        <v>23</v>
      </c>
      <c r="N716" s="226" t="s">
        <v>43</v>
      </c>
      <c r="O716" s="47"/>
      <c r="P716" s="227">
        <f>O716*H716</f>
        <v>0</v>
      </c>
      <c r="Q716" s="227">
        <v>0</v>
      </c>
      <c r="R716" s="227">
        <f>Q716*H716</f>
        <v>0</v>
      </c>
      <c r="S716" s="227">
        <v>0</v>
      </c>
      <c r="T716" s="228">
        <f>S716*H716</f>
        <v>0</v>
      </c>
      <c r="AR716" s="24" t="s">
        <v>224</v>
      </c>
      <c r="AT716" s="24" t="s">
        <v>146</v>
      </c>
      <c r="AU716" s="24" t="s">
        <v>82</v>
      </c>
      <c r="AY716" s="24" t="s">
        <v>144</v>
      </c>
      <c r="BE716" s="229">
        <f>IF(N716="základní",J716,0)</f>
        <v>0</v>
      </c>
      <c r="BF716" s="229">
        <f>IF(N716="snížená",J716,0)</f>
        <v>0</v>
      </c>
      <c r="BG716" s="229">
        <f>IF(N716="zákl. přenesená",J716,0)</f>
        <v>0</v>
      </c>
      <c r="BH716" s="229">
        <f>IF(N716="sníž. přenesená",J716,0)</f>
        <v>0</v>
      </c>
      <c r="BI716" s="229">
        <f>IF(N716="nulová",J716,0)</f>
        <v>0</v>
      </c>
      <c r="BJ716" s="24" t="s">
        <v>77</v>
      </c>
      <c r="BK716" s="229">
        <f>ROUND(I716*H716,2)</f>
        <v>0</v>
      </c>
      <c r="BL716" s="24" t="s">
        <v>224</v>
      </c>
      <c r="BM716" s="24" t="s">
        <v>1361</v>
      </c>
    </row>
    <row r="717" s="10" customFormat="1" ht="29.88" customHeight="1">
      <c r="B717" s="202"/>
      <c r="C717" s="203"/>
      <c r="D717" s="204" t="s">
        <v>71</v>
      </c>
      <c r="E717" s="216" t="s">
        <v>1362</v>
      </c>
      <c r="F717" s="216" t="s">
        <v>1363</v>
      </c>
      <c r="G717" s="203"/>
      <c r="H717" s="203"/>
      <c r="I717" s="206"/>
      <c r="J717" s="217">
        <f>BK717</f>
        <v>0</v>
      </c>
      <c r="K717" s="203"/>
      <c r="L717" s="208"/>
      <c r="M717" s="209"/>
      <c r="N717" s="210"/>
      <c r="O717" s="210"/>
      <c r="P717" s="211">
        <f>P718+SUM(P719:P727)+P738+P750+P761+P765+P768</f>
        <v>0</v>
      </c>
      <c r="Q717" s="210"/>
      <c r="R717" s="211">
        <f>R718+SUM(R719:R727)+R738+R750+R761+R765+R768</f>
        <v>0.061170000000000002</v>
      </c>
      <c r="S717" s="210"/>
      <c r="T717" s="212">
        <f>T718+SUM(T719:T727)+T738+T750+T761+T765+T768</f>
        <v>0.016400000000000001</v>
      </c>
      <c r="AR717" s="213" t="s">
        <v>82</v>
      </c>
      <c r="AT717" s="214" t="s">
        <v>71</v>
      </c>
      <c r="AU717" s="214" t="s">
        <v>77</v>
      </c>
      <c r="AY717" s="213" t="s">
        <v>144</v>
      </c>
      <c r="BK717" s="215">
        <f>BK718+SUM(BK719:BK727)+BK738+BK750+BK761+BK765+BK768</f>
        <v>0</v>
      </c>
    </row>
    <row r="718" s="1" customFormat="1" ht="16.5" customHeight="1">
      <c r="B718" s="46"/>
      <c r="C718" s="218" t="s">
        <v>1364</v>
      </c>
      <c r="D718" s="218" t="s">
        <v>146</v>
      </c>
      <c r="E718" s="219" t="s">
        <v>1365</v>
      </c>
      <c r="F718" s="220" t="s">
        <v>1366</v>
      </c>
      <c r="G718" s="221" t="s">
        <v>1367</v>
      </c>
      <c r="H718" s="222">
        <v>20</v>
      </c>
      <c r="I718" s="223"/>
      <c r="J718" s="224">
        <f>ROUND(I718*H718,2)</f>
        <v>0</v>
      </c>
      <c r="K718" s="220" t="s">
        <v>23</v>
      </c>
      <c r="L718" s="72"/>
      <c r="M718" s="225" t="s">
        <v>23</v>
      </c>
      <c r="N718" s="226" t="s">
        <v>43</v>
      </c>
      <c r="O718" s="47"/>
      <c r="P718" s="227">
        <f>O718*H718</f>
        <v>0</v>
      </c>
      <c r="Q718" s="227">
        <v>0</v>
      </c>
      <c r="R718" s="227">
        <f>Q718*H718</f>
        <v>0</v>
      </c>
      <c r="S718" s="227">
        <v>0</v>
      </c>
      <c r="T718" s="228">
        <f>S718*H718</f>
        <v>0</v>
      </c>
      <c r="AR718" s="24" t="s">
        <v>224</v>
      </c>
      <c r="AT718" s="24" t="s">
        <v>146</v>
      </c>
      <c r="AU718" s="24" t="s">
        <v>82</v>
      </c>
      <c r="AY718" s="24" t="s">
        <v>144</v>
      </c>
      <c r="BE718" s="229">
        <f>IF(N718="základní",J718,0)</f>
        <v>0</v>
      </c>
      <c r="BF718" s="229">
        <f>IF(N718="snížená",J718,0)</f>
        <v>0</v>
      </c>
      <c r="BG718" s="229">
        <f>IF(N718="zákl. přenesená",J718,0)</f>
        <v>0</v>
      </c>
      <c r="BH718" s="229">
        <f>IF(N718="sníž. přenesená",J718,0)</f>
        <v>0</v>
      </c>
      <c r="BI718" s="229">
        <f>IF(N718="nulová",J718,0)</f>
        <v>0</v>
      </c>
      <c r="BJ718" s="24" t="s">
        <v>77</v>
      </c>
      <c r="BK718" s="229">
        <f>ROUND(I718*H718,2)</f>
        <v>0</v>
      </c>
      <c r="BL718" s="24" t="s">
        <v>224</v>
      </c>
      <c r="BM718" s="24" t="s">
        <v>1368</v>
      </c>
    </row>
    <row r="719" s="1" customFormat="1" ht="25.5" customHeight="1">
      <c r="B719" s="46"/>
      <c r="C719" s="218" t="s">
        <v>1369</v>
      </c>
      <c r="D719" s="218" t="s">
        <v>146</v>
      </c>
      <c r="E719" s="219" t="s">
        <v>1370</v>
      </c>
      <c r="F719" s="220" t="s">
        <v>1371</v>
      </c>
      <c r="G719" s="221" t="s">
        <v>200</v>
      </c>
      <c r="H719" s="222">
        <v>2</v>
      </c>
      <c r="I719" s="223"/>
      <c r="J719" s="224">
        <f>ROUND(I719*H719,2)</f>
        <v>0</v>
      </c>
      <c r="K719" s="220" t="s">
        <v>150</v>
      </c>
      <c r="L719" s="72"/>
      <c r="M719" s="225" t="s">
        <v>23</v>
      </c>
      <c r="N719" s="226" t="s">
        <v>43</v>
      </c>
      <c r="O719" s="47"/>
      <c r="P719" s="227">
        <f>O719*H719</f>
        <v>0</v>
      </c>
      <c r="Q719" s="227">
        <v>0</v>
      </c>
      <c r="R719" s="227">
        <f>Q719*H719</f>
        <v>0</v>
      </c>
      <c r="S719" s="227">
        <v>0.0012999999999999999</v>
      </c>
      <c r="T719" s="228">
        <f>S719*H719</f>
        <v>0.0025999999999999999</v>
      </c>
      <c r="AR719" s="24" t="s">
        <v>224</v>
      </c>
      <c r="AT719" s="24" t="s">
        <v>146</v>
      </c>
      <c r="AU719" s="24" t="s">
        <v>82</v>
      </c>
      <c r="AY719" s="24" t="s">
        <v>144</v>
      </c>
      <c r="BE719" s="229">
        <f>IF(N719="základní",J719,0)</f>
        <v>0</v>
      </c>
      <c r="BF719" s="229">
        <f>IF(N719="snížená",J719,0)</f>
        <v>0</v>
      </c>
      <c r="BG719" s="229">
        <f>IF(N719="zákl. přenesená",J719,0)</f>
        <v>0</v>
      </c>
      <c r="BH719" s="229">
        <f>IF(N719="sníž. přenesená",J719,0)</f>
        <v>0</v>
      </c>
      <c r="BI719" s="229">
        <f>IF(N719="nulová",J719,0)</f>
        <v>0</v>
      </c>
      <c r="BJ719" s="24" t="s">
        <v>77</v>
      </c>
      <c r="BK719" s="229">
        <f>ROUND(I719*H719,2)</f>
        <v>0</v>
      </c>
      <c r="BL719" s="24" t="s">
        <v>224</v>
      </c>
      <c r="BM719" s="24" t="s">
        <v>1372</v>
      </c>
    </row>
    <row r="720" s="11" customFormat="1">
      <c r="B720" s="230"/>
      <c r="C720" s="231"/>
      <c r="D720" s="232" t="s">
        <v>153</v>
      </c>
      <c r="E720" s="233" t="s">
        <v>23</v>
      </c>
      <c r="F720" s="234" t="s">
        <v>1373</v>
      </c>
      <c r="G720" s="231"/>
      <c r="H720" s="235">
        <v>2</v>
      </c>
      <c r="I720" s="236"/>
      <c r="J720" s="231"/>
      <c r="K720" s="231"/>
      <c r="L720" s="237"/>
      <c r="M720" s="238"/>
      <c r="N720" s="239"/>
      <c r="O720" s="239"/>
      <c r="P720" s="239"/>
      <c r="Q720" s="239"/>
      <c r="R720" s="239"/>
      <c r="S720" s="239"/>
      <c r="T720" s="240"/>
      <c r="AT720" s="241" t="s">
        <v>153</v>
      </c>
      <c r="AU720" s="241" t="s">
        <v>82</v>
      </c>
      <c r="AV720" s="11" t="s">
        <v>82</v>
      </c>
      <c r="AW720" s="11" t="s">
        <v>35</v>
      </c>
      <c r="AX720" s="11" t="s">
        <v>77</v>
      </c>
      <c r="AY720" s="241" t="s">
        <v>144</v>
      </c>
    </row>
    <row r="721" s="1" customFormat="1" ht="25.5" customHeight="1">
      <c r="B721" s="46"/>
      <c r="C721" s="218" t="s">
        <v>1374</v>
      </c>
      <c r="D721" s="218" t="s">
        <v>146</v>
      </c>
      <c r="E721" s="219" t="s">
        <v>1375</v>
      </c>
      <c r="F721" s="220" t="s">
        <v>1376</v>
      </c>
      <c r="G721" s="221" t="s">
        <v>200</v>
      </c>
      <c r="H721" s="222">
        <v>6</v>
      </c>
      <c r="I721" s="223"/>
      <c r="J721" s="224">
        <f>ROUND(I721*H721,2)</f>
        <v>0</v>
      </c>
      <c r="K721" s="220" t="s">
        <v>150</v>
      </c>
      <c r="L721" s="72"/>
      <c r="M721" s="225" t="s">
        <v>23</v>
      </c>
      <c r="N721" s="226" t="s">
        <v>43</v>
      </c>
      <c r="O721" s="47"/>
      <c r="P721" s="227">
        <f>O721*H721</f>
        <v>0</v>
      </c>
      <c r="Q721" s="227">
        <v>0</v>
      </c>
      <c r="R721" s="227">
        <f>Q721*H721</f>
        <v>0</v>
      </c>
      <c r="S721" s="227">
        <v>0.00080000000000000004</v>
      </c>
      <c r="T721" s="228">
        <f>S721*H721</f>
        <v>0.0048000000000000004</v>
      </c>
      <c r="AR721" s="24" t="s">
        <v>224</v>
      </c>
      <c r="AT721" s="24" t="s">
        <v>146</v>
      </c>
      <c r="AU721" s="24" t="s">
        <v>82</v>
      </c>
      <c r="AY721" s="24" t="s">
        <v>144</v>
      </c>
      <c r="BE721" s="229">
        <f>IF(N721="základní",J721,0)</f>
        <v>0</v>
      </c>
      <c r="BF721" s="229">
        <f>IF(N721="snížená",J721,0)</f>
        <v>0</v>
      </c>
      <c r="BG721" s="229">
        <f>IF(N721="zákl. přenesená",J721,0)</f>
        <v>0</v>
      </c>
      <c r="BH721" s="229">
        <f>IF(N721="sníž. přenesená",J721,0)</f>
        <v>0</v>
      </c>
      <c r="BI721" s="229">
        <f>IF(N721="nulová",J721,0)</f>
        <v>0</v>
      </c>
      <c r="BJ721" s="24" t="s">
        <v>77</v>
      </c>
      <c r="BK721" s="229">
        <f>ROUND(I721*H721,2)</f>
        <v>0</v>
      </c>
      <c r="BL721" s="24" t="s">
        <v>224</v>
      </c>
      <c r="BM721" s="24" t="s">
        <v>1377</v>
      </c>
    </row>
    <row r="722" s="11" customFormat="1">
      <c r="B722" s="230"/>
      <c r="C722" s="231"/>
      <c r="D722" s="232" t="s">
        <v>153</v>
      </c>
      <c r="E722" s="233" t="s">
        <v>23</v>
      </c>
      <c r="F722" s="234" t="s">
        <v>1378</v>
      </c>
      <c r="G722" s="231"/>
      <c r="H722" s="235">
        <v>6</v>
      </c>
      <c r="I722" s="236"/>
      <c r="J722" s="231"/>
      <c r="K722" s="231"/>
      <c r="L722" s="237"/>
      <c r="M722" s="238"/>
      <c r="N722" s="239"/>
      <c r="O722" s="239"/>
      <c r="P722" s="239"/>
      <c r="Q722" s="239"/>
      <c r="R722" s="239"/>
      <c r="S722" s="239"/>
      <c r="T722" s="240"/>
      <c r="AT722" s="241" t="s">
        <v>153</v>
      </c>
      <c r="AU722" s="241" t="s">
        <v>82</v>
      </c>
      <c r="AV722" s="11" t="s">
        <v>82</v>
      </c>
      <c r="AW722" s="11" t="s">
        <v>35</v>
      </c>
      <c r="AX722" s="11" t="s">
        <v>77</v>
      </c>
      <c r="AY722" s="241" t="s">
        <v>144</v>
      </c>
    </row>
    <row r="723" s="1" customFormat="1" ht="25.5" customHeight="1">
      <c r="B723" s="46"/>
      <c r="C723" s="218" t="s">
        <v>1379</v>
      </c>
      <c r="D723" s="218" t="s">
        <v>146</v>
      </c>
      <c r="E723" s="219" t="s">
        <v>1380</v>
      </c>
      <c r="F723" s="220" t="s">
        <v>1381</v>
      </c>
      <c r="G723" s="221" t="s">
        <v>200</v>
      </c>
      <c r="H723" s="222">
        <v>3</v>
      </c>
      <c r="I723" s="223"/>
      <c r="J723" s="224">
        <f>ROUND(I723*H723,2)</f>
        <v>0</v>
      </c>
      <c r="K723" s="220" t="s">
        <v>150</v>
      </c>
      <c r="L723" s="72"/>
      <c r="M723" s="225" t="s">
        <v>23</v>
      </c>
      <c r="N723" s="226" t="s">
        <v>43</v>
      </c>
      <c r="O723" s="47"/>
      <c r="P723" s="227">
        <f>O723*H723</f>
        <v>0</v>
      </c>
      <c r="Q723" s="227">
        <v>0</v>
      </c>
      <c r="R723" s="227">
        <f>Q723*H723</f>
        <v>0</v>
      </c>
      <c r="S723" s="227">
        <v>0.0030000000000000001</v>
      </c>
      <c r="T723" s="228">
        <f>S723*H723</f>
        <v>0.0090000000000000011</v>
      </c>
      <c r="AR723" s="24" t="s">
        <v>224</v>
      </c>
      <c r="AT723" s="24" t="s">
        <v>146</v>
      </c>
      <c r="AU723" s="24" t="s">
        <v>82</v>
      </c>
      <c r="AY723" s="24" t="s">
        <v>144</v>
      </c>
      <c r="BE723" s="229">
        <f>IF(N723="základní",J723,0)</f>
        <v>0</v>
      </c>
      <c r="BF723" s="229">
        <f>IF(N723="snížená",J723,0)</f>
        <v>0</v>
      </c>
      <c r="BG723" s="229">
        <f>IF(N723="zákl. přenesená",J723,0)</f>
        <v>0</v>
      </c>
      <c r="BH723" s="229">
        <f>IF(N723="sníž. přenesená",J723,0)</f>
        <v>0</v>
      </c>
      <c r="BI723" s="229">
        <f>IF(N723="nulová",J723,0)</f>
        <v>0</v>
      </c>
      <c r="BJ723" s="24" t="s">
        <v>77</v>
      </c>
      <c r="BK723" s="229">
        <f>ROUND(I723*H723,2)</f>
        <v>0</v>
      </c>
      <c r="BL723" s="24" t="s">
        <v>224</v>
      </c>
      <c r="BM723" s="24" t="s">
        <v>1382</v>
      </c>
    </row>
    <row r="724" s="11" customFormat="1">
      <c r="B724" s="230"/>
      <c r="C724" s="231"/>
      <c r="D724" s="232" t="s">
        <v>153</v>
      </c>
      <c r="E724" s="233" t="s">
        <v>23</v>
      </c>
      <c r="F724" s="234" t="s">
        <v>1383</v>
      </c>
      <c r="G724" s="231"/>
      <c r="H724" s="235">
        <v>3</v>
      </c>
      <c r="I724" s="236"/>
      <c r="J724" s="231"/>
      <c r="K724" s="231"/>
      <c r="L724" s="237"/>
      <c r="M724" s="238"/>
      <c r="N724" s="239"/>
      <c r="O724" s="239"/>
      <c r="P724" s="239"/>
      <c r="Q724" s="239"/>
      <c r="R724" s="239"/>
      <c r="S724" s="239"/>
      <c r="T724" s="240"/>
      <c r="AT724" s="241" t="s">
        <v>153</v>
      </c>
      <c r="AU724" s="241" t="s">
        <v>82</v>
      </c>
      <c r="AV724" s="11" t="s">
        <v>82</v>
      </c>
      <c r="AW724" s="11" t="s">
        <v>35</v>
      </c>
      <c r="AX724" s="11" t="s">
        <v>77</v>
      </c>
      <c r="AY724" s="241" t="s">
        <v>144</v>
      </c>
    </row>
    <row r="725" s="1" customFormat="1" ht="16.5" customHeight="1">
      <c r="B725" s="46"/>
      <c r="C725" s="218" t="s">
        <v>1384</v>
      </c>
      <c r="D725" s="218" t="s">
        <v>146</v>
      </c>
      <c r="E725" s="219" t="s">
        <v>1385</v>
      </c>
      <c r="F725" s="220" t="s">
        <v>1386</v>
      </c>
      <c r="G725" s="221" t="s">
        <v>854</v>
      </c>
      <c r="H725" s="284"/>
      <c r="I725" s="223"/>
      <c r="J725" s="224">
        <f>ROUND(I725*H725,2)</f>
        <v>0</v>
      </c>
      <c r="K725" s="220" t="s">
        <v>150</v>
      </c>
      <c r="L725" s="72"/>
      <c r="M725" s="225" t="s">
        <v>23</v>
      </c>
      <c r="N725" s="226" t="s">
        <v>43</v>
      </c>
      <c r="O725" s="47"/>
      <c r="P725" s="227">
        <f>O725*H725</f>
        <v>0</v>
      </c>
      <c r="Q725" s="227">
        <v>0</v>
      </c>
      <c r="R725" s="227">
        <f>Q725*H725</f>
        <v>0</v>
      </c>
      <c r="S725" s="227">
        <v>0</v>
      </c>
      <c r="T725" s="228">
        <f>S725*H725</f>
        <v>0</v>
      </c>
      <c r="AR725" s="24" t="s">
        <v>224</v>
      </c>
      <c r="AT725" s="24" t="s">
        <v>146</v>
      </c>
      <c r="AU725" s="24" t="s">
        <v>82</v>
      </c>
      <c r="AY725" s="24" t="s">
        <v>144</v>
      </c>
      <c r="BE725" s="229">
        <f>IF(N725="základní",J725,0)</f>
        <v>0</v>
      </c>
      <c r="BF725" s="229">
        <f>IF(N725="snížená",J725,0)</f>
        <v>0</v>
      </c>
      <c r="BG725" s="229">
        <f>IF(N725="zákl. přenesená",J725,0)</f>
        <v>0</v>
      </c>
      <c r="BH725" s="229">
        <f>IF(N725="sníž. přenesená",J725,0)</f>
        <v>0</v>
      </c>
      <c r="BI725" s="229">
        <f>IF(N725="nulová",J725,0)</f>
        <v>0</v>
      </c>
      <c r="BJ725" s="24" t="s">
        <v>77</v>
      </c>
      <c r="BK725" s="229">
        <f>ROUND(I725*H725,2)</f>
        <v>0</v>
      </c>
      <c r="BL725" s="24" t="s">
        <v>224</v>
      </c>
      <c r="BM725" s="24" t="s">
        <v>1387</v>
      </c>
    </row>
    <row r="726" s="1" customFormat="1" ht="16.5" customHeight="1">
      <c r="B726" s="46"/>
      <c r="C726" s="218" t="s">
        <v>1388</v>
      </c>
      <c r="D726" s="218" t="s">
        <v>146</v>
      </c>
      <c r="E726" s="219" t="s">
        <v>1389</v>
      </c>
      <c r="F726" s="220" t="s">
        <v>1390</v>
      </c>
      <c r="G726" s="221" t="s">
        <v>854</v>
      </c>
      <c r="H726" s="284"/>
      <c r="I726" s="223"/>
      <c r="J726" s="224">
        <f>ROUND(I726*H726,2)</f>
        <v>0</v>
      </c>
      <c r="K726" s="220" t="s">
        <v>150</v>
      </c>
      <c r="L726" s="72"/>
      <c r="M726" s="225" t="s">
        <v>23</v>
      </c>
      <c r="N726" s="226" t="s">
        <v>43</v>
      </c>
      <c r="O726" s="47"/>
      <c r="P726" s="227">
        <f>O726*H726</f>
        <v>0</v>
      </c>
      <c r="Q726" s="227">
        <v>0</v>
      </c>
      <c r="R726" s="227">
        <f>Q726*H726</f>
        <v>0</v>
      </c>
      <c r="S726" s="227">
        <v>0</v>
      </c>
      <c r="T726" s="228">
        <f>S726*H726</f>
        <v>0</v>
      </c>
      <c r="AR726" s="24" t="s">
        <v>224</v>
      </c>
      <c r="AT726" s="24" t="s">
        <v>146</v>
      </c>
      <c r="AU726" s="24" t="s">
        <v>82</v>
      </c>
      <c r="AY726" s="24" t="s">
        <v>144</v>
      </c>
      <c r="BE726" s="229">
        <f>IF(N726="základní",J726,0)</f>
        <v>0</v>
      </c>
      <c r="BF726" s="229">
        <f>IF(N726="snížená",J726,0)</f>
        <v>0</v>
      </c>
      <c r="BG726" s="229">
        <f>IF(N726="zákl. přenesená",J726,0)</f>
        <v>0</v>
      </c>
      <c r="BH726" s="229">
        <f>IF(N726="sníž. přenesená",J726,0)</f>
        <v>0</v>
      </c>
      <c r="BI726" s="229">
        <f>IF(N726="nulová",J726,0)</f>
        <v>0</v>
      </c>
      <c r="BJ726" s="24" t="s">
        <v>77</v>
      </c>
      <c r="BK726" s="229">
        <f>ROUND(I726*H726,2)</f>
        <v>0</v>
      </c>
      <c r="BL726" s="24" t="s">
        <v>224</v>
      </c>
      <c r="BM726" s="24" t="s">
        <v>1391</v>
      </c>
    </row>
    <row r="727" s="10" customFormat="1" ht="22.32" customHeight="1">
      <c r="B727" s="202"/>
      <c r="C727" s="203"/>
      <c r="D727" s="204" t="s">
        <v>71</v>
      </c>
      <c r="E727" s="216" t="s">
        <v>1392</v>
      </c>
      <c r="F727" s="216" t="s">
        <v>1393</v>
      </c>
      <c r="G727" s="203"/>
      <c r="H727" s="203"/>
      <c r="I727" s="206"/>
      <c r="J727" s="217">
        <f>BK727</f>
        <v>0</v>
      </c>
      <c r="K727" s="203"/>
      <c r="L727" s="208"/>
      <c r="M727" s="209"/>
      <c r="N727" s="210"/>
      <c r="O727" s="210"/>
      <c r="P727" s="211">
        <f>SUM(P728:P737)</f>
        <v>0</v>
      </c>
      <c r="Q727" s="210"/>
      <c r="R727" s="211">
        <f>SUM(R728:R737)</f>
        <v>0</v>
      </c>
      <c r="S727" s="210"/>
      <c r="T727" s="212">
        <f>SUM(T728:T737)</f>
        <v>0</v>
      </c>
      <c r="AR727" s="213" t="s">
        <v>82</v>
      </c>
      <c r="AT727" s="214" t="s">
        <v>71</v>
      </c>
      <c r="AU727" s="214" t="s">
        <v>82</v>
      </c>
      <c r="AY727" s="213" t="s">
        <v>144</v>
      </c>
      <c r="BK727" s="215">
        <f>SUM(BK728:BK737)</f>
        <v>0</v>
      </c>
    </row>
    <row r="728" s="1" customFormat="1" ht="25.5" customHeight="1">
      <c r="B728" s="46"/>
      <c r="C728" s="218" t="s">
        <v>1394</v>
      </c>
      <c r="D728" s="218" t="s">
        <v>146</v>
      </c>
      <c r="E728" s="219" t="s">
        <v>1395</v>
      </c>
      <c r="F728" s="220" t="s">
        <v>1396</v>
      </c>
      <c r="G728" s="221" t="s">
        <v>200</v>
      </c>
      <c r="H728" s="222">
        <v>13</v>
      </c>
      <c r="I728" s="223"/>
      <c r="J728" s="224">
        <f>ROUND(I728*H728,2)</f>
        <v>0</v>
      </c>
      <c r="K728" s="220" t="s">
        <v>23</v>
      </c>
      <c r="L728" s="72"/>
      <c r="M728" s="225" t="s">
        <v>23</v>
      </c>
      <c r="N728" s="226" t="s">
        <v>43</v>
      </c>
      <c r="O728" s="47"/>
      <c r="P728" s="227">
        <f>O728*H728</f>
        <v>0</v>
      </c>
      <c r="Q728" s="227">
        <v>0</v>
      </c>
      <c r="R728" s="227">
        <f>Q728*H728</f>
        <v>0</v>
      </c>
      <c r="S728" s="227">
        <v>0</v>
      </c>
      <c r="T728" s="228">
        <f>S728*H728</f>
        <v>0</v>
      </c>
      <c r="AR728" s="24" t="s">
        <v>224</v>
      </c>
      <c r="AT728" s="24" t="s">
        <v>146</v>
      </c>
      <c r="AU728" s="24" t="s">
        <v>158</v>
      </c>
      <c r="AY728" s="24" t="s">
        <v>144</v>
      </c>
      <c r="BE728" s="229">
        <f>IF(N728="základní",J728,0)</f>
        <v>0</v>
      </c>
      <c r="BF728" s="229">
        <f>IF(N728="snížená",J728,0)</f>
        <v>0</v>
      </c>
      <c r="BG728" s="229">
        <f>IF(N728="zákl. přenesená",J728,0)</f>
        <v>0</v>
      </c>
      <c r="BH728" s="229">
        <f>IF(N728="sníž. přenesená",J728,0)</f>
        <v>0</v>
      </c>
      <c r="BI728" s="229">
        <f>IF(N728="nulová",J728,0)</f>
        <v>0</v>
      </c>
      <c r="BJ728" s="24" t="s">
        <v>77</v>
      </c>
      <c r="BK728" s="229">
        <f>ROUND(I728*H728,2)</f>
        <v>0</v>
      </c>
      <c r="BL728" s="24" t="s">
        <v>224</v>
      </c>
      <c r="BM728" s="24" t="s">
        <v>1397</v>
      </c>
    </row>
    <row r="729" s="1" customFormat="1" ht="38.25" customHeight="1">
      <c r="B729" s="46"/>
      <c r="C729" s="242" t="s">
        <v>1398</v>
      </c>
      <c r="D729" s="242" t="s">
        <v>183</v>
      </c>
      <c r="E729" s="243" t="s">
        <v>1399</v>
      </c>
      <c r="F729" s="244" t="s">
        <v>1400</v>
      </c>
      <c r="G729" s="245" t="s">
        <v>200</v>
      </c>
      <c r="H729" s="246">
        <v>13</v>
      </c>
      <c r="I729" s="247"/>
      <c r="J729" s="248">
        <f>ROUND(I729*H729,2)</f>
        <v>0</v>
      </c>
      <c r="K729" s="244" t="s">
        <v>23</v>
      </c>
      <c r="L729" s="249"/>
      <c r="M729" s="250" t="s">
        <v>23</v>
      </c>
      <c r="N729" s="251" t="s">
        <v>43</v>
      </c>
      <c r="O729" s="47"/>
      <c r="P729" s="227">
        <f>O729*H729</f>
        <v>0</v>
      </c>
      <c r="Q729" s="227">
        <v>0</v>
      </c>
      <c r="R729" s="227">
        <f>Q729*H729</f>
        <v>0</v>
      </c>
      <c r="S729" s="227">
        <v>0</v>
      </c>
      <c r="T729" s="228">
        <f>S729*H729</f>
        <v>0</v>
      </c>
      <c r="AR729" s="24" t="s">
        <v>315</v>
      </c>
      <c r="AT729" s="24" t="s">
        <v>183</v>
      </c>
      <c r="AU729" s="24" t="s">
        <v>158</v>
      </c>
      <c r="AY729" s="24" t="s">
        <v>144</v>
      </c>
      <c r="BE729" s="229">
        <f>IF(N729="základní",J729,0)</f>
        <v>0</v>
      </c>
      <c r="BF729" s="229">
        <f>IF(N729="snížená",J729,0)</f>
        <v>0</v>
      </c>
      <c r="BG729" s="229">
        <f>IF(N729="zákl. přenesená",J729,0)</f>
        <v>0</v>
      </c>
      <c r="BH729" s="229">
        <f>IF(N729="sníž. přenesená",J729,0)</f>
        <v>0</v>
      </c>
      <c r="BI729" s="229">
        <f>IF(N729="nulová",J729,0)</f>
        <v>0</v>
      </c>
      <c r="BJ729" s="24" t="s">
        <v>77</v>
      </c>
      <c r="BK729" s="229">
        <f>ROUND(I729*H729,2)</f>
        <v>0</v>
      </c>
      <c r="BL729" s="24" t="s">
        <v>224</v>
      </c>
      <c r="BM729" s="24" t="s">
        <v>1401</v>
      </c>
    </row>
    <row r="730" s="1" customFormat="1" ht="25.5" customHeight="1">
      <c r="B730" s="46"/>
      <c r="C730" s="218" t="s">
        <v>1402</v>
      </c>
      <c r="D730" s="218" t="s">
        <v>146</v>
      </c>
      <c r="E730" s="219" t="s">
        <v>1403</v>
      </c>
      <c r="F730" s="220" t="s">
        <v>1404</v>
      </c>
      <c r="G730" s="221" t="s">
        <v>200</v>
      </c>
      <c r="H730" s="222">
        <v>7</v>
      </c>
      <c r="I730" s="223"/>
      <c r="J730" s="224">
        <f>ROUND(I730*H730,2)</f>
        <v>0</v>
      </c>
      <c r="K730" s="220" t="s">
        <v>23</v>
      </c>
      <c r="L730" s="72"/>
      <c r="M730" s="225" t="s">
        <v>23</v>
      </c>
      <c r="N730" s="226" t="s">
        <v>43</v>
      </c>
      <c r="O730" s="47"/>
      <c r="P730" s="227">
        <f>O730*H730</f>
        <v>0</v>
      </c>
      <c r="Q730" s="227">
        <v>0</v>
      </c>
      <c r="R730" s="227">
        <f>Q730*H730</f>
        <v>0</v>
      </c>
      <c r="S730" s="227">
        <v>0</v>
      </c>
      <c r="T730" s="228">
        <f>S730*H730</f>
        <v>0</v>
      </c>
      <c r="AR730" s="24" t="s">
        <v>224</v>
      </c>
      <c r="AT730" s="24" t="s">
        <v>146</v>
      </c>
      <c r="AU730" s="24" t="s">
        <v>158</v>
      </c>
      <c r="AY730" s="24" t="s">
        <v>144</v>
      </c>
      <c r="BE730" s="229">
        <f>IF(N730="základní",J730,0)</f>
        <v>0</v>
      </c>
      <c r="BF730" s="229">
        <f>IF(N730="snížená",J730,0)</f>
        <v>0</v>
      </c>
      <c r="BG730" s="229">
        <f>IF(N730="zákl. přenesená",J730,0)</f>
        <v>0</v>
      </c>
      <c r="BH730" s="229">
        <f>IF(N730="sníž. přenesená",J730,0)</f>
        <v>0</v>
      </c>
      <c r="BI730" s="229">
        <f>IF(N730="nulová",J730,0)</f>
        <v>0</v>
      </c>
      <c r="BJ730" s="24" t="s">
        <v>77</v>
      </c>
      <c r="BK730" s="229">
        <f>ROUND(I730*H730,2)</f>
        <v>0</v>
      </c>
      <c r="BL730" s="24" t="s">
        <v>224</v>
      </c>
      <c r="BM730" s="24" t="s">
        <v>1405</v>
      </c>
    </row>
    <row r="731" s="1" customFormat="1" ht="16.5" customHeight="1">
      <c r="B731" s="46"/>
      <c r="C731" s="242" t="s">
        <v>1406</v>
      </c>
      <c r="D731" s="242" t="s">
        <v>183</v>
      </c>
      <c r="E731" s="243" t="s">
        <v>1407</v>
      </c>
      <c r="F731" s="244" t="s">
        <v>1408</v>
      </c>
      <c r="G731" s="245" t="s">
        <v>200</v>
      </c>
      <c r="H731" s="246">
        <v>7</v>
      </c>
      <c r="I731" s="247"/>
      <c r="J731" s="248">
        <f>ROUND(I731*H731,2)</f>
        <v>0</v>
      </c>
      <c r="K731" s="244" t="s">
        <v>23</v>
      </c>
      <c r="L731" s="249"/>
      <c r="M731" s="250" t="s">
        <v>23</v>
      </c>
      <c r="N731" s="251" t="s">
        <v>43</v>
      </c>
      <c r="O731" s="47"/>
      <c r="P731" s="227">
        <f>O731*H731</f>
        <v>0</v>
      </c>
      <c r="Q731" s="227">
        <v>0</v>
      </c>
      <c r="R731" s="227">
        <f>Q731*H731</f>
        <v>0</v>
      </c>
      <c r="S731" s="227">
        <v>0</v>
      </c>
      <c r="T731" s="228">
        <f>S731*H731</f>
        <v>0</v>
      </c>
      <c r="AR731" s="24" t="s">
        <v>315</v>
      </c>
      <c r="AT731" s="24" t="s">
        <v>183</v>
      </c>
      <c r="AU731" s="24" t="s">
        <v>158</v>
      </c>
      <c r="AY731" s="24" t="s">
        <v>144</v>
      </c>
      <c r="BE731" s="229">
        <f>IF(N731="základní",J731,0)</f>
        <v>0</v>
      </c>
      <c r="BF731" s="229">
        <f>IF(N731="snížená",J731,0)</f>
        <v>0</v>
      </c>
      <c r="BG731" s="229">
        <f>IF(N731="zákl. přenesená",J731,0)</f>
        <v>0</v>
      </c>
      <c r="BH731" s="229">
        <f>IF(N731="sníž. přenesená",J731,0)</f>
        <v>0</v>
      </c>
      <c r="BI731" s="229">
        <f>IF(N731="nulová",J731,0)</f>
        <v>0</v>
      </c>
      <c r="BJ731" s="24" t="s">
        <v>77</v>
      </c>
      <c r="BK731" s="229">
        <f>ROUND(I731*H731,2)</f>
        <v>0</v>
      </c>
      <c r="BL731" s="24" t="s">
        <v>224</v>
      </c>
      <c r="BM731" s="24" t="s">
        <v>1409</v>
      </c>
    </row>
    <row r="732" s="1" customFormat="1" ht="25.5" customHeight="1">
      <c r="B732" s="46"/>
      <c r="C732" s="218" t="s">
        <v>1410</v>
      </c>
      <c r="D732" s="218" t="s">
        <v>146</v>
      </c>
      <c r="E732" s="219" t="s">
        <v>1411</v>
      </c>
      <c r="F732" s="220" t="s">
        <v>1412</v>
      </c>
      <c r="G732" s="221" t="s">
        <v>200</v>
      </c>
      <c r="H732" s="222">
        <v>6</v>
      </c>
      <c r="I732" s="223"/>
      <c r="J732" s="224">
        <f>ROUND(I732*H732,2)</f>
        <v>0</v>
      </c>
      <c r="K732" s="220" t="s">
        <v>23</v>
      </c>
      <c r="L732" s="72"/>
      <c r="M732" s="225" t="s">
        <v>23</v>
      </c>
      <c r="N732" s="226" t="s">
        <v>43</v>
      </c>
      <c r="O732" s="47"/>
      <c r="P732" s="227">
        <f>O732*H732</f>
        <v>0</v>
      </c>
      <c r="Q732" s="227">
        <v>0</v>
      </c>
      <c r="R732" s="227">
        <f>Q732*H732</f>
        <v>0</v>
      </c>
      <c r="S732" s="227">
        <v>0</v>
      </c>
      <c r="T732" s="228">
        <f>S732*H732</f>
        <v>0</v>
      </c>
      <c r="AR732" s="24" t="s">
        <v>224</v>
      </c>
      <c r="AT732" s="24" t="s">
        <v>146</v>
      </c>
      <c r="AU732" s="24" t="s">
        <v>158</v>
      </c>
      <c r="AY732" s="24" t="s">
        <v>144</v>
      </c>
      <c r="BE732" s="229">
        <f>IF(N732="základní",J732,0)</f>
        <v>0</v>
      </c>
      <c r="BF732" s="229">
        <f>IF(N732="snížená",J732,0)</f>
        <v>0</v>
      </c>
      <c r="BG732" s="229">
        <f>IF(N732="zákl. přenesená",J732,0)</f>
        <v>0</v>
      </c>
      <c r="BH732" s="229">
        <f>IF(N732="sníž. přenesená",J732,0)</f>
        <v>0</v>
      </c>
      <c r="BI732" s="229">
        <f>IF(N732="nulová",J732,0)</f>
        <v>0</v>
      </c>
      <c r="BJ732" s="24" t="s">
        <v>77</v>
      </c>
      <c r="BK732" s="229">
        <f>ROUND(I732*H732,2)</f>
        <v>0</v>
      </c>
      <c r="BL732" s="24" t="s">
        <v>224</v>
      </c>
      <c r="BM732" s="24" t="s">
        <v>1413</v>
      </c>
    </row>
    <row r="733" s="1" customFormat="1" ht="25.5" customHeight="1">
      <c r="B733" s="46"/>
      <c r="C733" s="242" t="s">
        <v>1414</v>
      </c>
      <c r="D733" s="242" t="s">
        <v>183</v>
      </c>
      <c r="E733" s="243" t="s">
        <v>1415</v>
      </c>
      <c r="F733" s="244" t="s">
        <v>1416</v>
      </c>
      <c r="G733" s="245" t="s">
        <v>200</v>
      </c>
      <c r="H733" s="246">
        <v>6</v>
      </c>
      <c r="I733" s="247"/>
      <c r="J733" s="248">
        <f>ROUND(I733*H733,2)</f>
        <v>0</v>
      </c>
      <c r="K733" s="244" t="s">
        <v>23</v>
      </c>
      <c r="L733" s="249"/>
      <c r="M733" s="250" t="s">
        <v>23</v>
      </c>
      <c r="N733" s="251" t="s">
        <v>43</v>
      </c>
      <c r="O733" s="47"/>
      <c r="P733" s="227">
        <f>O733*H733</f>
        <v>0</v>
      </c>
      <c r="Q733" s="227">
        <v>0</v>
      </c>
      <c r="R733" s="227">
        <f>Q733*H733</f>
        <v>0</v>
      </c>
      <c r="S733" s="227">
        <v>0</v>
      </c>
      <c r="T733" s="228">
        <f>S733*H733</f>
        <v>0</v>
      </c>
      <c r="AR733" s="24" t="s">
        <v>315</v>
      </c>
      <c r="AT733" s="24" t="s">
        <v>183</v>
      </c>
      <c r="AU733" s="24" t="s">
        <v>158</v>
      </c>
      <c r="AY733" s="24" t="s">
        <v>144</v>
      </c>
      <c r="BE733" s="229">
        <f>IF(N733="základní",J733,0)</f>
        <v>0</v>
      </c>
      <c r="BF733" s="229">
        <f>IF(N733="snížená",J733,0)</f>
        <v>0</v>
      </c>
      <c r="BG733" s="229">
        <f>IF(N733="zákl. přenesená",J733,0)</f>
        <v>0</v>
      </c>
      <c r="BH733" s="229">
        <f>IF(N733="sníž. přenesená",J733,0)</f>
        <v>0</v>
      </c>
      <c r="BI733" s="229">
        <f>IF(N733="nulová",J733,0)</f>
        <v>0</v>
      </c>
      <c r="BJ733" s="24" t="s">
        <v>77</v>
      </c>
      <c r="BK733" s="229">
        <f>ROUND(I733*H733,2)</f>
        <v>0</v>
      </c>
      <c r="BL733" s="24" t="s">
        <v>224</v>
      </c>
      <c r="BM733" s="24" t="s">
        <v>1417</v>
      </c>
    </row>
    <row r="734" s="1" customFormat="1" ht="25.5" customHeight="1">
      <c r="B734" s="46"/>
      <c r="C734" s="218" t="s">
        <v>1418</v>
      </c>
      <c r="D734" s="218" t="s">
        <v>146</v>
      </c>
      <c r="E734" s="219" t="s">
        <v>1419</v>
      </c>
      <c r="F734" s="220" t="s">
        <v>1420</v>
      </c>
      <c r="G734" s="221" t="s">
        <v>200</v>
      </c>
      <c r="H734" s="222">
        <v>4</v>
      </c>
      <c r="I734" s="223"/>
      <c r="J734" s="224">
        <f>ROUND(I734*H734,2)</f>
        <v>0</v>
      </c>
      <c r="K734" s="220" t="s">
        <v>23</v>
      </c>
      <c r="L734" s="72"/>
      <c r="M734" s="225" t="s">
        <v>23</v>
      </c>
      <c r="N734" s="226" t="s">
        <v>43</v>
      </c>
      <c r="O734" s="47"/>
      <c r="P734" s="227">
        <f>O734*H734</f>
        <v>0</v>
      </c>
      <c r="Q734" s="227">
        <v>0</v>
      </c>
      <c r="R734" s="227">
        <f>Q734*H734</f>
        <v>0</v>
      </c>
      <c r="S734" s="227">
        <v>0</v>
      </c>
      <c r="T734" s="228">
        <f>S734*H734</f>
        <v>0</v>
      </c>
      <c r="AR734" s="24" t="s">
        <v>224</v>
      </c>
      <c r="AT734" s="24" t="s">
        <v>146</v>
      </c>
      <c r="AU734" s="24" t="s">
        <v>158</v>
      </c>
      <c r="AY734" s="24" t="s">
        <v>144</v>
      </c>
      <c r="BE734" s="229">
        <f>IF(N734="základní",J734,0)</f>
        <v>0</v>
      </c>
      <c r="BF734" s="229">
        <f>IF(N734="snížená",J734,0)</f>
        <v>0</v>
      </c>
      <c r="BG734" s="229">
        <f>IF(N734="zákl. přenesená",J734,0)</f>
        <v>0</v>
      </c>
      <c r="BH734" s="229">
        <f>IF(N734="sníž. přenesená",J734,0)</f>
        <v>0</v>
      </c>
      <c r="BI734" s="229">
        <f>IF(N734="nulová",J734,0)</f>
        <v>0</v>
      </c>
      <c r="BJ734" s="24" t="s">
        <v>77</v>
      </c>
      <c r="BK734" s="229">
        <f>ROUND(I734*H734,2)</f>
        <v>0</v>
      </c>
      <c r="BL734" s="24" t="s">
        <v>224</v>
      </c>
      <c r="BM734" s="24" t="s">
        <v>1421</v>
      </c>
    </row>
    <row r="735" s="1" customFormat="1" ht="25.5" customHeight="1">
      <c r="B735" s="46"/>
      <c r="C735" s="218" t="s">
        <v>1422</v>
      </c>
      <c r="D735" s="218" t="s">
        <v>146</v>
      </c>
      <c r="E735" s="219" t="s">
        <v>1423</v>
      </c>
      <c r="F735" s="220" t="s">
        <v>1424</v>
      </c>
      <c r="G735" s="221" t="s">
        <v>200</v>
      </c>
      <c r="H735" s="222">
        <v>4</v>
      </c>
      <c r="I735" s="223"/>
      <c r="J735" s="224">
        <f>ROUND(I735*H735,2)</f>
        <v>0</v>
      </c>
      <c r="K735" s="220" t="s">
        <v>23</v>
      </c>
      <c r="L735" s="72"/>
      <c r="M735" s="225" t="s">
        <v>23</v>
      </c>
      <c r="N735" s="226" t="s">
        <v>43</v>
      </c>
      <c r="O735" s="47"/>
      <c r="P735" s="227">
        <f>O735*H735</f>
        <v>0</v>
      </c>
      <c r="Q735" s="227">
        <v>0</v>
      </c>
      <c r="R735" s="227">
        <f>Q735*H735</f>
        <v>0</v>
      </c>
      <c r="S735" s="227">
        <v>0</v>
      </c>
      <c r="T735" s="228">
        <f>S735*H735</f>
        <v>0</v>
      </c>
      <c r="AR735" s="24" t="s">
        <v>224</v>
      </c>
      <c r="AT735" s="24" t="s">
        <v>146</v>
      </c>
      <c r="AU735" s="24" t="s">
        <v>158</v>
      </c>
      <c r="AY735" s="24" t="s">
        <v>144</v>
      </c>
      <c r="BE735" s="229">
        <f>IF(N735="základní",J735,0)</f>
        <v>0</v>
      </c>
      <c r="BF735" s="229">
        <f>IF(N735="snížená",J735,0)</f>
        <v>0</v>
      </c>
      <c r="BG735" s="229">
        <f>IF(N735="zákl. přenesená",J735,0)</f>
        <v>0</v>
      </c>
      <c r="BH735" s="229">
        <f>IF(N735="sníž. přenesená",J735,0)</f>
        <v>0</v>
      </c>
      <c r="BI735" s="229">
        <f>IF(N735="nulová",J735,0)</f>
        <v>0</v>
      </c>
      <c r="BJ735" s="24" t="s">
        <v>77</v>
      </c>
      <c r="BK735" s="229">
        <f>ROUND(I735*H735,2)</f>
        <v>0</v>
      </c>
      <c r="BL735" s="24" t="s">
        <v>224</v>
      </c>
      <c r="BM735" s="24" t="s">
        <v>1425</v>
      </c>
    </row>
    <row r="736" s="1" customFormat="1" ht="16.5" customHeight="1">
      <c r="B736" s="46"/>
      <c r="C736" s="218" t="s">
        <v>1426</v>
      </c>
      <c r="D736" s="218" t="s">
        <v>146</v>
      </c>
      <c r="E736" s="219" t="s">
        <v>1427</v>
      </c>
      <c r="F736" s="220" t="s">
        <v>1428</v>
      </c>
      <c r="G736" s="221" t="s">
        <v>250</v>
      </c>
      <c r="H736" s="222">
        <v>2</v>
      </c>
      <c r="I736" s="223"/>
      <c r="J736" s="224">
        <f>ROUND(I736*H736,2)</f>
        <v>0</v>
      </c>
      <c r="K736" s="220" t="s">
        <v>23</v>
      </c>
      <c r="L736" s="72"/>
      <c r="M736" s="225" t="s">
        <v>23</v>
      </c>
      <c r="N736" s="226" t="s">
        <v>43</v>
      </c>
      <c r="O736" s="47"/>
      <c r="P736" s="227">
        <f>O736*H736</f>
        <v>0</v>
      </c>
      <c r="Q736" s="227">
        <v>0</v>
      </c>
      <c r="R736" s="227">
        <f>Q736*H736</f>
        <v>0</v>
      </c>
      <c r="S736" s="227">
        <v>0</v>
      </c>
      <c r="T736" s="228">
        <f>S736*H736</f>
        <v>0</v>
      </c>
      <c r="AR736" s="24" t="s">
        <v>224</v>
      </c>
      <c r="AT736" s="24" t="s">
        <v>146</v>
      </c>
      <c r="AU736" s="24" t="s">
        <v>158</v>
      </c>
      <c r="AY736" s="24" t="s">
        <v>144</v>
      </c>
      <c r="BE736" s="229">
        <f>IF(N736="základní",J736,0)</f>
        <v>0</v>
      </c>
      <c r="BF736" s="229">
        <f>IF(N736="snížená",J736,0)</f>
        <v>0</v>
      </c>
      <c r="BG736" s="229">
        <f>IF(N736="zákl. přenesená",J736,0)</f>
        <v>0</v>
      </c>
      <c r="BH736" s="229">
        <f>IF(N736="sníž. přenesená",J736,0)</f>
        <v>0</v>
      </c>
      <c r="BI736" s="229">
        <f>IF(N736="nulová",J736,0)</f>
        <v>0</v>
      </c>
      <c r="BJ736" s="24" t="s">
        <v>77</v>
      </c>
      <c r="BK736" s="229">
        <f>ROUND(I736*H736,2)</f>
        <v>0</v>
      </c>
      <c r="BL736" s="24" t="s">
        <v>224</v>
      </c>
      <c r="BM736" s="24" t="s">
        <v>1429</v>
      </c>
    </row>
    <row r="737" s="1" customFormat="1" ht="25.5" customHeight="1">
      <c r="B737" s="46"/>
      <c r="C737" s="218" t="s">
        <v>1430</v>
      </c>
      <c r="D737" s="218" t="s">
        <v>146</v>
      </c>
      <c r="E737" s="219" t="s">
        <v>1431</v>
      </c>
      <c r="F737" s="220" t="s">
        <v>1432</v>
      </c>
      <c r="G737" s="221" t="s">
        <v>513</v>
      </c>
      <c r="H737" s="222">
        <v>1</v>
      </c>
      <c r="I737" s="223"/>
      <c r="J737" s="224">
        <f>ROUND(I737*H737,2)</f>
        <v>0</v>
      </c>
      <c r="K737" s="220" t="s">
        <v>23</v>
      </c>
      <c r="L737" s="72"/>
      <c r="M737" s="225" t="s">
        <v>23</v>
      </c>
      <c r="N737" s="226" t="s">
        <v>43</v>
      </c>
      <c r="O737" s="47"/>
      <c r="P737" s="227">
        <f>O737*H737</f>
        <v>0</v>
      </c>
      <c r="Q737" s="227">
        <v>0</v>
      </c>
      <c r="R737" s="227">
        <f>Q737*H737</f>
        <v>0</v>
      </c>
      <c r="S737" s="227">
        <v>0</v>
      </c>
      <c r="T737" s="228">
        <f>S737*H737</f>
        <v>0</v>
      </c>
      <c r="AR737" s="24" t="s">
        <v>224</v>
      </c>
      <c r="AT737" s="24" t="s">
        <v>146</v>
      </c>
      <c r="AU737" s="24" t="s">
        <v>158</v>
      </c>
      <c r="AY737" s="24" t="s">
        <v>144</v>
      </c>
      <c r="BE737" s="229">
        <f>IF(N737="základní",J737,0)</f>
        <v>0</v>
      </c>
      <c r="BF737" s="229">
        <f>IF(N737="snížená",J737,0)</f>
        <v>0</v>
      </c>
      <c r="BG737" s="229">
        <f>IF(N737="zákl. přenesená",J737,0)</f>
        <v>0</v>
      </c>
      <c r="BH737" s="229">
        <f>IF(N737="sníž. přenesená",J737,0)</f>
        <v>0</v>
      </c>
      <c r="BI737" s="229">
        <f>IF(N737="nulová",J737,0)</f>
        <v>0</v>
      </c>
      <c r="BJ737" s="24" t="s">
        <v>77</v>
      </c>
      <c r="BK737" s="229">
        <f>ROUND(I737*H737,2)</f>
        <v>0</v>
      </c>
      <c r="BL737" s="24" t="s">
        <v>224</v>
      </c>
      <c r="BM737" s="24" t="s">
        <v>1433</v>
      </c>
    </row>
    <row r="738" s="10" customFormat="1" ht="22.32" customHeight="1">
      <c r="B738" s="202"/>
      <c r="C738" s="203"/>
      <c r="D738" s="204" t="s">
        <v>71</v>
      </c>
      <c r="E738" s="216" t="s">
        <v>1434</v>
      </c>
      <c r="F738" s="216" t="s">
        <v>1435</v>
      </c>
      <c r="G738" s="203"/>
      <c r="H738" s="203"/>
      <c r="I738" s="206"/>
      <c r="J738" s="217">
        <f>BK738</f>
        <v>0</v>
      </c>
      <c r="K738" s="203"/>
      <c r="L738" s="208"/>
      <c r="M738" s="209"/>
      <c r="N738" s="210"/>
      <c r="O738" s="210"/>
      <c r="P738" s="211">
        <f>SUM(P739:P749)</f>
        <v>0</v>
      </c>
      <c r="Q738" s="210"/>
      <c r="R738" s="211">
        <f>SUM(R739:R749)</f>
        <v>0.0020200000000000001</v>
      </c>
      <c r="S738" s="210"/>
      <c r="T738" s="212">
        <f>SUM(T739:T749)</f>
        <v>0</v>
      </c>
      <c r="AR738" s="213" t="s">
        <v>82</v>
      </c>
      <c r="AT738" s="214" t="s">
        <v>71</v>
      </c>
      <c r="AU738" s="214" t="s">
        <v>82</v>
      </c>
      <c r="AY738" s="213" t="s">
        <v>144</v>
      </c>
      <c r="BK738" s="215">
        <f>SUM(BK739:BK749)</f>
        <v>0</v>
      </c>
    </row>
    <row r="739" s="1" customFormat="1" ht="16.5" customHeight="1">
      <c r="B739" s="46"/>
      <c r="C739" s="218" t="s">
        <v>1436</v>
      </c>
      <c r="D739" s="218" t="s">
        <v>146</v>
      </c>
      <c r="E739" s="219" t="s">
        <v>1437</v>
      </c>
      <c r="F739" s="220" t="s">
        <v>1438</v>
      </c>
      <c r="G739" s="221" t="s">
        <v>200</v>
      </c>
      <c r="H739" s="222">
        <v>8</v>
      </c>
      <c r="I739" s="223"/>
      <c r="J739" s="224">
        <f>ROUND(I739*H739,2)</f>
        <v>0</v>
      </c>
      <c r="K739" s="220" t="s">
        <v>150</v>
      </c>
      <c r="L739" s="72"/>
      <c r="M739" s="225" t="s">
        <v>23</v>
      </c>
      <c r="N739" s="226" t="s">
        <v>43</v>
      </c>
      <c r="O739" s="47"/>
      <c r="P739" s="227">
        <f>O739*H739</f>
        <v>0</v>
      </c>
      <c r="Q739" s="227">
        <v>0</v>
      </c>
      <c r="R739" s="227">
        <f>Q739*H739</f>
        <v>0</v>
      </c>
      <c r="S739" s="227">
        <v>0</v>
      </c>
      <c r="T739" s="228">
        <f>S739*H739</f>
        <v>0</v>
      </c>
      <c r="AR739" s="24" t="s">
        <v>224</v>
      </c>
      <c r="AT739" s="24" t="s">
        <v>146</v>
      </c>
      <c r="AU739" s="24" t="s">
        <v>158</v>
      </c>
      <c r="AY739" s="24" t="s">
        <v>144</v>
      </c>
      <c r="BE739" s="229">
        <f>IF(N739="základní",J739,0)</f>
        <v>0</v>
      </c>
      <c r="BF739" s="229">
        <f>IF(N739="snížená",J739,0)</f>
        <v>0</v>
      </c>
      <c r="BG739" s="229">
        <f>IF(N739="zákl. přenesená",J739,0)</f>
        <v>0</v>
      </c>
      <c r="BH739" s="229">
        <f>IF(N739="sníž. přenesená",J739,0)</f>
        <v>0</v>
      </c>
      <c r="BI739" s="229">
        <f>IF(N739="nulová",J739,0)</f>
        <v>0</v>
      </c>
      <c r="BJ739" s="24" t="s">
        <v>77</v>
      </c>
      <c r="BK739" s="229">
        <f>ROUND(I739*H739,2)</f>
        <v>0</v>
      </c>
      <c r="BL739" s="24" t="s">
        <v>224</v>
      </c>
      <c r="BM739" s="24" t="s">
        <v>1439</v>
      </c>
    </row>
    <row r="740" s="1" customFormat="1" ht="16.5" customHeight="1">
      <c r="B740" s="46"/>
      <c r="C740" s="242" t="s">
        <v>1440</v>
      </c>
      <c r="D740" s="242" t="s">
        <v>183</v>
      </c>
      <c r="E740" s="243" t="s">
        <v>1441</v>
      </c>
      <c r="F740" s="244" t="s">
        <v>1442</v>
      </c>
      <c r="G740" s="245" t="s">
        <v>200</v>
      </c>
      <c r="H740" s="246">
        <v>8</v>
      </c>
      <c r="I740" s="247"/>
      <c r="J740" s="248">
        <f>ROUND(I740*H740,2)</f>
        <v>0</v>
      </c>
      <c r="K740" s="244" t="s">
        <v>23</v>
      </c>
      <c r="L740" s="249"/>
      <c r="M740" s="250" t="s">
        <v>23</v>
      </c>
      <c r="N740" s="251" t="s">
        <v>43</v>
      </c>
      <c r="O740" s="47"/>
      <c r="P740" s="227">
        <f>O740*H740</f>
        <v>0</v>
      </c>
      <c r="Q740" s="227">
        <v>5.0000000000000002E-05</v>
      </c>
      <c r="R740" s="227">
        <f>Q740*H740</f>
        <v>0.00040000000000000002</v>
      </c>
      <c r="S740" s="227">
        <v>0</v>
      </c>
      <c r="T740" s="228">
        <f>S740*H740</f>
        <v>0</v>
      </c>
      <c r="AR740" s="24" t="s">
        <v>315</v>
      </c>
      <c r="AT740" s="24" t="s">
        <v>183</v>
      </c>
      <c r="AU740" s="24" t="s">
        <v>158</v>
      </c>
      <c r="AY740" s="24" t="s">
        <v>144</v>
      </c>
      <c r="BE740" s="229">
        <f>IF(N740="základní",J740,0)</f>
        <v>0</v>
      </c>
      <c r="BF740" s="229">
        <f>IF(N740="snížená",J740,0)</f>
        <v>0</v>
      </c>
      <c r="BG740" s="229">
        <f>IF(N740="zákl. přenesená",J740,0)</f>
        <v>0</v>
      </c>
      <c r="BH740" s="229">
        <f>IF(N740="sníž. přenesená",J740,0)</f>
        <v>0</v>
      </c>
      <c r="BI740" s="229">
        <f>IF(N740="nulová",J740,0)</f>
        <v>0</v>
      </c>
      <c r="BJ740" s="24" t="s">
        <v>77</v>
      </c>
      <c r="BK740" s="229">
        <f>ROUND(I740*H740,2)</f>
        <v>0</v>
      </c>
      <c r="BL740" s="24" t="s">
        <v>224</v>
      </c>
      <c r="BM740" s="24" t="s">
        <v>1443</v>
      </c>
    </row>
    <row r="741" s="1" customFormat="1" ht="25.5" customHeight="1">
      <c r="B741" s="46"/>
      <c r="C741" s="218" t="s">
        <v>1444</v>
      </c>
      <c r="D741" s="218" t="s">
        <v>146</v>
      </c>
      <c r="E741" s="219" t="s">
        <v>1445</v>
      </c>
      <c r="F741" s="220" t="s">
        <v>1446</v>
      </c>
      <c r="G741" s="221" t="s">
        <v>200</v>
      </c>
      <c r="H741" s="222">
        <v>1</v>
      </c>
      <c r="I741" s="223"/>
      <c r="J741" s="224">
        <f>ROUND(I741*H741,2)</f>
        <v>0</v>
      </c>
      <c r="K741" s="220" t="s">
        <v>150</v>
      </c>
      <c r="L741" s="72"/>
      <c r="M741" s="225" t="s">
        <v>23</v>
      </c>
      <c r="N741" s="226" t="s">
        <v>43</v>
      </c>
      <c r="O741" s="47"/>
      <c r="P741" s="227">
        <f>O741*H741</f>
        <v>0</v>
      </c>
      <c r="Q741" s="227">
        <v>0</v>
      </c>
      <c r="R741" s="227">
        <f>Q741*H741</f>
        <v>0</v>
      </c>
      <c r="S741" s="227">
        <v>0</v>
      </c>
      <c r="T741" s="228">
        <f>S741*H741</f>
        <v>0</v>
      </c>
      <c r="AR741" s="24" t="s">
        <v>224</v>
      </c>
      <c r="AT741" s="24" t="s">
        <v>146</v>
      </c>
      <c r="AU741" s="24" t="s">
        <v>158</v>
      </c>
      <c r="AY741" s="24" t="s">
        <v>144</v>
      </c>
      <c r="BE741" s="229">
        <f>IF(N741="základní",J741,0)</f>
        <v>0</v>
      </c>
      <c r="BF741" s="229">
        <f>IF(N741="snížená",J741,0)</f>
        <v>0</v>
      </c>
      <c r="BG741" s="229">
        <f>IF(N741="zákl. přenesená",J741,0)</f>
        <v>0</v>
      </c>
      <c r="BH741" s="229">
        <f>IF(N741="sníž. přenesená",J741,0)</f>
        <v>0</v>
      </c>
      <c r="BI741" s="229">
        <f>IF(N741="nulová",J741,0)</f>
        <v>0</v>
      </c>
      <c r="BJ741" s="24" t="s">
        <v>77</v>
      </c>
      <c r="BK741" s="229">
        <f>ROUND(I741*H741,2)</f>
        <v>0</v>
      </c>
      <c r="BL741" s="24" t="s">
        <v>224</v>
      </c>
      <c r="BM741" s="24" t="s">
        <v>1447</v>
      </c>
    </row>
    <row r="742" s="1" customFormat="1" ht="16.5" customHeight="1">
      <c r="B742" s="46"/>
      <c r="C742" s="242" t="s">
        <v>1448</v>
      </c>
      <c r="D742" s="242" t="s">
        <v>183</v>
      </c>
      <c r="E742" s="243" t="s">
        <v>1449</v>
      </c>
      <c r="F742" s="244" t="s">
        <v>1450</v>
      </c>
      <c r="G742" s="245" t="s">
        <v>200</v>
      </c>
      <c r="H742" s="246">
        <v>1</v>
      </c>
      <c r="I742" s="247"/>
      <c r="J742" s="248">
        <f>ROUND(I742*H742,2)</f>
        <v>0</v>
      </c>
      <c r="K742" s="244" t="s">
        <v>23</v>
      </c>
      <c r="L742" s="249"/>
      <c r="M742" s="250" t="s">
        <v>23</v>
      </c>
      <c r="N742" s="251" t="s">
        <v>43</v>
      </c>
      <c r="O742" s="47"/>
      <c r="P742" s="227">
        <f>O742*H742</f>
        <v>0</v>
      </c>
      <c r="Q742" s="227">
        <v>6.0000000000000002E-05</v>
      </c>
      <c r="R742" s="227">
        <f>Q742*H742</f>
        <v>6.0000000000000002E-05</v>
      </c>
      <c r="S742" s="227">
        <v>0</v>
      </c>
      <c r="T742" s="228">
        <f>S742*H742</f>
        <v>0</v>
      </c>
      <c r="AR742" s="24" t="s">
        <v>315</v>
      </c>
      <c r="AT742" s="24" t="s">
        <v>183</v>
      </c>
      <c r="AU742" s="24" t="s">
        <v>158</v>
      </c>
      <c r="AY742" s="24" t="s">
        <v>144</v>
      </c>
      <c r="BE742" s="229">
        <f>IF(N742="základní",J742,0)</f>
        <v>0</v>
      </c>
      <c r="BF742" s="229">
        <f>IF(N742="snížená",J742,0)</f>
        <v>0</v>
      </c>
      <c r="BG742" s="229">
        <f>IF(N742="zákl. přenesená",J742,0)</f>
        <v>0</v>
      </c>
      <c r="BH742" s="229">
        <f>IF(N742="sníž. přenesená",J742,0)</f>
        <v>0</v>
      </c>
      <c r="BI742" s="229">
        <f>IF(N742="nulová",J742,0)</f>
        <v>0</v>
      </c>
      <c r="BJ742" s="24" t="s">
        <v>77</v>
      </c>
      <c r="BK742" s="229">
        <f>ROUND(I742*H742,2)</f>
        <v>0</v>
      </c>
      <c r="BL742" s="24" t="s">
        <v>224</v>
      </c>
      <c r="BM742" s="24" t="s">
        <v>1451</v>
      </c>
    </row>
    <row r="743" s="1" customFormat="1" ht="16.5" customHeight="1">
      <c r="B743" s="46"/>
      <c r="C743" s="218" t="s">
        <v>1452</v>
      </c>
      <c r="D743" s="218" t="s">
        <v>146</v>
      </c>
      <c r="E743" s="219" t="s">
        <v>1453</v>
      </c>
      <c r="F743" s="220" t="s">
        <v>1454</v>
      </c>
      <c r="G743" s="221" t="s">
        <v>200</v>
      </c>
      <c r="H743" s="222">
        <v>6</v>
      </c>
      <c r="I743" s="223"/>
      <c r="J743" s="224">
        <f>ROUND(I743*H743,2)</f>
        <v>0</v>
      </c>
      <c r="K743" s="220" t="s">
        <v>150</v>
      </c>
      <c r="L743" s="72"/>
      <c r="M743" s="225" t="s">
        <v>23</v>
      </c>
      <c r="N743" s="226" t="s">
        <v>43</v>
      </c>
      <c r="O743" s="47"/>
      <c r="P743" s="227">
        <f>O743*H743</f>
        <v>0</v>
      </c>
      <c r="Q743" s="227">
        <v>0</v>
      </c>
      <c r="R743" s="227">
        <f>Q743*H743</f>
        <v>0</v>
      </c>
      <c r="S743" s="227">
        <v>0</v>
      </c>
      <c r="T743" s="228">
        <f>S743*H743</f>
        <v>0</v>
      </c>
      <c r="AR743" s="24" t="s">
        <v>224</v>
      </c>
      <c r="AT743" s="24" t="s">
        <v>146</v>
      </c>
      <c r="AU743" s="24" t="s">
        <v>158</v>
      </c>
      <c r="AY743" s="24" t="s">
        <v>144</v>
      </c>
      <c r="BE743" s="229">
        <f>IF(N743="základní",J743,0)</f>
        <v>0</v>
      </c>
      <c r="BF743" s="229">
        <f>IF(N743="snížená",J743,0)</f>
        <v>0</v>
      </c>
      <c r="BG743" s="229">
        <f>IF(N743="zákl. přenesená",J743,0)</f>
        <v>0</v>
      </c>
      <c r="BH743" s="229">
        <f>IF(N743="sníž. přenesená",J743,0)</f>
        <v>0</v>
      </c>
      <c r="BI743" s="229">
        <f>IF(N743="nulová",J743,0)</f>
        <v>0</v>
      </c>
      <c r="BJ743" s="24" t="s">
        <v>77</v>
      </c>
      <c r="BK743" s="229">
        <f>ROUND(I743*H743,2)</f>
        <v>0</v>
      </c>
      <c r="BL743" s="24" t="s">
        <v>224</v>
      </c>
      <c r="BM743" s="24" t="s">
        <v>1455</v>
      </c>
    </row>
    <row r="744" s="1" customFormat="1" ht="16.5" customHeight="1">
      <c r="B744" s="46"/>
      <c r="C744" s="242" t="s">
        <v>1456</v>
      </c>
      <c r="D744" s="242" t="s">
        <v>183</v>
      </c>
      <c r="E744" s="243" t="s">
        <v>1457</v>
      </c>
      <c r="F744" s="244" t="s">
        <v>1458</v>
      </c>
      <c r="G744" s="245" t="s">
        <v>200</v>
      </c>
      <c r="H744" s="246">
        <v>6</v>
      </c>
      <c r="I744" s="247"/>
      <c r="J744" s="248">
        <f>ROUND(I744*H744,2)</f>
        <v>0</v>
      </c>
      <c r="K744" s="244" t="s">
        <v>23</v>
      </c>
      <c r="L744" s="249"/>
      <c r="M744" s="250" t="s">
        <v>23</v>
      </c>
      <c r="N744" s="251" t="s">
        <v>43</v>
      </c>
      <c r="O744" s="47"/>
      <c r="P744" s="227">
        <f>O744*H744</f>
        <v>0</v>
      </c>
      <c r="Q744" s="227">
        <v>6.0000000000000002E-05</v>
      </c>
      <c r="R744" s="227">
        <f>Q744*H744</f>
        <v>0.00036000000000000002</v>
      </c>
      <c r="S744" s="227">
        <v>0</v>
      </c>
      <c r="T744" s="228">
        <f>S744*H744</f>
        <v>0</v>
      </c>
      <c r="AR744" s="24" t="s">
        <v>315</v>
      </c>
      <c r="AT744" s="24" t="s">
        <v>183</v>
      </c>
      <c r="AU744" s="24" t="s">
        <v>158</v>
      </c>
      <c r="AY744" s="24" t="s">
        <v>144</v>
      </c>
      <c r="BE744" s="229">
        <f>IF(N744="základní",J744,0)</f>
        <v>0</v>
      </c>
      <c r="BF744" s="229">
        <f>IF(N744="snížená",J744,0)</f>
        <v>0</v>
      </c>
      <c r="BG744" s="229">
        <f>IF(N744="zákl. přenesená",J744,0)</f>
        <v>0</v>
      </c>
      <c r="BH744" s="229">
        <f>IF(N744="sníž. přenesená",J744,0)</f>
        <v>0</v>
      </c>
      <c r="BI744" s="229">
        <f>IF(N744="nulová",J744,0)</f>
        <v>0</v>
      </c>
      <c r="BJ744" s="24" t="s">
        <v>77</v>
      </c>
      <c r="BK744" s="229">
        <f>ROUND(I744*H744,2)</f>
        <v>0</v>
      </c>
      <c r="BL744" s="24" t="s">
        <v>224</v>
      </c>
      <c r="BM744" s="24" t="s">
        <v>1459</v>
      </c>
    </row>
    <row r="745" s="1" customFormat="1" ht="16.5" customHeight="1">
      <c r="B745" s="46"/>
      <c r="C745" s="218" t="s">
        <v>1460</v>
      </c>
      <c r="D745" s="218" t="s">
        <v>146</v>
      </c>
      <c r="E745" s="219" t="s">
        <v>1461</v>
      </c>
      <c r="F745" s="220" t="s">
        <v>1462</v>
      </c>
      <c r="G745" s="221" t="s">
        <v>200</v>
      </c>
      <c r="H745" s="222">
        <v>5</v>
      </c>
      <c r="I745" s="223"/>
      <c r="J745" s="224">
        <f>ROUND(I745*H745,2)</f>
        <v>0</v>
      </c>
      <c r="K745" s="220" t="s">
        <v>150</v>
      </c>
      <c r="L745" s="72"/>
      <c r="M745" s="225" t="s">
        <v>23</v>
      </c>
      <c r="N745" s="226" t="s">
        <v>43</v>
      </c>
      <c r="O745" s="47"/>
      <c r="P745" s="227">
        <f>O745*H745</f>
        <v>0</v>
      </c>
      <c r="Q745" s="227">
        <v>0</v>
      </c>
      <c r="R745" s="227">
        <f>Q745*H745</f>
        <v>0</v>
      </c>
      <c r="S745" s="227">
        <v>0</v>
      </c>
      <c r="T745" s="228">
        <f>S745*H745</f>
        <v>0</v>
      </c>
      <c r="AR745" s="24" t="s">
        <v>224</v>
      </c>
      <c r="AT745" s="24" t="s">
        <v>146</v>
      </c>
      <c r="AU745" s="24" t="s">
        <v>158</v>
      </c>
      <c r="AY745" s="24" t="s">
        <v>144</v>
      </c>
      <c r="BE745" s="229">
        <f>IF(N745="základní",J745,0)</f>
        <v>0</v>
      </c>
      <c r="BF745" s="229">
        <f>IF(N745="snížená",J745,0)</f>
        <v>0</v>
      </c>
      <c r="BG745" s="229">
        <f>IF(N745="zákl. přenesená",J745,0)</f>
        <v>0</v>
      </c>
      <c r="BH745" s="229">
        <f>IF(N745="sníž. přenesená",J745,0)</f>
        <v>0</v>
      </c>
      <c r="BI745" s="229">
        <f>IF(N745="nulová",J745,0)</f>
        <v>0</v>
      </c>
      <c r="BJ745" s="24" t="s">
        <v>77</v>
      </c>
      <c r="BK745" s="229">
        <f>ROUND(I745*H745,2)</f>
        <v>0</v>
      </c>
      <c r="BL745" s="24" t="s">
        <v>224</v>
      </c>
      <c r="BM745" s="24" t="s">
        <v>1463</v>
      </c>
    </row>
    <row r="746" s="1" customFormat="1" ht="16.5" customHeight="1">
      <c r="B746" s="46"/>
      <c r="C746" s="242" t="s">
        <v>1464</v>
      </c>
      <c r="D746" s="242" t="s">
        <v>183</v>
      </c>
      <c r="E746" s="243" t="s">
        <v>1465</v>
      </c>
      <c r="F746" s="244" t="s">
        <v>1466</v>
      </c>
      <c r="G746" s="245" t="s">
        <v>200</v>
      </c>
      <c r="H746" s="246">
        <v>5</v>
      </c>
      <c r="I746" s="247"/>
      <c r="J746" s="248">
        <f>ROUND(I746*H746,2)</f>
        <v>0</v>
      </c>
      <c r="K746" s="244" t="s">
        <v>23</v>
      </c>
      <c r="L746" s="249"/>
      <c r="M746" s="250" t="s">
        <v>23</v>
      </c>
      <c r="N746" s="251" t="s">
        <v>43</v>
      </c>
      <c r="O746" s="47"/>
      <c r="P746" s="227">
        <f>O746*H746</f>
        <v>0</v>
      </c>
      <c r="Q746" s="227">
        <v>0</v>
      </c>
      <c r="R746" s="227">
        <f>Q746*H746</f>
        <v>0</v>
      </c>
      <c r="S746" s="227">
        <v>0</v>
      </c>
      <c r="T746" s="228">
        <f>S746*H746</f>
        <v>0</v>
      </c>
      <c r="AR746" s="24" t="s">
        <v>315</v>
      </c>
      <c r="AT746" s="24" t="s">
        <v>183</v>
      </c>
      <c r="AU746" s="24" t="s">
        <v>158</v>
      </c>
      <c r="AY746" s="24" t="s">
        <v>144</v>
      </c>
      <c r="BE746" s="229">
        <f>IF(N746="základní",J746,0)</f>
        <v>0</v>
      </c>
      <c r="BF746" s="229">
        <f>IF(N746="snížená",J746,0)</f>
        <v>0</v>
      </c>
      <c r="BG746" s="229">
        <f>IF(N746="zákl. přenesená",J746,0)</f>
        <v>0</v>
      </c>
      <c r="BH746" s="229">
        <f>IF(N746="sníž. přenesená",J746,0)</f>
        <v>0</v>
      </c>
      <c r="BI746" s="229">
        <f>IF(N746="nulová",J746,0)</f>
        <v>0</v>
      </c>
      <c r="BJ746" s="24" t="s">
        <v>77</v>
      </c>
      <c r="BK746" s="229">
        <f>ROUND(I746*H746,2)</f>
        <v>0</v>
      </c>
      <c r="BL746" s="24" t="s">
        <v>224</v>
      </c>
      <c r="BM746" s="24" t="s">
        <v>1467</v>
      </c>
    </row>
    <row r="747" s="1" customFormat="1" ht="16.5" customHeight="1">
      <c r="B747" s="46"/>
      <c r="C747" s="218" t="s">
        <v>1468</v>
      </c>
      <c r="D747" s="218" t="s">
        <v>146</v>
      </c>
      <c r="E747" s="219" t="s">
        <v>1469</v>
      </c>
      <c r="F747" s="220" t="s">
        <v>1470</v>
      </c>
      <c r="G747" s="221" t="s">
        <v>200</v>
      </c>
      <c r="H747" s="222">
        <v>5</v>
      </c>
      <c r="I747" s="223"/>
      <c r="J747" s="224">
        <f>ROUND(I747*H747,2)</f>
        <v>0</v>
      </c>
      <c r="K747" s="220" t="s">
        <v>150</v>
      </c>
      <c r="L747" s="72"/>
      <c r="M747" s="225" t="s">
        <v>23</v>
      </c>
      <c r="N747" s="226" t="s">
        <v>43</v>
      </c>
      <c r="O747" s="47"/>
      <c r="P747" s="227">
        <f>O747*H747</f>
        <v>0</v>
      </c>
      <c r="Q747" s="227">
        <v>0</v>
      </c>
      <c r="R747" s="227">
        <f>Q747*H747</f>
        <v>0</v>
      </c>
      <c r="S747" s="227">
        <v>0</v>
      </c>
      <c r="T747" s="228">
        <f>S747*H747</f>
        <v>0</v>
      </c>
      <c r="AR747" s="24" t="s">
        <v>224</v>
      </c>
      <c r="AT747" s="24" t="s">
        <v>146</v>
      </c>
      <c r="AU747" s="24" t="s">
        <v>158</v>
      </c>
      <c r="AY747" s="24" t="s">
        <v>144</v>
      </c>
      <c r="BE747" s="229">
        <f>IF(N747="základní",J747,0)</f>
        <v>0</v>
      </c>
      <c r="BF747" s="229">
        <f>IF(N747="snížená",J747,0)</f>
        <v>0</v>
      </c>
      <c r="BG747" s="229">
        <f>IF(N747="zákl. přenesená",J747,0)</f>
        <v>0</v>
      </c>
      <c r="BH747" s="229">
        <f>IF(N747="sníž. přenesená",J747,0)</f>
        <v>0</v>
      </c>
      <c r="BI747" s="229">
        <f>IF(N747="nulová",J747,0)</f>
        <v>0</v>
      </c>
      <c r="BJ747" s="24" t="s">
        <v>77</v>
      </c>
      <c r="BK747" s="229">
        <f>ROUND(I747*H747,2)</f>
        <v>0</v>
      </c>
      <c r="BL747" s="24" t="s">
        <v>224</v>
      </c>
      <c r="BM747" s="24" t="s">
        <v>1471</v>
      </c>
    </row>
    <row r="748" s="1" customFormat="1" ht="16.5" customHeight="1">
      <c r="B748" s="46"/>
      <c r="C748" s="242" t="s">
        <v>1472</v>
      </c>
      <c r="D748" s="242" t="s">
        <v>183</v>
      </c>
      <c r="E748" s="243" t="s">
        <v>1473</v>
      </c>
      <c r="F748" s="244" t="s">
        <v>1474</v>
      </c>
      <c r="G748" s="245" t="s">
        <v>200</v>
      </c>
      <c r="H748" s="246">
        <v>5</v>
      </c>
      <c r="I748" s="247"/>
      <c r="J748" s="248">
        <f>ROUND(I748*H748,2)</f>
        <v>0</v>
      </c>
      <c r="K748" s="244" t="s">
        <v>23</v>
      </c>
      <c r="L748" s="249"/>
      <c r="M748" s="250" t="s">
        <v>23</v>
      </c>
      <c r="N748" s="251" t="s">
        <v>43</v>
      </c>
      <c r="O748" s="47"/>
      <c r="P748" s="227">
        <f>O748*H748</f>
        <v>0</v>
      </c>
      <c r="Q748" s="227">
        <v>0.00024000000000000001</v>
      </c>
      <c r="R748" s="227">
        <f>Q748*H748</f>
        <v>0.0012000000000000001</v>
      </c>
      <c r="S748" s="227">
        <v>0</v>
      </c>
      <c r="T748" s="228">
        <f>S748*H748</f>
        <v>0</v>
      </c>
      <c r="AR748" s="24" t="s">
        <v>315</v>
      </c>
      <c r="AT748" s="24" t="s">
        <v>183</v>
      </c>
      <c r="AU748" s="24" t="s">
        <v>158</v>
      </c>
      <c r="AY748" s="24" t="s">
        <v>144</v>
      </c>
      <c r="BE748" s="229">
        <f>IF(N748="základní",J748,0)</f>
        <v>0</v>
      </c>
      <c r="BF748" s="229">
        <f>IF(N748="snížená",J748,0)</f>
        <v>0</v>
      </c>
      <c r="BG748" s="229">
        <f>IF(N748="zákl. přenesená",J748,0)</f>
        <v>0</v>
      </c>
      <c r="BH748" s="229">
        <f>IF(N748="sníž. přenesená",J748,0)</f>
        <v>0</v>
      </c>
      <c r="BI748" s="229">
        <f>IF(N748="nulová",J748,0)</f>
        <v>0</v>
      </c>
      <c r="BJ748" s="24" t="s">
        <v>77</v>
      </c>
      <c r="BK748" s="229">
        <f>ROUND(I748*H748,2)</f>
        <v>0</v>
      </c>
      <c r="BL748" s="24" t="s">
        <v>224</v>
      </c>
      <c r="BM748" s="24" t="s">
        <v>1475</v>
      </c>
    </row>
    <row r="749" s="1" customFormat="1" ht="16.5" customHeight="1">
      <c r="B749" s="46"/>
      <c r="C749" s="218" t="s">
        <v>1476</v>
      </c>
      <c r="D749" s="218" t="s">
        <v>146</v>
      </c>
      <c r="E749" s="219" t="s">
        <v>1477</v>
      </c>
      <c r="F749" s="220" t="s">
        <v>1478</v>
      </c>
      <c r="G749" s="221" t="s">
        <v>513</v>
      </c>
      <c r="H749" s="222">
        <v>1</v>
      </c>
      <c r="I749" s="223"/>
      <c r="J749" s="224">
        <f>ROUND(I749*H749,2)</f>
        <v>0</v>
      </c>
      <c r="K749" s="220" t="s">
        <v>23</v>
      </c>
      <c r="L749" s="72"/>
      <c r="M749" s="225" t="s">
        <v>23</v>
      </c>
      <c r="N749" s="226" t="s">
        <v>43</v>
      </c>
      <c r="O749" s="47"/>
      <c r="P749" s="227">
        <f>O749*H749</f>
        <v>0</v>
      </c>
      <c r="Q749" s="227">
        <v>0</v>
      </c>
      <c r="R749" s="227">
        <f>Q749*H749</f>
        <v>0</v>
      </c>
      <c r="S749" s="227">
        <v>0</v>
      </c>
      <c r="T749" s="228">
        <f>S749*H749</f>
        <v>0</v>
      </c>
      <c r="AR749" s="24" t="s">
        <v>224</v>
      </c>
      <c r="AT749" s="24" t="s">
        <v>146</v>
      </c>
      <c r="AU749" s="24" t="s">
        <v>158</v>
      </c>
      <c r="AY749" s="24" t="s">
        <v>144</v>
      </c>
      <c r="BE749" s="229">
        <f>IF(N749="základní",J749,0)</f>
        <v>0</v>
      </c>
      <c r="BF749" s="229">
        <f>IF(N749="snížená",J749,0)</f>
        <v>0</v>
      </c>
      <c r="BG749" s="229">
        <f>IF(N749="zákl. přenesená",J749,0)</f>
        <v>0</v>
      </c>
      <c r="BH749" s="229">
        <f>IF(N749="sníž. přenesená",J749,0)</f>
        <v>0</v>
      </c>
      <c r="BI749" s="229">
        <f>IF(N749="nulová",J749,0)</f>
        <v>0</v>
      </c>
      <c r="BJ749" s="24" t="s">
        <v>77</v>
      </c>
      <c r="BK749" s="229">
        <f>ROUND(I749*H749,2)</f>
        <v>0</v>
      </c>
      <c r="BL749" s="24" t="s">
        <v>224</v>
      </c>
      <c r="BM749" s="24" t="s">
        <v>1479</v>
      </c>
    </row>
    <row r="750" s="10" customFormat="1" ht="22.32" customHeight="1">
      <c r="B750" s="202"/>
      <c r="C750" s="203"/>
      <c r="D750" s="204" t="s">
        <v>71</v>
      </c>
      <c r="E750" s="216" t="s">
        <v>1480</v>
      </c>
      <c r="F750" s="216" t="s">
        <v>1481</v>
      </c>
      <c r="G750" s="203"/>
      <c r="H750" s="203"/>
      <c r="I750" s="206"/>
      <c r="J750" s="217">
        <f>BK750</f>
        <v>0</v>
      </c>
      <c r="K750" s="203"/>
      <c r="L750" s="208"/>
      <c r="M750" s="209"/>
      <c r="N750" s="210"/>
      <c r="O750" s="210"/>
      <c r="P750" s="211">
        <f>SUM(P751:P760)</f>
        <v>0</v>
      </c>
      <c r="Q750" s="210"/>
      <c r="R750" s="211">
        <f>SUM(R751:R760)</f>
        <v>0.058700000000000002</v>
      </c>
      <c r="S750" s="210"/>
      <c r="T750" s="212">
        <f>SUM(T751:T760)</f>
        <v>0</v>
      </c>
      <c r="AR750" s="213" t="s">
        <v>82</v>
      </c>
      <c r="AT750" s="214" t="s">
        <v>71</v>
      </c>
      <c r="AU750" s="214" t="s">
        <v>82</v>
      </c>
      <c r="AY750" s="213" t="s">
        <v>144</v>
      </c>
      <c r="BK750" s="215">
        <f>SUM(BK751:BK760)</f>
        <v>0</v>
      </c>
    </row>
    <row r="751" s="1" customFormat="1" ht="25.5" customHeight="1">
      <c r="B751" s="46"/>
      <c r="C751" s="218" t="s">
        <v>1482</v>
      </c>
      <c r="D751" s="218" t="s">
        <v>146</v>
      </c>
      <c r="E751" s="219" t="s">
        <v>1483</v>
      </c>
      <c r="F751" s="220" t="s">
        <v>1484</v>
      </c>
      <c r="G751" s="221" t="s">
        <v>250</v>
      </c>
      <c r="H751" s="222">
        <v>15</v>
      </c>
      <c r="I751" s="223"/>
      <c r="J751" s="224">
        <f>ROUND(I751*H751,2)</f>
        <v>0</v>
      </c>
      <c r="K751" s="220" t="s">
        <v>150</v>
      </c>
      <c r="L751" s="72"/>
      <c r="M751" s="225" t="s">
        <v>23</v>
      </c>
      <c r="N751" s="226" t="s">
        <v>43</v>
      </c>
      <c r="O751" s="47"/>
      <c r="P751" s="227">
        <f>O751*H751</f>
        <v>0</v>
      </c>
      <c r="Q751" s="227">
        <v>0</v>
      </c>
      <c r="R751" s="227">
        <f>Q751*H751</f>
        <v>0</v>
      </c>
      <c r="S751" s="227">
        <v>0</v>
      </c>
      <c r="T751" s="228">
        <f>S751*H751</f>
        <v>0</v>
      </c>
      <c r="AR751" s="24" t="s">
        <v>224</v>
      </c>
      <c r="AT751" s="24" t="s">
        <v>146</v>
      </c>
      <c r="AU751" s="24" t="s">
        <v>158</v>
      </c>
      <c r="AY751" s="24" t="s">
        <v>144</v>
      </c>
      <c r="BE751" s="229">
        <f>IF(N751="základní",J751,0)</f>
        <v>0</v>
      </c>
      <c r="BF751" s="229">
        <f>IF(N751="snížená",J751,0)</f>
        <v>0</v>
      </c>
      <c r="BG751" s="229">
        <f>IF(N751="zákl. přenesená",J751,0)</f>
        <v>0</v>
      </c>
      <c r="BH751" s="229">
        <f>IF(N751="sníž. přenesená",J751,0)</f>
        <v>0</v>
      </c>
      <c r="BI751" s="229">
        <f>IF(N751="nulová",J751,0)</f>
        <v>0</v>
      </c>
      <c r="BJ751" s="24" t="s">
        <v>77</v>
      </c>
      <c r="BK751" s="229">
        <f>ROUND(I751*H751,2)</f>
        <v>0</v>
      </c>
      <c r="BL751" s="24" t="s">
        <v>224</v>
      </c>
      <c r="BM751" s="24" t="s">
        <v>1485</v>
      </c>
    </row>
    <row r="752" s="1" customFormat="1" ht="16.5" customHeight="1">
      <c r="B752" s="46"/>
      <c r="C752" s="242" t="s">
        <v>1486</v>
      </c>
      <c r="D752" s="242" t="s">
        <v>183</v>
      </c>
      <c r="E752" s="243" t="s">
        <v>1487</v>
      </c>
      <c r="F752" s="244" t="s">
        <v>1488</v>
      </c>
      <c r="G752" s="245" t="s">
        <v>250</v>
      </c>
      <c r="H752" s="246">
        <v>15</v>
      </c>
      <c r="I752" s="247"/>
      <c r="J752" s="248">
        <f>ROUND(I752*H752,2)</f>
        <v>0</v>
      </c>
      <c r="K752" s="244" t="s">
        <v>150</v>
      </c>
      <c r="L752" s="249"/>
      <c r="M752" s="250" t="s">
        <v>23</v>
      </c>
      <c r="N752" s="251" t="s">
        <v>43</v>
      </c>
      <c r="O752" s="47"/>
      <c r="P752" s="227">
        <f>O752*H752</f>
        <v>0</v>
      </c>
      <c r="Q752" s="227">
        <v>0.00016000000000000001</v>
      </c>
      <c r="R752" s="227">
        <f>Q752*H752</f>
        <v>0.0024000000000000002</v>
      </c>
      <c r="S752" s="227">
        <v>0</v>
      </c>
      <c r="T752" s="228">
        <f>S752*H752</f>
        <v>0</v>
      </c>
      <c r="AR752" s="24" t="s">
        <v>315</v>
      </c>
      <c r="AT752" s="24" t="s">
        <v>183</v>
      </c>
      <c r="AU752" s="24" t="s">
        <v>158</v>
      </c>
      <c r="AY752" s="24" t="s">
        <v>144</v>
      </c>
      <c r="BE752" s="229">
        <f>IF(N752="základní",J752,0)</f>
        <v>0</v>
      </c>
      <c r="BF752" s="229">
        <f>IF(N752="snížená",J752,0)</f>
        <v>0</v>
      </c>
      <c r="BG752" s="229">
        <f>IF(N752="zákl. přenesená",J752,0)</f>
        <v>0</v>
      </c>
      <c r="BH752" s="229">
        <f>IF(N752="sníž. přenesená",J752,0)</f>
        <v>0</v>
      </c>
      <c r="BI752" s="229">
        <f>IF(N752="nulová",J752,0)</f>
        <v>0</v>
      </c>
      <c r="BJ752" s="24" t="s">
        <v>77</v>
      </c>
      <c r="BK752" s="229">
        <f>ROUND(I752*H752,2)</f>
        <v>0</v>
      </c>
      <c r="BL752" s="24" t="s">
        <v>224</v>
      </c>
      <c r="BM752" s="24" t="s">
        <v>1489</v>
      </c>
    </row>
    <row r="753" s="1" customFormat="1" ht="25.5" customHeight="1">
      <c r="B753" s="46"/>
      <c r="C753" s="218" t="s">
        <v>1490</v>
      </c>
      <c r="D753" s="218" t="s">
        <v>146</v>
      </c>
      <c r="E753" s="219" t="s">
        <v>1491</v>
      </c>
      <c r="F753" s="220" t="s">
        <v>1492</v>
      </c>
      <c r="G753" s="221" t="s">
        <v>250</v>
      </c>
      <c r="H753" s="222">
        <v>150</v>
      </c>
      <c r="I753" s="223"/>
      <c r="J753" s="224">
        <f>ROUND(I753*H753,2)</f>
        <v>0</v>
      </c>
      <c r="K753" s="220" t="s">
        <v>150</v>
      </c>
      <c r="L753" s="72"/>
      <c r="M753" s="225" t="s">
        <v>23</v>
      </c>
      <c r="N753" s="226" t="s">
        <v>43</v>
      </c>
      <c r="O753" s="47"/>
      <c r="P753" s="227">
        <f>O753*H753</f>
        <v>0</v>
      </c>
      <c r="Q753" s="227">
        <v>0</v>
      </c>
      <c r="R753" s="227">
        <f>Q753*H753</f>
        <v>0</v>
      </c>
      <c r="S753" s="227">
        <v>0</v>
      </c>
      <c r="T753" s="228">
        <f>S753*H753</f>
        <v>0</v>
      </c>
      <c r="AR753" s="24" t="s">
        <v>224</v>
      </c>
      <c r="AT753" s="24" t="s">
        <v>146</v>
      </c>
      <c r="AU753" s="24" t="s">
        <v>158</v>
      </c>
      <c r="AY753" s="24" t="s">
        <v>144</v>
      </c>
      <c r="BE753" s="229">
        <f>IF(N753="základní",J753,0)</f>
        <v>0</v>
      </c>
      <c r="BF753" s="229">
        <f>IF(N753="snížená",J753,0)</f>
        <v>0</v>
      </c>
      <c r="BG753" s="229">
        <f>IF(N753="zákl. přenesená",J753,0)</f>
        <v>0</v>
      </c>
      <c r="BH753" s="229">
        <f>IF(N753="sníž. přenesená",J753,0)</f>
        <v>0</v>
      </c>
      <c r="BI753" s="229">
        <f>IF(N753="nulová",J753,0)</f>
        <v>0</v>
      </c>
      <c r="BJ753" s="24" t="s">
        <v>77</v>
      </c>
      <c r="BK753" s="229">
        <f>ROUND(I753*H753,2)</f>
        <v>0</v>
      </c>
      <c r="BL753" s="24" t="s">
        <v>224</v>
      </c>
      <c r="BM753" s="24" t="s">
        <v>1493</v>
      </c>
    </row>
    <row r="754" s="1" customFormat="1" ht="16.5" customHeight="1">
      <c r="B754" s="46"/>
      <c r="C754" s="242" t="s">
        <v>1494</v>
      </c>
      <c r="D754" s="242" t="s">
        <v>183</v>
      </c>
      <c r="E754" s="243" t="s">
        <v>1495</v>
      </c>
      <c r="F754" s="244" t="s">
        <v>1496</v>
      </c>
      <c r="G754" s="245" t="s">
        <v>250</v>
      </c>
      <c r="H754" s="246">
        <v>150</v>
      </c>
      <c r="I754" s="247"/>
      <c r="J754" s="248">
        <f>ROUND(I754*H754,2)</f>
        <v>0</v>
      </c>
      <c r="K754" s="244" t="s">
        <v>150</v>
      </c>
      <c r="L754" s="249"/>
      <c r="M754" s="250" t="s">
        <v>23</v>
      </c>
      <c r="N754" s="251" t="s">
        <v>43</v>
      </c>
      <c r="O754" s="47"/>
      <c r="P754" s="227">
        <f>O754*H754</f>
        <v>0</v>
      </c>
      <c r="Q754" s="227">
        <v>0.00017000000000000001</v>
      </c>
      <c r="R754" s="227">
        <f>Q754*H754</f>
        <v>0.025500000000000002</v>
      </c>
      <c r="S754" s="227">
        <v>0</v>
      </c>
      <c r="T754" s="228">
        <f>S754*H754</f>
        <v>0</v>
      </c>
      <c r="AR754" s="24" t="s">
        <v>315</v>
      </c>
      <c r="AT754" s="24" t="s">
        <v>183</v>
      </c>
      <c r="AU754" s="24" t="s">
        <v>158</v>
      </c>
      <c r="AY754" s="24" t="s">
        <v>144</v>
      </c>
      <c r="BE754" s="229">
        <f>IF(N754="základní",J754,0)</f>
        <v>0</v>
      </c>
      <c r="BF754" s="229">
        <f>IF(N754="snížená",J754,0)</f>
        <v>0</v>
      </c>
      <c r="BG754" s="229">
        <f>IF(N754="zákl. přenesená",J754,0)</f>
        <v>0</v>
      </c>
      <c r="BH754" s="229">
        <f>IF(N754="sníž. přenesená",J754,0)</f>
        <v>0</v>
      </c>
      <c r="BI754" s="229">
        <f>IF(N754="nulová",J754,0)</f>
        <v>0</v>
      </c>
      <c r="BJ754" s="24" t="s">
        <v>77</v>
      </c>
      <c r="BK754" s="229">
        <f>ROUND(I754*H754,2)</f>
        <v>0</v>
      </c>
      <c r="BL754" s="24" t="s">
        <v>224</v>
      </c>
      <c r="BM754" s="24" t="s">
        <v>1497</v>
      </c>
    </row>
    <row r="755" s="1" customFormat="1" ht="25.5" customHeight="1">
      <c r="B755" s="46"/>
      <c r="C755" s="218" t="s">
        <v>1498</v>
      </c>
      <c r="D755" s="218" t="s">
        <v>146</v>
      </c>
      <c r="E755" s="219" t="s">
        <v>1499</v>
      </c>
      <c r="F755" s="220" t="s">
        <v>1500</v>
      </c>
      <c r="G755" s="221" t="s">
        <v>250</v>
      </c>
      <c r="H755" s="222">
        <v>190</v>
      </c>
      <c r="I755" s="223"/>
      <c r="J755" s="224">
        <f>ROUND(I755*H755,2)</f>
        <v>0</v>
      </c>
      <c r="K755" s="220" t="s">
        <v>150</v>
      </c>
      <c r="L755" s="72"/>
      <c r="M755" s="225" t="s">
        <v>23</v>
      </c>
      <c r="N755" s="226" t="s">
        <v>43</v>
      </c>
      <c r="O755" s="47"/>
      <c r="P755" s="227">
        <f>O755*H755</f>
        <v>0</v>
      </c>
      <c r="Q755" s="227">
        <v>0</v>
      </c>
      <c r="R755" s="227">
        <f>Q755*H755</f>
        <v>0</v>
      </c>
      <c r="S755" s="227">
        <v>0</v>
      </c>
      <c r="T755" s="228">
        <f>S755*H755</f>
        <v>0</v>
      </c>
      <c r="AR755" s="24" t="s">
        <v>224</v>
      </c>
      <c r="AT755" s="24" t="s">
        <v>146</v>
      </c>
      <c r="AU755" s="24" t="s">
        <v>158</v>
      </c>
      <c r="AY755" s="24" t="s">
        <v>144</v>
      </c>
      <c r="BE755" s="229">
        <f>IF(N755="základní",J755,0)</f>
        <v>0</v>
      </c>
      <c r="BF755" s="229">
        <f>IF(N755="snížená",J755,0)</f>
        <v>0</v>
      </c>
      <c r="BG755" s="229">
        <f>IF(N755="zákl. přenesená",J755,0)</f>
        <v>0</v>
      </c>
      <c r="BH755" s="229">
        <f>IF(N755="sníž. přenesená",J755,0)</f>
        <v>0</v>
      </c>
      <c r="BI755" s="229">
        <f>IF(N755="nulová",J755,0)</f>
        <v>0</v>
      </c>
      <c r="BJ755" s="24" t="s">
        <v>77</v>
      </c>
      <c r="BK755" s="229">
        <f>ROUND(I755*H755,2)</f>
        <v>0</v>
      </c>
      <c r="BL755" s="24" t="s">
        <v>224</v>
      </c>
      <c r="BM755" s="24" t="s">
        <v>1501</v>
      </c>
    </row>
    <row r="756" s="1" customFormat="1" ht="16.5" customHeight="1">
      <c r="B756" s="46"/>
      <c r="C756" s="242" t="s">
        <v>1502</v>
      </c>
      <c r="D756" s="242" t="s">
        <v>183</v>
      </c>
      <c r="E756" s="243" t="s">
        <v>1503</v>
      </c>
      <c r="F756" s="244" t="s">
        <v>1504</v>
      </c>
      <c r="G756" s="245" t="s">
        <v>250</v>
      </c>
      <c r="H756" s="246">
        <v>140</v>
      </c>
      <c r="I756" s="247"/>
      <c r="J756" s="248">
        <f>ROUND(I756*H756,2)</f>
        <v>0</v>
      </c>
      <c r="K756" s="244" t="s">
        <v>23</v>
      </c>
      <c r="L756" s="249"/>
      <c r="M756" s="250" t="s">
        <v>23</v>
      </c>
      <c r="N756" s="251" t="s">
        <v>43</v>
      </c>
      <c r="O756" s="47"/>
      <c r="P756" s="227">
        <f>O756*H756</f>
        <v>0</v>
      </c>
      <c r="Q756" s="227">
        <v>0.00012</v>
      </c>
      <c r="R756" s="227">
        <f>Q756*H756</f>
        <v>0.016799999999999999</v>
      </c>
      <c r="S756" s="227">
        <v>0</v>
      </c>
      <c r="T756" s="228">
        <f>S756*H756</f>
        <v>0</v>
      </c>
      <c r="AR756" s="24" t="s">
        <v>315</v>
      </c>
      <c r="AT756" s="24" t="s">
        <v>183</v>
      </c>
      <c r="AU756" s="24" t="s">
        <v>158</v>
      </c>
      <c r="AY756" s="24" t="s">
        <v>144</v>
      </c>
      <c r="BE756" s="229">
        <f>IF(N756="základní",J756,0)</f>
        <v>0</v>
      </c>
      <c r="BF756" s="229">
        <f>IF(N756="snížená",J756,0)</f>
        <v>0</v>
      </c>
      <c r="BG756" s="229">
        <f>IF(N756="zákl. přenesená",J756,0)</f>
        <v>0</v>
      </c>
      <c r="BH756" s="229">
        <f>IF(N756="sníž. přenesená",J756,0)</f>
        <v>0</v>
      </c>
      <c r="BI756" s="229">
        <f>IF(N756="nulová",J756,0)</f>
        <v>0</v>
      </c>
      <c r="BJ756" s="24" t="s">
        <v>77</v>
      </c>
      <c r="BK756" s="229">
        <f>ROUND(I756*H756,2)</f>
        <v>0</v>
      </c>
      <c r="BL756" s="24" t="s">
        <v>224</v>
      </c>
      <c r="BM756" s="24" t="s">
        <v>1505</v>
      </c>
    </row>
    <row r="757" s="1" customFormat="1" ht="16.5" customHeight="1">
      <c r="B757" s="46"/>
      <c r="C757" s="242" t="s">
        <v>1506</v>
      </c>
      <c r="D757" s="242" t="s">
        <v>183</v>
      </c>
      <c r="E757" s="243" t="s">
        <v>1507</v>
      </c>
      <c r="F757" s="244" t="s">
        <v>1508</v>
      </c>
      <c r="G757" s="245" t="s">
        <v>250</v>
      </c>
      <c r="H757" s="246">
        <v>50</v>
      </c>
      <c r="I757" s="247"/>
      <c r="J757" s="248">
        <f>ROUND(I757*H757,2)</f>
        <v>0</v>
      </c>
      <c r="K757" s="244" t="s">
        <v>23</v>
      </c>
      <c r="L757" s="249"/>
      <c r="M757" s="250" t="s">
        <v>23</v>
      </c>
      <c r="N757" s="251" t="s">
        <v>43</v>
      </c>
      <c r="O757" s="47"/>
      <c r="P757" s="227">
        <f>O757*H757</f>
        <v>0</v>
      </c>
      <c r="Q757" s="227">
        <v>0.00012</v>
      </c>
      <c r="R757" s="227">
        <f>Q757*H757</f>
        <v>0.0060000000000000001</v>
      </c>
      <c r="S757" s="227">
        <v>0</v>
      </c>
      <c r="T757" s="228">
        <f>S757*H757</f>
        <v>0</v>
      </c>
      <c r="AR757" s="24" t="s">
        <v>315</v>
      </c>
      <c r="AT757" s="24" t="s">
        <v>183</v>
      </c>
      <c r="AU757" s="24" t="s">
        <v>158</v>
      </c>
      <c r="AY757" s="24" t="s">
        <v>144</v>
      </c>
      <c r="BE757" s="229">
        <f>IF(N757="základní",J757,0)</f>
        <v>0</v>
      </c>
      <c r="BF757" s="229">
        <f>IF(N757="snížená",J757,0)</f>
        <v>0</v>
      </c>
      <c r="BG757" s="229">
        <f>IF(N757="zákl. přenesená",J757,0)</f>
        <v>0</v>
      </c>
      <c r="BH757" s="229">
        <f>IF(N757="sníž. přenesená",J757,0)</f>
        <v>0</v>
      </c>
      <c r="BI757" s="229">
        <f>IF(N757="nulová",J757,0)</f>
        <v>0</v>
      </c>
      <c r="BJ757" s="24" t="s">
        <v>77</v>
      </c>
      <c r="BK757" s="229">
        <f>ROUND(I757*H757,2)</f>
        <v>0</v>
      </c>
      <c r="BL757" s="24" t="s">
        <v>224</v>
      </c>
      <c r="BM757" s="24" t="s">
        <v>1509</v>
      </c>
    </row>
    <row r="758" s="1" customFormat="1" ht="16.5" customHeight="1">
      <c r="B758" s="46"/>
      <c r="C758" s="218" t="s">
        <v>1510</v>
      </c>
      <c r="D758" s="218" t="s">
        <v>146</v>
      </c>
      <c r="E758" s="219" t="s">
        <v>1511</v>
      </c>
      <c r="F758" s="220" t="s">
        <v>1512</v>
      </c>
      <c r="G758" s="221" t="s">
        <v>250</v>
      </c>
      <c r="H758" s="222">
        <v>200</v>
      </c>
      <c r="I758" s="223"/>
      <c r="J758" s="224">
        <f>ROUND(I758*H758,2)</f>
        <v>0</v>
      </c>
      <c r="K758" s="220" t="s">
        <v>150</v>
      </c>
      <c r="L758" s="72"/>
      <c r="M758" s="225" t="s">
        <v>23</v>
      </c>
      <c r="N758" s="226" t="s">
        <v>43</v>
      </c>
      <c r="O758" s="47"/>
      <c r="P758" s="227">
        <f>O758*H758</f>
        <v>0</v>
      </c>
      <c r="Q758" s="227">
        <v>0</v>
      </c>
      <c r="R758" s="227">
        <f>Q758*H758</f>
        <v>0</v>
      </c>
      <c r="S758" s="227">
        <v>0</v>
      </c>
      <c r="T758" s="228">
        <f>S758*H758</f>
        <v>0</v>
      </c>
      <c r="AR758" s="24" t="s">
        <v>224</v>
      </c>
      <c r="AT758" s="24" t="s">
        <v>146</v>
      </c>
      <c r="AU758" s="24" t="s">
        <v>158</v>
      </c>
      <c r="AY758" s="24" t="s">
        <v>144</v>
      </c>
      <c r="BE758" s="229">
        <f>IF(N758="základní",J758,0)</f>
        <v>0</v>
      </c>
      <c r="BF758" s="229">
        <f>IF(N758="snížená",J758,0)</f>
        <v>0</v>
      </c>
      <c r="BG758" s="229">
        <f>IF(N758="zákl. přenesená",J758,0)</f>
        <v>0</v>
      </c>
      <c r="BH758" s="229">
        <f>IF(N758="sníž. přenesená",J758,0)</f>
        <v>0</v>
      </c>
      <c r="BI758" s="229">
        <f>IF(N758="nulová",J758,0)</f>
        <v>0</v>
      </c>
      <c r="BJ758" s="24" t="s">
        <v>77</v>
      </c>
      <c r="BK758" s="229">
        <f>ROUND(I758*H758,2)</f>
        <v>0</v>
      </c>
      <c r="BL758" s="24" t="s">
        <v>224</v>
      </c>
      <c r="BM758" s="24" t="s">
        <v>1513</v>
      </c>
    </row>
    <row r="759" s="1" customFormat="1" ht="16.5" customHeight="1">
      <c r="B759" s="46"/>
      <c r="C759" s="242" t="s">
        <v>1514</v>
      </c>
      <c r="D759" s="242" t="s">
        <v>183</v>
      </c>
      <c r="E759" s="243" t="s">
        <v>1515</v>
      </c>
      <c r="F759" s="244" t="s">
        <v>1516</v>
      </c>
      <c r="G759" s="245" t="s">
        <v>250</v>
      </c>
      <c r="H759" s="246">
        <v>200</v>
      </c>
      <c r="I759" s="247"/>
      <c r="J759" s="248">
        <f>ROUND(I759*H759,2)</f>
        <v>0</v>
      </c>
      <c r="K759" s="244" t="s">
        <v>23</v>
      </c>
      <c r="L759" s="249"/>
      <c r="M759" s="250" t="s">
        <v>23</v>
      </c>
      <c r="N759" s="251" t="s">
        <v>43</v>
      </c>
      <c r="O759" s="47"/>
      <c r="P759" s="227">
        <f>O759*H759</f>
        <v>0</v>
      </c>
      <c r="Q759" s="227">
        <v>4.0000000000000003E-05</v>
      </c>
      <c r="R759" s="227">
        <f>Q759*H759</f>
        <v>0.0080000000000000002</v>
      </c>
      <c r="S759" s="227">
        <v>0</v>
      </c>
      <c r="T759" s="228">
        <f>S759*H759</f>
        <v>0</v>
      </c>
      <c r="AR759" s="24" t="s">
        <v>315</v>
      </c>
      <c r="AT759" s="24" t="s">
        <v>183</v>
      </c>
      <c r="AU759" s="24" t="s">
        <v>158</v>
      </c>
      <c r="AY759" s="24" t="s">
        <v>144</v>
      </c>
      <c r="BE759" s="229">
        <f>IF(N759="základní",J759,0)</f>
        <v>0</v>
      </c>
      <c r="BF759" s="229">
        <f>IF(N759="snížená",J759,0)</f>
        <v>0</v>
      </c>
      <c r="BG759" s="229">
        <f>IF(N759="zákl. přenesená",J759,0)</f>
        <v>0</v>
      </c>
      <c r="BH759" s="229">
        <f>IF(N759="sníž. přenesená",J759,0)</f>
        <v>0</v>
      </c>
      <c r="BI759" s="229">
        <f>IF(N759="nulová",J759,0)</f>
        <v>0</v>
      </c>
      <c r="BJ759" s="24" t="s">
        <v>77</v>
      </c>
      <c r="BK759" s="229">
        <f>ROUND(I759*H759,2)</f>
        <v>0</v>
      </c>
      <c r="BL759" s="24" t="s">
        <v>224</v>
      </c>
      <c r="BM759" s="24" t="s">
        <v>1517</v>
      </c>
    </row>
    <row r="760" s="1" customFormat="1" ht="16.5" customHeight="1">
      <c r="B760" s="46"/>
      <c r="C760" s="218" t="s">
        <v>1518</v>
      </c>
      <c r="D760" s="218" t="s">
        <v>146</v>
      </c>
      <c r="E760" s="219" t="s">
        <v>1519</v>
      </c>
      <c r="F760" s="220" t="s">
        <v>1478</v>
      </c>
      <c r="G760" s="221" t="s">
        <v>513</v>
      </c>
      <c r="H760" s="222">
        <v>1</v>
      </c>
      <c r="I760" s="223"/>
      <c r="J760" s="224">
        <f>ROUND(I760*H760,2)</f>
        <v>0</v>
      </c>
      <c r="K760" s="220" t="s">
        <v>23</v>
      </c>
      <c r="L760" s="72"/>
      <c r="M760" s="225" t="s">
        <v>23</v>
      </c>
      <c r="N760" s="226" t="s">
        <v>43</v>
      </c>
      <c r="O760" s="47"/>
      <c r="P760" s="227">
        <f>O760*H760</f>
        <v>0</v>
      </c>
      <c r="Q760" s="227">
        <v>0</v>
      </c>
      <c r="R760" s="227">
        <f>Q760*H760</f>
        <v>0</v>
      </c>
      <c r="S760" s="227">
        <v>0</v>
      </c>
      <c r="T760" s="228">
        <f>S760*H760</f>
        <v>0</v>
      </c>
      <c r="AR760" s="24" t="s">
        <v>224</v>
      </c>
      <c r="AT760" s="24" t="s">
        <v>146</v>
      </c>
      <c r="AU760" s="24" t="s">
        <v>158</v>
      </c>
      <c r="AY760" s="24" t="s">
        <v>144</v>
      </c>
      <c r="BE760" s="229">
        <f>IF(N760="základní",J760,0)</f>
        <v>0</v>
      </c>
      <c r="BF760" s="229">
        <f>IF(N760="snížená",J760,0)</f>
        <v>0</v>
      </c>
      <c r="BG760" s="229">
        <f>IF(N760="zákl. přenesená",J760,0)</f>
        <v>0</v>
      </c>
      <c r="BH760" s="229">
        <f>IF(N760="sníž. přenesená",J760,0)</f>
        <v>0</v>
      </c>
      <c r="BI760" s="229">
        <f>IF(N760="nulová",J760,0)</f>
        <v>0</v>
      </c>
      <c r="BJ760" s="24" t="s">
        <v>77</v>
      </c>
      <c r="BK760" s="229">
        <f>ROUND(I760*H760,2)</f>
        <v>0</v>
      </c>
      <c r="BL760" s="24" t="s">
        <v>224</v>
      </c>
      <c r="BM760" s="24" t="s">
        <v>1520</v>
      </c>
    </row>
    <row r="761" s="10" customFormat="1" ht="22.32" customHeight="1">
      <c r="B761" s="202"/>
      <c r="C761" s="203"/>
      <c r="D761" s="204" t="s">
        <v>71</v>
      </c>
      <c r="E761" s="216" t="s">
        <v>1521</v>
      </c>
      <c r="F761" s="216" t="s">
        <v>1522</v>
      </c>
      <c r="G761" s="203"/>
      <c r="H761" s="203"/>
      <c r="I761" s="206"/>
      <c r="J761" s="217">
        <f>BK761</f>
        <v>0</v>
      </c>
      <c r="K761" s="203"/>
      <c r="L761" s="208"/>
      <c r="M761" s="209"/>
      <c r="N761" s="210"/>
      <c r="O761" s="210"/>
      <c r="P761" s="211">
        <f>SUM(P762:P764)</f>
        <v>0</v>
      </c>
      <c r="Q761" s="210"/>
      <c r="R761" s="211">
        <f>SUM(R762:R764)</f>
        <v>0.00044999999999999999</v>
      </c>
      <c r="S761" s="210"/>
      <c r="T761" s="212">
        <f>SUM(T762:T764)</f>
        <v>0</v>
      </c>
      <c r="AR761" s="213" t="s">
        <v>82</v>
      </c>
      <c r="AT761" s="214" t="s">
        <v>71</v>
      </c>
      <c r="AU761" s="214" t="s">
        <v>82</v>
      </c>
      <c r="AY761" s="213" t="s">
        <v>144</v>
      </c>
      <c r="BK761" s="215">
        <f>SUM(BK762:BK764)</f>
        <v>0</v>
      </c>
    </row>
    <row r="762" s="1" customFormat="1" ht="16.5" customHeight="1">
      <c r="B762" s="46"/>
      <c r="C762" s="218" t="s">
        <v>1523</v>
      </c>
      <c r="D762" s="218" t="s">
        <v>146</v>
      </c>
      <c r="E762" s="219" t="s">
        <v>1524</v>
      </c>
      <c r="F762" s="220" t="s">
        <v>1525</v>
      </c>
      <c r="G762" s="221" t="s">
        <v>200</v>
      </c>
      <c r="H762" s="222">
        <v>15</v>
      </c>
      <c r="I762" s="223"/>
      <c r="J762" s="224">
        <f>ROUND(I762*H762,2)</f>
        <v>0</v>
      </c>
      <c r="K762" s="220" t="s">
        <v>150</v>
      </c>
      <c r="L762" s="72"/>
      <c r="M762" s="225" t="s">
        <v>23</v>
      </c>
      <c r="N762" s="226" t="s">
        <v>43</v>
      </c>
      <c r="O762" s="47"/>
      <c r="P762" s="227">
        <f>O762*H762</f>
        <v>0</v>
      </c>
      <c r="Q762" s="227">
        <v>0</v>
      </c>
      <c r="R762" s="227">
        <f>Q762*H762</f>
        <v>0</v>
      </c>
      <c r="S762" s="227">
        <v>0</v>
      </c>
      <c r="T762" s="228">
        <f>S762*H762</f>
        <v>0</v>
      </c>
      <c r="AR762" s="24" t="s">
        <v>224</v>
      </c>
      <c r="AT762" s="24" t="s">
        <v>146</v>
      </c>
      <c r="AU762" s="24" t="s">
        <v>158</v>
      </c>
      <c r="AY762" s="24" t="s">
        <v>144</v>
      </c>
      <c r="BE762" s="229">
        <f>IF(N762="základní",J762,0)</f>
        <v>0</v>
      </c>
      <c r="BF762" s="229">
        <f>IF(N762="snížená",J762,0)</f>
        <v>0</v>
      </c>
      <c r="BG762" s="229">
        <f>IF(N762="zákl. přenesená",J762,0)</f>
        <v>0</v>
      </c>
      <c r="BH762" s="229">
        <f>IF(N762="sníž. přenesená",J762,0)</f>
        <v>0</v>
      </c>
      <c r="BI762" s="229">
        <f>IF(N762="nulová",J762,0)</f>
        <v>0</v>
      </c>
      <c r="BJ762" s="24" t="s">
        <v>77</v>
      </c>
      <c r="BK762" s="229">
        <f>ROUND(I762*H762,2)</f>
        <v>0</v>
      </c>
      <c r="BL762" s="24" t="s">
        <v>224</v>
      </c>
      <c r="BM762" s="24" t="s">
        <v>1526</v>
      </c>
    </row>
    <row r="763" s="1" customFormat="1" ht="16.5" customHeight="1">
      <c r="B763" s="46"/>
      <c r="C763" s="242" t="s">
        <v>1527</v>
      </c>
      <c r="D763" s="242" t="s">
        <v>183</v>
      </c>
      <c r="E763" s="243" t="s">
        <v>1528</v>
      </c>
      <c r="F763" s="244" t="s">
        <v>1529</v>
      </c>
      <c r="G763" s="245" t="s">
        <v>200</v>
      </c>
      <c r="H763" s="246">
        <v>15</v>
      </c>
      <c r="I763" s="247"/>
      <c r="J763" s="248">
        <f>ROUND(I763*H763,2)</f>
        <v>0</v>
      </c>
      <c r="K763" s="244" t="s">
        <v>23</v>
      </c>
      <c r="L763" s="249"/>
      <c r="M763" s="250" t="s">
        <v>23</v>
      </c>
      <c r="N763" s="251" t="s">
        <v>43</v>
      </c>
      <c r="O763" s="47"/>
      <c r="P763" s="227">
        <f>O763*H763</f>
        <v>0</v>
      </c>
      <c r="Q763" s="227">
        <v>3.0000000000000001E-05</v>
      </c>
      <c r="R763" s="227">
        <f>Q763*H763</f>
        <v>0.00044999999999999999</v>
      </c>
      <c r="S763" s="227">
        <v>0</v>
      </c>
      <c r="T763" s="228">
        <f>S763*H763</f>
        <v>0</v>
      </c>
      <c r="AR763" s="24" t="s">
        <v>315</v>
      </c>
      <c r="AT763" s="24" t="s">
        <v>183</v>
      </c>
      <c r="AU763" s="24" t="s">
        <v>158</v>
      </c>
      <c r="AY763" s="24" t="s">
        <v>144</v>
      </c>
      <c r="BE763" s="229">
        <f>IF(N763="základní",J763,0)</f>
        <v>0</v>
      </c>
      <c r="BF763" s="229">
        <f>IF(N763="snížená",J763,0)</f>
        <v>0</v>
      </c>
      <c r="BG763" s="229">
        <f>IF(N763="zákl. přenesená",J763,0)</f>
        <v>0</v>
      </c>
      <c r="BH763" s="229">
        <f>IF(N763="sníž. přenesená",J763,0)</f>
        <v>0</v>
      </c>
      <c r="BI763" s="229">
        <f>IF(N763="nulová",J763,0)</f>
        <v>0</v>
      </c>
      <c r="BJ763" s="24" t="s">
        <v>77</v>
      </c>
      <c r="BK763" s="229">
        <f>ROUND(I763*H763,2)</f>
        <v>0</v>
      </c>
      <c r="BL763" s="24" t="s">
        <v>224</v>
      </c>
      <c r="BM763" s="24" t="s">
        <v>1530</v>
      </c>
    </row>
    <row r="764" s="1" customFormat="1" ht="16.5" customHeight="1">
      <c r="B764" s="46"/>
      <c r="C764" s="218" t="s">
        <v>1531</v>
      </c>
      <c r="D764" s="218" t="s">
        <v>146</v>
      </c>
      <c r="E764" s="219" t="s">
        <v>1532</v>
      </c>
      <c r="F764" s="220" t="s">
        <v>1478</v>
      </c>
      <c r="G764" s="221" t="s">
        <v>513</v>
      </c>
      <c r="H764" s="222">
        <v>1</v>
      </c>
      <c r="I764" s="223"/>
      <c r="J764" s="224">
        <f>ROUND(I764*H764,2)</f>
        <v>0</v>
      </c>
      <c r="K764" s="220" t="s">
        <v>23</v>
      </c>
      <c r="L764" s="72"/>
      <c r="M764" s="225" t="s">
        <v>23</v>
      </c>
      <c r="N764" s="226" t="s">
        <v>43</v>
      </c>
      <c r="O764" s="47"/>
      <c r="P764" s="227">
        <f>O764*H764</f>
        <v>0</v>
      </c>
      <c r="Q764" s="227">
        <v>0</v>
      </c>
      <c r="R764" s="227">
        <f>Q764*H764</f>
        <v>0</v>
      </c>
      <c r="S764" s="227">
        <v>0</v>
      </c>
      <c r="T764" s="228">
        <f>S764*H764</f>
        <v>0</v>
      </c>
      <c r="AR764" s="24" t="s">
        <v>224</v>
      </c>
      <c r="AT764" s="24" t="s">
        <v>146</v>
      </c>
      <c r="AU764" s="24" t="s">
        <v>158</v>
      </c>
      <c r="AY764" s="24" t="s">
        <v>144</v>
      </c>
      <c r="BE764" s="229">
        <f>IF(N764="základní",J764,0)</f>
        <v>0</v>
      </c>
      <c r="BF764" s="229">
        <f>IF(N764="snížená",J764,0)</f>
        <v>0</v>
      </c>
      <c r="BG764" s="229">
        <f>IF(N764="zákl. přenesená",J764,0)</f>
        <v>0</v>
      </c>
      <c r="BH764" s="229">
        <f>IF(N764="sníž. přenesená",J764,0)</f>
        <v>0</v>
      </c>
      <c r="BI764" s="229">
        <f>IF(N764="nulová",J764,0)</f>
        <v>0</v>
      </c>
      <c r="BJ764" s="24" t="s">
        <v>77</v>
      </c>
      <c r="BK764" s="229">
        <f>ROUND(I764*H764,2)</f>
        <v>0</v>
      </c>
      <c r="BL764" s="24" t="s">
        <v>224</v>
      </c>
      <c r="BM764" s="24" t="s">
        <v>1533</v>
      </c>
    </row>
    <row r="765" s="10" customFormat="1" ht="22.32" customHeight="1">
      <c r="B765" s="202"/>
      <c r="C765" s="203"/>
      <c r="D765" s="204" t="s">
        <v>71</v>
      </c>
      <c r="E765" s="216" t="s">
        <v>1534</v>
      </c>
      <c r="F765" s="216" t="s">
        <v>1535</v>
      </c>
      <c r="G765" s="203"/>
      <c r="H765" s="203"/>
      <c r="I765" s="206"/>
      <c r="J765" s="217">
        <f>BK765</f>
        <v>0</v>
      </c>
      <c r="K765" s="203"/>
      <c r="L765" s="208"/>
      <c r="M765" s="209"/>
      <c r="N765" s="210"/>
      <c r="O765" s="210"/>
      <c r="P765" s="211">
        <f>SUM(P766:P767)</f>
        <v>0</v>
      </c>
      <c r="Q765" s="210"/>
      <c r="R765" s="211">
        <f>SUM(R766:R767)</f>
        <v>0</v>
      </c>
      <c r="S765" s="210"/>
      <c r="T765" s="212">
        <f>SUM(T766:T767)</f>
        <v>0</v>
      </c>
      <c r="AR765" s="213" t="s">
        <v>82</v>
      </c>
      <c r="AT765" s="214" t="s">
        <v>71</v>
      </c>
      <c r="AU765" s="214" t="s">
        <v>82</v>
      </c>
      <c r="AY765" s="213" t="s">
        <v>144</v>
      </c>
      <c r="BK765" s="215">
        <f>SUM(BK766:BK767)</f>
        <v>0</v>
      </c>
    </row>
    <row r="766" s="1" customFormat="1" ht="38.25" customHeight="1">
      <c r="B766" s="46"/>
      <c r="C766" s="218" t="s">
        <v>1536</v>
      </c>
      <c r="D766" s="218" t="s">
        <v>146</v>
      </c>
      <c r="E766" s="219" t="s">
        <v>1537</v>
      </c>
      <c r="F766" s="220" t="s">
        <v>1538</v>
      </c>
      <c r="G766" s="221" t="s">
        <v>513</v>
      </c>
      <c r="H766" s="222">
        <v>1</v>
      </c>
      <c r="I766" s="223"/>
      <c r="J766" s="224">
        <f>ROUND(I766*H766,2)</f>
        <v>0</v>
      </c>
      <c r="K766" s="220" t="s">
        <v>23</v>
      </c>
      <c r="L766" s="72"/>
      <c r="M766" s="225" t="s">
        <v>23</v>
      </c>
      <c r="N766" s="226" t="s">
        <v>43</v>
      </c>
      <c r="O766" s="47"/>
      <c r="P766" s="227">
        <f>O766*H766</f>
        <v>0</v>
      </c>
      <c r="Q766" s="227">
        <v>0</v>
      </c>
      <c r="R766" s="227">
        <f>Q766*H766</f>
        <v>0</v>
      </c>
      <c r="S766" s="227">
        <v>0</v>
      </c>
      <c r="T766" s="228">
        <f>S766*H766</f>
        <v>0</v>
      </c>
      <c r="AR766" s="24" t="s">
        <v>224</v>
      </c>
      <c r="AT766" s="24" t="s">
        <v>146</v>
      </c>
      <c r="AU766" s="24" t="s">
        <v>158</v>
      </c>
      <c r="AY766" s="24" t="s">
        <v>144</v>
      </c>
      <c r="BE766" s="229">
        <f>IF(N766="základní",J766,0)</f>
        <v>0</v>
      </c>
      <c r="BF766" s="229">
        <f>IF(N766="snížená",J766,0)</f>
        <v>0</v>
      </c>
      <c r="BG766" s="229">
        <f>IF(N766="zákl. přenesená",J766,0)</f>
        <v>0</v>
      </c>
      <c r="BH766" s="229">
        <f>IF(N766="sníž. přenesená",J766,0)</f>
        <v>0</v>
      </c>
      <c r="BI766" s="229">
        <f>IF(N766="nulová",J766,0)</f>
        <v>0</v>
      </c>
      <c r="BJ766" s="24" t="s">
        <v>77</v>
      </c>
      <c r="BK766" s="229">
        <f>ROUND(I766*H766,2)</f>
        <v>0</v>
      </c>
      <c r="BL766" s="24" t="s">
        <v>224</v>
      </c>
      <c r="BM766" s="24" t="s">
        <v>1539</v>
      </c>
    </row>
    <row r="767" s="1" customFormat="1" ht="16.5" customHeight="1">
      <c r="B767" s="46"/>
      <c r="C767" s="218" t="s">
        <v>1540</v>
      </c>
      <c r="D767" s="218" t="s">
        <v>146</v>
      </c>
      <c r="E767" s="219" t="s">
        <v>1532</v>
      </c>
      <c r="F767" s="220" t="s">
        <v>1478</v>
      </c>
      <c r="G767" s="221" t="s">
        <v>513</v>
      </c>
      <c r="H767" s="222">
        <v>1</v>
      </c>
      <c r="I767" s="223"/>
      <c r="J767" s="224">
        <f>ROUND(I767*H767,2)</f>
        <v>0</v>
      </c>
      <c r="K767" s="220" t="s">
        <v>23</v>
      </c>
      <c r="L767" s="72"/>
      <c r="M767" s="225" t="s">
        <v>23</v>
      </c>
      <c r="N767" s="226" t="s">
        <v>43</v>
      </c>
      <c r="O767" s="47"/>
      <c r="P767" s="227">
        <f>O767*H767</f>
        <v>0</v>
      </c>
      <c r="Q767" s="227">
        <v>0</v>
      </c>
      <c r="R767" s="227">
        <f>Q767*H767</f>
        <v>0</v>
      </c>
      <c r="S767" s="227">
        <v>0</v>
      </c>
      <c r="T767" s="228">
        <f>S767*H767</f>
        <v>0</v>
      </c>
      <c r="AR767" s="24" t="s">
        <v>224</v>
      </c>
      <c r="AT767" s="24" t="s">
        <v>146</v>
      </c>
      <c r="AU767" s="24" t="s">
        <v>158</v>
      </c>
      <c r="AY767" s="24" t="s">
        <v>144</v>
      </c>
      <c r="BE767" s="229">
        <f>IF(N767="základní",J767,0)</f>
        <v>0</v>
      </c>
      <c r="BF767" s="229">
        <f>IF(N767="snížená",J767,0)</f>
        <v>0</v>
      </c>
      <c r="BG767" s="229">
        <f>IF(N767="zákl. přenesená",J767,0)</f>
        <v>0</v>
      </c>
      <c r="BH767" s="229">
        <f>IF(N767="sníž. přenesená",J767,0)</f>
        <v>0</v>
      </c>
      <c r="BI767" s="229">
        <f>IF(N767="nulová",J767,0)</f>
        <v>0</v>
      </c>
      <c r="BJ767" s="24" t="s">
        <v>77</v>
      </c>
      <c r="BK767" s="229">
        <f>ROUND(I767*H767,2)</f>
        <v>0</v>
      </c>
      <c r="BL767" s="24" t="s">
        <v>224</v>
      </c>
      <c r="BM767" s="24" t="s">
        <v>1541</v>
      </c>
    </row>
    <row r="768" s="10" customFormat="1" ht="22.32" customHeight="1">
      <c r="B768" s="202"/>
      <c r="C768" s="203"/>
      <c r="D768" s="204" t="s">
        <v>71</v>
      </c>
      <c r="E768" s="216" t="s">
        <v>1542</v>
      </c>
      <c r="F768" s="216" t="s">
        <v>1543</v>
      </c>
      <c r="G768" s="203"/>
      <c r="H768" s="203"/>
      <c r="I768" s="206"/>
      <c r="J768" s="217">
        <f>BK768</f>
        <v>0</v>
      </c>
      <c r="K768" s="203"/>
      <c r="L768" s="208"/>
      <c r="M768" s="209"/>
      <c r="N768" s="210"/>
      <c r="O768" s="210"/>
      <c r="P768" s="211">
        <f>SUM(P769:P774)</f>
        <v>0</v>
      </c>
      <c r="Q768" s="210"/>
      <c r="R768" s="211">
        <f>SUM(R769:R774)</f>
        <v>0</v>
      </c>
      <c r="S768" s="210"/>
      <c r="T768" s="212">
        <f>SUM(T769:T774)</f>
        <v>0</v>
      </c>
      <c r="AR768" s="213" t="s">
        <v>82</v>
      </c>
      <c r="AT768" s="214" t="s">
        <v>71</v>
      </c>
      <c r="AU768" s="214" t="s">
        <v>82</v>
      </c>
      <c r="AY768" s="213" t="s">
        <v>144</v>
      </c>
      <c r="BK768" s="215">
        <f>SUM(BK769:BK774)</f>
        <v>0</v>
      </c>
    </row>
    <row r="769" s="1" customFormat="1" ht="16.5" customHeight="1">
      <c r="B769" s="46"/>
      <c r="C769" s="218" t="s">
        <v>1544</v>
      </c>
      <c r="D769" s="218" t="s">
        <v>146</v>
      </c>
      <c r="E769" s="219" t="s">
        <v>1545</v>
      </c>
      <c r="F769" s="220" t="s">
        <v>1546</v>
      </c>
      <c r="G769" s="221" t="s">
        <v>200</v>
      </c>
      <c r="H769" s="222">
        <v>2</v>
      </c>
      <c r="I769" s="223"/>
      <c r="J769" s="224">
        <f>ROUND(I769*H769,2)</f>
        <v>0</v>
      </c>
      <c r="K769" s="220" t="s">
        <v>23</v>
      </c>
      <c r="L769" s="72"/>
      <c r="M769" s="225" t="s">
        <v>23</v>
      </c>
      <c r="N769" s="226" t="s">
        <v>43</v>
      </c>
      <c r="O769" s="47"/>
      <c r="P769" s="227">
        <f>O769*H769</f>
        <v>0</v>
      </c>
      <c r="Q769" s="227">
        <v>0</v>
      </c>
      <c r="R769" s="227">
        <f>Q769*H769</f>
        <v>0</v>
      </c>
      <c r="S769" s="227">
        <v>0</v>
      </c>
      <c r="T769" s="228">
        <f>S769*H769</f>
        <v>0</v>
      </c>
      <c r="AR769" s="24" t="s">
        <v>224</v>
      </c>
      <c r="AT769" s="24" t="s">
        <v>146</v>
      </c>
      <c r="AU769" s="24" t="s">
        <v>158</v>
      </c>
      <c r="AY769" s="24" t="s">
        <v>144</v>
      </c>
      <c r="BE769" s="229">
        <f>IF(N769="základní",J769,0)</f>
        <v>0</v>
      </c>
      <c r="BF769" s="229">
        <f>IF(N769="snížená",J769,0)</f>
        <v>0</v>
      </c>
      <c r="BG769" s="229">
        <f>IF(N769="zákl. přenesená",J769,0)</f>
        <v>0</v>
      </c>
      <c r="BH769" s="229">
        <f>IF(N769="sníž. přenesená",J769,0)</f>
        <v>0</v>
      </c>
      <c r="BI769" s="229">
        <f>IF(N769="nulová",J769,0)</f>
        <v>0</v>
      </c>
      <c r="BJ769" s="24" t="s">
        <v>77</v>
      </c>
      <c r="BK769" s="229">
        <f>ROUND(I769*H769,2)</f>
        <v>0</v>
      </c>
      <c r="BL769" s="24" t="s">
        <v>224</v>
      </c>
      <c r="BM769" s="24" t="s">
        <v>1547</v>
      </c>
    </row>
    <row r="770" s="1" customFormat="1" ht="16.5" customHeight="1">
      <c r="B770" s="46"/>
      <c r="C770" s="218" t="s">
        <v>1548</v>
      </c>
      <c r="D770" s="218" t="s">
        <v>146</v>
      </c>
      <c r="E770" s="219" t="s">
        <v>1549</v>
      </c>
      <c r="F770" s="220" t="s">
        <v>1550</v>
      </c>
      <c r="G770" s="221" t="s">
        <v>1551</v>
      </c>
      <c r="H770" s="222">
        <v>1</v>
      </c>
      <c r="I770" s="223"/>
      <c r="J770" s="224">
        <f>ROUND(I770*H770,2)</f>
        <v>0</v>
      </c>
      <c r="K770" s="220" t="s">
        <v>23</v>
      </c>
      <c r="L770" s="72"/>
      <c r="M770" s="225" t="s">
        <v>23</v>
      </c>
      <c r="N770" s="226" t="s">
        <v>43</v>
      </c>
      <c r="O770" s="47"/>
      <c r="P770" s="227">
        <f>O770*H770</f>
        <v>0</v>
      </c>
      <c r="Q770" s="227">
        <v>0</v>
      </c>
      <c r="R770" s="227">
        <f>Q770*H770</f>
        <v>0</v>
      </c>
      <c r="S770" s="227">
        <v>0</v>
      </c>
      <c r="T770" s="228">
        <f>S770*H770</f>
        <v>0</v>
      </c>
      <c r="AR770" s="24" t="s">
        <v>224</v>
      </c>
      <c r="AT770" s="24" t="s">
        <v>146</v>
      </c>
      <c r="AU770" s="24" t="s">
        <v>158</v>
      </c>
      <c r="AY770" s="24" t="s">
        <v>144</v>
      </c>
      <c r="BE770" s="229">
        <f>IF(N770="základní",J770,0)</f>
        <v>0</v>
      </c>
      <c r="BF770" s="229">
        <f>IF(N770="snížená",J770,0)</f>
        <v>0</v>
      </c>
      <c r="BG770" s="229">
        <f>IF(N770="zákl. přenesená",J770,0)</f>
        <v>0</v>
      </c>
      <c r="BH770" s="229">
        <f>IF(N770="sníž. přenesená",J770,0)</f>
        <v>0</v>
      </c>
      <c r="BI770" s="229">
        <f>IF(N770="nulová",J770,0)</f>
        <v>0</v>
      </c>
      <c r="BJ770" s="24" t="s">
        <v>77</v>
      </c>
      <c r="BK770" s="229">
        <f>ROUND(I770*H770,2)</f>
        <v>0</v>
      </c>
      <c r="BL770" s="24" t="s">
        <v>224</v>
      </c>
      <c r="BM770" s="24" t="s">
        <v>1552</v>
      </c>
    </row>
    <row r="771" s="1" customFormat="1" ht="16.5" customHeight="1">
      <c r="B771" s="46"/>
      <c r="C771" s="218" t="s">
        <v>1553</v>
      </c>
      <c r="D771" s="218" t="s">
        <v>146</v>
      </c>
      <c r="E771" s="219" t="s">
        <v>1554</v>
      </c>
      <c r="F771" s="220" t="s">
        <v>1555</v>
      </c>
      <c r="G771" s="221" t="s">
        <v>1367</v>
      </c>
      <c r="H771" s="222">
        <v>12</v>
      </c>
      <c r="I771" s="223"/>
      <c r="J771" s="224">
        <f>ROUND(I771*H771,2)</f>
        <v>0</v>
      </c>
      <c r="K771" s="220" t="s">
        <v>23</v>
      </c>
      <c r="L771" s="72"/>
      <c r="M771" s="225" t="s">
        <v>23</v>
      </c>
      <c r="N771" s="226" t="s">
        <v>43</v>
      </c>
      <c r="O771" s="47"/>
      <c r="P771" s="227">
        <f>O771*H771</f>
        <v>0</v>
      </c>
      <c r="Q771" s="227">
        <v>0</v>
      </c>
      <c r="R771" s="227">
        <f>Q771*H771</f>
        <v>0</v>
      </c>
      <c r="S771" s="227">
        <v>0</v>
      </c>
      <c r="T771" s="228">
        <f>S771*H771</f>
        <v>0</v>
      </c>
      <c r="AR771" s="24" t="s">
        <v>224</v>
      </c>
      <c r="AT771" s="24" t="s">
        <v>146</v>
      </c>
      <c r="AU771" s="24" t="s">
        <v>158</v>
      </c>
      <c r="AY771" s="24" t="s">
        <v>144</v>
      </c>
      <c r="BE771" s="229">
        <f>IF(N771="základní",J771,0)</f>
        <v>0</v>
      </c>
      <c r="BF771" s="229">
        <f>IF(N771="snížená",J771,0)</f>
        <v>0</v>
      </c>
      <c r="BG771" s="229">
        <f>IF(N771="zákl. přenesená",J771,0)</f>
        <v>0</v>
      </c>
      <c r="BH771" s="229">
        <f>IF(N771="sníž. přenesená",J771,0)</f>
        <v>0</v>
      </c>
      <c r="BI771" s="229">
        <f>IF(N771="nulová",J771,0)</f>
        <v>0</v>
      </c>
      <c r="BJ771" s="24" t="s">
        <v>77</v>
      </c>
      <c r="BK771" s="229">
        <f>ROUND(I771*H771,2)</f>
        <v>0</v>
      </c>
      <c r="BL771" s="24" t="s">
        <v>224</v>
      </c>
      <c r="BM771" s="24" t="s">
        <v>1556</v>
      </c>
    </row>
    <row r="772" s="1" customFormat="1" ht="16.5" customHeight="1">
      <c r="B772" s="46"/>
      <c r="C772" s="218" t="s">
        <v>1557</v>
      </c>
      <c r="D772" s="218" t="s">
        <v>146</v>
      </c>
      <c r="E772" s="219" t="s">
        <v>1558</v>
      </c>
      <c r="F772" s="220" t="s">
        <v>1559</v>
      </c>
      <c r="G772" s="221" t="s">
        <v>513</v>
      </c>
      <c r="H772" s="222">
        <v>1</v>
      </c>
      <c r="I772" s="223"/>
      <c r="J772" s="224">
        <f>ROUND(I772*H772,2)</f>
        <v>0</v>
      </c>
      <c r="K772" s="220" t="s">
        <v>23</v>
      </c>
      <c r="L772" s="72"/>
      <c r="M772" s="225" t="s">
        <v>23</v>
      </c>
      <c r="N772" s="226" t="s">
        <v>43</v>
      </c>
      <c r="O772" s="47"/>
      <c r="P772" s="227">
        <f>O772*H772</f>
        <v>0</v>
      </c>
      <c r="Q772" s="227">
        <v>0</v>
      </c>
      <c r="R772" s="227">
        <f>Q772*H772</f>
        <v>0</v>
      </c>
      <c r="S772" s="227">
        <v>0</v>
      </c>
      <c r="T772" s="228">
        <f>S772*H772</f>
        <v>0</v>
      </c>
      <c r="AR772" s="24" t="s">
        <v>224</v>
      </c>
      <c r="AT772" s="24" t="s">
        <v>146</v>
      </c>
      <c r="AU772" s="24" t="s">
        <v>158</v>
      </c>
      <c r="AY772" s="24" t="s">
        <v>144</v>
      </c>
      <c r="BE772" s="229">
        <f>IF(N772="základní",J772,0)</f>
        <v>0</v>
      </c>
      <c r="BF772" s="229">
        <f>IF(N772="snížená",J772,0)</f>
        <v>0</v>
      </c>
      <c r="BG772" s="229">
        <f>IF(N772="zákl. přenesená",J772,0)</f>
        <v>0</v>
      </c>
      <c r="BH772" s="229">
        <f>IF(N772="sníž. přenesená",J772,0)</f>
        <v>0</v>
      </c>
      <c r="BI772" s="229">
        <f>IF(N772="nulová",J772,0)</f>
        <v>0</v>
      </c>
      <c r="BJ772" s="24" t="s">
        <v>77</v>
      </c>
      <c r="BK772" s="229">
        <f>ROUND(I772*H772,2)</f>
        <v>0</v>
      </c>
      <c r="BL772" s="24" t="s">
        <v>224</v>
      </c>
      <c r="BM772" s="24" t="s">
        <v>1560</v>
      </c>
    </row>
    <row r="773" s="1" customFormat="1" ht="16.5" customHeight="1">
      <c r="B773" s="46"/>
      <c r="C773" s="218" t="s">
        <v>1561</v>
      </c>
      <c r="D773" s="218" t="s">
        <v>146</v>
      </c>
      <c r="E773" s="219" t="s">
        <v>1562</v>
      </c>
      <c r="F773" s="220" t="s">
        <v>1563</v>
      </c>
      <c r="G773" s="221" t="s">
        <v>513</v>
      </c>
      <c r="H773" s="222">
        <v>1</v>
      </c>
      <c r="I773" s="223"/>
      <c r="J773" s="224">
        <f>ROUND(I773*H773,2)</f>
        <v>0</v>
      </c>
      <c r="K773" s="220" t="s">
        <v>23</v>
      </c>
      <c r="L773" s="72"/>
      <c r="M773" s="225" t="s">
        <v>23</v>
      </c>
      <c r="N773" s="226" t="s">
        <v>43</v>
      </c>
      <c r="O773" s="47"/>
      <c r="P773" s="227">
        <f>O773*H773</f>
        <v>0</v>
      </c>
      <c r="Q773" s="227">
        <v>0</v>
      </c>
      <c r="R773" s="227">
        <f>Q773*H773</f>
        <v>0</v>
      </c>
      <c r="S773" s="227">
        <v>0</v>
      </c>
      <c r="T773" s="228">
        <f>S773*H773</f>
        <v>0</v>
      </c>
      <c r="AR773" s="24" t="s">
        <v>224</v>
      </c>
      <c r="AT773" s="24" t="s">
        <v>146</v>
      </c>
      <c r="AU773" s="24" t="s">
        <v>158</v>
      </c>
      <c r="AY773" s="24" t="s">
        <v>144</v>
      </c>
      <c r="BE773" s="229">
        <f>IF(N773="základní",J773,0)</f>
        <v>0</v>
      </c>
      <c r="BF773" s="229">
        <f>IF(N773="snížená",J773,0)</f>
        <v>0</v>
      </c>
      <c r="BG773" s="229">
        <f>IF(N773="zákl. přenesená",J773,0)</f>
        <v>0</v>
      </c>
      <c r="BH773" s="229">
        <f>IF(N773="sníž. přenesená",J773,0)</f>
        <v>0</v>
      </c>
      <c r="BI773" s="229">
        <f>IF(N773="nulová",J773,0)</f>
        <v>0</v>
      </c>
      <c r="BJ773" s="24" t="s">
        <v>77</v>
      </c>
      <c r="BK773" s="229">
        <f>ROUND(I773*H773,2)</f>
        <v>0</v>
      </c>
      <c r="BL773" s="24" t="s">
        <v>224</v>
      </c>
      <c r="BM773" s="24" t="s">
        <v>1564</v>
      </c>
    </row>
    <row r="774" s="1" customFormat="1" ht="16.5" customHeight="1">
      <c r="B774" s="46"/>
      <c r="C774" s="218" t="s">
        <v>1565</v>
      </c>
      <c r="D774" s="218" t="s">
        <v>146</v>
      </c>
      <c r="E774" s="219" t="s">
        <v>1566</v>
      </c>
      <c r="F774" s="220" t="s">
        <v>1567</v>
      </c>
      <c r="G774" s="221" t="s">
        <v>513</v>
      </c>
      <c r="H774" s="222">
        <v>1</v>
      </c>
      <c r="I774" s="223"/>
      <c r="J774" s="224">
        <f>ROUND(I774*H774,2)</f>
        <v>0</v>
      </c>
      <c r="K774" s="220" t="s">
        <v>23</v>
      </c>
      <c r="L774" s="72"/>
      <c r="M774" s="225" t="s">
        <v>23</v>
      </c>
      <c r="N774" s="226" t="s">
        <v>43</v>
      </c>
      <c r="O774" s="47"/>
      <c r="P774" s="227">
        <f>O774*H774</f>
        <v>0</v>
      </c>
      <c r="Q774" s="227">
        <v>0</v>
      </c>
      <c r="R774" s="227">
        <f>Q774*H774</f>
        <v>0</v>
      </c>
      <c r="S774" s="227">
        <v>0</v>
      </c>
      <c r="T774" s="228">
        <f>S774*H774</f>
        <v>0</v>
      </c>
      <c r="AR774" s="24" t="s">
        <v>224</v>
      </c>
      <c r="AT774" s="24" t="s">
        <v>146</v>
      </c>
      <c r="AU774" s="24" t="s">
        <v>158</v>
      </c>
      <c r="AY774" s="24" t="s">
        <v>144</v>
      </c>
      <c r="BE774" s="229">
        <f>IF(N774="základní",J774,0)</f>
        <v>0</v>
      </c>
      <c r="BF774" s="229">
        <f>IF(N774="snížená",J774,0)</f>
        <v>0</v>
      </c>
      <c r="BG774" s="229">
        <f>IF(N774="zákl. přenesená",J774,0)</f>
        <v>0</v>
      </c>
      <c r="BH774" s="229">
        <f>IF(N774="sníž. přenesená",J774,0)</f>
        <v>0</v>
      </c>
      <c r="BI774" s="229">
        <f>IF(N774="nulová",J774,0)</f>
        <v>0</v>
      </c>
      <c r="BJ774" s="24" t="s">
        <v>77</v>
      </c>
      <c r="BK774" s="229">
        <f>ROUND(I774*H774,2)</f>
        <v>0</v>
      </c>
      <c r="BL774" s="24" t="s">
        <v>224</v>
      </c>
      <c r="BM774" s="24" t="s">
        <v>1568</v>
      </c>
    </row>
    <row r="775" s="10" customFormat="1" ht="29.88" customHeight="1">
      <c r="B775" s="202"/>
      <c r="C775" s="203"/>
      <c r="D775" s="204" t="s">
        <v>71</v>
      </c>
      <c r="E775" s="216" t="s">
        <v>1569</v>
      </c>
      <c r="F775" s="216" t="s">
        <v>1570</v>
      </c>
      <c r="G775" s="203"/>
      <c r="H775" s="203"/>
      <c r="I775" s="206"/>
      <c r="J775" s="217">
        <f>BK775</f>
        <v>0</v>
      </c>
      <c r="K775" s="203"/>
      <c r="L775" s="208"/>
      <c r="M775" s="209"/>
      <c r="N775" s="210"/>
      <c r="O775" s="210"/>
      <c r="P775" s="211">
        <f>SUM(P776:P794)</f>
        <v>0</v>
      </c>
      <c r="Q775" s="210"/>
      <c r="R775" s="211">
        <f>SUM(R776:R794)</f>
        <v>0.16041</v>
      </c>
      <c r="S775" s="210"/>
      <c r="T775" s="212">
        <f>SUM(T776:T794)</f>
        <v>0</v>
      </c>
      <c r="AR775" s="213" t="s">
        <v>82</v>
      </c>
      <c r="AT775" s="214" t="s">
        <v>71</v>
      </c>
      <c r="AU775" s="214" t="s">
        <v>77</v>
      </c>
      <c r="AY775" s="213" t="s">
        <v>144</v>
      </c>
      <c r="BK775" s="215">
        <f>SUM(BK776:BK794)</f>
        <v>0</v>
      </c>
    </row>
    <row r="776" s="1" customFormat="1" ht="38.25" customHeight="1">
      <c r="B776" s="46"/>
      <c r="C776" s="218" t="s">
        <v>1571</v>
      </c>
      <c r="D776" s="218" t="s">
        <v>146</v>
      </c>
      <c r="E776" s="219" t="s">
        <v>1572</v>
      </c>
      <c r="F776" s="220" t="s">
        <v>1573</v>
      </c>
      <c r="G776" s="221" t="s">
        <v>200</v>
      </c>
      <c r="H776" s="222">
        <v>1</v>
      </c>
      <c r="I776" s="223"/>
      <c r="J776" s="224">
        <f>ROUND(I776*H776,2)</f>
        <v>0</v>
      </c>
      <c r="K776" s="220" t="s">
        <v>23</v>
      </c>
      <c r="L776" s="72"/>
      <c r="M776" s="225" t="s">
        <v>23</v>
      </c>
      <c r="N776" s="226" t="s">
        <v>43</v>
      </c>
      <c r="O776" s="47"/>
      <c r="P776" s="227">
        <f>O776*H776</f>
        <v>0</v>
      </c>
      <c r="Q776" s="227">
        <v>0.0027000000000000001</v>
      </c>
      <c r="R776" s="227">
        <f>Q776*H776</f>
        <v>0.0027000000000000001</v>
      </c>
      <c r="S776" s="227">
        <v>0</v>
      </c>
      <c r="T776" s="228">
        <f>S776*H776</f>
        <v>0</v>
      </c>
      <c r="AR776" s="24" t="s">
        <v>224</v>
      </c>
      <c r="AT776" s="24" t="s">
        <v>146</v>
      </c>
      <c r="AU776" s="24" t="s">
        <v>82</v>
      </c>
      <c r="AY776" s="24" t="s">
        <v>144</v>
      </c>
      <c r="BE776" s="229">
        <f>IF(N776="základní",J776,0)</f>
        <v>0</v>
      </c>
      <c r="BF776" s="229">
        <f>IF(N776="snížená",J776,0)</f>
        <v>0</v>
      </c>
      <c r="BG776" s="229">
        <f>IF(N776="zákl. přenesená",J776,0)</f>
        <v>0</v>
      </c>
      <c r="BH776" s="229">
        <f>IF(N776="sníž. přenesená",J776,0)</f>
        <v>0</v>
      </c>
      <c r="BI776" s="229">
        <f>IF(N776="nulová",J776,0)</f>
        <v>0</v>
      </c>
      <c r="BJ776" s="24" t="s">
        <v>77</v>
      </c>
      <c r="BK776" s="229">
        <f>ROUND(I776*H776,2)</f>
        <v>0</v>
      </c>
      <c r="BL776" s="24" t="s">
        <v>224</v>
      </c>
      <c r="BM776" s="24" t="s">
        <v>1574</v>
      </c>
    </row>
    <row r="777" s="1" customFormat="1" ht="38.25" customHeight="1">
      <c r="B777" s="46"/>
      <c r="C777" s="218" t="s">
        <v>1575</v>
      </c>
      <c r="D777" s="218" t="s">
        <v>146</v>
      </c>
      <c r="E777" s="219" t="s">
        <v>1576</v>
      </c>
      <c r="F777" s="220" t="s">
        <v>1577</v>
      </c>
      <c r="G777" s="221" t="s">
        <v>200</v>
      </c>
      <c r="H777" s="222">
        <v>1</v>
      </c>
      <c r="I777" s="223"/>
      <c r="J777" s="224">
        <f>ROUND(I777*H777,2)</f>
        <v>0</v>
      </c>
      <c r="K777" s="220" t="s">
        <v>23</v>
      </c>
      <c r="L777" s="72"/>
      <c r="M777" s="225" t="s">
        <v>23</v>
      </c>
      <c r="N777" s="226" t="s">
        <v>43</v>
      </c>
      <c r="O777" s="47"/>
      <c r="P777" s="227">
        <f>O777*H777</f>
        <v>0</v>
      </c>
      <c r="Q777" s="227">
        <v>0.0027000000000000001</v>
      </c>
      <c r="R777" s="227">
        <f>Q777*H777</f>
        <v>0.0027000000000000001</v>
      </c>
      <c r="S777" s="227">
        <v>0</v>
      </c>
      <c r="T777" s="228">
        <f>S777*H777</f>
        <v>0</v>
      </c>
      <c r="AR777" s="24" t="s">
        <v>224</v>
      </c>
      <c r="AT777" s="24" t="s">
        <v>146</v>
      </c>
      <c r="AU777" s="24" t="s">
        <v>82</v>
      </c>
      <c r="AY777" s="24" t="s">
        <v>144</v>
      </c>
      <c r="BE777" s="229">
        <f>IF(N777="základní",J777,0)</f>
        <v>0</v>
      </c>
      <c r="BF777" s="229">
        <f>IF(N777="snížená",J777,0)</f>
        <v>0</v>
      </c>
      <c r="BG777" s="229">
        <f>IF(N777="zákl. přenesená",J777,0)</f>
        <v>0</v>
      </c>
      <c r="BH777" s="229">
        <f>IF(N777="sníž. přenesená",J777,0)</f>
        <v>0</v>
      </c>
      <c r="BI777" s="229">
        <f>IF(N777="nulová",J777,0)</f>
        <v>0</v>
      </c>
      <c r="BJ777" s="24" t="s">
        <v>77</v>
      </c>
      <c r="BK777" s="229">
        <f>ROUND(I777*H777,2)</f>
        <v>0</v>
      </c>
      <c r="BL777" s="24" t="s">
        <v>224</v>
      </c>
      <c r="BM777" s="24" t="s">
        <v>1578</v>
      </c>
    </row>
    <row r="778" s="1" customFormat="1" ht="25.5" customHeight="1">
      <c r="B778" s="46"/>
      <c r="C778" s="218" t="s">
        <v>1579</v>
      </c>
      <c r="D778" s="218" t="s">
        <v>146</v>
      </c>
      <c r="E778" s="219" t="s">
        <v>1580</v>
      </c>
      <c r="F778" s="220" t="s">
        <v>1581</v>
      </c>
      <c r="G778" s="221" t="s">
        <v>200</v>
      </c>
      <c r="H778" s="222">
        <v>4</v>
      </c>
      <c r="I778" s="223"/>
      <c r="J778" s="224">
        <f>ROUND(I778*H778,2)</f>
        <v>0</v>
      </c>
      <c r="K778" s="220" t="s">
        <v>23</v>
      </c>
      <c r="L778" s="72"/>
      <c r="M778" s="225" t="s">
        <v>23</v>
      </c>
      <c r="N778" s="226" t="s">
        <v>43</v>
      </c>
      <c r="O778" s="47"/>
      <c r="P778" s="227">
        <f>O778*H778</f>
        <v>0</v>
      </c>
      <c r="Q778" s="227">
        <v>0.0040000000000000001</v>
      </c>
      <c r="R778" s="227">
        <f>Q778*H778</f>
        <v>0.016</v>
      </c>
      <c r="S778" s="227">
        <v>0</v>
      </c>
      <c r="T778" s="228">
        <f>S778*H778</f>
        <v>0</v>
      </c>
      <c r="AR778" s="24" t="s">
        <v>224</v>
      </c>
      <c r="AT778" s="24" t="s">
        <v>146</v>
      </c>
      <c r="AU778" s="24" t="s">
        <v>82</v>
      </c>
      <c r="AY778" s="24" t="s">
        <v>144</v>
      </c>
      <c r="BE778" s="229">
        <f>IF(N778="základní",J778,0)</f>
        <v>0</v>
      </c>
      <c r="BF778" s="229">
        <f>IF(N778="snížená",J778,0)</f>
        <v>0</v>
      </c>
      <c r="BG778" s="229">
        <f>IF(N778="zákl. přenesená",J778,0)</f>
        <v>0</v>
      </c>
      <c r="BH778" s="229">
        <f>IF(N778="sníž. přenesená",J778,0)</f>
        <v>0</v>
      </c>
      <c r="BI778" s="229">
        <f>IF(N778="nulová",J778,0)</f>
        <v>0</v>
      </c>
      <c r="BJ778" s="24" t="s">
        <v>77</v>
      </c>
      <c r="BK778" s="229">
        <f>ROUND(I778*H778,2)</f>
        <v>0</v>
      </c>
      <c r="BL778" s="24" t="s">
        <v>224</v>
      </c>
      <c r="BM778" s="24" t="s">
        <v>1582</v>
      </c>
    </row>
    <row r="779" s="1" customFormat="1" ht="25.5" customHeight="1">
      <c r="B779" s="46"/>
      <c r="C779" s="218" t="s">
        <v>1583</v>
      </c>
      <c r="D779" s="218" t="s">
        <v>146</v>
      </c>
      <c r="E779" s="219" t="s">
        <v>1584</v>
      </c>
      <c r="F779" s="220" t="s">
        <v>1585</v>
      </c>
      <c r="G779" s="221" t="s">
        <v>200</v>
      </c>
      <c r="H779" s="222">
        <v>4</v>
      </c>
      <c r="I779" s="223"/>
      <c r="J779" s="224">
        <f>ROUND(I779*H779,2)</f>
        <v>0</v>
      </c>
      <c r="K779" s="220" t="s">
        <v>23</v>
      </c>
      <c r="L779" s="72"/>
      <c r="M779" s="225" t="s">
        <v>23</v>
      </c>
      <c r="N779" s="226" t="s">
        <v>43</v>
      </c>
      <c r="O779" s="47"/>
      <c r="P779" s="227">
        <f>O779*H779</f>
        <v>0</v>
      </c>
      <c r="Q779" s="227">
        <v>0</v>
      </c>
      <c r="R779" s="227">
        <f>Q779*H779</f>
        <v>0</v>
      </c>
      <c r="S779" s="227">
        <v>0</v>
      </c>
      <c r="T779" s="228">
        <f>S779*H779</f>
        <v>0</v>
      </c>
      <c r="AR779" s="24" t="s">
        <v>224</v>
      </c>
      <c r="AT779" s="24" t="s">
        <v>146</v>
      </c>
      <c r="AU779" s="24" t="s">
        <v>82</v>
      </c>
      <c r="AY779" s="24" t="s">
        <v>144</v>
      </c>
      <c r="BE779" s="229">
        <f>IF(N779="základní",J779,0)</f>
        <v>0</v>
      </c>
      <c r="BF779" s="229">
        <f>IF(N779="snížená",J779,0)</f>
        <v>0</v>
      </c>
      <c r="BG779" s="229">
        <f>IF(N779="zákl. přenesená",J779,0)</f>
        <v>0</v>
      </c>
      <c r="BH779" s="229">
        <f>IF(N779="sníž. přenesená",J779,0)</f>
        <v>0</v>
      </c>
      <c r="BI779" s="229">
        <f>IF(N779="nulová",J779,0)</f>
        <v>0</v>
      </c>
      <c r="BJ779" s="24" t="s">
        <v>77</v>
      </c>
      <c r="BK779" s="229">
        <f>ROUND(I779*H779,2)</f>
        <v>0</v>
      </c>
      <c r="BL779" s="24" t="s">
        <v>224</v>
      </c>
      <c r="BM779" s="24" t="s">
        <v>1586</v>
      </c>
    </row>
    <row r="780" s="1" customFormat="1" ht="25.5" customHeight="1">
      <c r="B780" s="46"/>
      <c r="C780" s="218" t="s">
        <v>1587</v>
      </c>
      <c r="D780" s="218" t="s">
        <v>146</v>
      </c>
      <c r="E780" s="219" t="s">
        <v>1588</v>
      </c>
      <c r="F780" s="220" t="s">
        <v>1589</v>
      </c>
      <c r="G780" s="221" t="s">
        <v>200</v>
      </c>
      <c r="H780" s="222">
        <v>1</v>
      </c>
      <c r="I780" s="223"/>
      <c r="J780" s="224">
        <f>ROUND(I780*H780,2)</f>
        <v>0</v>
      </c>
      <c r="K780" s="220" t="s">
        <v>23</v>
      </c>
      <c r="L780" s="72"/>
      <c r="M780" s="225" t="s">
        <v>23</v>
      </c>
      <c r="N780" s="226" t="s">
        <v>43</v>
      </c>
      <c r="O780" s="47"/>
      <c r="P780" s="227">
        <f>O780*H780</f>
        <v>0</v>
      </c>
      <c r="Q780" s="227">
        <v>0.00014999999999999999</v>
      </c>
      <c r="R780" s="227">
        <f>Q780*H780</f>
        <v>0.00014999999999999999</v>
      </c>
      <c r="S780" s="227">
        <v>0</v>
      </c>
      <c r="T780" s="228">
        <f>S780*H780</f>
        <v>0</v>
      </c>
      <c r="AR780" s="24" t="s">
        <v>224</v>
      </c>
      <c r="AT780" s="24" t="s">
        <v>146</v>
      </c>
      <c r="AU780" s="24" t="s">
        <v>82</v>
      </c>
      <c r="AY780" s="24" t="s">
        <v>144</v>
      </c>
      <c r="BE780" s="229">
        <f>IF(N780="základní",J780,0)</f>
        <v>0</v>
      </c>
      <c r="BF780" s="229">
        <f>IF(N780="snížená",J780,0)</f>
        <v>0</v>
      </c>
      <c r="BG780" s="229">
        <f>IF(N780="zákl. přenesená",J780,0)</f>
        <v>0</v>
      </c>
      <c r="BH780" s="229">
        <f>IF(N780="sníž. přenesená",J780,0)</f>
        <v>0</v>
      </c>
      <c r="BI780" s="229">
        <f>IF(N780="nulová",J780,0)</f>
        <v>0</v>
      </c>
      <c r="BJ780" s="24" t="s">
        <v>77</v>
      </c>
      <c r="BK780" s="229">
        <f>ROUND(I780*H780,2)</f>
        <v>0</v>
      </c>
      <c r="BL780" s="24" t="s">
        <v>224</v>
      </c>
      <c r="BM780" s="24" t="s">
        <v>1590</v>
      </c>
    </row>
    <row r="781" s="1" customFormat="1" ht="25.5" customHeight="1">
      <c r="B781" s="46"/>
      <c r="C781" s="218" t="s">
        <v>1591</v>
      </c>
      <c r="D781" s="218" t="s">
        <v>146</v>
      </c>
      <c r="E781" s="219" t="s">
        <v>1592</v>
      </c>
      <c r="F781" s="220" t="s">
        <v>1593</v>
      </c>
      <c r="G781" s="221" t="s">
        <v>200</v>
      </c>
      <c r="H781" s="222">
        <v>1</v>
      </c>
      <c r="I781" s="223"/>
      <c r="J781" s="224">
        <f>ROUND(I781*H781,2)</f>
        <v>0</v>
      </c>
      <c r="K781" s="220" t="s">
        <v>23</v>
      </c>
      <c r="L781" s="72"/>
      <c r="M781" s="225" t="s">
        <v>23</v>
      </c>
      <c r="N781" s="226" t="s">
        <v>43</v>
      </c>
      <c r="O781" s="47"/>
      <c r="P781" s="227">
        <f>O781*H781</f>
        <v>0</v>
      </c>
      <c r="Q781" s="227">
        <v>0.00020000000000000001</v>
      </c>
      <c r="R781" s="227">
        <f>Q781*H781</f>
        <v>0.00020000000000000001</v>
      </c>
      <c r="S781" s="227">
        <v>0</v>
      </c>
      <c r="T781" s="228">
        <f>S781*H781</f>
        <v>0</v>
      </c>
      <c r="AR781" s="24" t="s">
        <v>224</v>
      </c>
      <c r="AT781" s="24" t="s">
        <v>146</v>
      </c>
      <c r="AU781" s="24" t="s">
        <v>82</v>
      </c>
      <c r="AY781" s="24" t="s">
        <v>144</v>
      </c>
      <c r="BE781" s="229">
        <f>IF(N781="základní",J781,0)</f>
        <v>0</v>
      </c>
      <c r="BF781" s="229">
        <f>IF(N781="snížená",J781,0)</f>
        <v>0</v>
      </c>
      <c r="BG781" s="229">
        <f>IF(N781="zákl. přenesená",J781,0)</f>
        <v>0</v>
      </c>
      <c r="BH781" s="229">
        <f>IF(N781="sníž. přenesená",J781,0)</f>
        <v>0</v>
      </c>
      <c r="BI781" s="229">
        <f>IF(N781="nulová",J781,0)</f>
        <v>0</v>
      </c>
      <c r="BJ781" s="24" t="s">
        <v>77</v>
      </c>
      <c r="BK781" s="229">
        <f>ROUND(I781*H781,2)</f>
        <v>0</v>
      </c>
      <c r="BL781" s="24" t="s">
        <v>224</v>
      </c>
      <c r="BM781" s="24" t="s">
        <v>1594</v>
      </c>
    </row>
    <row r="782" s="1" customFormat="1" ht="25.5" customHeight="1">
      <c r="B782" s="46"/>
      <c r="C782" s="218" t="s">
        <v>1595</v>
      </c>
      <c r="D782" s="218" t="s">
        <v>146</v>
      </c>
      <c r="E782" s="219" t="s">
        <v>1596</v>
      </c>
      <c r="F782" s="220" t="s">
        <v>1597</v>
      </c>
      <c r="G782" s="221" t="s">
        <v>200</v>
      </c>
      <c r="H782" s="222">
        <v>4</v>
      </c>
      <c r="I782" s="223"/>
      <c r="J782" s="224">
        <f>ROUND(I782*H782,2)</f>
        <v>0</v>
      </c>
      <c r="K782" s="220" t="s">
        <v>23</v>
      </c>
      <c r="L782" s="72"/>
      <c r="M782" s="225" t="s">
        <v>23</v>
      </c>
      <c r="N782" s="226" t="s">
        <v>43</v>
      </c>
      <c r="O782" s="47"/>
      <c r="P782" s="227">
        <f>O782*H782</f>
        <v>0</v>
      </c>
      <c r="Q782" s="227">
        <v>0.00012</v>
      </c>
      <c r="R782" s="227">
        <f>Q782*H782</f>
        <v>0.00048000000000000001</v>
      </c>
      <c r="S782" s="227">
        <v>0</v>
      </c>
      <c r="T782" s="228">
        <f>S782*H782</f>
        <v>0</v>
      </c>
      <c r="AR782" s="24" t="s">
        <v>224</v>
      </c>
      <c r="AT782" s="24" t="s">
        <v>146</v>
      </c>
      <c r="AU782" s="24" t="s">
        <v>82</v>
      </c>
      <c r="AY782" s="24" t="s">
        <v>144</v>
      </c>
      <c r="BE782" s="229">
        <f>IF(N782="základní",J782,0)</f>
        <v>0</v>
      </c>
      <c r="BF782" s="229">
        <f>IF(N782="snížená",J782,0)</f>
        <v>0</v>
      </c>
      <c r="BG782" s="229">
        <f>IF(N782="zákl. přenesená",J782,0)</f>
        <v>0</v>
      </c>
      <c r="BH782" s="229">
        <f>IF(N782="sníž. přenesená",J782,0)</f>
        <v>0</v>
      </c>
      <c r="BI782" s="229">
        <f>IF(N782="nulová",J782,0)</f>
        <v>0</v>
      </c>
      <c r="BJ782" s="24" t="s">
        <v>77</v>
      </c>
      <c r="BK782" s="229">
        <f>ROUND(I782*H782,2)</f>
        <v>0</v>
      </c>
      <c r="BL782" s="24" t="s">
        <v>224</v>
      </c>
      <c r="BM782" s="24" t="s">
        <v>1598</v>
      </c>
    </row>
    <row r="783" s="1" customFormat="1" ht="25.5" customHeight="1">
      <c r="B783" s="46"/>
      <c r="C783" s="218" t="s">
        <v>1599</v>
      </c>
      <c r="D783" s="218" t="s">
        <v>146</v>
      </c>
      <c r="E783" s="219" t="s">
        <v>1600</v>
      </c>
      <c r="F783" s="220" t="s">
        <v>1601</v>
      </c>
      <c r="G783" s="221" t="s">
        <v>250</v>
      </c>
      <c r="H783" s="222">
        <v>3</v>
      </c>
      <c r="I783" s="223"/>
      <c r="J783" s="224">
        <f>ROUND(I783*H783,2)</f>
        <v>0</v>
      </c>
      <c r="K783" s="220" t="s">
        <v>23</v>
      </c>
      <c r="L783" s="72"/>
      <c r="M783" s="225" t="s">
        <v>23</v>
      </c>
      <c r="N783" s="226" t="s">
        <v>43</v>
      </c>
      <c r="O783" s="47"/>
      <c r="P783" s="227">
        <f>O783*H783</f>
        <v>0</v>
      </c>
      <c r="Q783" s="227">
        <v>0.00017000000000000001</v>
      </c>
      <c r="R783" s="227">
        <f>Q783*H783</f>
        <v>0.00051000000000000004</v>
      </c>
      <c r="S783" s="227">
        <v>0</v>
      </c>
      <c r="T783" s="228">
        <f>S783*H783</f>
        <v>0</v>
      </c>
      <c r="AR783" s="24" t="s">
        <v>224</v>
      </c>
      <c r="AT783" s="24" t="s">
        <v>146</v>
      </c>
      <c r="AU783" s="24" t="s">
        <v>82</v>
      </c>
      <c r="AY783" s="24" t="s">
        <v>144</v>
      </c>
      <c r="BE783" s="229">
        <f>IF(N783="základní",J783,0)</f>
        <v>0</v>
      </c>
      <c r="BF783" s="229">
        <f>IF(N783="snížená",J783,0)</f>
        <v>0</v>
      </c>
      <c r="BG783" s="229">
        <f>IF(N783="zákl. přenesená",J783,0)</f>
        <v>0</v>
      </c>
      <c r="BH783" s="229">
        <f>IF(N783="sníž. přenesená",J783,0)</f>
        <v>0</v>
      </c>
      <c r="BI783" s="229">
        <f>IF(N783="nulová",J783,0)</f>
        <v>0</v>
      </c>
      <c r="BJ783" s="24" t="s">
        <v>77</v>
      </c>
      <c r="BK783" s="229">
        <f>ROUND(I783*H783,2)</f>
        <v>0</v>
      </c>
      <c r="BL783" s="24" t="s">
        <v>224</v>
      </c>
      <c r="BM783" s="24" t="s">
        <v>1602</v>
      </c>
    </row>
    <row r="784" s="1" customFormat="1" ht="16.5" customHeight="1">
      <c r="B784" s="46"/>
      <c r="C784" s="218" t="s">
        <v>1603</v>
      </c>
      <c r="D784" s="218" t="s">
        <v>146</v>
      </c>
      <c r="E784" s="219" t="s">
        <v>1604</v>
      </c>
      <c r="F784" s="220" t="s">
        <v>1605</v>
      </c>
      <c r="G784" s="221" t="s">
        <v>200</v>
      </c>
      <c r="H784" s="222">
        <v>2</v>
      </c>
      <c r="I784" s="223"/>
      <c r="J784" s="224">
        <f>ROUND(I784*H784,2)</f>
        <v>0</v>
      </c>
      <c r="K784" s="220" t="s">
        <v>23</v>
      </c>
      <c r="L784" s="72"/>
      <c r="M784" s="225" t="s">
        <v>23</v>
      </c>
      <c r="N784" s="226" t="s">
        <v>43</v>
      </c>
      <c r="O784" s="47"/>
      <c r="P784" s="227">
        <f>O784*H784</f>
        <v>0</v>
      </c>
      <c r="Q784" s="227">
        <v>0</v>
      </c>
      <c r="R784" s="227">
        <f>Q784*H784</f>
        <v>0</v>
      </c>
      <c r="S784" s="227">
        <v>0</v>
      </c>
      <c r="T784" s="228">
        <f>S784*H784</f>
        <v>0</v>
      </c>
      <c r="AR784" s="24" t="s">
        <v>224</v>
      </c>
      <c r="AT784" s="24" t="s">
        <v>146</v>
      </c>
      <c r="AU784" s="24" t="s">
        <v>82</v>
      </c>
      <c r="AY784" s="24" t="s">
        <v>144</v>
      </c>
      <c r="BE784" s="229">
        <f>IF(N784="základní",J784,0)</f>
        <v>0</v>
      </c>
      <c r="BF784" s="229">
        <f>IF(N784="snížená",J784,0)</f>
        <v>0</v>
      </c>
      <c r="BG784" s="229">
        <f>IF(N784="zákl. přenesená",J784,0)</f>
        <v>0</v>
      </c>
      <c r="BH784" s="229">
        <f>IF(N784="sníž. přenesená",J784,0)</f>
        <v>0</v>
      </c>
      <c r="BI784" s="229">
        <f>IF(N784="nulová",J784,0)</f>
        <v>0</v>
      </c>
      <c r="BJ784" s="24" t="s">
        <v>77</v>
      </c>
      <c r="BK784" s="229">
        <f>ROUND(I784*H784,2)</f>
        <v>0</v>
      </c>
      <c r="BL784" s="24" t="s">
        <v>224</v>
      </c>
      <c r="BM784" s="24" t="s">
        <v>1606</v>
      </c>
    </row>
    <row r="785" s="1" customFormat="1" ht="25.5" customHeight="1">
      <c r="B785" s="46"/>
      <c r="C785" s="218" t="s">
        <v>1607</v>
      </c>
      <c r="D785" s="218" t="s">
        <v>146</v>
      </c>
      <c r="E785" s="219" t="s">
        <v>1608</v>
      </c>
      <c r="F785" s="220" t="s">
        <v>1609</v>
      </c>
      <c r="G785" s="221" t="s">
        <v>192</v>
      </c>
      <c r="H785" s="222">
        <v>4</v>
      </c>
      <c r="I785" s="223"/>
      <c r="J785" s="224">
        <f>ROUND(I785*H785,2)</f>
        <v>0</v>
      </c>
      <c r="K785" s="220" t="s">
        <v>23</v>
      </c>
      <c r="L785" s="72"/>
      <c r="M785" s="225" t="s">
        <v>23</v>
      </c>
      <c r="N785" s="226" t="s">
        <v>43</v>
      </c>
      <c r="O785" s="47"/>
      <c r="P785" s="227">
        <f>O785*H785</f>
        <v>0</v>
      </c>
      <c r="Q785" s="227">
        <v>0</v>
      </c>
      <c r="R785" s="227">
        <f>Q785*H785</f>
        <v>0</v>
      </c>
      <c r="S785" s="227">
        <v>0</v>
      </c>
      <c r="T785" s="228">
        <f>S785*H785</f>
        <v>0</v>
      </c>
      <c r="AR785" s="24" t="s">
        <v>224</v>
      </c>
      <c r="AT785" s="24" t="s">
        <v>146</v>
      </c>
      <c r="AU785" s="24" t="s">
        <v>82</v>
      </c>
      <c r="AY785" s="24" t="s">
        <v>144</v>
      </c>
      <c r="BE785" s="229">
        <f>IF(N785="základní",J785,0)</f>
        <v>0</v>
      </c>
      <c r="BF785" s="229">
        <f>IF(N785="snížená",J785,0)</f>
        <v>0</v>
      </c>
      <c r="BG785" s="229">
        <f>IF(N785="zákl. přenesená",J785,0)</f>
        <v>0</v>
      </c>
      <c r="BH785" s="229">
        <f>IF(N785="sníž. přenesená",J785,0)</f>
        <v>0</v>
      </c>
      <c r="BI785" s="229">
        <f>IF(N785="nulová",J785,0)</f>
        <v>0</v>
      </c>
      <c r="BJ785" s="24" t="s">
        <v>77</v>
      </c>
      <c r="BK785" s="229">
        <f>ROUND(I785*H785,2)</f>
        <v>0</v>
      </c>
      <c r="BL785" s="24" t="s">
        <v>224</v>
      </c>
      <c r="BM785" s="24" t="s">
        <v>1610</v>
      </c>
    </row>
    <row r="786" s="1" customFormat="1" ht="16.5" customHeight="1">
      <c r="B786" s="46"/>
      <c r="C786" s="218" t="s">
        <v>1611</v>
      </c>
      <c r="D786" s="218" t="s">
        <v>146</v>
      </c>
      <c r="E786" s="219" t="s">
        <v>1612</v>
      </c>
      <c r="F786" s="220" t="s">
        <v>1613</v>
      </c>
      <c r="G786" s="221" t="s">
        <v>250</v>
      </c>
      <c r="H786" s="222">
        <v>6</v>
      </c>
      <c r="I786" s="223"/>
      <c r="J786" s="224">
        <f>ROUND(I786*H786,2)</f>
        <v>0</v>
      </c>
      <c r="K786" s="220" t="s">
        <v>23</v>
      </c>
      <c r="L786" s="72"/>
      <c r="M786" s="225" t="s">
        <v>23</v>
      </c>
      <c r="N786" s="226" t="s">
        <v>43</v>
      </c>
      <c r="O786" s="47"/>
      <c r="P786" s="227">
        <f>O786*H786</f>
        <v>0</v>
      </c>
      <c r="Q786" s="227">
        <v>0.00114</v>
      </c>
      <c r="R786" s="227">
        <f>Q786*H786</f>
        <v>0.0068399999999999997</v>
      </c>
      <c r="S786" s="227">
        <v>0</v>
      </c>
      <c r="T786" s="228">
        <f>S786*H786</f>
        <v>0</v>
      </c>
      <c r="AR786" s="24" t="s">
        <v>224</v>
      </c>
      <c r="AT786" s="24" t="s">
        <v>146</v>
      </c>
      <c r="AU786" s="24" t="s">
        <v>82</v>
      </c>
      <c r="AY786" s="24" t="s">
        <v>144</v>
      </c>
      <c r="BE786" s="229">
        <f>IF(N786="základní",J786,0)</f>
        <v>0</v>
      </c>
      <c r="BF786" s="229">
        <f>IF(N786="snížená",J786,0)</f>
        <v>0</v>
      </c>
      <c r="BG786" s="229">
        <f>IF(N786="zákl. přenesená",J786,0)</f>
        <v>0</v>
      </c>
      <c r="BH786" s="229">
        <f>IF(N786="sníž. přenesená",J786,0)</f>
        <v>0</v>
      </c>
      <c r="BI786" s="229">
        <f>IF(N786="nulová",J786,0)</f>
        <v>0</v>
      </c>
      <c r="BJ786" s="24" t="s">
        <v>77</v>
      </c>
      <c r="BK786" s="229">
        <f>ROUND(I786*H786,2)</f>
        <v>0</v>
      </c>
      <c r="BL786" s="24" t="s">
        <v>224</v>
      </c>
      <c r="BM786" s="24" t="s">
        <v>1614</v>
      </c>
    </row>
    <row r="787" s="1" customFormat="1" ht="16.5" customHeight="1">
      <c r="B787" s="46"/>
      <c r="C787" s="218" t="s">
        <v>1615</v>
      </c>
      <c r="D787" s="218" t="s">
        <v>146</v>
      </c>
      <c r="E787" s="219" t="s">
        <v>1616</v>
      </c>
      <c r="F787" s="220" t="s">
        <v>1617</v>
      </c>
      <c r="G787" s="221" t="s">
        <v>250</v>
      </c>
      <c r="H787" s="222">
        <v>3</v>
      </c>
      <c r="I787" s="223"/>
      <c r="J787" s="224">
        <f>ROUND(I787*H787,2)</f>
        <v>0</v>
      </c>
      <c r="K787" s="220" t="s">
        <v>23</v>
      </c>
      <c r="L787" s="72"/>
      <c r="M787" s="225" t="s">
        <v>23</v>
      </c>
      <c r="N787" s="226" t="s">
        <v>43</v>
      </c>
      <c r="O787" s="47"/>
      <c r="P787" s="227">
        <f>O787*H787</f>
        <v>0</v>
      </c>
      <c r="Q787" s="227">
        <v>0.00141</v>
      </c>
      <c r="R787" s="227">
        <f>Q787*H787</f>
        <v>0.0042300000000000003</v>
      </c>
      <c r="S787" s="227">
        <v>0</v>
      </c>
      <c r="T787" s="228">
        <f>S787*H787</f>
        <v>0</v>
      </c>
      <c r="AR787" s="24" t="s">
        <v>224</v>
      </c>
      <c r="AT787" s="24" t="s">
        <v>146</v>
      </c>
      <c r="AU787" s="24" t="s">
        <v>82</v>
      </c>
      <c r="AY787" s="24" t="s">
        <v>144</v>
      </c>
      <c r="BE787" s="229">
        <f>IF(N787="základní",J787,0)</f>
        <v>0</v>
      </c>
      <c r="BF787" s="229">
        <f>IF(N787="snížená",J787,0)</f>
        <v>0</v>
      </c>
      <c r="BG787" s="229">
        <f>IF(N787="zákl. přenesená",J787,0)</f>
        <v>0</v>
      </c>
      <c r="BH787" s="229">
        <f>IF(N787="sníž. přenesená",J787,0)</f>
        <v>0</v>
      </c>
      <c r="BI787" s="229">
        <f>IF(N787="nulová",J787,0)</f>
        <v>0</v>
      </c>
      <c r="BJ787" s="24" t="s">
        <v>77</v>
      </c>
      <c r="BK787" s="229">
        <f>ROUND(I787*H787,2)</f>
        <v>0</v>
      </c>
      <c r="BL787" s="24" t="s">
        <v>224</v>
      </c>
      <c r="BM787" s="24" t="s">
        <v>1618</v>
      </c>
    </row>
    <row r="788" s="1" customFormat="1" ht="16.5" customHeight="1">
      <c r="B788" s="46"/>
      <c r="C788" s="218" t="s">
        <v>1619</v>
      </c>
      <c r="D788" s="218" t="s">
        <v>146</v>
      </c>
      <c r="E788" s="219" t="s">
        <v>1620</v>
      </c>
      <c r="F788" s="220" t="s">
        <v>1621</v>
      </c>
      <c r="G788" s="221" t="s">
        <v>250</v>
      </c>
      <c r="H788" s="222">
        <v>1</v>
      </c>
      <c r="I788" s="223"/>
      <c r="J788" s="224">
        <f>ROUND(I788*H788,2)</f>
        <v>0</v>
      </c>
      <c r="K788" s="220" t="s">
        <v>23</v>
      </c>
      <c r="L788" s="72"/>
      <c r="M788" s="225" t="s">
        <v>23</v>
      </c>
      <c r="N788" s="226" t="s">
        <v>43</v>
      </c>
      <c r="O788" s="47"/>
      <c r="P788" s="227">
        <f>O788*H788</f>
        <v>0</v>
      </c>
      <c r="Q788" s="227">
        <v>0.0017600000000000001</v>
      </c>
      <c r="R788" s="227">
        <f>Q788*H788</f>
        <v>0.0017600000000000001</v>
      </c>
      <c r="S788" s="227">
        <v>0</v>
      </c>
      <c r="T788" s="228">
        <f>S788*H788</f>
        <v>0</v>
      </c>
      <c r="AR788" s="24" t="s">
        <v>224</v>
      </c>
      <c r="AT788" s="24" t="s">
        <v>146</v>
      </c>
      <c r="AU788" s="24" t="s">
        <v>82</v>
      </c>
      <c r="AY788" s="24" t="s">
        <v>144</v>
      </c>
      <c r="BE788" s="229">
        <f>IF(N788="základní",J788,0)</f>
        <v>0</v>
      </c>
      <c r="BF788" s="229">
        <f>IF(N788="snížená",J788,0)</f>
        <v>0</v>
      </c>
      <c r="BG788" s="229">
        <f>IF(N788="zákl. přenesená",J788,0)</f>
        <v>0</v>
      </c>
      <c r="BH788" s="229">
        <f>IF(N788="sníž. přenesená",J788,0)</f>
        <v>0</v>
      </c>
      <c r="BI788" s="229">
        <f>IF(N788="nulová",J788,0)</f>
        <v>0</v>
      </c>
      <c r="BJ788" s="24" t="s">
        <v>77</v>
      </c>
      <c r="BK788" s="229">
        <f>ROUND(I788*H788,2)</f>
        <v>0</v>
      </c>
      <c r="BL788" s="24" t="s">
        <v>224</v>
      </c>
      <c r="BM788" s="24" t="s">
        <v>1622</v>
      </c>
    </row>
    <row r="789" s="1" customFormat="1" ht="16.5" customHeight="1">
      <c r="B789" s="46"/>
      <c r="C789" s="218" t="s">
        <v>1623</v>
      </c>
      <c r="D789" s="218" t="s">
        <v>146</v>
      </c>
      <c r="E789" s="219" t="s">
        <v>1624</v>
      </c>
      <c r="F789" s="220" t="s">
        <v>1625</v>
      </c>
      <c r="G789" s="221" t="s">
        <v>250</v>
      </c>
      <c r="H789" s="222">
        <v>42</v>
      </c>
      <c r="I789" s="223"/>
      <c r="J789" s="224">
        <f>ROUND(I789*H789,2)</f>
        <v>0</v>
      </c>
      <c r="K789" s="220" t="s">
        <v>23</v>
      </c>
      <c r="L789" s="72"/>
      <c r="M789" s="225" t="s">
        <v>23</v>
      </c>
      <c r="N789" s="226" t="s">
        <v>43</v>
      </c>
      <c r="O789" s="47"/>
      <c r="P789" s="227">
        <f>O789*H789</f>
        <v>0</v>
      </c>
      <c r="Q789" s="227">
        <v>0.0020200000000000001</v>
      </c>
      <c r="R789" s="227">
        <f>Q789*H789</f>
        <v>0.084839999999999999</v>
      </c>
      <c r="S789" s="227">
        <v>0</v>
      </c>
      <c r="T789" s="228">
        <f>S789*H789</f>
        <v>0</v>
      </c>
      <c r="AR789" s="24" t="s">
        <v>224</v>
      </c>
      <c r="AT789" s="24" t="s">
        <v>146</v>
      </c>
      <c r="AU789" s="24" t="s">
        <v>82</v>
      </c>
      <c r="AY789" s="24" t="s">
        <v>144</v>
      </c>
      <c r="BE789" s="229">
        <f>IF(N789="základní",J789,0)</f>
        <v>0</v>
      </c>
      <c r="BF789" s="229">
        <f>IF(N789="snížená",J789,0)</f>
        <v>0</v>
      </c>
      <c r="BG789" s="229">
        <f>IF(N789="zákl. přenesená",J789,0)</f>
        <v>0</v>
      </c>
      <c r="BH789" s="229">
        <f>IF(N789="sníž. přenesená",J789,0)</f>
        <v>0</v>
      </c>
      <c r="BI789" s="229">
        <f>IF(N789="nulová",J789,0)</f>
        <v>0</v>
      </c>
      <c r="BJ789" s="24" t="s">
        <v>77</v>
      </c>
      <c r="BK789" s="229">
        <f>ROUND(I789*H789,2)</f>
        <v>0</v>
      </c>
      <c r="BL789" s="24" t="s">
        <v>224</v>
      </c>
      <c r="BM789" s="24" t="s">
        <v>1626</v>
      </c>
    </row>
    <row r="790" s="1" customFormat="1" ht="16.5" customHeight="1">
      <c r="B790" s="46"/>
      <c r="C790" s="218" t="s">
        <v>1627</v>
      </c>
      <c r="D790" s="218" t="s">
        <v>146</v>
      </c>
      <c r="E790" s="219" t="s">
        <v>1628</v>
      </c>
      <c r="F790" s="220" t="s">
        <v>1629</v>
      </c>
      <c r="G790" s="221" t="s">
        <v>821</v>
      </c>
      <c r="H790" s="222">
        <v>40</v>
      </c>
      <c r="I790" s="223"/>
      <c r="J790" s="224">
        <f>ROUND(I790*H790,2)</f>
        <v>0</v>
      </c>
      <c r="K790" s="220" t="s">
        <v>23</v>
      </c>
      <c r="L790" s="72"/>
      <c r="M790" s="225" t="s">
        <v>23</v>
      </c>
      <c r="N790" s="226" t="s">
        <v>43</v>
      </c>
      <c r="O790" s="47"/>
      <c r="P790" s="227">
        <f>O790*H790</f>
        <v>0</v>
      </c>
      <c r="Q790" s="227">
        <v>0.001</v>
      </c>
      <c r="R790" s="227">
        <f>Q790*H790</f>
        <v>0.040000000000000001</v>
      </c>
      <c r="S790" s="227">
        <v>0</v>
      </c>
      <c r="T790" s="228">
        <f>S790*H790</f>
        <v>0</v>
      </c>
      <c r="AR790" s="24" t="s">
        <v>224</v>
      </c>
      <c r="AT790" s="24" t="s">
        <v>146</v>
      </c>
      <c r="AU790" s="24" t="s">
        <v>82</v>
      </c>
      <c r="AY790" s="24" t="s">
        <v>144</v>
      </c>
      <c r="BE790" s="229">
        <f>IF(N790="základní",J790,0)</f>
        <v>0</v>
      </c>
      <c r="BF790" s="229">
        <f>IF(N790="snížená",J790,0)</f>
        <v>0</v>
      </c>
      <c r="BG790" s="229">
        <f>IF(N790="zákl. přenesená",J790,0)</f>
        <v>0</v>
      </c>
      <c r="BH790" s="229">
        <f>IF(N790="sníž. přenesená",J790,0)</f>
        <v>0</v>
      </c>
      <c r="BI790" s="229">
        <f>IF(N790="nulová",J790,0)</f>
        <v>0</v>
      </c>
      <c r="BJ790" s="24" t="s">
        <v>77</v>
      </c>
      <c r="BK790" s="229">
        <f>ROUND(I790*H790,2)</f>
        <v>0</v>
      </c>
      <c r="BL790" s="24" t="s">
        <v>224</v>
      </c>
      <c r="BM790" s="24" t="s">
        <v>1630</v>
      </c>
    </row>
    <row r="791" s="1" customFormat="1" ht="16.5" customHeight="1">
      <c r="B791" s="46"/>
      <c r="C791" s="218" t="s">
        <v>1631</v>
      </c>
      <c r="D791" s="218" t="s">
        <v>146</v>
      </c>
      <c r="E791" s="219" t="s">
        <v>1632</v>
      </c>
      <c r="F791" s="220" t="s">
        <v>1633</v>
      </c>
      <c r="G791" s="221" t="s">
        <v>513</v>
      </c>
      <c r="H791" s="222">
        <v>1</v>
      </c>
      <c r="I791" s="223"/>
      <c r="J791" s="224">
        <f>ROUND(I791*H791,2)</f>
        <v>0</v>
      </c>
      <c r="K791" s="220" t="s">
        <v>23</v>
      </c>
      <c r="L791" s="72"/>
      <c r="M791" s="225" t="s">
        <v>23</v>
      </c>
      <c r="N791" s="226" t="s">
        <v>43</v>
      </c>
      <c r="O791" s="47"/>
      <c r="P791" s="227">
        <f>O791*H791</f>
        <v>0</v>
      </c>
      <c r="Q791" s="227">
        <v>0</v>
      </c>
      <c r="R791" s="227">
        <f>Q791*H791</f>
        <v>0</v>
      </c>
      <c r="S791" s="227">
        <v>0</v>
      </c>
      <c r="T791" s="228">
        <f>S791*H791</f>
        <v>0</v>
      </c>
      <c r="AR791" s="24" t="s">
        <v>224</v>
      </c>
      <c r="AT791" s="24" t="s">
        <v>146</v>
      </c>
      <c r="AU791" s="24" t="s">
        <v>82</v>
      </c>
      <c r="AY791" s="24" t="s">
        <v>144</v>
      </c>
      <c r="BE791" s="229">
        <f>IF(N791="základní",J791,0)</f>
        <v>0</v>
      </c>
      <c r="BF791" s="229">
        <f>IF(N791="snížená",J791,0)</f>
        <v>0</v>
      </c>
      <c r="BG791" s="229">
        <f>IF(N791="zákl. přenesená",J791,0)</f>
        <v>0</v>
      </c>
      <c r="BH791" s="229">
        <f>IF(N791="sníž. přenesená",J791,0)</f>
        <v>0</v>
      </c>
      <c r="BI791" s="229">
        <f>IF(N791="nulová",J791,0)</f>
        <v>0</v>
      </c>
      <c r="BJ791" s="24" t="s">
        <v>77</v>
      </c>
      <c r="BK791" s="229">
        <f>ROUND(I791*H791,2)</f>
        <v>0</v>
      </c>
      <c r="BL791" s="24" t="s">
        <v>224</v>
      </c>
      <c r="BM791" s="24" t="s">
        <v>1634</v>
      </c>
    </row>
    <row r="792" s="1" customFormat="1" ht="16.5" customHeight="1">
      <c r="B792" s="46"/>
      <c r="C792" s="218" t="s">
        <v>1635</v>
      </c>
      <c r="D792" s="218" t="s">
        <v>146</v>
      </c>
      <c r="E792" s="219" t="s">
        <v>1636</v>
      </c>
      <c r="F792" s="220" t="s">
        <v>1637</v>
      </c>
      <c r="G792" s="221" t="s">
        <v>513</v>
      </c>
      <c r="H792" s="222">
        <v>1</v>
      </c>
      <c r="I792" s="223"/>
      <c r="J792" s="224">
        <f>ROUND(I792*H792,2)</f>
        <v>0</v>
      </c>
      <c r="K792" s="220" t="s">
        <v>23</v>
      </c>
      <c r="L792" s="72"/>
      <c r="M792" s="225" t="s">
        <v>23</v>
      </c>
      <c r="N792" s="226" t="s">
        <v>43</v>
      </c>
      <c r="O792" s="47"/>
      <c r="P792" s="227">
        <f>O792*H792</f>
        <v>0</v>
      </c>
      <c r="Q792" s="227">
        <v>0</v>
      </c>
      <c r="R792" s="227">
        <f>Q792*H792</f>
        <v>0</v>
      </c>
      <c r="S792" s="227">
        <v>0</v>
      </c>
      <c r="T792" s="228">
        <f>S792*H792</f>
        <v>0</v>
      </c>
      <c r="AR792" s="24" t="s">
        <v>224</v>
      </c>
      <c r="AT792" s="24" t="s">
        <v>146</v>
      </c>
      <c r="AU792" s="24" t="s">
        <v>82</v>
      </c>
      <c r="AY792" s="24" t="s">
        <v>144</v>
      </c>
      <c r="BE792" s="229">
        <f>IF(N792="základní",J792,0)</f>
        <v>0</v>
      </c>
      <c r="BF792" s="229">
        <f>IF(N792="snížená",J792,0)</f>
        <v>0</v>
      </c>
      <c r="BG792" s="229">
        <f>IF(N792="zákl. přenesená",J792,0)</f>
        <v>0</v>
      </c>
      <c r="BH792" s="229">
        <f>IF(N792="sníž. přenesená",J792,0)</f>
        <v>0</v>
      </c>
      <c r="BI792" s="229">
        <f>IF(N792="nulová",J792,0)</f>
        <v>0</v>
      </c>
      <c r="BJ792" s="24" t="s">
        <v>77</v>
      </c>
      <c r="BK792" s="229">
        <f>ROUND(I792*H792,2)</f>
        <v>0</v>
      </c>
      <c r="BL792" s="24" t="s">
        <v>224</v>
      </c>
      <c r="BM792" s="24" t="s">
        <v>1638</v>
      </c>
    </row>
    <row r="793" s="1" customFormat="1" ht="16.5" customHeight="1">
      <c r="B793" s="46"/>
      <c r="C793" s="218" t="s">
        <v>1639</v>
      </c>
      <c r="D793" s="218" t="s">
        <v>146</v>
      </c>
      <c r="E793" s="219" t="s">
        <v>1640</v>
      </c>
      <c r="F793" s="220" t="s">
        <v>1641</v>
      </c>
      <c r="G793" s="221" t="s">
        <v>854</v>
      </c>
      <c r="H793" s="284"/>
      <c r="I793" s="223"/>
      <c r="J793" s="224">
        <f>ROUND(I793*H793,2)</f>
        <v>0</v>
      </c>
      <c r="K793" s="220" t="s">
        <v>150</v>
      </c>
      <c r="L793" s="72"/>
      <c r="M793" s="225" t="s">
        <v>23</v>
      </c>
      <c r="N793" s="226" t="s">
        <v>43</v>
      </c>
      <c r="O793" s="47"/>
      <c r="P793" s="227">
        <f>O793*H793</f>
        <v>0</v>
      </c>
      <c r="Q793" s="227">
        <v>0</v>
      </c>
      <c r="R793" s="227">
        <f>Q793*H793</f>
        <v>0</v>
      </c>
      <c r="S793" s="227">
        <v>0</v>
      </c>
      <c r="T793" s="228">
        <f>S793*H793</f>
        <v>0</v>
      </c>
      <c r="AR793" s="24" t="s">
        <v>224</v>
      </c>
      <c r="AT793" s="24" t="s">
        <v>146</v>
      </c>
      <c r="AU793" s="24" t="s">
        <v>82</v>
      </c>
      <c r="AY793" s="24" t="s">
        <v>144</v>
      </c>
      <c r="BE793" s="229">
        <f>IF(N793="základní",J793,0)</f>
        <v>0</v>
      </c>
      <c r="BF793" s="229">
        <f>IF(N793="snížená",J793,0)</f>
        <v>0</v>
      </c>
      <c r="BG793" s="229">
        <f>IF(N793="zákl. přenesená",J793,0)</f>
        <v>0</v>
      </c>
      <c r="BH793" s="229">
        <f>IF(N793="sníž. přenesená",J793,0)</f>
        <v>0</v>
      </c>
      <c r="BI793" s="229">
        <f>IF(N793="nulová",J793,0)</f>
        <v>0</v>
      </c>
      <c r="BJ793" s="24" t="s">
        <v>77</v>
      </c>
      <c r="BK793" s="229">
        <f>ROUND(I793*H793,2)</f>
        <v>0</v>
      </c>
      <c r="BL793" s="24" t="s">
        <v>224</v>
      </c>
      <c r="BM793" s="24" t="s">
        <v>1642</v>
      </c>
    </row>
    <row r="794" s="1" customFormat="1" ht="16.5" customHeight="1">
      <c r="B794" s="46"/>
      <c r="C794" s="218" t="s">
        <v>1643</v>
      </c>
      <c r="D794" s="218" t="s">
        <v>146</v>
      </c>
      <c r="E794" s="219" t="s">
        <v>1644</v>
      </c>
      <c r="F794" s="220" t="s">
        <v>1645</v>
      </c>
      <c r="G794" s="221" t="s">
        <v>854</v>
      </c>
      <c r="H794" s="284"/>
      <c r="I794" s="223"/>
      <c r="J794" s="224">
        <f>ROUND(I794*H794,2)</f>
        <v>0</v>
      </c>
      <c r="K794" s="220" t="s">
        <v>150</v>
      </c>
      <c r="L794" s="72"/>
      <c r="M794" s="225" t="s">
        <v>23</v>
      </c>
      <c r="N794" s="226" t="s">
        <v>43</v>
      </c>
      <c r="O794" s="47"/>
      <c r="P794" s="227">
        <f>O794*H794</f>
        <v>0</v>
      </c>
      <c r="Q794" s="227">
        <v>0</v>
      </c>
      <c r="R794" s="227">
        <f>Q794*H794</f>
        <v>0</v>
      </c>
      <c r="S794" s="227">
        <v>0</v>
      </c>
      <c r="T794" s="228">
        <f>S794*H794</f>
        <v>0</v>
      </c>
      <c r="AR794" s="24" t="s">
        <v>224</v>
      </c>
      <c r="AT794" s="24" t="s">
        <v>146</v>
      </c>
      <c r="AU794" s="24" t="s">
        <v>82</v>
      </c>
      <c r="AY794" s="24" t="s">
        <v>144</v>
      </c>
      <c r="BE794" s="229">
        <f>IF(N794="základní",J794,0)</f>
        <v>0</v>
      </c>
      <c r="BF794" s="229">
        <f>IF(N794="snížená",J794,0)</f>
        <v>0</v>
      </c>
      <c r="BG794" s="229">
        <f>IF(N794="zákl. přenesená",J794,0)</f>
        <v>0</v>
      </c>
      <c r="BH794" s="229">
        <f>IF(N794="sníž. přenesená",J794,0)</f>
        <v>0</v>
      </c>
      <c r="BI794" s="229">
        <f>IF(N794="nulová",J794,0)</f>
        <v>0</v>
      </c>
      <c r="BJ794" s="24" t="s">
        <v>77</v>
      </c>
      <c r="BK794" s="229">
        <f>ROUND(I794*H794,2)</f>
        <v>0</v>
      </c>
      <c r="BL794" s="24" t="s">
        <v>224</v>
      </c>
      <c r="BM794" s="24" t="s">
        <v>1646</v>
      </c>
    </row>
    <row r="795" s="10" customFormat="1" ht="29.88" customHeight="1">
      <c r="B795" s="202"/>
      <c r="C795" s="203"/>
      <c r="D795" s="204" t="s">
        <v>71</v>
      </c>
      <c r="E795" s="216" t="s">
        <v>1647</v>
      </c>
      <c r="F795" s="216" t="s">
        <v>1648</v>
      </c>
      <c r="G795" s="203"/>
      <c r="H795" s="203"/>
      <c r="I795" s="206"/>
      <c r="J795" s="217">
        <f>BK795</f>
        <v>0</v>
      </c>
      <c r="K795" s="203"/>
      <c r="L795" s="208"/>
      <c r="M795" s="209"/>
      <c r="N795" s="210"/>
      <c r="O795" s="210"/>
      <c r="P795" s="211">
        <f>SUM(P796:P829)</f>
        <v>0</v>
      </c>
      <c r="Q795" s="210"/>
      <c r="R795" s="211">
        <f>SUM(R796:R829)</f>
        <v>0.33291426000000002</v>
      </c>
      <c r="S795" s="210"/>
      <c r="T795" s="212">
        <f>SUM(T796:T829)</f>
        <v>0</v>
      </c>
      <c r="AR795" s="213" t="s">
        <v>82</v>
      </c>
      <c r="AT795" s="214" t="s">
        <v>71</v>
      </c>
      <c r="AU795" s="214" t="s">
        <v>77</v>
      </c>
      <c r="AY795" s="213" t="s">
        <v>144</v>
      </c>
      <c r="BK795" s="215">
        <f>SUM(BK796:BK829)</f>
        <v>0</v>
      </c>
    </row>
    <row r="796" s="1" customFormat="1" ht="25.5" customHeight="1">
      <c r="B796" s="46"/>
      <c r="C796" s="218" t="s">
        <v>1649</v>
      </c>
      <c r="D796" s="218" t="s">
        <v>146</v>
      </c>
      <c r="E796" s="219" t="s">
        <v>1650</v>
      </c>
      <c r="F796" s="220" t="s">
        <v>1651</v>
      </c>
      <c r="G796" s="221" t="s">
        <v>192</v>
      </c>
      <c r="H796" s="222">
        <v>2.536</v>
      </c>
      <c r="I796" s="223"/>
      <c r="J796" s="224">
        <f>ROUND(I796*H796,2)</f>
        <v>0</v>
      </c>
      <c r="K796" s="220" t="s">
        <v>23</v>
      </c>
      <c r="L796" s="72"/>
      <c r="M796" s="225" t="s">
        <v>23</v>
      </c>
      <c r="N796" s="226" t="s">
        <v>43</v>
      </c>
      <c r="O796" s="47"/>
      <c r="P796" s="227">
        <f>O796*H796</f>
        <v>0</v>
      </c>
      <c r="Q796" s="227">
        <v>0.015740000000000001</v>
      </c>
      <c r="R796" s="227">
        <f>Q796*H796</f>
        <v>0.039916640000000003</v>
      </c>
      <c r="S796" s="227">
        <v>0</v>
      </c>
      <c r="T796" s="228">
        <f>S796*H796</f>
        <v>0</v>
      </c>
      <c r="AR796" s="24" t="s">
        <v>224</v>
      </c>
      <c r="AT796" s="24" t="s">
        <v>146</v>
      </c>
      <c r="AU796" s="24" t="s">
        <v>82</v>
      </c>
      <c r="AY796" s="24" t="s">
        <v>144</v>
      </c>
      <c r="BE796" s="229">
        <f>IF(N796="základní",J796,0)</f>
        <v>0</v>
      </c>
      <c r="BF796" s="229">
        <f>IF(N796="snížená",J796,0)</f>
        <v>0</v>
      </c>
      <c r="BG796" s="229">
        <f>IF(N796="zákl. přenesená",J796,0)</f>
        <v>0</v>
      </c>
      <c r="BH796" s="229">
        <f>IF(N796="sníž. přenesená",J796,0)</f>
        <v>0</v>
      </c>
      <c r="BI796" s="229">
        <f>IF(N796="nulová",J796,0)</f>
        <v>0</v>
      </c>
      <c r="BJ796" s="24" t="s">
        <v>77</v>
      </c>
      <c r="BK796" s="229">
        <f>ROUND(I796*H796,2)</f>
        <v>0</v>
      </c>
      <c r="BL796" s="24" t="s">
        <v>224</v>
      </c>
      <c r="BM796" s="24" t="s">
        <v>1652</v>
      </c>
    </row>
    <row r="797" s="11" customFormat="1">
      <c r="B797" s="230"/>
      <c r="C797" s="231"/>
      <c r="D797" s="232" t="s">
        <v>153</v>
      </c>
      <c r="E797" s="233" t="s">
        <v>23</v>
      </c>
      <c r="F797" s="234" t="s">
        <v>1653</v>
      </c>
      <c r="G797" s="231"/>
      <c r="H797" s="235">
        <v>2.536</v>
      </c>
      <c r="I797" s="236"/>
      <c r="J797" s="231"/>
      <c r="K797" s="231"/>
      <c r="L797" s="237"/>
      <c r="M797" s="238"/>
      <c r="N797" s="239"/>
      <c r="O797" s="239"/>
      <c r="P797" s="239"/>
      <c r="Q797" s="239"/>
      <c r="R797" s="239"/>
      <c r="S797" s="239"/>
      <c r="T797" s="240"/>
      <c r="AT797" s="241" t="s">
        <v>153</v>
      </c>
      <c r="AU797" s="241" t="s">
        <v>82</v>
      </c>
      <c r="AV797" s="11" t="s">
        <v>82</v>
      </c>
      <c r="AW797" s="11" t="s">
        <v>35</v>
      </c>
      <c r="AX797" s="11" t="s">
        <v>77</v>
      </c>
      <c r="AY797" s="241" t="s">
        <v>144</v>
      </c>
    </row>
    <row r="798" s="1" customFormat="1" ht="25.5" customHeight="1">
      <c r="B798" s="46"/>
      <c r="C798" s="218" t="s">
        <v>1654</v>
      </c>
      <c r="D798" s="218" t="s">
        <v>146</v>
      </c>
      <c r="E798" s="219" t="s">
        <v>1655</v>
      </c>
      <c r="F798" s="220" t="s">
        <v>1656</v>
      </c>
      <c r="G798" s="221" t="s">
        <v>200</v>
      </c>
      <c r="H798" s="222">
        <v>1</v>
      </c>
      <c r="I798" s="223"/>
      <c r="J798" s="224">
        <f>ROUND(I798*H798,2)</f>
        <v>0</v>
      </c>
      <c r="K798" s="220" t="s">
        <v>23</v>
      </c>
      <c r="L798" s="72"/>
      <c r="M798" s="225" t="s">
        <v>23</v>
      </c>
      <c r="N798" s="226" t="s">
        <v>43</v>
      </c>
      <c r="O798" s="47"/>
      <c r="P798" s="227">
        <f>O798*H798</f>
        <v>0</v>
      </c>
      <c r="Q798" s="227">
        <v>0.0030000000000000001</v>
      </c>
      <c r="R798" s="227">
        <f>Q798*H798</f>
        <v>0.0030000000000000001</v>
      </c>
      <c r="S798" s="227">
        <v>0</v>
      </c>
      <c r="T798" s="228">
        <f>S798*H798</f>
        <v>0</v>
      </c>
      <c r="AR798" s="24" t="s">
        <v>224</v>
      </c>
      <c r="AT798" s="24" t="s">
        <v>146</v>
      </c>
      <c r="AU798" s="24" t="s">
        <v>82</v>
      </c>
      <c r="AY798" s="24" t="s">
        <v>144</v>
      </c>
      <c r="BE798" s="229">
        <f>IF(N798="základní",J798,0)</f>
        <v>0</v>
      </c>
      <c r="BF798" s="229">
        <f>IF(N798="snížená",J798,0)</f>
        <v>0</v>
      </c>
      <c r="BG798" s="229">
        <f>IF(N798="zákl. přenesená",J798,0)</f>
        <v>0</v>
      </c>
      <c r="BH798" s="229">
        <f>IF(N798="sníž. přenesená",J798,0)</f>
        <v>0</v>
      </c>
      <c r="BI798" s="229">
        <f>IF(N798="nulová",J798,0)</f>
        <v>0</v>
      </c>
      <c r="BJ798" s="24" t="s">
        <v>77</v>
      </c>
      <c r="BK798" s="229">
        <f>ROUND(I798*H798,2)</f>
        <v>0</v>
      </c>
      <c r="BL798" s="24" t="s">
        <v>224</v>
      </c>
      <c r="BM798" s="24" t="s">
        <v>1657</v>
      </c>
    </row>
    <row r="799" s="1" customFormat="1" ht="25.5" customHeight="1">
      <c r="B799" s="46"/>
      <c r="C799" s="218" t="s">
        <v>1658</v>
      </c>
      <c r="D799" s="218" t="s">
        <v>146</v>
      </c>
      <c r="E799" s="219" t="s">
        <v>1659</v>
      </c>
      <c r="F799" s="220" t="s">
        <v>1660</v>
      </c>
      <c r="G799" s="221" t="s">
        <v>250</v>
      </c>
      <c r="H799" s="222">
        <v>2.0129999999999999</v>
      </c>
      <c r="I799" s="223"/>
      <c r="J799" s="224">
        <f>ROUND(I799*H799,2)</f>
        <v>0</v>
      </c>
      <c r="K799" s="220" t="s">
        <v>23</v>
      </c>
      <c r="L799" s="72"/>
      <c r="M799" s="225" t="s">
        <v>23</v>
      </c>
      <c r="N799" s="226" t="s">
        <v>43</v>
      </c>
      <c r="O799" s="47"/>
      <c r="P799" s="227">
        <f>O799*H799</f>
        <v>0</v>
      </c>
      <c r="Q799" s="227">
        <v>0.0022599999999999999</v>
      </c>
      <c r="R799" s="227">
        <f>Q799*H799</f>
        <v>0.0045493799999999996</v>
      </c>
      <c r="S799" s="227">
        <v>0</v>
      </c>
      <c r="T799" s="228">
        <f>S799*H799</f>
        <v>0</v>
      </c>
      <c r="AR799" s="24" t="s">
        <v>224</v>
      </c>
      <c r="AT799" s="24" t="s">
        <v>146</v>
      </c>
      <c r="AU799" s="24" t="s">
        <v>82</v>
      </c>
      <c r="AY799" s="24" t="s">
        <v>144</v>
      </c>
      <c r="BE799" s="229">
        <f>IF(N799="základní",J799,0)</f>
        <v>0</v>
      </c>
      <c r="BF799" s="229">
        <f>IF(N799="snížená",J799,0)</f>
        <v>0</v>
      </c>
      <c r="BG799" s="229">
        <f>IF(N799="zákl. přenesená",J799,0)</f>
        <v>0</v>
      </c>
      <c r="BH799" s="229">
        <f>IF(N799="sníž. přenesená",J799,0)</f>
        <v>0</v>
      </c>
      <c r="BI799" s="229">
        <f>IF(N799="nulová",J799,0)</f>
        <v>0</v>
      </c>
      <c r="BJ799" s="24" t="s">
        <v>77</v>
      </c>
      <c r="BK799" s="229">
        <f>ROUND(I799*H799,2)</f>
        <v>0</v>
      </c>
      <c r="BL799" s="24" t="s">
        <v>224</v>
      </c>
      <c r="BM799" s="24" t="s">
        <v>1661</v>
      </c>
    </row>
    <row r="800" s="11" customFormat="1">
      <c r="B800" s="230"/>
      <c r="C800" s="231"/>
      <c r="D800" s="232" t="s">
        <v>153</v>
      </c>
      <c r="E800" s="233" t="s">
        <v>23</v>
      </c>
      <c r="F800" s="234" t="s">
        <v>1662</v>
      </c>
      <c r="G800" s="231"/>
      <c r="H800" s="235">
        <v>2.0129999999999999</v>
      </c>
      <c r="I800" s="236"/>
      <c r="J800" s="231"/>
      <c r="K800" s="231"/>
      <c r="L800" s="237"/>
      <c r="M800" s="238"/>
      <c r="N800" s="239"/>
      <c r="O800" s="239"/>
      <c r="P800" s="239"/>
      <c r="Q800" s="239"/>
      <c r="R800" s="239"/>
      <c r="S800" s="239"/>
      <c r="T800" s="240"/>
      <c r="AT800" s="241" t="s">
        <v>153</v>
      </c>
      <c r="AU800" s="241" t="s">
        <v>82</v>
      </c>
      <c r="AV800" s="11" t="s">
        <v>82</v>
      </c>
      <c r="AW800" s="11" t="s">
        <v>35</v>
      </c>
      <c r="AX800" s="11" t="s">
        <v>77</v>
      </c>
      <c r="AY800" s="241" t="s">
        <v>144</v>
      </c>
    </row>
    <row r="801" s="1" customFormat="1" ht="16.5" customHeight="1">
      <c r="B801" s="46"/>
      <c r="C801" s="218" t="s">
        <v>1663</v>
      </c>
      <c r="D801" s="218" t="s">
        <v>146</v>
      </c>
      <c r="E801" s="219" t="s">
        <v>1664</v>
      </c>
      <c r="F801" s="220" t="s">
        <v>1665</v>
      </c>
      <c r="G801" s="221" t="s">
        <v>192</v>
      </c>
      <c r="H801" s="222">
        <v>2.536</v>
      </c>
      <c r="I801" s="223"/>
      <c r="J801" s="224">
        <f>ROUND(I801*H801,2)</f>
        <v>0</v>
      </c>
      <c r="K801" s="220" t="s">
        <v>150</v>
      </c>
      <c r="L801" s="72"/>
      <c r="M801" s="225" t="s">
        <v>23</v>
      </c>
      <c r="N801" s="226" t="s">
        <v>43</v>
      </c>
      <c r="O801" s="47"/>
      <c r="P801" s="227">
        <f>O801*H801</f>
        <v>0</v>
      </c>
      <c r="Q801" s="227">
        <v>0</v>
      </c>
      <c r="R801" s="227">
        <f>Q801*H801</f>
        <v>0</v>
      </c>
      <c r="S801" s="227">
        <v>0</v>
      </c>
      <c r="T801" s="228">
        <f>S801*H801</f>
        <v>0</v>
      </c>
      <c r="AR801" s="24" t="s">
        <v>224</v>
      </c>
      <c r="AT801" s="24" t="s">
        <v>146</v>
      </c>
      <c r="AU801" s="24" t="s">
        <v>82</v>
      </c>
      <c r="AY801" s="24" t="s">
        <v>144</v>
      </c>
      <c r="BE801" s="229">
        <f>IF(N801="základní",J801,0)</f>
        <v>0</v>
      </c>
      <c r="BF801" s="229">
        <f>IF(N801="snížená",J801,0)</f>
        <v>0</v>
      </c>
      <c r="BG801" s="229">
        <f>IF(N801="zákl. přenesená",J801,0)</f>
        <v>0</v>
      </c>
      <c r="BH801" s="229">
        <f>IF(N801="sníž. přenesená",J801,0)</f>
        <v>0</v>
      </c>
      <c r="BI801" s="229">
        <f>IF(N801="nulová",J801,0)</f>
        <v>0</v>
      </c>
      <c r="BJ801" s="24" t="s">
        <v>77</v>
      </c>
      <c r="BK801" s="229">
        <f>ROUND(I801*H801,2)</f>
        <v>0</v>
      </c>
      <c r="BL801" s="24" t="s">
        <v>224</v>
      </c>
      <c r="BM801" s="24" t="s">
        <v>1666</v>
      </c>
    </row>
    <row r="802" s="11" customFormat="1">
      <c r="B802" s="230"/>
      <c r="C802" s="231"/>
      <c r="D802" s="232" t="s">
        <v>153</v>
      </c>
      <c r="E802" s="233" t="s">
        <v>23</v>
      </c>
      <c r="F802" s="234" t="s">
        <v>1653</v>
      </c>
      <c r="G802" s="231"/>
      <c r="H802" s="235">
        <v>2.536</v>
      </c>
      <c r="I802" s="236"/>
      <c r="J802" s="231"/>
      <c r="K802" s="231"/>
      <c r="L802" s="237"/>
      <c r="M802" s="238"/>
      <c r="N802" s="239"/>
      <c r="O802" s="239"/>
      <c r="P802" s="239"/>
      <c r="Q802" s="239"/>
      <c r="R802" s="239"/>
      <c r="S802" s="239"/>
      <c r="T802" s="240"/>
      <c r="AT802" s="241" t="s">
        <v>153</v>
      </c>
      <c r="AU802" s="241" t="s">
        <v>82</v>
      </c>
      <c r="AV802" s="11" t="s">
        <v>82</v>
      </c>
      <c r="AW802" s="11" t="s">
        <v>35</v>
      </c>
      <c r="AX802" s="11" t="s">
        <v>77</v>
      </c>
      <c r="AY802" s="241" t="s">
        <v>144</v>
      </c>
    </row>
    <row r="803" s="1" customFormat="1" ht="25.5" customHeight="1">
      <c r="B803" s="46"/>
      <c r="C803" s="218" t="s">
        <v>1667</v>
      </c>
      <c r="D803" s="218" t="s">
        <v>146</v>
      </c>
      <c r="E803" s="219" t="s">
        <v>1668</v>
      </c>
      <c r="F803" s="220" t="s">
        <v>1669</v>
      </c>
      <c r="G803" s="221" t="s">
        <v>192</v>
      </c>
      <c r="H803" s="222">
        <v>10</v>
      </c>
      <c r="I803" s="223"/>
      <c r="J803" s="224">
        <f>ROUND(I803*H803,2)</f>
        <v>0</v>
      </c>
      <c r="K803" s="220" t="s">
        <v>23</v>
      </c>
      <c r="L803" s="72"/>
      <c r="M803" s="225" t="s">
        <v>23</v>
      </c>
      <c r="N803" s="226" t="s">
        <v>43</v>
      </c>
      <c r="O803" s="47"/>
      <c r="P803" s="227">
        <f>O803*H803</f>
        <v>0</v>
      </c>
      <c r="Q803" s="227">
        <v>0</v>
      </c>
      <c r="R803" s="227">
        <f>Q803*H803</f>
        <v>0</v>
      </c>
      <c r="S803" s="227">
        <v>0</v>
      </c>
      <c r="T803" s="228">
        <f>S803*H803</f>
        <v>0</v>
      </c>
      <c r="AR803" s="24" t="s">
        <v>224</v>
      </c>
      <c r="AT803" s="24" t="s">
        <v>146</v>
      </c>
      <c r="AU803" s="24" t="s">
        <v>82</v>
      </c>
      <c r="AY803" s="24" t="s">
        <v>144</v>
      </c>
      <c r="BE803" s="229">
        <f>IF(N803="základní",J803,0)</f>
        <v>0</v>
      </c>
      <c r="BF803" s="229">
        <f>IF(N803="snížená",J803,0)</f>
        <v>0</v>
      </c>
      <c r="BG803" s="229">
        <f>IF(N803="zákl. přenesená",J803,0)</f>
        <v>0</v>
      </c>
      <c r="BH803" s="229">
        <f>IF(N803="sníž. přenesená",J803,0)</f>
        <v>0</v>
      </c>
      <c r="BI803" s="229">
        <f>IF(N803="nulová",J803,0)</f>
        <v>0</v>
      </c>
      <c r="BJ803" s="24" t="s">
        <v>77</v>
      </c>
      <c r="BK803" s="229">
        <f>ROUND(I803*H803,2)</f>
        <v>0</v>
      </c>
      <c r="BL803" s="24" t="s">
        <v>224</v>
      </c>
      <c r="BM803" s="24" t="s">
        <v>1670</v>
      </c>
    </row>
    <row r="804" s="13" customFormat="1">
      <c r="B804" s="263"/>
      <c r="C804" s="264"/>
      <c r="D804" s="232" t="s">
        <v>153</v>
      </c>
      <c r="E804" s="265" t="s">
        <v>23</v>
      </c>
      <c r="F804" s="266" t="s">
        <v>324</v>
      </c>
      <c r="G804" s="264"/>
      <c r="H804" s="265" t="s">
        <v>23</v>
      </c>
      <c r="I804" s="267"/>
      <c r="J804" s="264"/>
      <c r="K804" s="264"/>
      <c r="L804" s="268"/>
      <c r="M804" s="269"/>
      <c r="N804" s="270"/>
      <c r="O804" s="270"/>
      <c r="P804" s="270"/>
      <c r="Q804" s="270"/>
      <c r="R804" s="270"/>
      <c r="S804" s="270"/>
      <c r="T804" s="271"/>
      <c r="AT804" s="272" t="s">
        <v>153</v>
      </c>
      <c r="AU804" s="272" t="s">
        <v>82</v>
      </c>
      <c r="AV804" s="13" t="s">
        <v>77</v>
      </c>
      <c r="AW804" s="13" t="s">
        <v>35</v>
      </c>
      <c r="AX804" s="13" t="s">
        <v>72</v>
      </c>
      <c r="AY804" s="272" t="s">
        <v>144</v>
      </c>
    </row>
    <row r="805" s="11" customFormat="1">
      <c r="B805" s="230"/>
      <c r="C805" s="231"/>
      <c r="D805" s="232" t="s">
        <v>153</v>
      </c>
      <c r="E805" s="233" t="s">
        <v>23</v>
      </c>
      <c r="F805" s="234" t="s">
        <v>1671</v>
      </c>
      <c r="G805" s="231"/>
      <c r="H805" s="235">
        <v>10</v>
      </c>
      <c r="I805" s="236"/>
      <c r="J805" s="231"/>
      <c r="K805" s="231"/>
      <c r="L805" s="237"/>
      <c r="M805" s="238"/>
      <c r="N805" s="239"/>
      <c r="O805" s="239"/>
      <c r="P805" s="239"/>
      <c r="Q805" s="239"/>
      <c r="R805" s="239"/>
      <c r="S805" s="239"/>
      <c r="T805" s="240"/>
      <c r="AT805" s="241" t="s">
        <v>153</v>
      </c>
      <c r="AU805" s="241" t="s">
        <v>82</v>
      </c>
      <c r="AV805" s="11" t="s">
        <v>82</v>
      </c>
      <c r="AW805" s="11" t="s">
        <v>35</v>
      </c>
      <c r="AX805" s="11" t="s">
        <v>77</v>
      </c>
      <c r="AY805" s="241" t="s">
        <v>144</v>
      </c>
    </row>
    <row r="806" s="1" customFormat="1" ht="16.5" customHeight="1">
      <c r="B806" s="46"/>
      <c r="C806" s="218" t="s">
        <v>1672</v>
      </c>
      <c r="D806" s="218" t="s">
        <v>146</v>
      </c>
      <c r="E806" s="219" t="s">
        <v>1673</v>
      </c>
      <c r="F806" s="220" t="s">
        <v>1674</v>
      </c>
      <c r="G806" s="221" t="s">
        <v>192</v>
      </c>
      <c r="H806" s="222">
        <v>20.550000000000001</v>
      </c>
      <c r="I806" s="223"/>
      <c r="J806" s="224">
        <f>ROUND(I806*H806,2)</f>
        <v>0</v>
      </c>
      <c r="K806" s="220" t="s">
        <v>150</v>
      </c>
      <c r="L806" s="72"/>
      <c r="M806" s="225" t="s">
        <v>23</v>
      </c>
      <c r="N806" s="226" t="s">
        <v>43</v>
      </c>
      <c r="O806" s="47"/>
      <c r="P806" s="227">
        <f>O806*H806</f>
        <v>0</v>
      </c>
      <c r="Q806" s="227">
        <v>0.012540000000000001</v>
      </c>
      <c r="R806" s="227">
        <f>Q806*H806</f>
        <v>0.25769700000000001</v>
      </c>
      <c r="S806" s="227">
        <v>0</v>
      </c>
      <c r="T806" s="228">
        <f>S806*H806</f>
        <v>0</v>
      </c>
      <c r="AR806" s="24" t="s">
        <v>224</v>
      </c>
      <c r="AT806" s="24" t="s">
        <v>146</v>
      </c>
      <c r="AU806" s="24" t="s">
        <v>82</v>
      </c>
      <c r="AY806" s="24" t="s">
        <v>144</v>
      </c>
      <c r="BE806" s="229">
        <f>IF(N806="základní",J806,0)</f>
        <v>0</v>
      </c>
      <c r="BF806" s="229">
        <f>IF(N806="snížená",J806,0)</f>
        <v>0</v>
      </c>
      <c r="BG806" s="229">
        <f>IF(N806="zákl. přenesená",J806,0)</f>
        <v>0</v>
      </c>
      <c r="BH806" s="229">
        <f>IF(N806="sníž. přenesená",J806,0)</f>
        <v>0</v>
      </c>
      <c r="BI806" s="229">
        <f>IF(N806="nulová",J806,0)</f>
        <v>0</v>
      </c>
      <c r="BJ806" s="24" t="s">
        <v>77</v>
      </c>
      <c r="BK806" s="229">
        <f>ROUND(I806*H806,2)</f>
        <v>0</v>
      </c>
      <c r="BL806" s="24" t="s">
        <v>224</v>
      </c>
      <c r="BM806" s="24" t="s">
        <v>1675</v>
      </c>
    </row>
    <row r="807" s="13" customFormat="1">
      <c r="B807" s="263"/>
      <c r="C807" s="264"/>
      <c r="D807" s="232" t="s">
        <v>153</v>
      </c>
      <c r="E807" s="265" t="s">
        <v>23</v>
      </c>
      <c r="F807" s="266" t="s">
        <v>319</v>
      </c>
      <c r="G807" s="264"/>
      <c r="H807" s="265" t="s">
        <v>23</v>
      </c>
      <c r="I807" s="267"/>
      <c r="J807" s="264"/>
      <c r="K807" s="264"/>
      <c r="L807" s="268"/>
      <c r="M807" s="269"/>
      <c r="N807" s="270"/>
      <c r="O807" s="270"/>
      <c r="P807" s="270"/>
      <c r="Q807" s="270"/>
      <c r="R807" s="270"/>
      <c r="S807" s="270"/>
      <c r="T807" s="271"/>
      <c r="AT807" s="272" t="s">
        <v>153</v>
      </c>
      <c r="AU807" s="272" t="s">
        <v>82</v>
      </c>
      <c r="AV807" s="13" t="s">
        <v>77</v>
      </c>
      <c r="AW807" s="13" t="s">
        <v>35</v>
      </c>
      <c r="AX807" s="13" t="s">
        <v>72</v>
      </c>
      <c r="AY807" s="272" t="s">
        <v>144</v>
      </c>
    </row>
    <row r="808" s="11" customFormat="1">
      <c r="B808" s="230"/>
      <c r="C808" s="231"/>
      <c r="D808" s="232" t="s">
        <v>153</v>
      </c>
      <c r="E808" s="233" t="s">
        <v>23</v>
      </c>
      <c r="F808" s="234" t="s">
        <v>472</v>
      </c>
      <c r="G808" s="231"/>
      <c r="H808" s="235">
        <v>7.2999999999999998</v>
      </c>
      <c r="I808" s="236"/>
      <c r="J808" s="231"/>
      <c r="K808" s="231"/>
      <c r="L808" s="237"/>
      <c r="M808" s="238"/>
      <c r="N808" s="239"/>
      <c r="O808" s="239"/>
      <c r="P808" s="239"/>
      <c r="Q808" s="239"/>
      <c r="R808" s="239"/>
      <c r="S808" s="239"/>
      <c r="T808" s="240"/>
      <c r="AT808" s="241" t="s">
        <v>153</v>
      </c>
      <c r="AU808" s="241" t="s">
        <v>82</v>
      </c>
      <c r="AV808" s="11" t="s">
        <v>82</v>
      </c>
      <c r="AW808" s="11" t="s">
        <v>35</v>
      </c>
      <c r="AX808" s="11" t="s">
        <v>72</v>
      </c>
      <c r="AY808" s="241" t="s">
        <v>144</v>
      </c>
    </row>
    <row r="809" s="11" customFormat="1">
      <c r="B809" s="230"/>
      <c r="C809" s="231"/>
      <c r="D809" s="232" t="s">
        <v>153</v>
      </c>
      <c r="E809" s="233" t="s">
        <v>23</v>
      </c>
      <c r="F809" s="234" t="s">
        <v>321</v>
      </c>
      <c r="G809" s="231"/>
      <c r="H809" s="235">
        <v>4.0999999999999996</v>
      </c>
      <c r="I809" s="236"/>
      <c r="J809" s="231"/>
      <c r="K809" s="231"/>
      <c r="L809" s="237"/>
      <c r="M809" s="238"/>
      <c r="N809" s="239"/>
      <c r="O809" s="239"/>
      <c r="P809" s="239"/>
      <c r="Q809" s="239"/>
      <c r="R809" s="239"/>
      <c r="S809" s="239"/>
      <c r="T809" s="240"/>
      <c r="AT809" s="241" t="s">
        <v>153</v>
      </c>
      <c r="AU809" s="241" t="s">
        <v>82</v>
      </c>
      <c r="AV809" s="11" t="s">
        <v>82</v>
      </c>
      <c r="AW809" s="11" t="s">
        <v>35</v>
      </c>
      <c r="AX809" s="11" t="s">
        <v>72</v>
      </c>
      <c r="AY809" s="241" t="s">
        <v>144</v>
      </c>
    </row>
    <row r="810" s="11" customFormat="1">
      <c r="B810" s="230"/>
      <c r="C810" s="231"/>
      <c r="D810" s="232" t="s">
        <v>153</v>
      </c>
      <c r="E810" s="233" t="s">
        <v>23</v>
      </c>
      <c r="F810" s="234" t="s">
        <v>322</v>
      </c>
      <c r="G810" s="231"/>
      <c r="H810" s="235">
        <v>9.1500000000000004</v>
      </c>
      <c r="I810" s="236"/>
      <c r="J810" s="231"/>
      <c r="K810" s="231"/>
      <c r="L810" s="237"/>
      <c r="M810" s="238"/>
      <c r="N810" s="239"/>
      <c r="O810" s="239"/>
      <c r="P810" s="239"/>
      <c r="Q810" s="239"/>
      <c r="R810" s="239"/>
      <c r="S810" s="239"/>
      <c r="T810" s="240"/>
      <c r="AT810" s="241" t="s">
        <v>153</v>
      </c>
      <c r="AU810" s="241" t="s">
        <v>82</v>
      </c>
      <c r="AV810" s="11" t="s">
        <v>82</v>
      </c>
      <c r="AW810" s="11" t="s">
        <v>35</v>
      </c>
      <c r="AX810" s="11" t="s">
        <v>72</v>
      </c>
      <c r="AY810" s="241" t="s">
        <v>144</v>
      </c>
    </row>
    <row r="811" s="12" customFormat="1">
      <c r="B811" s="252"/>
      <c r="C811" s="253"/>
      <c r="D811" s="232" t="s">
        <v>153</v>
      </c>
      <c r="E811" s="254" t="s">
        <v>23</v>
      </c>
      <c r="F811" s="255" t="s">
        <v>196</v>
      </c>
      <c r="G811" s="253"/>
      <c r="H811" s="256">
        <v>20.550000000000001</v>
      </c>
      <c r="I811" s="257"/>
      <c r="J811" s="253"/>
      <c r="K811" s="253"/>
      <c r="L811" s="258"/>
      <c r="M811" s="259"/>
      <c r="N811" s="260"/>
      <c r="O811" s="260"/>
      <c r="P811" s="260"/>
      <c r="Q811" s="260"/>
      <c r="R811" s="260"/>
      <c r="S811" s="260"/>
      <c r="T811" s="261"/>
      <c r="AT811" s="262" t="s">
        <v>153</v>
      </c>
      <c r="AU811" s="262" t="s">
        <v>82</v>
      </c>
      <c r="AV811" s="12" t="s">
        <v>151</v>
      </c>
      <c r="AW811" s="12" t="s">
        <v>35</v>
      </c>
      <c r="AX811" s="12" t="s">
        <v>77</v>
      </c>
      <c r="AY811" s="262" t="s">
        <v>144</v>
      </c>
    </row>
    <row r="812" s="1" customFormat="1" ht="16.5" customHeight="1">
      <c r="B812" s="46"/>
      <c r="C812" s="218" t="s">
        <v>1676</v>
      </c>
      <c r="D812" s="218" t="s">
        <v>146</v>
      </c>
      <c r="E812" s="219" t="s">
        <v>1677</v>
      </c>
      <c r="F812" s="220" t="s">
        <v>1678</v>
      </c>
      <c r="G812" s="221" t="s">
        <v>250</v>
      </c>
      <c r="H812" s="222">
        <v>39.524000000000001</v>
      </c>
      <c r="I812" s="223"/>
      <c r="J812" s="224">
        <f>ROUND(I812*H812,2)</f>
        <v>0</v>
      </c>
      <c r="K812" s="220" t="s">
        <v>150</v>
      </c>
      <c r="L812" s="72"/>
      <c r="M812" s="225" t="s">
        <v>23</v>
      </c>
      <c r="N812" s="226" t="s">
        <v>43</v>
      </c>
      <c r="O812" s="47"/>
      <c r="P812" s="227">
        <f>O812*H812</f>
        <v>0</v>
      </c>
      <c r="Q812" s="227">
        <v>0.00025999999999999998</v>
      </c>
      <c r="R812" s="227">
        <f>Q812*H812</f>
        <v>0.010276239999999999</v>
      </c>
      <c r="S812" s="227">
        <v>0</v>
      </c>
      <c r="T812" s="228">
        <f>S812*H812</f>
        <v>0</v>
      </c>
      <c r="AR812" s="24" t="s">
        <v>224</v>
      </c>
      <c r="AT812" s="24" t="s">
        <v>146</v>
      </c>
      <c r="AU812" s="24" t="s">
        <v>82</v>
      </c>
      <c r="AY812" s="24" t="s">
        <v>144</v>
      </c>
      <c r="BE812" s="229">
        <f>IF(N812="základní",J812,0)</f>
        <v>0</v>
      </c>
      <c r="BF812" s="229">
        <f>IF(N812="snížená",J812,0)</f>
        <v>0</v>
      </c>
      <c r="BG812" s="229">
        <f>IF(N812="zákl. přenesená",J812,0)</f>
        <v>0</v>
      </c>
      <c r="BH812" s="229">
        <f>IF(N812="sníž. přenesená",J812,0)</f>
        <v>0</v>
      </c>
      <c r="BI812" s="229">
        <f>IF(N812="nulová",J812,0)</f>
        <v>0</v>
      </c>
      <c r="BJ812" s="24" t="s">
        <v>77</v>
      </c>
      <c r="BK812" s="229">
        <f>ROUND(I812*H812,2)</f>
        <v>0</v>
      </c>
      <c r="BL812" s="24" t="s">
        <v>224</v>
      </c>
      <c r="BM812" s="24" t="s">
        <v>1679</v>
      </c>
    </row>
    <row r="813" s="13" customFormat="1">
      <c r="B813" s="263"/>
      <c r="C813" s="264"/>
      <c r="D813" s="232" t="s">
        <v>153</v>
      </c>
      <c r="E813" s="265" t="s">
        <v>23</v>
      </c>
      <c r="F813" s="266" t="s">
        <v>319</v>
      </c>
      <c r="G813" s="264"/>
      <c r="H813" s="265" t="s">
        <v>23</v>
      </c>
      <c r="I813" s="267"/>
      <c r="J813" s="264"/>
      <c r="K813" s="264"/>
      <c r="L813" s="268"/>
      <c r="M813" s="269"/>
      <c r="N813" s="270"/>
      <c r="O813" s="270"/>
      <c r="P813" s="270"/>
      <c r="Q813" s="270"/>
      <c r="R813" s="270"/>
      <c r="S813" s="270"/>
      <c r="T813" s="271"/>
      <c r="AT813" s="272" t="s">
        <v>153</v>
      </c>
      <c r="AU813" s="272" t="s">
        <v>82</v>
      </c>
      <c r="AV813" s="13" t="s">
        <v>77</v>
      </c>
      <c r="AW813" s="13" t="s">
        <v>35</v>
      </c>
      <c r="AX813" s="13" t="s">
        <v>72</v>
      </c>
      <c r="AY813" s="272" t="s">
        <v>144</v>
      </c>
    </row>
    <row r="814" s="11" customFormat="1">
      <c r="B814" s="230"/>
      <c r="C814" s="231"/>
      <c r="D814" s="232" t="s">
        <v>153</v>
      </c>
      <c r="E814" s="233" t="s">
        <v>23</v>
      </c>
      <c r="F814" s="234" t="s">
        <v>1680</v>
      </c>
      <c r="G814" s="231"/>
      <c r="H814" s="235">
        <v>12.08</v>
      </c>
      <c r="I814" s="236"/>
      <c r="J814" s="231"/>
      <c r="K814" s="231"/>
      <c r="L814" s="237"/>
      <c r="M814" s="238"/>
      <c r="N814" s="239"/>
      <c r="O814" s="239"/>
      <c r="P814" s="239"/>
      <c r="Q814" s="239"/>
      <c r="R814" s="239"/>
      <c r="S814" s="239"/>
      <c r="T814" s="240"/>
      <c r="AT814" s="241" t="s">
        <v>153</v>
      </c>
      <c r="AU814" s="241" t="s">
        <v>82</v>
      </c>
      <c r="AV814" s="11" t="s">
        <v>82</v>
      </c>
      <c r="AW814" s="11" t="s">
        <v>35</v>
      </c>
      <c r="AX814" s="11" t="s">
        <v>72</v>
      </c>
      <c r="AY814" s="241" t="s">
        <v>144</v>
      </c>
    </row>
    <row r="815" s="11" customFormat="1">
      <c r="B815" s="230"/>
      <c r="C815" s="231"/>
      <c r="D815" s="232" t="s">
        <v>153</v>
      </c>
      <c r="E815" s="233" t="s">
        <v>23</v>
      </c>
      <c r="F815" s="234" t="s">
        <v>1681</v>
      </c>
      <c r="G815" s="231"/>
      <c r="H815" s="235">
        <v>8.1699999999999999</v>
      </c>
      <c r="I815" s="236"/>
      <c r="J815" s="231"/>
      <c r="K815" s="231"/>
      <c r="L815" s="237"/>
      <c r="M815" s="238"/>
      <c r="N815" s="239"/>
      <c r="O815" s="239"/>
      <c r="P815" s="239"/>
      <c r="Q815" s="239"/>
      <c r="R815" s="239"/>
      <c r="S815" s="239"/>
      <c r="T815" s="240"/>
      <c r="AT815" s="241" t="s">
        <v>153</v>
      </c>
      <c r="AU815" s="241" t="s">
        <v>82</v>
      </c>
      <c r="AV815" s="11" t="s">
        <v>82</v>
      </c>
      <c r="AW815" s="11" t="s">
        <v>35</v>
      </c>
      <c r="AX815" s="11" t="s">
        <v>72</v>
      </c>
      <c r="AY815" s="241" t="s">
        <v>144</v>
      </c>
    </row>
    <row r="816" s="11" customFormat="1">
      <c r="B816" s="230"/>
      <c r="C816" s="231"/>
      <c r="D816" s="232" t="s">
        <v>153</v>
      </c>
      <c r="E816" s="233" t="s">
        <v>23</v>
      </c>
      <c r="F816" s="234" t="s">
        <v>1682</v>
      </c>
      <c r="G816" s="231"/>
      <c r="H816" s="235">
        <v>19.274000000000001</v>
      </c>
      <c r="I816" s="236"/>
      <c r="J816" s="231"/>
      <c r="K816" s="231"/>
      <c r="L816" s="237"/>
      <c r="M816" s="238"/>
      <c r="N816" s="239"/>
      <c r="O816" s="239"/>
      <c r="P816" s="239"/>
      <c r="Q816" s="239"/>
      <c r="R816" s="239"/>
      <c r="S816" s="239"/>
      <c r="T816" s="240"/>
      <c r="AT816" s="241" t="s">
        <v>153</v>
      </c>
      <c r="AU816" s="241" t="s">
        <v>82</v>
      </c>
      <c r="AV816" s="11" t="s">
        <v>82</v>
      </c>
      <c r="AW816" s="11" t="s">
        <v>35</v>
      </c>
      <c r="AX816" s="11" t="s">
        <v>72</v>
      </c>
      <c r="AY816" s="241" t="s">
        <v>144</v>
      </c>
    </row>
    <row r="817" s="12" customFormat="1">
      <c r="B817" s="252"/>
      <c r="C817" s="253"/>
      <c r="D817" s="232" t="s">
        <v>153</v>
      </c>
      <c r="E817" s="254" t="s">
        <v>23</v>
      </c>
      <c r="F817" s="255" t="s">
        <v>196</v>
      </c>
      <c r="G817" s="253"/>
      <c r="H817" s="256">
        <v>39.524000000000001</v>
      </c>
      <c r="I817" s="257"/>
      <c r="J817" s="253"/>
      <c r="K817" s="253"/>
      <c r="L817" s="258"/>
      <c r="M817" s="259"/>
      <c r="N817" s="260"/>
      <c r="O817" s="260"/>
      <c r="P817" s="260"/>
      <c r="Q817" s="260"/>
      <c r="R817" s="260"/>
      <c r="S817" s="260"/>
      <c r="T817" s="261"/>
      <c r="AT817" s="262" t="s">
        <v>153</v>
      </c>
      <c r="AU817" s="262" t="s">
        <v>82</v>
      </c>
      <c r="AV817" s="12" t="s">
        <v>151</v>
      </c>
      <c r="AW817" s="12" t="s">
        <v>35</v>
      </c>
      <c r="AX817" s="12" t="s">
        <v>77</v>
      </c>
      <c r="AY817" s="262" t="s">
        <v>144</v>
      </c>
    </row>
    <row r="818" s="1" customFormat="1" ht="16.5" customHeight="1">
      <c r="B818" s="46"/>
      <c r="C818" s="218" t="s">
        <v>1683</v>
      </c>
      <c r="D818" s="218" t="s">
        <v>146</v>
      </c>
      <c r="E818" s="219" t="s">
        <v>1684</v>
      </c>
      <c r="F818" s="220" t="s">
        <v>1685</v>
      </c>
      <c r="G818" s="221" t="s">
        <v>192</v>
      </c>
      <c r="H818" s="222">
        <v>20.550000000000001</v>
      </c>
      <c r="I818" s="223"/>
      <c r="J818" s="224">
        <f>ROUND(I818*H818,2)</f>
        <v>0</v>
      </c>
      <c r="K818" s="220" t="s">
        <v>150</v>
      </c>
      <c r="L818" s="72"/>
      <c r="M818" s="225" t="s">
        <v>23</v>
      </c>
      <c r="N818" s="226" t="s">
        <v>43</v>
      </c>
      <c r="O818" s="47"/>
      <c r="P818" s="227">
        <f>O818*H818</f>
        <v>0</v>
      </c>
      <c r="Q818" s="227">
        <v>0.00010000000000000001</v>
      </c>
      <c r="R818" s="227">
        <f>Q818*H818</f>
        <v>0.002055</v>
      </c>
      <c r="S818" s="227">
        <v>0</v>
      </c>
      <c r="T818" s="228">
        <f>S818*H818</f>
        <v>0</v>
      </c>
      <c r="AR818" s="24" t="s">
        <v>224</v>
      </c>
      <c r="AT818" s="24" t="s">
        <v>146</v>
      </c>
      <c r="AU818" s="24" t="s">
        <v>82</v>
      </c>
      <c r="AY818" s="24" t="s">
        <v>144</v>
      </c>
      <c r="BE818" s="229">
        <f>IF(N818="základní",J818,0)</f>
        <v>0</v>
      </c>
      <c r="BF818" s="229">
        <f>IF(N818="snížená",J818,0)</f>
        <v>0</v>
      </c>
      <c r="BG818" s="229">
        <f>IF(N818="zákl. přenesená",J818,0)</f>
        <v>0</v>
      </c>
      <c r="BH818" s="229">
        <f>IF(N818="sníž. přenesená",J818,0)</f>
        <v>0</v>
      </c>
      <c r="BI818" s="229">
        <f>IF(N818="nulová",J818,0)</f>
        <v>0</v>
      </c>
      <c r="BJ818" s="24" t="s">
        <v>77</v>
      </c>
      <c r="BK818" s="229">
        <f>ROUND(I818*H818,2)</f>
        <v>0</v>
      </c>
      <c r="BL818" s="24" t="s">
        <v>224</v>
      </c>
      <c r="BM818" s="24" t="s">
        <v>1686</v>
      </c>
    </row>
    <row r="819" s="13" customFormat="1">
      <c r="B819" s="263"/>
      <c r="C819" s="264"/>
      <c r="D819" s="232" t="s">
        <v>153</v>
      </c>
      <c r="E819" s="265" t="s">
        <v>23</v>
      </c>
      <c r="F819" s="266" t="s">
        <v>319</v>
      </c>
      <c r="G819" s="264"/>
      <c r="H819" s="265" t="s">
        <v>23</v>
      </c>
      <c r="I819" s="267"/>
      <c r="J819" s="264"/>
      <c r="K819" s="264"/>
      <c r="L819" s="268"/>
      <c r="M819" s="269"/>
      <c r="N819" s="270"/>
      <c r="O819" s="270"/>
      <c r="P819" s="270"/>
      <c r="Q819" s="270"/>
      <c r="R819" s="270"/>
      <c r="S819" s="270"/>
      <c r="T819" s="271"/>
      <c r="AT819" s="272" t="s">
        <v>153</v>
      </c>
      <c r="AU819" s="272" t="s">
        <v>82</v>
      </c>
      <c r="AV819" s="13" t="s">
        <v>77</v>
      </c>
      <c r="AW819" s="13" t="s">
        <v>35</v>
      </c>
      <c r="AX819" s="13" t="s">
        <v>72</v>
      </c>
      <c r="AY819" s="272" t="s">
        <v>144</v>
      </c>
    </row>
    <row r="820" s="11" customFormat="1">
      <c r="B820" s="230"/>
      <c r="C820" s="231"/>
      <c r="D820" s="232" t="s">
        <v>153</v>
      </c>
      <c r="E820" s="233" t="s">
        <v>23</v>
      </c>
      <c r="F820" s="234" t="s">
        <v>472</v>
      </c>
      <c r="G820" s="231"/>
      <c r="H820" s="235">
        <v>7.2999999999999998</v>
      </c>
      <c r="I820" s="236"/>
      <c r="J820" s="231"/>
      <c r="K820" s="231"/>
      <c r="L820" s="237"/>
      <c r="M820" s="238"/>
      <c r="N820" s="239"/>
      <c r="O820" s="239"/>
      <c r="P820" s="239"/>
      <c r="Q820" s="239"/>
      <c r="R820" s="239"/>
      <c r="S820" s="239"/>
      <c r="T820" s="240"/>
      <c r="AT820" s="241" t="s">
        <v>153</v>
      </c>
      <c r="AU820" s="241" t="s">
        <v>82</v>
      </c>
      <c r="AV820" s="11" t="s">
        <v>82</v>
      </c>
      <c r="AW820" s="11" t="s">
        <v>35</v>
      </c>
      <c r="AX820" s="11" t="s">
        <v>72</v>
      </c>
      <c r="AY820" s="241" t="s">
        <v>144</v>
      </c>
    </row>
    <row r="821" s="11" customFormat="1">
      <c r="B821" s="230"/>
      <c r="C821" s="231"/>
      <c r="D821" s="232" t="s">
        <v>153</v>
      </c>
      <c r="E821" s="233" t="s">
        <v>23</v>
      </c>
      <c r="F821" s="234" t="s">
        <v>321</v>
      </c>
      <c r="G821" s="231"/>
      <c r="H821" s="235">
        <v>4.0999999999999996</v>
      </c>
      <c r="I821" s="236"/>
      <c r="J821" s="231"/>
      <c r="K821" s="231"/>
      <c r="L821" s="237"/>
      <c r="M821" s="238"/>
      <c r="N821" s="239"/>
      <c r="O821" s="239"/>
      <c r="P821" s="239"/>
      <c r="Q821" s="239"/>
      <c r="R821" s="239"/>
      <c r="S821" s="239"/>
      <c r="T821" s="240"/>
      <c r="AT821" s="241" t="s">
        <v>153</v>
      </c>
      <c r="AU821" s="241" t="s">
        <v>82</v>
      </c>
      <c r="AV821" s="11" t="s">
        <v>82</v>
      </c>
      <c r="AW821" s="11" t="s">
        <v>35</v>
      </c>
      <c r="AX821" s="11" t="s">
        <v>72</v>
      </c>
      <c r="AY821" s="241" t="s">
        <v>144</v>
      </c>
    </row>
    <row r="822" s="11" customFormat="1">
      <c r="B822" s="230"/>
      <c r="C822" s="231"/>
      <c r="D822" s="232" t="s">
        <v>153</v>
      </c>
      <c r="E822" s="233" t="s">
        <v>23</v>
      </c>
      <c r="F822" s="234" t="s">
        <v>322</v>
      </c>
      <c r="G822" s="231"/>
      <c r="H822" s="235">
        <v>9.1500000000000004</v>
      </c>
      <c r="I822" s="236"/>
      <c r="J822" s="231"/>
      <c r="K822" s="231"/>
      <c r="L822" s="237"/>
      <c r="M822" s="238"/>
      <c r="N822" s="239"/>
      <c r="O822" s="239"/>
      <c r="P822" s="239"/>
      <c r="Q822" s="239"/>
      <c r="R822" s="239"/>
      <c r="S822" s="239"/>
      <c r="T822" s="240"/>
      <c r="AT822" s="241" t="s">
        <v>153</v>
      </c>
      <c r="AU822" s="241" t="s">
        <v>82</v>
      </c>
      <c r="AV822" s="11" t="s">
        <v>82</v>
      </c>
      <c r="AW822" s="11" t="s">
        <v>35</v>
      </c>
      <c r="AX822" s="11" t="s">
        <v>72</v>
      </c>
      <c r="AY822" s="241" t="s">
        <v>144</v>
      </c>
    </row>
    <row r="823" s="12" customFormat="1">
      <c r="B823" s="252"/>
      <c r="C823" s="253"/>
      <c r="D823" s="232" t="s">
        <v>153</v>
      </c>
      <c r="E823" s="254" t="s">
        <v>23</v>
      </c>
      <c r="F823" s="255" t="s">
        <v>196</v>
      </c>
      <c r="G823" s="253"/>
      <c r="H823" s="256">
        <v>20.550000000000001</v>
      </c>
      <c r="I823" s="257"/>
      <c r="J823" s="253"/>
      <c r="K823" s="253"/>
      <c r="L823" s="258"/>
      <c r="M823" s="259"/>
      <c r="N823" s="260"/>
      <c r="O823" s="260"/>
      <c r="P823" s="260"/>
      <c r="Q823" s="260"/>
      <c r="R823" s="260"/>
      <c r="S823" s="260"/>
      <c r="T823" s="261"/>
      <c r="AT823" s="262" t="s">
        <v>153</v>
      </c>
      <c r="AU823" s="262" t="s">
        <v>82</v>
      </c>
      <c r="AV823" s="12" t="s">
        <v>151</v>
      </c>
      <c r="AW823" s="12" t="s">
        <v>35</v>
      </c>
      <c r="AX823" s="12" t="s">
        <v>77</v>
      </c>
      <c r="AY823" s="262" t="s">
        <v>144</v>
      </c>
    </row>
    <row r="824" s="1" customFormat="1" ht="16.5" customHeight="1">
      <c r="B824" s="46"/>
      <c r="C824" s="218" t="s">
        <v>1687</v>
      </c>
      <c r="D824" s="218" t="s">
        <v>146</v>
      </c>
      <c r="E824" s="219" t="s">
        <v>1688</v>
      </c>
      <c r="F824" s="220" t="s">
        <v>1689</v>
      </c>
      <c r="G824" s="221" t="s">
        <v>200</v>
      </c>
      <c r="H824" s="222">
        <v>2</v>
      </c>
      <c r="I824" s="223"/>
      <c r="J824" s="224">
        <f>ROUND(I824*H824,2)</f>
        <v>0</v>
      </c>
      <c r="K824" s="220" t="s">
        <v>150</v>
      </c>
      <c r="L824" s="72"/>
      <c r="M824" s="225" t="s">
        <v>23</v>
      </c>
      <c r="N824" s="226" t="s">
        <v>43</v>
      </c>
      <c r="O824" s="47"/>
      <c r="P824" s="227">
        <f>O824*H824</f>
        <v>0</v>
      </c>
      <c r="Q824" s="227">
        <v>8.0000000000000007E-05</v>
      </c>
      <c r="R824" s="227">
        <f>Q824*H824</f>
        <v>0.00016000000000000001</v>
      </c>
      <c r="S824" s="227">
        <v>0</v>
      </c>
      <c r="T824" s="228">
        <f>S824*H824</f>
        <v>0</v>
      </c>
      <c r="AR824" s="24" t="s">
        <v>224</v>
      </c>
      <c r="AT824" s="24" t="s">
        <v>146</v>
      </c>
      <c r="AU824" s="24" t="s">
        <v>82</v>
      </c>
      <c r="AY824" s="24" t="s">
        <v>144</v>
      </c>
      <c r="BE824" s="229">
        <f>IF(N824="základní",J824,0)</f>
        <v>0</v>
      </c>
      <c r="BF824" s="229">
        <f>IF(N824="snížená",J824,0)</f>
        <v>0</v>
      </c>
      <c r="BG824" s="229">
        <f>IF(N824="zákl. přenesená",J824,0)</f>
        <v>0</v>
      </c>
      <c r="BH824" s="229">
        <f>IF(N824="sníž. přenesená",J824,0)</f>
        <v>0</v>
      </c>
      <c r="BI824" s="229">
        <f>IF(N824="nulová",J824,0)</f>
        <v>0</v>
      </c>
      <c r="BJ824" s="24" t="s">
        <v>77</v>
      </c>
      <c r="BK824" s="229">
        <f>ROUND(I824*H824,2)</f>
        <v>0</v>
      </c>
      <c r="BL824" s="24" t="s">
        <v>224</v>
      </c>
      <c r="BM824" s="24" t="s">
        <v>1690</v>
      </c>
    </row>
    <row r="825" s="1" customFormat="1" ht="25.5" customHeight="1">
      <c r="B825" s="46"/>
      <c r="C825" s="242" t="s">
        <v>1691</v>
      </c>
      <c r="D825" s="242" t="s">
        <v>183</v>
      </c>
      <c r="E825" s="243" t="s">
        <v>1692</v>
      </c>
      <c r="F825" s="244" t="s">
        <v>1693</v>
      </c>
      <c r="G825" s="245" t="s">
        <v>200</v>
      </c>
      <c r="H825" s="246">
        <v>2</v>
      </c>
      <c r="I825" s="247"/>
      <c r="J825" s="248">
        <f>ROUND(I825*H825,2)</f>
        <v>0</v>
      </c>
      <c r="K825" s="244" t="s">
        <v>23</v>
      </c>
      <c r="L825" s="249"/>
      <c r="M825" s="250" t="s">
        <v>23</v>
      </c>
      <c r="N825" s="251" t="s">
        <v>43</v>
      </c>
      <c r="O825" s="47"/>
      <c r="P825" s="227">
        <f>O825*H825</f>
        <v>0</v>
      </c>
      <c r="Q825" s="227">
        <v>0.00092000000000000003</v>
      </c>
      <c r="R825" s="227">
        <f>Q825*H825</f>
        <v>0.0018400000000000001</v>
      </c>
      <c r="S825" s="227">
        <v>0</v>
      </c>
      <c r="T825" s="228">
        <f>S825*H825</f>
        <v>0</v>
      </c>
      <c r="AR825" s="24" t="s">
        <v>315</v>
      </c>
      <c r="AT825" s="24" t="s">
        <v>183</v>
      </c>
      <c r="AU825" s="24" t="s">
        <v>82</v>
      </c>
      <c r="AY825" s="24" t="s">
        <v>144</v>
      </c>
      <c r="BE825" s="229">
        <f>IF(N825="základní",J825,0)</f>
        <v>0</v>
      </c>
      <c r="BF825" s="229">
        <f>IF(N825="snížená",J825,0)</f>
        <v>0</v>
      </c>
      <c r="BG825" s="229">
        <f>IF(N825="zákl. přenesená",J825,0)</f>
        <v>0</v>
      </c>
      <c r="BH825" s="229">
        <f>IF(N825="sníž. přenesená",J825,0)</f>
        <v>0</v>
      </c>
      <c r="BI825" s="229">
        <f>IF(N825="nulová",J825,0)</f>
        <v>0</v>
      </c>
      <c r="BJ825" s="24" t="s">
        <v>77</v>
      </c>
      <c r="BK825" s="229">
        <f>ROUND(I825*H825,2)</f>
        <v>0</v>
      </c>
      <c r="BL825" s="24" t="s">
        <v>224</v>
      </c>
      <c r="BM825" s="24" t="s">
        <v>1694</v>
      </c>
    </row>
    <row r="826" s="1" customFormat="1" ht="16.5" customHeight="1">
      <c r="B826" s="46"/>
      <c r="C826" s="218" t="s">
        <v>1695</v>
      </c>
      <c r="D826" s="218" t="s">
        <v>146</v>
      </c>
      <c r="E826" s="219" t="s">
        <v>1696</v>
      </c>
      <c r="F826" s="220" t="s">
        <v>1697</v>
      </c>
      <c r="G826" s="221" t="s">
        <v>200</v>
      </c>
      <c r="H826" s="222">
        <v>2</v>
      </c>
      <c r="I826" s="223"/>
      <c r="J826" s="224">
        <f>ROUND(I826*H826,2)</f>
        <v>0</v>
      </c>
      <c r="K826" s="220" t="s">
        <v>150</v>
      </c>
      <c r="L826" s="72"/>
      <c r="M826" s="225" t="s">
        <v>23</v>
      </c>
      <c r="N826" s="226" t="s">
        <v>43</v>
      </c>
      <c r="O826" s="47"/>
      <c r="P826" s="227">
        <f>O826*H826</f>
        <v>0</v>
      </c>
      <c r="Q826" s="227">
        <v>1.0000000000000001E-05</v>
      </c>
      <c r="R826" s="227">
        <f>Q826*H826</f>
        <v>2.0000000000000002E-05</v>
      </c>
      <c r="S826" s="227">
        <v>0</v>
      </c>
      <c r="T826" s="228">
        <f>S826*H826</f>
        <v>0</v>
      </c>
      <c r="AR826" s="24" t="s">
        <v>224</v>
      </c>
      <c r="AT826" s="24" t="s">
        <v>146</v>
      </c>
      <c r="AU826" s="24" t="s">
        <v>82</v>
      </c>
      <c r="AY826" s="24" t="s">
        <v>144</v>
      </c>
      <c r="BE826" s="229">
        <f>IF(N826="základní",J826,0)</f>
        <v>0</v>
      </c>
      <c r="BF826" s="229">
        <f>IF(N826="snížená",J826,0)</f>
        <v>0</v>
      </c>
      <c r="BG826" s="229">
        <f>IF(N826="zákl. přenesená",J826,0)</f>
        <v>0</v>
      </c>
      <c r="BH826" s="229">
        <f>IF(N826="sníž. přenesená",J826,0)</f>
        <v>0</v>
      </c>
      <c r="BI826" s="229">
        <f>IF(N826="nulová",J826,0)</f>
        <v>0</v>
      </c>
      <c r="BJ826" s="24" t="s">
        <v>77</v>
      </c>
      <c r="BK826" s="229">
        <f>ROUND(I826*H826,2)</f>
        <v>0</v>
      </c>
      <c r="BL826" s="24" t="s">
        <v>224</v>
      </c>
      <c r="BM826" s="24" t="s">
        <v>1698</v>
      </c>
    </row>
    <row r="827" s="1" customFormat="1" ht="16.5" customHeight="1">
      <c r="B827" s="46"/>
      <c r="C827" s="242" t="s">
        <v>1699</v>
      </c>
      <c r="D827" s="242" t="s">
        <v>183</v>
      </c>
      <c r="E827" s="243" t="s">
        <v>1700</v>
      </c>
      <c r="F827" s="244" t="s">
        <v>1701</v>
      </c>
      <c r="G827" s="245" t="s">
        <v>200</v>
      </c>
      <c r="H827" s="246">
        <v>2</v>
      </c>
      <c r="I827" s="247"/>
      <c r="J827" s="248">
        <f>ROUND(I827*H827,2)</f>
        <v>0</v>
      </c>
      <c r="K827" s="244" t="s">
        <v>150</v>
      </c>
      <c r="L827" s="249"/>
      <c r="M827" s="250" t="s">
        <v>23</v>
      </c>
      <c r="N827" s="251" t="s">
        <v>43</v>
      </c>
      <c r="O827" s="47"/>
      <c r="P827" s="227">
        <f>O827*H827</f>
        <v>0</v>
      </c>
      <c r="Q827" s="227">
        <v>0.0067000000000000002</v>
      </c>
      <c r="R827" s="227">
        <f>Q827*H827</f>
        <v>0.013400000000000001</v>
      </c>
      <c r="S827" s="227">
        <v>0</v>
      </c>
      <c r="T827" s="228">
        <f>S827*H827</f>
        <v>0</v>
      </c>
      <c r="AR827" s="24" t="s">
        <v>315</v>
      </c>
      <c r="AT827" s="24" t="s">
        <v>183</v>
      </c>
      <c r="AU827" s="24" t="s">
        <v>82</v>
      </c>
      <c r="AY827" s="24" t="s">
        <v>144</v>
      </c>
      <c r="BE827" s="229">
        <f>IF(N827="základní",J827,0)</f>
        <v>0</v>
      </c>
      <c r="BF827" s="229">
        <f>IF(N827="snížená",J827,0)</f>
        <v>0</v>
      </c>
      <c r="BG827" s="229">
        <f>IF(N827="zákl. přenesená",J827,0)</f>
        <v>0</v>
      </c>
      <c r="BH827" s="229">
        <f>IF(N827="sníž. přenesená",J827,0)</f>
        <v>0</v>
      </c>
      <c r="BI827" s="229">
        <f>IF(N827="nulová",J827,0)</f>
        <v>0</v>
      </c>
      <c r="BJ827" s="24" t="s">
        <v>77</v>
      </c>
      <c r="BK827" s="229">
        <f>ROUND(I827*H827,2)</f>
        <v>0</v>
      </c>
      <c r="BL827" s="24" t="s">
        <v>224</v>
      </c>
      <c r="BM827" s="24" t="s">
        <v>1702</v>
      </c>
    </row>
    <row r="828" s="1" customFormat="1" ht="25.5" customHeight="1">
      <c r="B828" s="46"/>
      <c r="C828" s="218" t="s">
        <v>1703</v>
      </c>
      <c r="D828" s="218" t="s">
        <v>146</v>
      </c>
      <c r="E828" s="219" t="s">
        <v>1704</v>
      </c>
      <c r="F828" s="220" t="s">
        <v>1705</v>
      </c>
      <c r="G828" s="221" t="s">
        <v>854</v>
      </c>
      <c r="H828" s="284"/>
      <c r="I828" s="223"/>
      <c r="J828" s="224">
        <f>ROUND(I828*H828,2)</f>
        <v>0</v>
      </c>
      <c r="K828" s="220" t="s">
        <v>150</v>
      </c>
      <c r="L828" s="72"/>
      <c r="M828" s="225" t="s">
        <v>23</v>
      </c>
      <c r="N828" s="226" t="s">
        <v>43</v>
      </c>
      <c r="O828" s="47"/>
      <c r="P828" s="227">
        <f>O828*H828</f>
        <v>0</v>
      </c>
      <c r="Q828" s="227">
        <v>0</v>
      </c>
      <c r="R828" s="227">
        <f>Q828*H828</f>
        <v>0</v>
      </c>
      <c r="S828" s="227">
        <v>0</v>
      </c>
      <c r="T828" s="228">
        <f>S828*H828</f>
        <v>0</v>
      </c>
      <c r="AR828" s="24" t="s">
        <v>224</v>
      </c>
      <c r="AT828" s="24" t="s">
        <v>146</v>
      </c>
      <c r="AU828" s="24" t="s">
        <v>82</v>
      </c>
      <c r="AY828" s="24" t="s">
        <v>144</v>
      </c>
      <c r="BE828" s="229">
        <f>IF(N828="základní",J828,0)</f>
        <v>0</v>
      </c>
      <c r="BF828" s="229">
        <f>IF(N828="snížená",J828,0)</f>
        <v>0</v>
      </c>
      <c r="BG828" s="229">
        <f>IF(N828="zákl. přenesená",J828,0)</f>
        <v>0</v>
      </c>
      <c r="BH828" s="229">
        <f>IF(N828="sníž. přenesená",J828,0)</f>
        <v>0</v>
      </c>
      <c r="BI828" s="229">
        <f>IF(N828="nulová",J828,0)</f>
        <v>0</v>
      </c>
      <c r="BJ828" s="24" t="s">
        <v>77</v>
      </c>
      <c r="BK828" s="229">
        <f>ROUND(I828*H828,2)</f>
        <v>0</v>
      </c>
      <c r="BL828" s="24" t="s">
        <v>224</v>
      </c>
      <c r="BM828" s="24" t="s">
        <v>1706</v>
      </c>
    </row>
    <row r="829" s="1" customFormat="1" ht="25.5" customHeight="1">
      <c r="B829" s="46"/>
      <c r="C829" s="218" t="s">
        <v>1707</v>
      </c>
      <c r="D829" s="218" t="s">
        <v>146</v>
      </c>
      <c r="E829" s="219" t="s">
        <v>1708</v>
      </c>
      <c r="F829" s="220" t="s">
        <v>1709</v>
      </c>
      <c r="G829" s="221" t="s">
        <v>854</v>
      </c>
      <c r="H829" s="284"/>
      <c r="I829" s="223"/>
      <c r="J829" s="224">
        <f>ROUND(I829*H829,2)</f>
        <v>0</v>
      </c>
      <c r="K829" s="220" t="s">
        <v>150</v>
      </c>
      <c r="L829" s="72"/>
      <c r="M829" s="225" t="s">
        <v>23</v>
      </c>
      <c r="N829" s="226" t="s">
        <v>43</v>
      </c>
      <c r="O829" s="47"/>
      <c r="P829" s="227">
        <f>O829*H829</f>
        <v>0</v>
      </c>
      <c r="Q829" s="227">
        <v>0</v>
      </c>
      <c r="R829" s="227">
        <f>Q829*H829</f>
        <v>0</v>
      </c>
      <c r="S829" s="227">
        <v>0</v>
      </c>
      <c r="T829" s="228">
        <f>S829*H829</f>
        <v>0</v>
      </c>
      <c r="AR829" s="24" t="s">
        <v>224</v>
      </c>
      <c r="AT829" s="24" t="s">
        <v>146</v>
      </c>
      <c r="AU829" s="24" t="s">
        <v>82</v>
      </c>
      <c r="AY829" s="24" t="s">
        <v>144</v>
      </c>
      <c r="BE829" s="229">
        <f>IF(N829="základní",J829,0)</f>
        <v>0</v>
      </c>
      <c r="BF829" s="229">
        <f>IF(N829="snížená",J829,0)</f>
        <v>0</v>
      </c>
      <c r="BG829" s="229">
        <f>IF(N829="zákl. přenesená",J829,0)</f>
        <v>0</v>
      </c>
      <c r="BH829" s="229">
        <f>IF(N829="sníž. přenesená",J829,0)</f>
        <v>0</v>
      </c>
      <c r="BI829" s="229">
        <f>IF(N829="nulová",J829,0)</f>
        <v>0</v>
      </c>
      <c r="BJ829" s="24" t="s">
        <v>77</v>
      </c>
      <c r="BK829" s="229">
        <f>ROUND(I829*H829,2)</f>
        <v>0</v>
      </c>
      <c r="BL829" s="24" t="s">
        <v>224</v>
      </c>
      <c r="BM829" s="24" t="s">
        <v>1710</v>
      </c>
    </row>
    <row r="830" s="10" customFormat="1" ht="29.88" customHeight="1">
      <c r="B830" s="202"/>
      <c r="C830" s="203"/>
      <c r="D830" s="204" t="s">
        <v>71</v>
      </c>
      <c r="E830" s="216" t="s">
        <v>1711</v>
      </c>
      <c r="F830" s="216" t="s">
        <v>1712</v>
      </c>
      <c r="G830" s="203"/>
      <c r="H830" s="203"/>
      <c r="I830" s="206"/>
      <c r="J830" s="217">
        <f>BK830</f>
        <v>0</v>
      </c>
      <c r="K830" s="203"/>
      <c r="L830" s="208"/>
      <c r="M830" s="209"/>
      <c r="N830" s="210"/>
      <c r="O830" s="210"/>
      <c r="P830" s="211">
        <f>SUM(P831:P868)</f>
        <v>0</v>
      </c>
      <c r="Q830" s="210"/>
      <c r="R830" s="211">
        <f>SUM(R831:R868)</f>
        <v>0.0054599999999999996</v>
      </c>
      <c r="S830" s="210"/>
      <c r="T830" s="212">
        <f>SUM(T831:T868)</f>
        <v>0.0054000000000000003</v>
      </c>
      <c r="AR830" s="213" t="s">
        <v>82</v>
      </c>
      <c r="AT830" s="214" t="s">
        <v>71</v>
      </c>
      <c r="AU830" s="214" t="s">
        <v>77</v>
      </c>
      <c r="AY830" s="213" t="s">
        <v>144</v>
      </c>
      <c r="BK830" s="215">
        <f>SUM(BK831:BK868)</f>
        <v>0</v>
      </c>
    </row>
    <row r="831" s="1" customFormat="1" ht="25.5" customHeight="1">
      <c r="B831" s="46"/>
      <c r="C831" s="218" t="s">
        <v>1713</v>
      </c>
      <c r="D831" s="218" t="s">
        <v>146</v>
      </c>
      <c r="E831" s="219" t="s">
        <v>1714</v>
      </c>
      <c r="F831" s="220" t="s">
        <v>1715</v>
      </c>
      <c r="G831" s="221" t="s">
        <v>200</v>
      </c>
      <c r="H831" s="222">
        <v>1</v>
      </c>
      <c r="I831" s="223"/>
      <c r="J831" s="224">
        <f>ROUND(I831*H831,2)</f>
        <v>0</v>
      </c>
      <c r="K831" s="220" t="s">
        <v>23</v>
      </c>
      <c r="L831" s="72"/>
      <c r="M831" s="225" t="s">
        <v>23</v>
      </c>
      <c r="N831" s="226" t="s">
        <v>43</v>
      </c>
      <c r="O831" s="47"/>
      <c r="P831" s="227">
        <f>O831*H831</f>
        <v>0</v>
      </c>
      <c r="Q831" s="227">
        <v>0</v>
      </c>
      <c r="R831" s="227">
        <f>Q831*H831</f>
        <v>0</v>
      </c>
      <c r="S831" s="227">
        <v>0</v>
      </c>
      <c r="T831" s="228">
        <f>S831*H831</f>
        <v>0</v>
      </c>
      <c r="AR831" s="24" t="s">
        <v>224</v>
      </c>
      <c r="AT831" s="24" t="s">
        <v>146</v>
      </c>
      <c r="AU831" s="24" t="s">
        <v>82</v>
      </c>
      <c r="AY831" s="24" t="s">
        <v>144</v>
      </c>
      <c r="BE831" s="229">
        <f>IF(N831="základní",J831,0)</f>
        <v>0</v>
      </c>
      <c r="BF831" s="229">
        <f>IF(N831="snížená",J831,0)</f>
        <v>0</v>
      </c>
      <c r="BG831" s="229">
        <f>IF(N831="zákl. přenesená",J831,0)</f>
        <v>0</v>
      </c>
      <c r="BH831" s="229">
        <f>IF(N831="sníž. přenesená",J831,0)</f>
        <v>0</v>
      </c>
      <c r="BI831" s="229">
        <f>IF(N831="nulová",J831,0)</f>
        <v>0</v>
      </c>
      <c r="BJ831" s="24" t="s">
        <v>77</v>
      </c>
      <c r="BK831" s="229">
        <f>ROUND(I831*H831,2)</f>
        <v>0</v>
      </c>
      <c r="BL831" s="24" t="s">
        <v>224</v>
      </c>
      <c r="BM831" s="24" t="s">
        <v>1716</v>
      </c>
    </row>
    <row r="832" s="1" customFormat="1" ht="38.25" customHeight="1">
      <c r="B832" s="46"/>
      <c r="C832" s="218" t="s">
        <v>1717</v>
      </c>
      <c r="D832" s="218" t="s">
        <v>146</v>
      </c>
      <c r="E832" s="219" t="s">
        <v>1718</v>
      </c>
      <c r="F832" s="220" t="s">
        <v>1719</v>
      </c>
      <c r="G832" s="221" t="s">
        <v>192</v>
      </c>
      <c r="H832" s="222">
        <v>1</v>
      </c>
      <c r="I832" s="223"/>
      <c r="J832" s="224">
        <f>ROUND(I832*H832,2)</f>
        <v>0</v>
      </c>
      <c r="K832" s="220" t="s">
        <v>23</v>
      </c>
      <c r="L832" s="72"/>
      <c r="M832" s="225" t="s">
        <v>23</v>
      </c>
      <c r="N832" s="226" t="s">
        <v>43</v>
      </c>
      <c r="O832" s="47"/>
      <c r="P832" s="227">
        <f>O832*H832</f>
        <v>0</v>
      </c>
      <c r="Q832" s="227">
        <v>0</v>
      </c>
      <c r="R832" s="227">
        <f>Q832*H832</f>
        <v>0</v>
      </c>
      <c r="S832" s="227">
        <v>0</v>
      </c>
      <c r="T832" s="228">
        <f>S832*H832</f>
        <v>0</v>
      </c>
      <c r="AR832" s="24" t="s">
        <v>224</v>
      </c>
      <c r="AT832" s="24" t="s">
        <v>146</v>
      </c>
      <c r="AU832" s="24" t="s">
        <v>82</v>
      </c>
      <c r="AY832" s="24" t="s">
        <v>144</v>
      </c>
      <c r="BE832" s="229">
        <f>IF(N832="základní",J832,0)</f>
        <v>0</v>
      </c>
      <c r="BF832" s="229">
        <f>IF(N832="snížená",J832,0)</f>
        <v>0</v>
      </c>
      <c r="BG832" s="229">
        <f>IF(N832="zákl. přenesená",J832,0)</f>
        <v>0</v>
      </c>
      <c r="BH832" s="229">
        <f>IF(N832="sníž. přenesená",J832,0)</f>
        <v>0</v>
      </c>
      <c r="BI832" s="229">
        <f>IF(N832="nulová",J832,0)</f>
        <v>0</v>
      </c>
      <c r="BJ832" s="24" t="s">
        <v>77</v>
      </c>
      <c r="BK832" s="229">
        <f>ROUND(I832*H832,2)</f>
        <v>0</v>
      </c>
      <c r="BL832" s="24" t="s">
        <v>224</v>
      </c>
      <c r="BM832" s="24" t="s">
        <v>1720</v>
      </c>
    </row>
    <row r="833" s="1" customFormat="1" ht="38.25" customHeight="1">
      <c r="B833" s="46"/>
      <c r="C833" s="218" t="s">
        <v>1721</v>
      </c>
      <c r="D833" s="218" t="s">
        <v>146</v>
      </c>
      <c r="E833" s="219" t="s">
        <v>1722</v>
      </c>
      <c r="F833" s="220" t="s">
        <v>1723</v>
      </c>
      <c r="G833" s="221" t="s">
        <v>192</v>
      </c>
      <c r="H833" s="222">
        <v>1</v>
      </c>
      <c r="I833" s="223"/>
      <c r="J833" s="224">
        <f>ROUND(I833*H833,2)</f>
        <v>0</v>
      </c>
      <c r="K833" s="220" t="s">
        <v>23</v>
      </c>
      <c r="L833" s="72"/>
      <c r="M833" s="225" t="s">
        <v>23</v>
      </c>
      <c r="N833" s="226" t="s">
        <v>43</v>
      </c>
      <c r="O833" s="47"/>
      <c r="P833" s="227">
        <f>O833*H833</f>
        <v>0</v>
      </c>
      <c r="Q833" s="227">
        <v>0</v>
      </c>
      <c r="R833" s="227">
        <f>Q833*H833</f>
        <v>0</v>
      </c>
      <c r="S833" s="227">
        <v>0</v>
      </c>
      <c r="T833" s="228">
        <f>S833*H833</f>
        <v>0</v>
      </c>
      <c r="AR833" s="24" t="s">
        <v>224</v>
      </c>
      <c r="AT833" s="24" t="s">
        <v>146</v>
      </c>
      <c r="AU833" s="24" t="s">
        <v>82</v>
      </c>
      <c r="AY833" s="24" t="s">
        <v>144</v>
      </c>
      <c r="BE833" s="229">
        <f>IF(N833="základní",J833,0)</f>
        <v>0</v>
      </c>
      <c r="BF833" s="229">
        <f>IF(N833="snížená",J833,0)</f>
        <v>0</v>
      </c>
      <c r="BG833" s="229">
        <f>IF(N833="zákl. přenesená",J833,0)</f>
        <v>0</v>
      </c>
      <c r="BH833" s="229">
        <f>IF(N833="sníž. přenesená",J833,0)</f>
        <v>0</v>
      </c>
      <c r="BI833" s="229">
        <f>IF(N833="nulová",J833,0)</f>
        <v>0</v>
      </c>
      <c r="BJ833" s="24" t="s">
        <v>77</v>
      </c>
      <c r="BK833" s="229">
        <f>ROUND(I833*H833,2)</f>
        <v>0</v>
      </c>
      <c r="BL833" s="24" t="s">
        <v>224</v>
      </c>
      <c r="BM833" s="24" t="s">
        <v>1724</v>
      </c>
    </row>
    <row r="834" s="1" customFormat="1" ht="25.5" customHeight="1">
      <c r="B834" s="46"/>
      <c r="C834" s="218" t="s">
        <v>1725</v>
      </c>
      <c r="D834" s="218" t="s">
        <v>146</v>
      </c>
      <c r="E834" s="219" t="s">
        <v>1726</v>
      </c>
      <c r="F834" s="220" t="s">
        <v>1727</v>
      </c>
      <c r="G834" s="221" t="s">
        <v>200</v>
      </c>
      <c r="H834" s="222">
        <v>8</v>
      </c>
      <c r="I834" s="223"/>
      <c r="J834" s="224">
        <f>ROUND(I834*H834,2)</f>
        <v>0</v>
      </c>
      <c r="K834" s="220" t="s">
        <v>150</v>
      </c>
      <c r="L834" s="72"/>
      <c r="M834" s="225" t="s">
        <v>23</v>
      </c>
      <c r="N834" s="226" t="s">
        <v>43</v>
      </c>
      <c r="O834" s="47"/>
      <c r="P834" s="227">
        <f>O834*H834</f>
        <v>0</v>
      </c>
      <c r="Q834" s="227">
        <v>0</v>
      </c>
      <c r="R834" s="227">
        <f>Q834*H834</f>
        <v>0</v>
      </c>
      <c r="S834" s="227">
        <v>0</v>
      </c>
      <c r="T834" s="228">
        <f>S834*H834</f>
        <v>0</v>
      </c>
      <c r="AR834" s="24" t="s">
        <v>224</v>
      </c>
      <c r="AT834" s="24" t="s">
        <v>146</v>
      </c>
      <c r="AU834" s="24" t="s">
        <v>82</v>
      </c>
      <c r="AY834" s="24" t="s">
        <v>144</v>
      </c>
      <c r="BE834" s="229">
        <f>IF(N834="základní",J834,0)</f>
        <v>0</v>
      </c>
      <c r="BF834" s="229">
        <f>IF(N834="snížená",J834,0)</f>
        <v>0</v>
      </c>
      <c r="BG834" s="229">
        <f>IF(N834="zákl. přenesená",J834,0)</f>
        <v>0</v>
      </c>
      <c r="BH834" s="229">
        <f>IF(N834="sníž. přenesená",J834,0)</f>
        <v>0</v>
      </c>
      <c r="BI834" s="229">
        <f>IF(N834="nulová",J834,0)</f>
        <v>0</v>
      </c>
      <c r="BJ834" s="24" t="s">
        <v>77</v>
      </c>
      <c r="BK834" s="229">
        <f>ROUND(I834*H834,2)</f>
        <v>0</v>
      </c>
      <c r="BL834" s="24" t="s">
        <v>224</v>
      </c>
      <c r="BM834" s="24" t="s">
        <v>1728</v>
      </c>
    </row>
    <row r="835" s="11" customFormat="1">
      <c r="B835" s="230"/>
      <c r="C835" s="231"/>
      <c r="D835" s="232" t="s">
        <v>153</v>
      </c>
      <c r="E835" s="233" t="s">
        <v>23</v>
      </c>
      <c r="F835" s="234" t="s">
        <v>1729</v>
      </c>
      <c r="G835" s="231"/>
      <c r="H835" s="235">
        <v>5</v>
      </c>
      <c r="I835" s="236"/>
      <c r="J835" s="231"/>
      <c r="K835" s="231"/>
      <c r="L835" s="237"/>
      <c r="M835" s="238"/>
      <c r="N835" s="239"/>
      <c r="O835" s="239"/>
      <c r="P835" s="239"/>
      <c r="Q835" s="239"/>
      <c r="R835" s="239"/>
      <c r="S835" s="239"/>
      <c r="T835" s="240"/>
      <c r="AT835" s="241" t="s">
        <v>153</v>
      </c>
      <c r="AU835" s="241" t="s">
        <v>82</v>
      </c>
      <c r="AV835" s="11" t="s">
        <v>82</v>
      </c>
      <c r="AW835" s="11" t="s">
        <v>35</v>
      </c>
      <c r="AX835" s="11" t="s">
        <v>72</v>
      </c>
      <c r="AY835" s="241" t="s">
        <v>144</v>
      </c>
    </row>
    <row r="836" s="11" customFormat="1">
      <c r="B836" s="230"/>
      <c r="C836" s="231"/>
      <c r="D836" s="232" t="s">
        <v>153</v>
      </c>
      <c r="E836" s="233" t="s">
        <v>23</v>
      </c>
      <c r="F836" s="234" t="s">
        <v>1730</v>
      </c>
      <c r="G836" s="231"/>
      <c r="H836" s="235">
        <v>3</v>
      </c>
      <c r="I836" s="236"/>
      <c r="J836" s="231"/>
      <c r="K836" s="231"/>
      <c r="L836" s="237"/>
      <c r="M836" s="238"/>
      <c r="N836" s="239"/>
      <c r="O836" s="239"/>
      <c r="P836" s="239"/>
      <c r="Q836" s="239"/>
      <c r="R836" s="239"/>
      <c r="S836" s="239"/>
      <c r="T836" s="240"/>
      <c r="AT836" s="241" t="s">
        <v>153</v>
      </c>
      <c r="AU836" s="241" t="s">
        <v>82</v>
      </c>
      <c r="AV836" s="11" t="s">
        <v>82</v>
      </c>
      <c r="AW836" s="11" t="s">
        <v>35</v>
      </c>
      <c r="AX836" s="11" t="s">
        <v>72</v>
      </c>
      <c r="AY836" s="241" t="s">
        <v>144</v>
      </c>
    </row>
    <row r="837" s="12" customFormat="1">
      <c r="B837" s="252"/>
      <c r="C837" s="253"/>
      <c r="D837" s="232" t="s">
        <v>153</v>
      </c>
      <c r="E837" s="254" t="s">
        <v>23</v>
      </c>
      <c r="F837" s="255" t="s">
        <v>196</v>
      </c>
      <c r="G837" s="253"/>
      <c r="H837" s="256">
        <v>8</v>
      </c>
      <c r="I837" s="257"/>
      <c r="J837" s="253"/>
      <c r="K837" s="253"/>
      <c r="L837" s="258"/>
      <c r="M837" s="259"/>
      <c r="N837" s="260"/>
      <c r="O837" s="260"/>
      <c r="P837" s="260"/>
      <c r="Q837" s="260"/>
      <c r="R837" s="260"/>
      <c r="S837" s="260"/>
      <c r="T837" s="261"/>
      <c r="AT837" s="262" t="s">
        <v>153</v>
      </c>
      <c r="AU837" s="262" t="s">
        <v>82</v>
      </c>
      <c r="AV837" s="12" t="s">
        <v>151</v>
      </c>
      <c r="AW837" s="12" t="s">
        <v>35</v>
      </c>
      <c r="AX837" s="12" t="s">
        <v>77</v>
      </c>
      <c r="AY837" s="262" t="s">
        <v>144</v>
      </c>
    </row>
    <row r="838" s="1" customFormat="1" ht="38.25" customHeight="1">
      <c r="B838" s="46"/>
      <c r="C838" s="242" t="s">
        <v>1731</v>
      </c>
      <c r="D838" s="242" t="s">
        <v>183</v>
      </c>
      <c r="E838" s="243" t="s">
        <v>1732</v>
      </c>
      <c r="F838" s="244" t="s">
        <v>1733</v>
      </c>
      <c r="G838" s="245" t="s">
        <v>200</v>
      </c>
      <c r="H838" s="246">
        <v>5</v>
      </c>
      <c r="I838" s="247"/>
      <c r="J838" s="248">
        <f>ROUND(I838*H838,2)</f>
        <v>0</v>
      </c>
      <c r="K838" s="244" t="s">
        <v>23</v>
      </c>
      <c r="L838" s="249"/>
      <c r="M838" s="250" t="s">
        <v>23</v>
      </c>
      <c r="N838" s="251" t="s">
        <v>43</v>
      </c>
      <c r="O838" s="47"/>
      <c r="P838" s="227">
        <f>O838*H838</f>
        <v>0</v>
      </c>
      <c r="Q838" s="227">
        <v>0</v>
      </c>
      <c r="R838" s="227">
        <f>Q838*H838</f>
        <v>0</v>
      </c>
      <c r="S838" s="227">
        <v>0</v>
      </c>
      <c r="T838" s="228">
        <f>S838*H838</f>
        <v>0</v>
      </c>
      <c r="AR838" s="24" t="s">
        <v>315</v>
      </c>
      <c r="AT838" s="24" t="s">
        <v>183</v>
      </c>
      <c r="AU838" s="24" t="s">
        <v>82</v>
      </c>
      <c r="AY838" s="24" t="s">
        <v>144</v>
      </c>
      <c r="BE838" s="229">
        <f>IF(N838="základní",J838,0)</f>
        <v>0</v>
      </c>
      <c r="BF838" s="229">
        <f>IF(N838="snížená",J838,0)</f>
        <v>0</v>
      </c>
      <c r="BG838" s="229">
        <f>IF(N838="zákl. přenesená",J838,0)</f>
        <v>0</v>
      </c>
      <c r="BH838" s="229">
        <f>IF(N838="sníž. přenesená",J838,0)</f>
        <v>0</v>
      </c>
      <c r="BI838" s="229">
        <f>IF(N838="nulová",J838,0)</f>
        <v>0</v>
      </c>
      <c r="BJ838" s="24" t="s">
        <v>77</v>
      </c>
      <c r="BK838" s="229">
        <f>ROUND(I838*H838,2)</f>
        <v>0</v>
      </c>
      <c r="BL838" s="24" t="s">
        <v>224</v>
      </c>
      <c r="BM838" s="24" t="s">
        <v>1734</v>
      </c>
    </row>
    <row r="839" s="1" customFormat="1" ht="38.25" customHeight="1">
      <c r="B839" s="46"/>
      <c r="C839" s="242" t="s">
        <v>1735</v>
      </c>
      <c r="D839" s="242" t="s">
        <v>183</v>
      </c>
      <c r="E839" s="243" t="s">
        <v>1736</v>
      </c>
      <c r="F839" s="244" t="s">
        <v>1737</v>
      </c>
      <c r="G839" s="245" t="s">
        <v>200</v>
      </c>
      <c r="H839" s="246">
        <v>3</v>
      </c>
      <c r="I839" s="247"/>
      <c r="J839" s="248">
        <f>ROUND(I839*H839,2)</f>
        <v>0</v>
      </c>
      <c r="K839" s="244" t="s">
        <v>23</v>
      </c>
      <c r="L839" s="249"/>
      <c r="M839" s="250" t="s">
        <v>23</v>
      </c>
      <c r="N839" s="251" t="s">
        <v>43</v>
      </c>
      <c r="O839" s="47"/>
      <c r="P839" s="227">
        <f>O839*H839</f>
        <v>0</v>
      </c>
      <c r="Q839" s="227">
        <v>0</v>
      </c>
      <c r="R839" s="227">
        <f>Q839*H839</f>
        <v>0</v>
      </c>
      <c r="S839" s="227">
        <v>0</v>
      </c>
      <c r="T839" s="228">
        <f>S839*H839</f>
        <v>0</v>
      </c>
      <c r="AR839" s="24" t="s">
        <v>315</v>
      </c>
      <c r="AT839" s="24" t="s">
        <v>183</v>
      </c>
      <c r="AU839" s="24" t="s">
        <v>82</v>
      </c>
      <c r="AY839" s="24" t="s">
        <v>144</v>
      </c>
      <c r="BE839" s="229">
        <f>IF(N839="základní",J839,0)</f>
        <v>0</v>
      </c>
      <c r="BF839" s="229">
        <f>IF(N839="snížená",J839,0)</f>
        <v>0</v>
      </c>
      <c r="BG839" s="229">
        <f>IF(N839="zákl. přenesená",J839,0)</f>
        <v>0</v>
      </c>
      <c r="BH839" s="229">
        <f>IF(N839="sníž. přenesená",J839,0)</f>
        <v>0</v>
      </c>
      <c r="BI839" s="229">
        <f>IF(N839="nulová",J839,0)</f>
        <v>0</v>
      </c>
      <c r="BJ839" s="24" t="s">
        <v>77</v>
      </c>
      <c r="BK839" s="229">
        <f>ROUND(I839*H839,2)</f>
        <v>0</v>
      </c>
      <c r="BL839" s="24" t="s">
        <v>224</v>
      </c>
      <c r="BM839" s="24" t="s">
        <v>1738</v>
      </c>
    </row>
    <row r="840" s="1" customFormat="1" ht="16.5" customHeight="1">
      <c r="B840" s="46"/>
      <c r="C840" s="218" t="s">
        <v>1739</v>
      </c>
      <c r="D840" s="218" t="s">
        <v>146</v>
      </c>
      <c r="E840" s="219" t="s">
        <v>1740</v>
      </c>
      <c r="F840" s="220" t="s">
        <v>1741</v>
      </c>
      <c r="G840" s="221" t="s">
        <v>200</v>
      </c>
      <c r="H840" s="222">
        <v>3</v>
      </c>
      <c r="I840" s="223"/>
      <c r="J840" s="224">
        <f>ROUND(I840*H840,2)</f>
        <v>0</v>
      </c>
      <c r="K840" s="220" t="s">
        <v>150</v>
      </c>
      <c r="L840" s="72"/>
      <c r="M840" s="225" t="s">
        <v>23</v>
      </c>
      <c r="N840" s="226" t="s">
        <v>43</v>
      </c>
      <c r="O840" s="47"/>
      <c r="P840" s="227">
        <f>O840*H840</f>
        <v>0</v>
      </c>
      <c r="Q840" s="227">
        <v>0</v>
      </c>
      <c r="R840" s="227">
        <f>Q840*H840</f>
        <v>0</v>
      </c>
      <c r="S840" s="227">
        <v>0.0018</v>
      </c>
      <c r="T840" s="228">
        <f>S840*H840</f>
        <v>0.0054000000000000003</v>
      </c>
      <c r="AR840" s="24" t="s">
        <v>224</v>
      </c>
      <c r="AT840" s="24" t="s">
        <v>146</v>
      </c>
      <c r="AU840" s="24" t="s">
        <v>82</v>
      </c>
      <c r="AY840" s="24" t="s">
        <v>144</v>
      </c>
      <c r="BE840" s="229">
        <f>IF(N840="základní",J840,0)</f>
        <v>0</v>
      </c>
      <c r="BF840" s="229">
        <f>IF(N840="snížená",J840,0)</f>
        <v>0</v>
      </c>
      <c r="BG840" s="229">
        <f>IF(N840="zákl. přenesená",J840,0)</f>
        <v>0</v>
      </c>
      <c r="BH840" s="229">
        <f>IF(N840="sníž. přenesená",J840,0)</f>
        <v>0</v>
      </c>
      <c r="BI840" s="229">
        <f>IF(N840="nulová",J840,0)</f>
        <v>0</v>
      </c>
      <c r="BJ840" s="24" t="s">
        <v>77</v>
      </c>
      <c r="BK840" s="229">
        <f>ROUND(I840*H840,2)</f>
        <v>0</v>
      </c>
      <c r="BL840" s="24" t="s">
        <v>224</v>
      </c>
      <c r="BM840" s="24" t="s">
        <v>1742</v>
      </c>
    </row>
    <row r="841" s="1" customFormat="1" ht="25.5" customHeight="1">
      <c r="B841" s="46"/>
      <c r="C841" s="218" t="s">
        <v>1743</v>
      </c>
      <c r="D841" s="218" t="s">
        <v>146</v>
      </c>
      <c r="E841" s="219" t="s">
        <v>1744</v>
      </c>
      <c r="F841" s="220" t="s">
        <v>1745</v>
      </c>
      <c r="G841" s="221" t="s">
        <v>200</v>
      </c>
      <c r="H841" s="222">
        <v>1</v>
      </c>
      <c r="I841" s="223"/>
      <c r="J841" s="224">
        <f>ROUND(I841*H841,2)</f>
        <v>0</v>
      </c>
      <c r="K841" s="220" t="s">
        <v>23</v>
      </c>
      <c r="L841" s="72"/>
      <c r="M841" s="225" t="s">
        <v>23</v>
      </c>
      <c r="N841" s="226" t="s">
        <v>43</v>
      </c>
      <c r="O841" s="47"/>
      <c r="P841" s="227">
        <f>O841*H841</f>
        <v>0</v>
      </c>
      <c r="Q841" s="227">
        <v>0.0016999999999999999</v>
      </c>
      <c r="R841" s="227">
        <f>Q841*H841</f>
        <v>0.0016999999999999999</v>
      </c>
      <c r="S841" s="227">
        <v>0</v>
      </c>
      <c r="T841" s="228">
        <f>S841*H841</f>
        <v>0</v>
      </c>
      <c r="AR841" s="24" t="s">
        <v>224</v>
      </c>
      <c r="AT841" s="24" t="s">
        <v>146</v>
      </c>
      <c r="AU841" s="24" t="s">
        <v>82</v>
      </c>
      <c r="AY841" s="24" t="s">
        <v>144</v>
      </c>
      <c r="BE841" s="229">
        <f>IF(N841="základní",J841,0)</f>
        <v>0</v>
      </c>
      <c r="BF841" s="229">
        <f>IF(N841="snížená",J841,0)</f>
        <v>0</v>
      </c>
      <c r="BG841" s="229">
        <f>IF(N841="zákl. přenesená",J841,0)</f>
        <v>0</v>
      </c>
      <c r="BH841" s="229">
        <f>IF(N841="sníž. přenesená",J841,0)</f>
        <v>0</v>
      </c>
      <c r="BI841" s="229">
        <f>IF(N841="nulová",J841,0)</f>
        <v>0</v>
      </c>
      <c r="BJ841" s="24" t="s">
        <v>77</v>
      </c>
      <c r="BK841" s="229">
        <f>ROUND(I841*H841,2)</f>
        <v>0</v>
      </c>
      <c r="BL841" s="24" t="s">
        <v>224</v>
      </c>
      <c r="BM841" s="24" t="s">
        <v>1746</v>
      </c>
    </row>
    <row r="842" s="1" customFormat="1" ht="38.25" customHeight="1">
      <c r="B842" s="46"/>
      <c r="C842" s="218" t="s">
        <v>1747</v>
      </c>
      <c r="D842" s="218" t="s">
        <v>146</v>
      </c>
      <c r="E842" s="219" t="s">
        <v>1748</v>
      </c>
      <c r="F842" s="220" t="s">
        <v>1749</v>
      </c>
      <c r="G842" s="221" t="s">
        <v>200</v>
      </c>
      <c r="H842" s="222">
        <v>1</v>
      </c>
      <c r="I842" s="223"/>
      <c r="J842" s="224">
        <f>ROUND(I842*H842,2)</f>
        <v>0</v>
      </c>
      <c r="K842" s="220" t="s">
        <v>23</v>
      </c>
      <c r="L842" s="72"/>
      <c r="M842" s="225" t="s">
        <v>23</v>
      </c>
      <c r="N842" s="226" t="s">
        <v>43</v>
      </c>
      <c r="O842" s="47"/>
      <c r="P842" s="227">
        <f>O842*H842</f>
        <v>0</v>
      </c>
      <c r="Q842" s="227">
        <v>0</v>
      </c>
      <c r="R842" s="227">
        <f>Q842*H842</f>
        <v>0</v>
      </c>
      <c r="S842" s="227">
        <v>0</v>
      </c>
      <c r="T842" s="228">
        <f>S842*H842</f>
        <v>0</v>
      </c>
      <c r="AR842" s="24" t="s">
        <v>224</v>
      </c>
      <c r="AT842" s="24" t="s">
        <v>146</v>
      </c>
      <c r="AU842" s="24" t="s">
        <v>82</v>
      </c>
      <c r="AY842" s="24" t="s">
        <v>144</v>
      </c>
      <c r="BE842" s="229">
        <f>IF(N842="základní",J842,0)</f>
        <v>0</v>
      </c>
      <c r="BF842" s="229">
        <f>IF(N842="snížená",J842,0)</f>
        <v>0</v>
      </c>
      <c r="BG842" s="229">
        <f>IF(N842="zákl. přenesená",J842,0)</f>
        <v>0</v>
      </c>
      <c r="BH842" s="229">
        <f>IF(N842="sníž. přenesená",J842,0)</f>
        <v>0</v>
      </c>
      <c r="BI842" s="229">
        <f>IF(N842="nulová",J842,0)</f>
        <v>0</v>
      </c>
      <c r="BJ842" s="24" t="s">
        <v>77</v>
      </c>
      <c r="BK842" s="229">
        <f>ROUND(I842*H842,2)</f>
        <v>0</v>
      </c>
      <c r="BL842" s="24" t="s">
        <v>224</v>
      </c>
      <c r="BM842" s="24" t="s">
        <v>1750</v>
      </c>
    </row>
    <row r="843" s="1" customFormat="1" ht="51" customHeight="1">
      <c r="B843" s="46"/>
      <c r="C843" s="218" t="s">
        <v>1751</v>
      </c>
      <c r="D843" s="218" t="s">
        <v>146</v>
      </c>
      <c r="E843" s="219" t="s">
        <v>1752</v>
      </c>
      <c r="F843" s="220" t="s">
        <v>1753</v>
      </c>
      <c r="G843" s="221" t="s">
        <v>200</v>
      </c>
      <c r="H843" s="222">
        <v>1</v>
      </c>
      <c r="I843" s="223"/>
      <c r="J843" s="224">
        <f>ROUND(I843*H843,2)</f>
        <v>0</v>
      </c>
      <c r="K843" s="220" t="s">
        <v>23</v>
      </c>
      <c r="L843" s="72"/>
      <c r="M843" s="225" t="s">
        <v>23</v>
      </c>
      <c r="N843" s="226" t="s">
        <v>43</v>
      </c>
      <c r="O843" s="47"/>
      <c r="P843" s="227">
        <f>O843*H843</f>
        <v>0</v>
      </c>
      <c r="Q843" s="227">
        <v>0</v>
      </c>
      <c r="R843" s="227">
        <f>Q843*H843</f>
        <v>0</v>
      </c>
      <c r="S843" s="227">
        <v>0</v>
      </c>
      <c r="T843" s="228">
        <f>S843*H843</f>
        <v>0</v>
      </c>
      <c r="AR843" s="24" t="s">
        <v>224</v>
      </c>
      <c r="AT843" s="24" t="s">
        <v>146</v>
      </c>
      <c r="AU843" s="24" t="s">
        <v>82</v>
      </c>
      <c r="AY843" s="24" t="s">
        <v>144</v>
      </c>
      <c r="BE843" s="229">
        <f>IF(N843="základní",J843,0)</f>
        <v>0</v>
      </c>
      <c r="BF843" s="229">
        <f>IF(N843="snížená",J843,0)</f>
        <v>0</v>
      </c>
      <c r="BG843" s="229">
        <f>IF(N843="zákl. přenesená",J843,0)</f>
        <v>0</v>
      </c>
      <c r="BH843" s="229">
        <f>IF(N843="sníž. přenesená",J843,0)</f>
        <v>0</v>
      </c>
      <c r="BI843" s="229">
        <f>IF(N843="nulová",J843,0)</f>
        <v>0</v>
      </c>
      <c r="BJ843" s="24" t="s">
        <v>77</v>
      </c>
      <c r="BK843" s="229">
        <f>ROUND(I843*H843,2)</f>
        <v>0</v>
      </c>
      <c r="BL843" s="24" t="s">
        <v>224</v>
      </c>
      <c r="BM843" s="24" t="s">
        <v>1754</v>
      </c>
    </row>
    <row r="844" s="1" customFormat="1" ht="38.25" customHeight="1">
      <c r="B844" s="46"/>
      <c r="C844" s="218" t="s">
        <v>1755</v>
      </c>
      <c r="D844" s="218" t="s">
        <v>146</v>
      </c>
      <c r="E844" s="219" t="s">
        <v>1756</v>
      </c>
      <c r="F844" s="220" t="s">
        <v>1757</v>
      </c>
      <c r="G844" s="221" t="s">
        <v>200</v>
      </c>
      <c r="H844" s="222">
        <v>1</v>
      </c>
      <c r="I844" s="223"/>
      <c r="J844" s="224">
        <f>ROUND(I844*H844,2)</f>
        <v>0</v>
      </c>
      <c r="K844" s="220" t="s">
        <v>23</v>
      </c>
      <c r="L844" s="72"/>
      <c r="M844" s="225" t="s">
        <v>23</v>
      </c>
      <c r="N844" s="226" t="s">
        <v>43</v>
      </c>
      <c r="O844" s="47"/>
      <c r="P844" s="227">
        <f>O844*H844</f>
        <v>0</v>
      </c>
      <c r="Q844" s="227">
        <v>0</v>
      </c>
      <c r="R844" s="227">
        <f>Q844*H844</f>
        <v>0</v>
      </c>
      <c r="S844" s="227">
        <v>0</v>
      </c>
      <c r="T844" s="228">
        <f>S844*H844</f>
        <v>0</v>
      </c>
      <c r="AR844" s="24" t="s">
        <v>224</v>
      </c>
      <c r="AT844" s="24" t="s">
        <v>146</v>
      </c>
      <c r="AU844" s="24" t="s">
        <v>82</v>
      </c>
      <c r="AY844" s="24" t="s">
        <v>144</v>
      </c>
      <c r="BE844" s="229">
        <f>IF(N844="základní",J844,0)</f>
        <v>0</v>
      </c>
      <c r="BF844" s="229">
        <f>IF(N844="snížená",J844,0)</f>
        <v>0</v>
      </c>
      <c r="BG844" s="229">
        <f>IF(N844="zákl. přenesená",J844,0)</f>
        <v>0</v>
      </c>
      <c r="BH844" s="229">
        <f>IF(N844="sníž. přenesená",J844,0)</f>
        <v>0</v>
      </c>
      <c r="BI844" s="229">
        <f>IF(N844="nulová",J844,0)</f>
        <v>0</v>
      </c>
      <c r="BJ844" s="24" t="s">
        <v>77</v>
      </c>
      <c r="BK844" s="229">
        <f>ROUND(I844*H844,2)</f>
        <v>0</v>
      </c>
      <c r="BL844" s="24" t="s">
        <v>224</v>
      </c>
      <c r="BM844" s="24" t="s">
        <v>1758</v>
      </c>
    </row>
    <row r="845" s="1" customFormat="1" ht="38.25" customHeight="1">
      <c r="B845" s="46"/>
      <c r="C845" s="218" t="s">
        <v>1759</v>
      </c>
      <c r="D845" s="218" t="s">
        <v>146</v>
      </c>
      <c r="E845" s="219" t="s">
        <v>1760</v>
      </c>
      <c r="F845" s="220" t="s">
        <v>1761</v>
      </c>
      <c r="G845" s="221" t="s">
        <v>200</v>
      </c>
      <c r="H845" s="222">
        <v>1</v>
      </c>
      <c r="I845" s="223"/>
      <c r="J845" s="224">
        <f>ROUND(I845*H845,2)</f>
        <v>0</v>
      </c>
      <c r="K845" s="220" t="s">
        <v>23</v>
      </c>
      <c r="L845" s="72"/>
      <c r="M845" s="225" t="s">
        <v>23</v>
      </c>
      <c r="N845" s="226" t="s">
        <v>43</v>
      </c>
      <c r="O845" s="47"/>
      <c r="P845" s="227">
        <f>O845*H845</f>
        <v>0</v>
      </c>
      <c r="Q845" s="227">
        <v>0</v>
      </c>
      <c r="R845" s="227">
        <f>Q845*H845</f>
        <v>0</v>
      </c>
      <c r="S845" s="227">
        <v>0</v>
      </c>
      <c r="T845" s="228">
        <f>S845*H845</f>
        <v>0</v>
      </c>
      <c r="AR845" s="24" t="s">
        <v>224</v>
      </c>
      <c r="AT845" s="24" t="s">
        <v>146</v>
      </c>
      <c r="AU845" s="24" t="s">
        <v>82</v>
      </c>
      <c r="AY845" s="24" t="s">
        <v>144</v>
      </c>
      <c r="BE845" s="229">
        <f>IF(N845="základní",J845,0)</f>
        <v>0</v>
      </c>
      <c r="BF845" s="229">
        <f>IF(N845="snížená",J845,0)</f>
        <v>0</v>
      </c>
      <c r="BG845" s="229">
        <f>IF(N845="zákl. přenesená",J845,0)</f>
        <v>0</v>
      </c>
      <c r="BH845" s="229">
        <f>IF(N845="sníž. přenesená",J845,0)</f>
        <v>0</v>
      </c>
      <c r="BI845" s="229">
        <f>IF(N845="nulová",J845,0)</f>
        <v>0</v>
      </c>
      <c r="BJ845" s="24" t="s">
        <v>77</v>
      </c>
      <c r="BK845" s="229">
        <f>ROUND(I845*H845,2)</f>
        <v>0</v>
      </c>
      <c r="BL845" s="24" t="s">
        <v>224</v>
      </c>
      <c r="BM845" s="24" t="s">
        <v>1762</v>
      </c>
    </row>
    <row r="846" s="1" customFormat="1" ht="38.25" customHeight="1">
      <c r="B846" s="46"/>
      <c r="C846" s="218" t="s">
        <v>1763</v>
      </c>
      <c r="D846" s="218" t="s">
        <v>146</v>
      </c>
      <c r="E846" s="219" t="s">
        <v>1764</v>
      </c>
      <c r="F846" s="220" t="s">
        <v>1765</v>
      </c>
      <c r="G846" s="221" t="s">
        <v>200</v>
      </c>
      <c r="H846" s="222">
        <v>1</v>
      </c>
      <c r="I846" s="223"/>
      <c r="J846" s="224">
        <f>ROUND(I846*H846,2)</f>
        <v>0</v>
      </c>
      <c r="K846" s="220" t="s">
        <v>23</v>
      </c>
      <c r="L846" s="72"/>
      <c r="M846" s="225" t="s">
        <v>23</v>
      </c>
      <c r="N846" s="226" t="s">
        <v>43</v>
      </c>
      <c r="O846" s="47"/>
      <c r="P846" s="227">
        <f>O846*H846</f>
        <v>0</v>
      </c>
      <c r="Q846" s="227">
        <v>0</v>
      </c>
      <c r="R846" s="227">
        <f>Q846*H846</f>
        <v>0</v>
      </c>
      <c r="S846" s="227">
        <v>0</v>
      </c>
      <c r="T846" s="228">
        <f>S846*H846</f>
        <v>0</v>
      </c>
      <c r="AR846" s="24" t="s">
        <v>224</v>
      </c>
      <c r="AT846" s="24" t="s">
        <v>146</v>
      </c>
      <c r="AU846" s="24" t="s">
        <v>82</v>
      </c>
      <c r="AY846" s="24" t="s">
        <v>144</v>
      </c>
      <c r="BE846" s="229">
        <f>IF(N846="základní",J846,0)</f>
        <v>0</v>
      </c>
      <c r="BF846" s="229">
        <f>IF(N846="snížená",J846,0)</f>
        <v>0</v>
      </c>
      <c r="BG846" s="229">
        <f>IF(N846="zákl. přenesená",J846,0)</f>
        <v>0</v>
      </c>
      <c r="BH846" s="229">
        <f>IF(N846="sníž. přenesená",J846,0)</f>
        <v>0</v>
      </c>
      <c r="BI846" s="229">
        <f>IF(N846="nulová",J846,0)</f>
        <v>0</v>
      </c>
      <c r="BJ846" s="24" t="s">
        <v>77</v>
      </c>
      <c r="BK846" s="229">
        <f>ROUND(I846*H846,2)</f>
        <v>0</v>
      </c>
      <c r="BL846" s="24" t="s">
        <v>224</v>
      </c>
      <c r="BM846" s="24" t="s">
        <v>1766</v>
      </c>
    </row>
    <row r="847" s="1" customFormat="1" ht="16.5" customHeight="1">
      <c r="B847" s="46"/>
      <c r="C847" s="218" t="s">
        <v>1767</v>
      </c>
      <c r="D847" s="218" t="s">
        <v>146</v>
      </c>
      <c r="E847" s="219" t="s">
        <v>1768</v>
      </c>
      <c r="F847" s="220" t="s">
        <v>1769</v>
      </c>
      <c r="G847" s="221" t="s">
        <v>200</v>
      </c>
      <c r="H847" s="222">
        <v>13</v>
      </c>
      <c r="I847" s="223"/>
      <c r="J847" s="224">
        <f>ROUND(I847*H847,2)</f>
        <v>0</v>
      </c>
      <c r="K847" s="220" t="s">
        <v>23</v>
      </c>
      <c r="L847" s="72"/>
      <c r="M847" s="225" t="s">
        <v>23</v>
      </c>
      <c r="N847" s="226" t="s">
        <v>43</v>
      </c>
      <c r="O847" s="47"/>
      <c r="P847" s="227">
        <f>O847*H847</f>
        <v>0</v>
      </c>
      <c r="Q847" s="227">
        <v>0</v>
      </c>
      <c r="R847" s="227">
        <f>Q847*H847</f>
        <v>0</v>
      </c>
      <c r="S847" s="227">
        <v>0</v>
      </c>
      <c r="T847" s="228">
        <f>S847*H847</f>
        <v>0</v>
      </c>
      <c r="AR847" s="24" t="s">
        <v>224</v>
      </c>
      <c r="AT847" s="24" t="s">
        <v>146</v>
      </c>
      <c r="AU847" s="24" t="s">
        <v>82</v>
      </c>
      <c r="AY847" s="24" t="s">
        <v>144</v>
      </c>
      <c r="BE847" s="229">
        <f>IF(N847="základní",J847,0)</f>
        <v>0</v>
      </c>
      <c r="BF847" s="229">
        <f>IF(N847="snížená",J847,0)</f>
        <v>0</v>
      </c>
      <c r="BG847" s="229">
        <f>IF(N847="zákl. přenesená",J847,0)</f>
        <v>0</v>
      </c>
      <c r="BH847" s="229">
        <f>IF(N847="sníž. přenesená",J847,0)</f>
        <v>0</v>
      </c>
      <c r="BI847" s="229">
        <f>IF(N847="nulová",J847,0)</f>
        <v>0</v>
      </c>
      <c r="BJ847" s="24" t="s">
        <v>77</v>
      </c>
      <c r="BK847" s="229">
        <f>ROUND(I847*H847,2)</f>
        <v>0</v>
      </c>
      <c r="BL847" s="24" t="s">
        <v>224</v>
      </c>
      <c r="BM847" s="24" t="s">
        <v>1770</v>
      </c>
    </row>
    <row r="848" s="11" customFormat="1">
      <c r="B848" s="230"/>
      <c r="C848" s="231"/>
      <c r="D848" s="232" t="s">
        <v>153</v>
      </c>
      <c r="E848" s="233" t="s">
        <v>23</v>
      </c>
      <c r="F848" s="234" t="s">
        <v>1771</v>
      </c>
      <c r="G848" s="231"/>
      <c r="H848" s="235">
        <v>5</v>
      </c>
      <c r="I848" s="236"/>
      <c r="J848" s="231"/>
      <c r="K848" s="231"/>
      <c r="L848" s="237"/>
      <c r="M848" s="238"/>
      <c r="N848" s="239"/>
      <c r="O848" s="239"/>
      <c r="P848" s="239"/>
      <c r="Q848" s="239"/>
      <c r="R848" s="239"/>
      <c r="S848" s="239"/>
      <c r="T848" s="240"/>
      <c r="AT848" s="241" t="s">
        <v>153</v>
      </c>
      <c r="AU848" s="241" t="s">
        <v>82</v>
      </c>
      <c r="AV848" s="11" t="s">
        <v>82</v>
      </c>
      <c r="AW848" s="11" t="s">
        <v>35</v>
      </c>
      <c r="AX848" s="11" t="s">
        <v>72</v>
      </c>
      <c r="AY848" s="241" t="s">
        <v>144</v>
      </c>
    </row>
    <row r="849" s="11" customFormat="1">
      <c r="B849" s="230"/>
      <c r="C849" s="231"/>
      <c r="D849" s="232" t="s">
        <v>153</v>
      </c>
      <c r="E849" s="233" t="s">
        <v>23</v>
      </c>
      <c r="F849" s="234" t="s">
        <v>1772</v>
      </c>
      <c r="G849" s="231"/>
      <c r="H849" s="235">
        <v>8</v>
      </c>
      <c r="I849" s="236"/>
      <c r="J849" s="231"/>
      <c r="K849" s="231"/>
      <c r="L849" s="237"/>
      <c r="M849" s="238"/>
      <c r="N849" s="239"/>
      <c r="O849" s="239"/>
      <c r="P849" s="239"/>
      <c r="Q849" s="239"/>
      <c r="R849" s="239"/>
      <c r="S849" s="239"/>
      <c r="T849" s="240"/>
      <c r="AT849" s="241" t="s">
        <v>153</v>
      </c>
      <c r="AU849" s="241" t="s">
        <v>82</v>
      </c>
      <c r="AV849" s="11" t="s">
        <v>82</v>
      </c>
      <c r="AW849" s="11" t="s">
        <v>35</v>
      </c>
      <c r="AX849" s="11" t="s">
        <v>72</v>
      </c>
      <c r="AY849" s="241" t="s">
        <v>144</v>
      </c>
    </row>
    <row r="850" s="12" customFormat="1">
      <c r="B850" s="252"/>
      <c r="C850" s="253"/>
      <c r="D850" s="232" t="s">
        <v>153</v>
      </c>
      <c r="E850" s="254" t="s">
        <v>23</v>
      </c>
      <c r="F850" s="255" t="s">
        <v>196</v>
      </c>
      <c r="G850" s="253"/>
      <c r="H850" s="256">
        <v>13</v>
      </c>
      <c r="I850" s="257"/>
      <c r="J850" s="253"/>
      <c r="K850" s="253"/>
      <c r="L850" s="258"/>
      <c r="M850" s="259"/>
      <c r="N850" s="260"/>
      <c r="O850" s="260"/>
      <c r="P850" s="260"/>
      <c r="Q850" s="260"/>
      <c r="R850" s="260"/>
      <c r="S850" s="260"/>
      <c r="T850" s="261"/>
      <c r="AT850" s="262" t="s">
        <v>153</v>
      </c>
      <c r="AU850" s="262" t="s">
        <v>82</v>
      </c>
      <c r="AV850" s="12" t="s">
        <v>151</v>
      </c>
      <c r="AW850" s="12" t="s">
        <v>35</v>
      </c>
      <c r="AX850" s="12" t="s">
        <v>77</v>
      </c>
      <c r="AY850" s="262" t="s">
        <v>144</v>
      </c>
    </row>
    <row r="851" s="1" customFormat="1" ht="25.5" customHeight="1">
      <c r="B851" s="46"/>
      <c r="C851" s="242" t="s">
        <v>1773</v>
      </c>
      <c r="D851" s="242" t="s">
        <v>183</v>
      </c>
      <c r="E851" s="243" t="s">
        <v>1774</v>
      </c>
      <c r="F851" s="244" t="s">
        <v>1775</v>
      </c>
      <c r="G851" s="245" t="s">
        <v>200</v>
      </c>
      <c r="H851" s="246">
        <v>5</v>
      </c>
      <c r="I851" s="247"/>
      <c r="J851" s="248">
        <f>ROUND(I851*H851,2)</f>
        <v>0</v>
      </c>
      <c r="K851" s="244" t="s">
        <v>23</v>
      </c>
      <c r="L851" s="249"/>
      <c r="M851" s="250" t="s">
        <v>23</v>
      </c>
      <c r="N851" s="251" t="s">
        <v>43</v>
      </c>
      <c r="O851" s="47"/>
      <c r="P851" s="227">
        <f>O851*H851</f>
        <v>0</v>
      </c>
      <c r="Q851" s="227">
        <v>0</v>
      </c>
      <c r="R851" s="227">
        <f>Q851*H851</f>
        <v>0</v>
      </c>
      <c r="S851" s="227">
        <v>0</v>
      </c>
      <c r="T851" s="228">
        <f>S851*H851</f>
        <v>0</v>
      </c>
      <c r="AR851" s="24" t="s">
        <v>315</v>
      </c>
      <c r="AT851" s="24" t="s">
        <v>183</v>
      </c>
      <c r="AU851" s="24" t="s">
        <v>82</v>
      </c>
      <c r="AY851" s="24" t="s">
        <v>144</v>
      </c>
      <c r="BE851" s="229">
        <f>IF(N851="základní",J851,0)</f>
        <v>0</v>
      </c>
      <c r="BF851" s="229">
        <f>IF(N851="snížená",J851,0)</f>
        <v>0</v>
      </c>
      <c r="BG851" s="229">
        <f>IF(N851="zákl. přenesená",J851,0)</f>
        <v>0</v>
      </c>
      <c r="BH851" s="229">
        <f>IF(N851="sníž. přenesená",J851,0)</f>
        <v>0</v>
      </c>
      <c r="BI851" s="229">
        <f>IF(N851="nulová",J851,0)</f>
        <v>0</v>
      </c>
      <c r="BJ851" s="24" t="s">
        <v>77</v>
      </c>
      <c r="BK851" s="229">
        <f>ROUND(I851*H851,2)</f>
        <v>0</v>
      </c>
      <c r="BL851" s="24" t="s">
        <v>224</v>
      </c>
      <c r="BM851" s="24" t="s">
        <v>1776</v>
      </c>
    </row>
    <row r="852" s="1" customFormat="1" ht="25.5" customHeight="1">
      <c r="B852" s="46"/>
      <c r="C852" s="242" t="s">
        <v>1777</v>
      </c>
      <c r="D852" s="242" t="s">
        <v>183</v>
      </c>
      <c r="E852" s="243" t="s">
        <v>1778</v>
      </c>
      <c r="F852" s="244" t="s">
        <v>1779</v>
      </c>
      <c r="G852" s="245" t="s">
        <v>200</v>
      </c>
      <c r="H852" s="246">
        <v>8</v>
      </c>
      <c r="I852" s="247"/>
      <c r="J852" s="248">
        <f>ROUND(I852*H852,2)</f>
        <v>0</v>
      </c>
      <c r="K852" s="244" t="s">
        <v>23</v>
      </c>
      <c r="L852" s="249"/>
      <c r="M852" s="250" t="s">
        <v>23</v>
      </c>
      <c r="N852" s="251" t="s">
        <v>43</v>
      </c>
      <c r="O852" s="47"/>
      <c r="P852" s="227">
        <f>O852*H852</f>
        <v>0</v>
      </c>
      <c r="Q852" s="227">
        <v>0</v>
      </c>
      <c r="R852" s="227">
        <f>Q852*H852</f>
        <v>0</v>
      </c>
      <c r="S852" s="227">
        <v>0</v>
      </c>
      <c r="T852" s="228">
        <f>S852*H852</f>
        <v>0</v>
      </c>
      <c r="AR852" s="24" t="s">
        <v>315</v>
      </c>
      <c r="AT852" s="24" t="s">
        <v>183</v>
      </c>
      <c r="AU852" s="24" t="s">
        <v>82</v>
      </c>
      <c r="AY852" s="24" t="s">
        <v>144</v>
      </c>
      <c r="BE852" s="229">
        <f>IF(N852="základní",J852,0)</f>
        <v>0</v>
      </c>
      <c r="BF852" s="229">
        <f>IF(N852="snížená",J852,0)</f>
        <v>0</v>
      </c>
      <c r="BG852" s="229">
        <f>IF(N852="zákl. přenesená",J852,0)</f>
        <v>0</v>
      </c>
      <c r="BH852" s="229">
        <f>IF(N852="sníž. přenesená",J852,0)</f>
        <v>0</v>
      </c>
      <c r="BI852" s="229">
        <f>IF(N852="nulová",J852,0)</f>
        <v>0</v>
      </c>
      <c r="BJ852" s="24" t="s">
        <v>77</v>
      </c>
      <c r="BK852" s="229">
        <f>ROUND(I852*H852,2)</f>
        <v>0</v>
      </c>
      <c r="BL852" s="24" t="s">
        <v>224</v>
      </c>
      <c r="BM852" s="24" t="s">
        <v>1780</v>
      </c>
    </row>
    <row r="853" s="1" customFormat="1" ht="16.5" customHeight="1">
      <c r="B853" s="46"/>
      <c r="C853" s="218" t="s">
        <v>1781</v>
      </c>
      <c r="D853" s="218" t="s">
        <v>146</v>
      </c>
      <c r="E853" s="219" t="s">
        <v>1782</v>
      </c>
      <c r="F853" s="220" t="s">
        <v>1783</v>
      </c>
      <c r="G853" s="221" t="s">
        <v>200</v>
      </c>
      <c r="H853" s="222">
        <v>8</v>
      </c>
      <c r="I853" s="223"/>
      <c r="J853" s="224">
        <f>ROUND(I853*H853,2)</f>
        <v>0</v>
      </c>
      <c r="K853" s="220" t="s">
        <v>150</v>
      </c>
      <c r="L853" s="72"/>
      <c r="M853" s="225" t="s">
        <v>23</v>
      </c>
      <c r="N853" s="226" t="s">
        <v>43</v>
      </c>
      <c r="O853" s="47"/>
      <c r="P853" s="227">
        <f>O853*H853</f>
        <v>0</v>
      </c>
      <c r="Q853" s="227">
        <v>0.00046999999999999999</v>
      </c>
      <c r="R853" s="227">
        <f>Q853*H853</f>
        <v>0.0037599999999999999</v>
      </c>
      <c r="S853" s="227">
        <v>0</v>
      </c>
      <c r="T853" s="228">
        <f>S853*H853</f>
        <v>0</v>
      </c>
      <c r="AR853" s="24" t="s">
        <v>224</v>
      </c>
      <c r="AT853" s="24" t="s">
        <v>146</v>
      </c>
      <c r="AU853" s="24" t="s">
        <v>82</v>
      </c>
      <c r="AY853" s="24" t="s">
        <v>144</v>
      </c>
      <c r="BE853" s="229">
        <f>IF(N853="základní",J853,0)</f>
        <v>0</v>
      </c>
      <c r="BF853" s="229">
        <f>IF(N853="snížená",J853,0)</f>
        <v>0</v>
      </c>
      <c r="BG853" s="229">
        <f>IF(N853="zákl. přenesená",J853,0)</f>
        <v>0</v>
      </c>
      <c r="BH853" s="229">
        <f>IF(N853="sníž. přenesená",J853,0)</f>
        <v>0</v>
      </c>
      <c r="BI853" s="229">
        <f>IF(N853="nulová",J853,0)</f>
        <v>0</v>
      </c>
      <c r="BJ853" s="24" t="s">
        <v>77</v>
      </c>
      <c r="BK853" s="229">
        <f>ROUND(I853*H853,2)</f>
        <v>0</v>
      </c>
      <c r="BL853" s="24" t="s">
        <v>224</v>
      </c>
      <c r="BM853" s="24" t="s">
        <v>1784</v>
      </c>
    </row>
    <row r="854" s="11" customFormat="1">
      <c r="B854" s="230"/>
      <c r="C854" s="231"/>
      <c r="D854" s="232" t="s">
        <v>153</v>
      </c>
      <c r="E854" s="233" t="s">
        <v>23</v>
      </c>
      <c r="F854" s="234" t="s">
        <v>1729</v>
      </c>
      <c r="G854" s="231"/>
      <c r="H854" s="235">
        <v>5</v>
      </c>
      <c r="I854" s="236"/>
      <c r="J854" s="231"/>
      <c r="K854" s="231"/>
      <c r="L854" s="237"/>
      <c r="M854" s="238"/>
      <c r="N854" s="239"/>
      <c r="O854" s="239"/>
      <c r="P854" s="239"/>
      <c r="Q854" s="239"/>
      <c r="R854" s="239"/>
      <c r="S854" s="239"/>
      <c r="T854" s="240"/>
      <c r="AT854" s="241" t="s">
        <v>153</v>
      </c>
      <c r="AU854" s="241" t="s">
        <v>82</v>
      </c>
      <c r="AV854" s="11" t="s">
        <v>82</v>
      </c>
      <c r="AW854" s="11" t="s">
        <v>35</v>
      </c>
      <c r="AX854" s="11" t="s">
        <v>72</v>
      </c>
      <c r="AY854" s="241" t="s">
        <v>144</v>
      </c>
    </row>
    <row r="855" s="11" customFormat="1">
      <c r="B855" s="230"/>
      <c r="C855" s="231"/>
      <c r="D855" s="232" t="s">
        <v>153</v>
      </c>
      <c r="E855" s="233" t="s">
        <v>23</v>
      </c>
      <c r="F855" s="234" t="s">
        <v>1730</v>
      </c>
      <c r="G855" s="231"/>
      <c r="H855" s="235">
        <v>3</v>
      </c>
      <c r="I855" s="236"/>
      <c r="J855" s="231"/>
      <c r="K855" s="231"/>
      <c r="L855" s="237"/>
      <c r="M855" s="238"/>
      <c r="N855" s="239"/>
      <c r="O855" s="239"/>
      <c r="P855" s="239"/>
      <c r="Q855" s="239"/>
      <c r="R855" s="239"/>
      <c r="S855" s="239"/>
      <c r="T855" s="240"/>
      <c r="AT855" s="241" t="s">
        <v>153</v>
      </c>
      <c r="AU855" s="241" t="s">
        <v>82</v>
      </c>
      <c r="AV855" s="11" t="s">
        <v>82</v>
      </c>
      <c r="AW855" s="11" t="s">
        <v>35</v>
      </c>
      <c r="AX855" s="11" t="s">
        <v>72</v>
      </c>
      <c r="AY855" s="241" t="s">
        <v>144</v>
      </c>
    </row>
    <row r="856" s="12" customFormat="1">
      <c r="B856" s="252"/>
      <c r="C856" s="253"/>
      <c r="D856" s="232" t="s">
        <v>153</v>
      </c>
      <c r="E856" s="254" t="s">
        <v>23</v>
      </c>
      <c r="F856" s="255" t="s">
        <v>196</v>
      </c>
      <c r="G856" s="253"/>
      <c r="H856" s="256">
        <v>8</v>
      </c>
      <c r="I856" s="257"/>
      <c r="J856" s="253"/>
      <c r="K856" s="253"/>
      <c r="L856" s="258"/>
      <c r="M856" s="259"/>
      <c r="N856" s="260"/>
      <c r="O856" s="260"/>
      <c r="P856" s="260"/>
      <c r="Q856" s="260"/>
      <c r="R856" s="260"/>
      <c r="S856" s="260"/>
      <c r="T856" s="261"/>
      <c r="AT856" s="262" t="s">
        <v>153</v>
      </c>
      <c r="AU856" s="262" t="s">
        <v>82</v>
      </c>
      <c r="AV856" s="12" t="s">
        <v>151</v>
      </c>
      <c r="AW856" s="12" t="s">
        <v>35</v>
      </c>
      <c r="AX856" s="12" t="s">
        <v>77</v>
      </c>
      <c r="AY856" s="262" t="s">
        <v>144</v>
      </c>
    </row>
    <row r="857" s="1" customFormat="1" ht="38.25" customHeight="1">
      <c r="B857" s="46"/>
      <c r="C857" s="242" t="s">
        <v>1785</v>
      </c>
      <c r="D857" s="242" t="s">
        <v>183</v>
      </c>
      <c r="E857" s="243" t="s">
        <v>1786</v>
      </c>
      <c r="F857" s="244" t="s">
        <v>1787</v>
      </c>
      <c r="G857" s="245" t="s">
        <v>200</v>
      </c>
      <c r="H857" s="246">
        <v>5</v>
      </c>
      <c r="I857" s="247"/>
      <c r="J857" s="248">
        <f>ROUND(I857*H857,2)</f>
        <v>0</v>
      </c>
      <c r="K857" s="244" t="s">
        <v>23</v>
      </c>
      <c r="L857" s="249"/>
      <c r="M857" s="250" t="s">
        <v>23</v>
      </c>
      <c r="N857" s="251" t="s">
        <v>43</v>
      </c>
      <c r="O857" s="47"/>
      <c r="P857" s="227">
        <f>O857*H857</f>
        <v>0</v>
      </c>
      <c r="Q857" s="227">
        <v>0</v>
      </c>
      <c r="R857" s="227">
        <f>Q857*H857</f>
        <v>0</v>
      </c>
      <c r="S857" s="227">
        <v>0</v>
      </c>
      <c r="T857" s="228">
        <f>S857*H857</f>
        <v>0</v>
      </c>
      <c r="AR857" s="24" t="s">
        <v>315</v>
      </c>
      <c r="AT857" s="24" t="s">
        <v>183</v>
      </c>
      <c r="AU857" s="24" t="s">
        <v>82</v>
      </c>
      <c r="AY857" s="24" t="s">
        <v>144</v>
      </c>
      <c r="BE857" s="229">
        <f>IF(N857="základní",J857,0)</f>
        <v>0</v>
      </c>
      <c r="BF857" s="229">
        <f>IF(N857="snížená",J857,0)</f>
        <v>0</v>
      </c>
      <c r="BG857" s="229">
        <f>IF(N857="zákl. přenesená",J857,0)</f>
        <v>0</v>
      </c>
      <c r="BH857" s="229">
        <f>IF(N857="sníž. přenesená",J857,0)</f>
        <v>0</v>
      </c>
      <c r="BI857" s="229">
        <f>IF(N857="nulová",J857,0)</f>
        <v>0</v>
      </c>
      <c r="BJ857" s="24" t="s">
        <v>77</v>
      </c>
      <c r="BK857" s="229">
        <f>ROUND(I857*H857,2)</f>
        <v>0</v>
      </c>
      <c r="BL857" s="24" t="s">
        <v>224</v>
      </c>
      <c r="BM857" s="24" t="s">
        <v>1788</v>
      </c>
    </row>
    <row r="858" s="1" customFormat="1" ht="38.25" customHeight="1">
      <c r="B858" s="46"/>
      <c r="C858" s="242" t="s">
        <v>1789</v>
      </c>
      <c r="D858" s="242" t="s">
        <v>183</v>
      </c>
      <c r="E858" s="243" t="s">
        <v>1790</v>
      </c>
      <c r="F858" s="244" t="s">
        <v>1791</v>
      </c>
      <c r="G858" s="245" t="s">
        <v>200</v>
      </c>
      <c r="H858" s="246">
        <v>3</v>
      </c>
      <c r="I858" s="247"/>
      <c r="J858" s="248">
        <f>ROUND(I858*H858,2)</f>
        <v>0</v>
      </c>
      <c r="K858" s="244" t="s">
        <v>23</v>
      </c>
      <c r="L858" s="249"/>
      <c r="M858" s="250" t="s">
        <v>23</v>
      </c>
      <c r="N858" s="251" t="s">
        <v>43</v>
      </c>
      <c r="O858" s="47"/>
      <c r="P858" s="227">
        <f>O858*H858</f>
        <v>0</v>
      </c>
      <c r="Q858" s="227">
        <v>0</v>
      </c>
      <c r="R858" s="227">
        <f>Q858*H858</f>
        <v>0</v>
      </c>
      <c r="S858" s="227">
        <v>0</v>
      </c>
      <c r="T858" s="228">
        <f>S858*H858</f>
        <v>0</v>
      </c>
      <c r="AR858" s="24" t="s">
        <v>315</v>
      </c>
      <c r="AT858" s="24" t="s">
        <v>183</v>
      </c>
      <c r="AU858" s="24" t="s">
        <v>82</v>
      </c>
      <c r="AY858" s="24" t="s">
        <v>144</v>
      </c>
      <c r="BE858" s="229">
        <f>IF(N858="základní",J858,0)</f>
        <v>0</v>
      </c>
      <c r="BF858" s="229">
        <f>IF(N858="snížená",J858,0)</f>
        <v>0</v>
      </c>
      <c r="BG858" s="229">
        <f>IF(N858="zákl. přenesená",J858,0)</f>
        <v>0</v>
      </c>
      <c r="BH858" s="229">
        <f>IF(N858="sníž. přenesená",J858,0)</f>
        <v>0</v>
      </c>
      <c r="BI858" s="229">
        <f>IF(N858="nulová",J858,0)</f>
        <v>0</v>
      </c>
      <c r="BJ858" s="24" t="s">
        <v>77</v>
      </c>
      <c r="BK858" s="229">
        <f>ROUND(I858*H858,2)</f>
        <v>0</v>
      </c>
      <c r="BL858" s="24" t="s">
        <v>224</v>
      </c>
      <c r="BM858" s="24" t="s">
        <v>1792</v>
      </c>
    </row>
    <row r="859" s="1" customFormat="1" ht="16.5" customHeight="1">
      <c r="B859" s="46"/>
      <c r="C859" s="218" t="s">
        <v>1793</v>
      </c>
      <c r="D859" s="218" t="s">
        <v>146</v>
      </c>
      <c r="E859" s="219" t="s">
        <v>1794</v>
      </c>
      <c r="F859" s="220" t="s">
        <v>1795</v>
      </c>
      <c r="G859" s="221" t="s">
        <v>200</v>
      </c>
      <c r="H859" s="222">
        <v>4</v>
      </c>
      <c r="I859" s="223"/>
      <c r="J859" s="224">
        <f>ROUND(I859*H859,2)</f>
        <v>0</v>
      </c>
      <c r="K859" s="220" t="s">
        <v>23</v>
      </c>
      <c r="L859" s="72"/>
      <c r="M859" s="225" t="s">
        <v>23</v>
      </c>
      <c r="N859" s="226" t="s">
        <v>43</v>
      </c>
      <c r="O859" s="47"/>
      <c r="P859" s="227">
        <f>O859*H859</f>
        <v>0</v>
      </c>
      <c r="Q859" s="227">
        <v>0</v>
      </c>
      <c r="R859" s="227">
        <f>Q859*H859</f>
        <v>0</v>
      </c>
      <c r="S859" s="227">
        <v>0</v>
      </c>
      <c r="T859" s="228">
        <f>S859*H859</f>
        <v>0</v>
      </c>
      <c r="AR859" s="24" t="s">
        <v>224</v>
      </c>
      <c r="AT859" s="24" t="s">
        <v>146</v>
      </c>
      <c r="AU859" s="24" t="s">
        <v>82</v>
      </c>
      <c r="AY859" s="24" t="s">
        <v>144</v>
      </c>
      <c r="BE859" s="229">
        <f>IF(N859="základní",J859,0)</f>
        <v>0</v>
      </c>
      <c r="BF859" s="229">
        <f>IF(N859="snížená",J859,0)</f>
        <v>0</v>
      </c>
      <c r="BG859" s="229">
        <f>IF(N859="zákl. přenesená",J859,0)</f>
        <v>0</v>
      </c>
      <c r="BH859" s="229">
        <f>IF(N859="sníž. přenesená",J859,0)</f>
        <v>0</v>
      </c>
      <c r="BI859" s="229">
        <f>IF(N859="nulová",J859,0)</f>
        <v>0</v>
      </c>
      <c r="BJ859" s="24" t="s">
        <v>77</v>
      </c>
      <c r="BK859" s="229">
        <f>ROUND(I859*H859,2)</f>
        <v>0</v>
      </c>
      <c r="BL859" s="24" t="s">
        <v>224</v>
      </c>
      <c r="BM859" s="24" t="s">
        <v>1796</v>
      </c>
    </row>
    <row r="860" s="11" customFormat="1">
      <c r="B860" s="230"/>
      <c r="C860" s="231"/>
      <c r="D860" s="232" t="s">
        <v>153</v>
      </c>
      <c r="E860" s="233" t="s">
        <v>23</v>
      </c>
      <c r="F860" s="234" t="s">
        <v>1797</v>
      </c>
      <c r="G860" s="231"/>
      <c r="H860" s="235">
        <v>1</v>
      </c>
      <c r="I860" s="236"/>
      <c r="J860" s="231"/>
      <c r="K860" s="231"/>
      <c r="L860" s="237"/>
      <c r="M860" s="238"/>
      <c r="N860" s="239"/>
      <c r="O860" s="239"/>
      <c r="P860" s="239"/>
      <c r="Q860" s="239"/>
      <c r="R860" s="239"/>
      <c r="S860" s="239"/>
      <c r="T860" s="240"/>
      <c r="AT860" s="241" t="s">
        <v>153</v>
      </c>
      <c r="AU860" s="241" t="s">
        <v>82</v>
      </c>
      <c r="AV860" s="11" t="s">
        <v>82</v>
      </c>
      <c r="AW860" s="11" t="s">
        <v>35</v>
      </c>
      <c r="AX860" s="11" t="s">
        <v>72</v>
      </c>
      <c r="AY860" s="241" t="s">
        <v>144</v>
      </c>
    </row>
    <row r="861" s="11" customFormat="1">
      <c r="B861" s="230"/>
      <c r="C861" s="231"/>
      <c r="D861" s="232" t="s">
        <v>153</v>
      </c>
      <c r="E861" s="233" t="s">
        <v>23</v>
      </c>
      <c r="F861" s="234" t="s">
        <v>1798</v>
      </c>
      <c r="G861" s="231"/>
      <c r="H861" s="235">
        <v>1</v>
      </c>
      <c r="I861" s="236"/>
      <c r="J861" s="231"/>
      <c r="K861" s="231"/>
      <c r="L861" s="237"/>
      <c r="M861" s="238"/>
      <c r="N861" s="239"/>
      <c r="O861" s="239"/>
      <c r="P861" s="239"/>
      <c r="Q861" s="239"/>
      <c r="R861" s="239"/>
      <c r="S861" s="239"/>
      <c r="T861" s="240"/>
      <c r="AT861" s="241" t="s">
        <v>153</v>
      </c>
      <c r="AU861" s="241" t="s">
        <v>82</v>
      </c>
      <c r="AV861" s="11" t="s">
        <v>82</v>
      </c>
      <c r="AW861" s="11" t="s">
        <v>35</v>
      </c>
      <c r="AX861" s="11" t="s">
        <v>72</v>
      </c>
      <c r="AY861" s="241" t="s">
        <v>144</v>
      </c>
    </row>
    <row r="862" s="11" customFormat="1">
      <c r="B862" s="230"/>
      <c r="C862" s="231"/>
      <c r="D862" s="232" t="s">
        <v>153</v>
      </c>
      <c r="E862" s="233" t="s">
        <v>23</v>
      </c>
      <c r="F862" s="234" t="s">
        <v>1799</v>
      </c>
      <c r="G862" s="231"/>
      <c r="H862" s="235">
        <v>1</v>
      </c>
      <c r="I862" s="236"/>
      <c r="J862" s="231"/>
      <c r="K862" s="231"/>
      <c r="L862" s="237"/>
      <c r="M862" s="238"/>
      <c r="N862" s="239"/>
      <c r="O862" s="239"/>
      <c r="P862" s="239"/>
      <c r="Q862" s="239"/>
      <c r="R862" s="239"/>
      <c r="S862" s="239"/>
      <c r="T862" s="240"/>
      <c r="AT862" s="241" t="s">
        <v>153</v>
      </c>
      <c r="AU862" s="241" t="s">
        <v>82</v>
      </c>
      <c r="AV862" s="11" t="s">
        <v>82</v>
      </c>
      <c r="AW862" s="11" t="s">
        <v>35</v>
      </c>
      <c r="AX862" s="11" t="s">
        <v>72</v>
      </c>
      <c r="AY862" s="241" t="s">
        <v>144</v>
      </c>
    </row>
    <row r="863" s="11" customFormat="1">
      <c r="B863" s="230"/>
      <c r="C863" s="231"/>
      <c r="D863" s="232" t="s">
        <v>153</v>
      </c>
      <c r="E863" s="233" t="s">
        <v>23</v>
      </c>
      <c r="F863" s="234" t="s">
        <v>1800</v>
      </c>
      <c r="G863" s="231"/>
      <c r="H863" s="235">
        <v>1</v>
      </c>
      <c r="I863" s="236"/>
      <c r="J863" s="231"/>
      <c r="K863" s="231"/>
      <c r="L863" s="237"/>
      <c r="M863" s="238"/>
      <c r="N863" s="239"/>
      <c r="O863" s="239"/>
      <c r="P863" s="239"/>
      <c r="Q863" s="239"/>
      <c r="R863" s="239"/>
      <c r="S863" s="239"/>
      <c r="T863" s="240"/>
      <c r="AT863" s="241" t="s">
        <v>153</v>
      </c>
      <c r="AU863" s="241" t="s">
        <v>82</v>
      </c>
      <c r="AV863" s="11" t="s">
        <v>82</v>
      </c>
      <c r="AW863" s="11" t="s">
        <v>35</v>
      </c>
      <c r="AX863" s="11" t="s">
        <v>72</v>
      </c>
      <c r="AY863" s="241" t="s">
        <v>144</v>
      </c>
    </row>
    <row r="864" s="12" customFormat="1">
      <c r="B864" s="252"/>
      <c r="C864" s="253"/>
      <c r="D864" s="232" t="s">
        <v>153</v>
      </c>
      <c r="E864" s="254" t="s">
        <v>23</v>
      </c>
      <c r="F864" s="255" t="s">
        <v>196</v>
      </c>
      <c r="G864" s="253"/>
      <c r="H864" s="256">
        <v>4</v>
      </c>
      <c r="I864" s="257"/>
      <c r="J864" s="253"/>
      <c r="K864" s="253"/>
      <c r="L864" s="258"/>
      <c r="M864" s="259"/>
      <c r="N864" s="260"/>
      <c r="O864" s="260"/>
      <c r="P864" s="260"/>
      <c r="Q864" s="260"/>
      <c r="R864" s="260"/>
      <c r="S864" s="260"/>
      <c r="T864" s="261"/>
      <c r="AT864" s="262" t="s">
        <v>153</v>
      </c>
      <c r="AU864" s="262" t="s">
        <v>82</v>
      </c>
      <c r="AV864" s="12" t="s">
        <v>151</v>
      </c>
      <c r="AW864" s="12" t="s">
        <v>35</v>
      </c>
      <c r="AX864" s="12" t="s">
        <v>77</v>
      </c>
      <c r="AY864" s="262" t="s">
        <v>144</v>
      </c>
    </row>
    <row r="865" s="1" customFormat="1" ht="16.5" customHeight="1">
      <c r="B865" s="46"/>
      <c r="C865" s="218" t="s">
        <v>1801</v>
      </c>
      <c r="D865" s="218" t="s">
        <v>146</v>
      </c>
      <c r="E865" s="219" t="s">
        <v>1802</v>
      </c>
      <c r="F865" s="220" t="s">
        <v>1803</v>
      </c>
      <c r="G865" s="221" t="s">
        <v>200</v>
      </c>
      <c r="H865" s="222">
        <v>4</v>
      </c>
      <c r="I865" s="223"/>
      <c r="J865" s="224">
        <f>ROUND(I865*H865,2)</f>
        <v>0</v>
      </c>
      <c r="K865" s="220" t="s">
        <v>150</v>
      </c>
      <c r="L865" s="72"/>
      <c r="M865" s="225" t="s">
        <v>23</v>
      </c>
      <c r="N865" s="226" t="s">
        <v>43</v>
      </c>
      <c r="O865" s="47"/>
      <c r="P865" s="227">
        <f>O865*H865</f>
        <v>0</v>
      </c>
      <c r="Q865" s="227">
        <v>0</v>
      </c>
      <c r="R865" s="227">
        <f>Q865*H865</f>
        <v>0</v>
      </c>
      <c r="S865" s="227">
        <v>0</v>
      </c>
      <c r="T865" s="228">
        <f>S865*H865</f>
        <v>0</v>
      </c>
      <c r="AR865" s="24" t="s">
        <v>224</v>
      </c>
      <c r="AT865" s="24" t="s">
        <v>146</v>
      </c>
      <c r="AU865" s="24" t="s">
        <v>82</v>
      </c>
      <c r="AY865" s="24" t="s">
        <v>144</v>
      </c>
      <c r="BE865" s="229">
        <f>IF(N865="základní",J865,0)</f>
        <v>0</v>
      </c>
      <c r="BF865" s="229">
        <f>IF(N865="snížená",J865,0)</f>
        <v>0</v>
      </c>
      <c r="BG865" s="229">
        <f>IF(N865="zákl. přenesená",J865,0)</f>
        <v>0</v>
      </c>
      <c r="BH865" s="229">
        <f>IF(N865="sníž. přenesená",J865,0)</f>
        <v>0</v>
      </c>
      <c r="BI865" s="229">
        <f>IF(N865="nulová",J865,0)</f>
        <v>0</v>
      </c>
      <c r="BJ865" s="24" t="s">
        <v>77</v>
      </c>
      <c r="BK865" s="229">
        <f>ROUND(I865*H865,2)</f>
        <v>0</v>
      </c>
      <c r="BL865" s="24" t="s">
        <v>224</v>
      </c>
      <c r="BM865" s="24" t="s">
        <v>1804</v>
      </c>
    </row>
    <row r="866" s="11" customFormat="1">
      <c r="B866" s="230"/>
      <c r="C866" s="231"/>
      <c r="D866" s="232" t="s">
        <v>153</v>
      </c>
      <c r="E866" s="233" t="s">
        <v>23</v>
      </c>
      <c r="F866" s="234" t="s">
        <v>1805</v>
      </c>
      <c r="G866" s="231"/>
      <c r="H866" s="235">
        <v>4</v>
      </c>
      <c r="I866" s="236"/>
      <c r="J866" s="231"/>
      <c r="K866" s="231"/>
      <c r="L866" s="237"/>
      <c r="M866" s="238"/>
      <c r="N866" s="239"/>
      <c r="O866" s="239"/>
      <c r="P866" s="239"/>
      <c r="Q866" s="239"/>
      <c r="R866" s="239"/>
      <c r="S866" s="239"/>
      <c r="T866" s="240"/>
      <c r="AT866" s="241" t="s">
        <v>153</v>
      </c>
      <c r="AU866" s="241" t="s">
        <v>82</v>
      </c>
      <c r="AV866" s="11" t="s">
        <v>82</v>
      </c>
      <c r="AW866" s="11" t="s">
        <v>35</v>
      </c>
      <c r="AX866" s="11" t="s">
        <v>77</v>
      </c>
      <c r="AY866" s="241" t="s">
        <v>144</v>
      </c>
    </row>
    <row r="867" s="1" customFormat="1" ht="16.5" customHeight="1">
      <c r="B867" s="46"/>
      <c r="C867" s="218" t="s">
        <v>1806</v>
      </c>
      <c r="D867" s="218" t="s">
        <v>146</v>
      </c>
      <c r="E867" s="219" t="s">
        <v>1807</v>
      </c>
      <c r="F867" s="220" t="s">
        <v>1808</v>
      </c>
      <c r="G867" s="221" t="s">
        <v>854</v>
      </c>
      <c r="H867" s="284"/>
      <c r="I867" s="223"/>
      <c r="J867" s="224">
        <f>ROUND(I867*H867,2)</f>
        <v>0</v>
      </c>
      <c r="K867" s="220" t="s">
        <v>150</v>
      </c>
      <c r="L867" s="72"/>
      <c r="M867" s="225" t="s">
        <v>23</v>
      </c>
      <c r="N867" s="226" t="s">
        <v>43</v>
      </c>
      <c r="O867" s="47"/>
      <c r="P867" s="227">
        <f>O867*H867</f>
        <v>0</v>
      </c>
      <c r="Q867" s="227">
        <v>0</v>
      </c>
      <c r="R867" s="227">
        <f>Q867*H867</f>
        <v>0</v>
      </c>
      <c r="S867" s="227">
        <v>0</v>
      </c>
      <c r="T867" s="228">
        <f>S867*H867</f>
        <v>0</v>
      </c>
      <c r="AR867" s="24" t="s">
        <v>224</v>
      </c>
      <c r="AT867" s="24" t="s">
        <v>146</v>
      </c>
      <c r="AU867" s="24" t="s">
        <v>82</v>
      </c>
      <c r="AY867" s="24" t="s">
        <v>144</v>
      </c>
      <c r="BE867" s="229">
        <f>IF(N867="základní",J867,0)</f>
        <v>0</v>
      </c>
      <c r="BF867" s="229">
        <f>IF(N867="snížená",J867,0)</f>
        <v>0</v>
      </c>
      <c r="BG867" s="229">
        <f>IF(N867="zákl. přenesená",J867,0)</f>
        <v>0</v>
      </c>
      <c r="BH867" s="229">
        <f>IF(N867="sníž. přenesená",J867,0)</f>
        <v>0</v>
      </c>
      <c r="BI867" s="229">
        <f>IF(N867="nulová",J867,0)</f>
        <v>0</v>
      </c>
      <c r="BJ867" s="24" t="s">
        <v>77</v>
      </c>
      <c r="BK867" s="229">
        <f>ROUND(I867*H867,2)</f>
        <v>0</v>
      </c>
      <c r="BL867" s="24" t="s">
        <v>224</v>
      </c>
      <c r="BM867" s="24" t="s">
        <v>1809</v>
      </c>
    </row>
    <row r="868" s="1" customFormat="1" ht="16.5" customHeight="1">
      <c r="B868" s="46"/>
      <c r="C868" s="218" t="s">
        <v>1810</v>
      </c>
      <c r="D868" s="218" t="s">
        <v>146</v>
      </c>
      <c r="E868" s="219" t="s">
        <v>1811</v>
      </c>
      <c r="F868" s="220" t="s">
        <v>1812</v>
      </c>
      <c r="G868" s="221" t="s">
        <v>854</v>
      </c>
      <c r="H868" s="284"/>
      <c r="I868" s="223"/>
      <c r="J868" s="224">
        <f>ROUND(I868*H868,2)</f>
        <v>0</v>
      </c>
      <c r="K868" s="220" t="s">
        <v>150</v>
      </c>
      <c r="L868" s="72"/>
      <c r="M868" s="225" t="s">
        <v>23</v>
      </c>
      <c r="N868" s="226" t="s">
        <v>43</v>
      </c>
      <c r="O868" s="47"/>
      <c r="P868" s="227">
        <f>O868*H868</f>
        <v>0</v>
      </c>
      <c r="Q868" s="227">
        <v>0</v>
      </c>
      <c r="R868" s="227">
        <f>Q868*H868</f>
        <v>0</v>
      </c>
      <c r="S868" s="227">
        <v>0</v>
      </c>
      <c r="T868" s="228">
        <f>S868*H868</f>
        <v>0</v>
      </c>
      <c r="AR868" s="24" t="s">
        <v>224</v>
      </c>
      <c r="AT868" s="24" t="s">
        <v>146</v>
      </c>
      <c r="AU868" s="24" t="s">
        <v>82</v>
      </c>
      <c r="AY868" s="24" t="s">
        <v>144</v>
      </c>
      <c r="BE868" s="229">
        <f>IF(N868="základní",J868,0)</f>
        <v>0</v>
      </c>
      <c r="BF868" s="229">
        <f>IF(N868="snížená",J868,0)</f>
        <v>0</v>
      </c>
      <c r="BG868" s="229">
        <f>IF(N868="zákl. přenesená",J868,0)</f>
        <v>0</v>
      </c>
      <c r="BH868" s="229">
        <f>IF(N868="sníž. přenesená",J868,0)</f>
        <v>0</v>
      </c>
      <c r="BI868" s="229">
        <f>IF(N868="nulová",J868,0)</f>
        <v>0</v>
      </c>
      <c r="BJ868" s="24" t="s">
        <v>77</v>
      </c>
      <c r="BK868" s="229">
        <f>ROUND(I868*H868,2)</f>
        <v>0</v>
      </c>
      <c r="BL868" s="24" t="s">
        <v>224</v>
      </c>
      <c r="BM868" s="24" t="s">
        <v>1813</v>
      </c>
    </row>
    <row r="869" s="10" customFormat="1" ht="29.88" customHeight="1">
      <c r="B869" s="202"/>
      <c r="C869" s="203"/>
      <c r="D869" s="204" t="s">
        <v>71</v>
      </c>
      <c r="E869" s="216" t="s">
        <v>1814</v>
      </c>
      <c r="F869" s="216" t="s">
        <v>1815</v>
      </c>
      <c r="G869" s="203"/>
      <c r="H869" s="203"/>
      <c r="I869" s="206"/>
      <c r="J869" s="217">
        <f>BK869</f>
        <v>0</v>
      </c>
      <c r="K869" s="203"/>
      <c r="L869" s="208"/>
      <c r="M869" s="209"/>
      <c r="N869" s="210"/>
      <c r="O869" s="210"/>
      <c r="P869" s="211">
        <f>SUM(P870:P876)</f>
        <v>0</v>
      </c>
      <c r="Q869" s="210"/>
      <c r="R869" s="211">
        <f>SUM(R870:R876)</f>
        <v>0.011600000000000001</v>
      </c>
      <c r="S869" s="210"/>
      <c r="T869" s="212">
        <f>SUM(T870:T876)</f>
        <v>0</v>
      </c>
      <c r="AR869" s="213" t="s">
        <v>82</v>
      </c>
      <c r="AT869" s="214" t="s">
        <v>71</v>
      </c>
      <c r="AU869" s="214" t="s">
        <v>77</v>
      </c>
      <c r="AY869" s="213" t="s">
        <v>144</v>
      </c>
      <c r="BK869" s="215">
        <f>SUM(BK870:BK876)</f>
        <v>0</v>
      </c>
    </row>
    <row r="870" s="1" customFormat="1" ht="16.5" customHeight="1">
      <c r="B870" s="46"/>
      <c r="C870" s="218" t="s">
        <v>1816</v>
      </c>
      <c r="D870" s="218" t="s">
        <v>146</v>
      </c>
      <c r="E870" s="219" t="s">
        <v>1817</v>
      </c>
      <c r="F870" s="220" t="s">
        <v>1818</v>
      </c>
      <c r="G870" s="221" t="s">
        <v>192</v>
      </c>
      <c r="H870" s="222">
        <v>0.80000000000000004</v>
      </c>
      <c r="I870" s="223"/>
      <c r="J870" s="224">
        <f>ROUND(I870*H870,2)</f>
        <v>0</v>
      </c>
      <c r="K870" s="220" t="s">
        <v>150</v>
      </c>
      <c r="L870" s="72"/>
      <c r="M870" s="225" t="s">
        <v>23</v>
      </c>
      <c r="N870" s="226" t="s">
        <v>43</v>
      </c>
      <c r="O870" s="47"/>
      <c r="P870" s="227">
        <f>O870*H870</f>
        <v>0</v>
      </c>
      <c r="Q870" s="227">
        <v>0.0057000000000000002</v>
      </c>
      <c r="R870" s="227">
        <f>Q870*H870</f>
        <v>0.0045600000000000007</v>
      </c>
      <c r="S870" s="227">
        <v>0</v>
      </c>
      <c r="T870" s="228">
        <f>S870*H870</f>
        <v>0</v>
      </c>
      <c r="AR870" s="24" t="s">
        <v>224</v>
      </c>
      <c r="AT870" s="24" t="s">
        <v>146</v>
      </c>
      <c r="AU870" s="24" t="s">
        <v>82</v>
      </c>
      <c r="AY870" s="24" t="s">
        <v>144</v>
      </c>
      <c r="BE870" s="229">
        <f>IF(N870="základní",J870,0)</f>
        <v>0</v>
      </c>
      <c r="BF870" s="229">
        <f>IF(N870="snížená",J870,0)</f>
        <v>0</v>
      </c>
      <c r="BG870" s="229">
        <f>IF(N870="zákl. přenesená",J870,0)</f>
        <v>0</v>
      </c>
      <c r="BH870" s="229">
        <f>IF(N870="sníž. přenesená",J870,0)</f>
        <v>0</v>
      </c>
      <c r="BI870" s="229">
        <f>IF(N870="nulová",J870,0)</f>
        <v>0</v>
      </c>
      <c r="BJ870" s="24" t="s">
        <v>77</v>
      </c>
      <c r="BK870" s="229">
        <f>ROUND(I870*H870,2)</f>
        <v>0</v>
      </c>
      <c r="BL870" s="24" t="s">
        <v>224</v>
      </c>
      <c r="BM870" s="24" t="s">
        <v>1819</v>
      </c>
    </row>
    <row r="871" s="11" customFormat="1">
      <c r="B871" s="230"/>
      <c r="C871" s="231"/>
      <c r="D871" s="232" t="s">
        <v>153</v>
      </c>
      <c r="E871" s="233" t="s">
        <v>23</v>
      </c>
      <c r="F871" s="234" t="s">
        <v>480</v>
      </c>
      <c r="G871" s="231"/>
      <c r="H871" s="235">
        <v>0.80000000000000004</v>
      </c>
      <c r="I871" s="236"/>
      <c r="J871" s="231"/>
      <c r="K871" s="231"/>
      <c r="L871" s="237"/>
      <c r="M871" s="238"/>
      <c r="N871" s="239"/>
      <c r="O871" s="239"/>
      <c r="P871" s="239"/>
      <c r="Q871" s="239"/>
      <c r="R871" s="239"/>
      <c r="S871" s="239"/>
      <c r="T871" s="240"/>
      <c r="AT871" s="241" t="s">
        <v>153</v>
      </c>
      <c r="AU871" s="241" t="s">
        <v>82</v>
      </c>
      <c r="AV871" s="11" t="s">
        <v>82</v>
      </c>
      <c r="AW871" s="11" t="s">
        <v>35</v>
      </c>
      <c r="AX871" s="11" t="s">
        <v>77</v>
      </c>
      <c r="AY871" s="241" t="s">
        <v>144</v>
      </c>
    </row>
    <row r="872" s="1" customFormat="1" ht="16.5" customHeight="1">
      <c r="B872" s="46"/>
      <c r="C872" s="242" t="s">
        <v>1820</v>
      </c>
      <c r="D872" s="242" t="s">
        <v>183</v>
      </c>
      <c r="E872" s="243" t="s">
        <v>1821</v>
      </c>
      <c r="F872" s="244" t="s">
        <v>1822</v>
      </c>
      <c r="G872" s="245" t="s">
        <v>192</v>
      </c>
      <c r="H872" s="246">
        <v>0.88</v>
      </c>
      <c r="I872" s="247"/>
      <c r="J872" s="248">
        <f>ROUND(I872*H872,2)</f>
        <v>0</v>
      </c>
      <c r="K872" s="244" t="s">
        <v>23</v>
      </c>
      <c r="L872" s="249"/>
      <c r="M872" s="250" t="s">
        <v>23</v>
      </c>
      <c r="N872" s="251" t="s">
        <v>43</v>
      </c>
      <c r="O872" s="47"/>
      <c r="P872" s="227">
        <f>O872*H872</f>
        <v>0</v>
      </c>
      <c r="Q872" s="227">
        <v>0.0080000000000000002</v>
      </c>
      <c r="R872" s="227">
        <f>Q872*H872</f>
        <v>0.0070400000000000003</v>
      </c>
      <c r="S872" s="227">
        <v>0</v>
      </c>
      <c r="T872" s="228">
        <f>S872*H872</f>
        <v>0</v>
      </c>
      <c r="AR872" s="24" t="s">
        <v>315</v>
      </c>
      <c r="AT872" s="24" t="s">
        <v>183</v>
      </c>
      <c r="AU872" s="24" t="s">
        <v>82</v>
      </c>
      <c r="AY872" s="24" t="s">
        <v>144</v>
      </c>
      <c r="BE872" s="229">
        <f>IF(N872="základní",J872,0)</f>
        <v>0</v>
      </c>
      <c r="BF872" s="229">
        <f>IF(N872="snížená",J872,0)</f>
        <v>0</v>
      </c>
      <c r="BG872" s="229">
        <f>IF(N872="zákl. přenesená",J872,0)</f>
        <v>0</v>
      </c>
      <c r="BH872" s="229">
        <f>IF(N872="sníž. přenesená",J872,0)</f>
        <v>0</v>
      </c>
      <c r="BI872" s="229">
        <f>IF(N872="nulová",J872,0)</f>
        <v>0</v>
      </c>
      <c r="BJ872" s="24" t="s">
        <v>77</v>
      </c>
      <c r="BK872" s="229">
        <f>ROUND(I872*H872,2)</f>
        <v>0</v>
      </c>
      <c r="BL872" s="24" t="s">
        <v>224</v>
      </c>
      <c r="BM872" s="24" t="s">
        <v>1823</v>
      </c>
    </row>
    <row r="873" s="11" customFormat="1">
      <c r="B873" s="230"/>
      <c r="C873" s="231"/>
      <c r="D873" s="232" t="s">
        <v>153</v>
      </c>
      <c r="E873" s="231"/>
      <c r="F873" s="234" t="s">
        <v>1824</v>
      </c>
      <c r="G873" s="231"/>
      <c r="H873" s="235">
        <v>0.88</v>
      </c>
      <c r="I873" s="236"/>
      <c r="J873" s="231"/>
      <c r="K873" s="231"/>
      <c r="L873" s="237"/>
      <c r="M873" s="238"/>
      <c r="N873" s="239"/>
      <c r="O873" s="239"/>
      <c r="P873" s="239"/>
      <c r="Q873" s="239"/>
      <c r="R873" s="239"/>
      <c r="S873" s="239"/>
      <c r="T873" s="240"/>
      <c r="AT873" s="241" t="s">
        <v>153</v>
      </c>
      <c r="AU873" s="241" t="s">
        <v>82</v>
      </c>
      <c r="AV873" s="11" t="s">
        <v>82</v>
      </c>
      <c r="AW873" s="11" t="s">
        <v>6</v>
      </c>
      <c r="AX873" s="11" t="s">
        <v>77</v>
      </c>
      <c r="AY873" s="241" t="s">
        <v>144</v>
      </c>
    </row>
    <row r="874" s="1" customFormat="1" ht="16.5" customHeight="1">
      <c r="B874" s="46"/>
      <c r="C874" s="218" t="s">
        <v>1825</v>
      </c>
      <c r="D874" s="218" t="s">
        <v>146</v>
      </c>
      <c r="E874" s="219" t="s">
        <v>1826</v>
      </c>
      <c r="F874" s="220" t="s">
        <v>1827</v>
      </c>
      <c r="G874" s="221" t="s">
        <v>192</v>
      </c>
      <c r="H874" s="222">
        <v>0.80000000000000004</v>
      </c>
      <c r="I874" s="223"/>
      <c r="J874" s="224">
        <f>ROUND(I874*H874,2)</f>
        <v>0</v>
      </c>
      <c r="K874" s="220" t="s">
        <v>150</v>
      </c>
      <c r="L874" s="72"/>
      <c r="M874" s="225" t="s">
        <v>23</v>
      </c>
      <c r="N874" s="226" t="s">
        <v>43</v>
      </c>
      <c r="O874" s="47"/>
      <c r="P874" s="227">
        <f>O874*H874</f>
        <v>0</v>
      </c>
      <c r="Q874" s="227">
        <v>0</v>
      </c>
      <c r="R874" s="227">
        <f>Q874*H874</f>
        <v>0</v>
      </c>
      <c r="S874" s="227">
        <v>0</v>
      </c>
      <c r="T874" s="228">
        <f>S874*H874</f>
        <v>0</v>
      </c>
      <c r="AR874" s="24" t="s">
        <v>224</v>
      </c>
      <c r="AT874" s="24" t="s">
        <v>146</v>
      </c>
      <c r="AU874" s="24" t="s">
        <v>82</v>
      </c>
      <c r="AY874" s="24" t="s">
        <v>144</v>
      </c>
      <c r="BE874" s="229">
        <f>IF(N874="základní",J874,0)</f>
        <v>0</v>
      </c>
      <c r="BF874" s="229">
        <f>IF(N874="snížená",J874,0)</f>
        <v>0</v>
      </c>
      <c r="BG874" s="229">
        <f>IF(N874="zákl. přenesená",J874,0)</f>
        <v>0</v>
      </c>
      <c r="BH874" s="229">
        <f>IF(N874="sníž. přenesená",J874,0)</f>
        <v>0</v>
      </c>
      <c r="BI874" s="229">
        <f>IF(N874="nulová",J874,0)</f>
        <v>0</v>
      </c>
      <c r="BJ874" s="24" t="s">
        <v>77</v>
      </c>
      <c r="BK874" s="229">
        <f>ROUND(I874*H874,2)</f>
        <v>0</v>
      </c>
      <c r="BL874" s="24" t="s">
        <v>224</v>
      </c>
      <c r="BM874" s="24" t="s">
        <v>1828</v>
      </c>
    </row>
    <row r="875" s="1" customFormat="1" ht="16.5" customHeight="1">
      <c r="B875" s="46"/>
      <c r="C875" s="218" t="s">
        <v>1829</v>
      </c>
      <c r="D875" s="218" t="s">
        <v>146</v>
      </c>
      <c r="E875" s="219" t="s">
        <v>1830</v>
      </c>
      <c r="F875" s="220" t="s">
        <v>1831</v>
      </c>
      <c r="G875" s="221" t="s">
        <v>854</v>
      </c>
      <c r="H875" s="284"/>
      <c r="I875" s="223"/>
      <c r="J875" s="224">
        <f>ROUND(I875*H875,2)</f>
        <v>0</v>
      </c>
      <c r="K875" s="220" t="s">
        <v>150</v>
      </c>
      <c r="L875" s="72"/>
      <c r="M875" s="225" t="s">
        <v>23</v>
      </c>
      <c r="N875" s="226" t="s">
        <v>43</v>
      </c>
      <c r="O875" s="47"/>
      <c r="P875" s="227">
        <f>O875*H875</f>
        <v>0</v>
      </c>
      <c r="Q875" s="227">
        <v>0</v>
      </c>
      <c r="R875" s="227">
        <f>Q875*H875</f>
        <v>0</v>
      </c>
      <c r="S875" s="227">
        <v>0</v>
      </c>
      <c r="T875" s="228">
        <f>S875*H875</f>
        <v>0</v>
      </c>
      <c r="AR875" s="24" t="s">
        <v>224</v>
      </c>
      <c r="AT875" s="24" t="s">
        <v>146</v>
      </c>
      <c r="AU875" s="24" t="s">
        <v>82</v>
      </c>
      <c r="AY875" s="24" t="s">
        <v>144</v>
      </c>
      <c r="BE875" s="229">
        <f>IF(N875="základní",J875,0)</f>
        <v>0</v>
      </c>
      <c r="BF875" s="229">
        <f>IF(N875="snížená",J875,0)</f>
        <v>0</v>
      </c>
      <c r="BG875" s="229">
        <f>IF(N875="zákl. přenesená",J875,0)</f>
        <v>0</v>
      </c>
      <c r="BH875" s="229">
        <f>IF(N875="sníž. přenesená",J875,0)</f>
        <v>0</v>
      </c>
      <c r="BI875" s="229">
        <f>IF(N875="nulová",J875,0)</f>
        <v>0</v>
      </c>
      <c r="BJ875" s="24" t="s">
        <v>77</v>
      </c>
      <c r="BK875" s="229">
        <f>ROUND(I875*H875,2)</f>
        <v>0</v>
      </c>
      <c r="BL875" s="24" t="s">
        <v>224</v>
      </c>
      <c r="BM875" s="24" t="s">
        <v>1832</v>
      </c>
    </row>
    <row r="876" s="1" customFormat="1" ht="16.5" customHeight="1">
      <c r="B876" s="46"/>
      <c r="C876" s="218" t="s">
        <v>1833</v>
      </c>
      <c r="D876" s="218" t="s">
        <v>146</v>
      </c>
      <c r="E876" s="219" t="s">
        <v>1834</v>
      </c>
      <c r="F876" s="220" t="s">
        <v>1835</v>
      </c>
      <c r="G876" s="221" t="s">
        <v>854</v>
      </c>
      <c r="H876" s="284"/>
      <c r="I876" s="223"/>
      <c r="J876" s="224">
        <f>ROUND(I876*H876,2)</f>
        <v>0</v>
      </c>
      <c r="K876" s="220" t="s">
        <v>150</v>
      </c>
      <c r="L876" s="72"/>
      <c r="M876" s="225" t="s">
        <v>23</v>
      </c>
      <c r="N876" s="226" t="s">
        <v>43</v>
      </c>
      <c r="O876" s="47"/>
      <c r="P876" s="227">
        <f>O876*H876</f>
        <v>0</v>
      </c>
      <c r="Q876" s="227">
        <v>0</v>
      </c>
      <c r="R876" s="227">
        <f>Q876*H876</f>
        <v>0</v>
      </c>
      <c r="S876" s="227">
        <v>0</v>
      </c>
      <c r="T876" s="228">
        <f>S876*H876</f>
        <v>0</v>
      </c>
      <c r="AR876" s="24" t="s">
        <v>224</v>
      </c>
      <c r="AT876" s="24" t="s">
        <v>146</v>
      </c>
      <c r="AU876" s="24" t="s">
        <v>82</v>
      </c>
      <c r="AY876" s="24" t="s">
        <v>144</v>
      </c>
      <c r="BE876" s="229">
        <f>IF(N876="základní",J876,0)</f>
        <v>0</v>
      </c>
      <c r="BF876" s="229">
        <f>IF(N876="snížená",J876,0)</f>
        <v>0</v>
      </c>
      <c r="BG876" s="229">
        <f>IF(N876="zákl. přenesená",J876,0)</f>
        <v>0</v>
      </c>
      <c r="BH876" s="229">
        <f>IF(N876="sníž. přenesená",J876,0)</f>
        <v>0</v>
      </c>
      <c r="BI876" s="229">
        <f>IF(N876="nulová",J876,0)</f>
        <v>0</v>
      </c>
      <c r="BJ876" s="24" t="s">
        <v>77</v>
      </c>
      <c r="BK876" s="229">
        <f>ROUND(I876*H876,2)</f>
        <v>0</v>
      </c>
      <c r="BL876" s="24" t="s">
        <v>224</v>
      </c>
      <c r="BM876" s="24" t="s">
        <v>1836</v>
      </c>
    </row>
    <row r="877" s="10" customFormat="1" ht="29.88" customHeight="1">
      <c r="B877" s="202"/>
      <c r="C877" s="203"/>
      <c r="D877" s="204" t="s">
        <v>71</v>
      </c>
      <c r="E877" s="216" t="s">
        <v>1837</v>
      </c>
      <c r="F877" s="216" t="s">
        <v>1838</v>
      </c>
      <c r="G877" s="203"/>
      <c r="H877" s="203"/>
      <c r="I877" s="206"/>
      <c r="J877" s="217">
        <f>BK877</f>
        <v>0</v>
      </c>
      <c r="K877" s="203"/>
      <c r="L877" s="208"/>
      <c r="M877" s="209"/>
      <c r="N877" s="210"/>
      <c r="O877" s="210"/>
      <c r="P877" s="211">
        <f>SUM(P878:P904)</f>
        <v>0</v>
      </c>
      <c r="Q877" s="210"/>
      <c r="R877" s="211">
        <f>SUM(R878:R904)</f>
        <v>2.3404700000000003</v>
      </c>
      <c r="S877" s="210"/>
      <c r="T877" s="212">
        <f>SUM(T878:T904)</f>
        <v>0</v>
      </c>
      <c r="AR877" s="213" t="s">
        <v>82</v>
      </c>
      <c r="AT877" s="214" t="s">
        <v>71</v>
      </c>
      <c r="AU877" s="214" t="s">
        <v>77</v>
      </c>
      <c r="AY877" s="213" t="s">
        <v>144</v>
      </c>
      <c r="BK877" s="215">
        <f>SUM(BK878:BK904)</f>
        <v>0</v>
      </c>
    </row>
    <row r="878" s="1" customFormat="1" ht="38.25" customHeight="1">
      <c r="B878" s="46"/>
      <c r="C878" s="218" t="s">
        <v>1839</v>
      </c>
      <c r="D878" s="218" t="s">
        <v>146</v>
      </c>
      <c r="E878" s="219" t="s">
        <v>1840</v>
      </c>
      <c r="F878" s="220" t="s">
        <v>1841</v>
      </c>
      <c r="G878" s="221" t="s">
        <v>250</v>
      </c>
      <c r="H878" s="222">
        <v>24.055</v>
      </c>
      <c r="I878" s="223"/>
      <c r="J878" s="224">
        <f>ROUND(I878*H878,2)</f>
        <v>0</v>
      </c>
      <c r="K878" s="220" t="s">
        <v>23</v>
      </c>
      <c r="L878" s="72"/>
      <c r="M878" s="225" t="s">
        <v>23</v>
      </c>
      <c r="N878" s="226" t="s">
        <v>43</v>
      </c>
      <c r="O878" s="47"/>
      <c r="P878" s="227">
        <f>O878*H878</f>
        <v>0</v>
      </c>
      <c r="Q878" s="227">
        <v>0</v>
      </c>
      <c r="R878" s="227">
        <f>Q878*H878</f>
        <v>0</v>
      </c>
      <c r="S878" s="227">
        <v>0</v>
      </c>
      <c r="T878" s="228">
        <f>S878*H878</f>
        <v>0</v>
      </c>
      <c r="AR878" s="24" t="s">
        <v>224</v>
      </c>
      <c r="AT878" s="24" t="s">
        <v>146</v>
      </c>
      <c r="AU878" s="24" t="s">
        <v>82</v>
      </c>
      <c r="AY878" s="24" t="s">
        <v>144</v>
      </c>
      <c r="BE878" s="229">
        <f>IF(N878="základní",J878,0)</f>
        <v>0</v>
      </c>
      <c r="BF878" s="229">
        <f>IF(N878="snížená",J878,0)</f>
        <v>0</v>
      </c>
      <c r="BG878" s="229">
        <f>IF(N878="zákl. přenesená",J878,0)</f>
        <v>0</v>
      </c>
      <c r="BH878" s="229">
        <f>IF(N878="sníž. přenesená",J878,0)</f>
        <v>0</v>
      </c>
      <c r="BI878" s="229">
        <f>IF(N878="nulová",J878,0)</f>
        <v>0</v>
      </c>
      <c r="BJ878" s="24" t="s">
        <v>77</v>
      </c>
      <c r="BK878" s="229">
        <f>ROUND(I878*H878,2)</f>
        <v>0</v>
      </c>
      <c r="BL878" s="24" t="s">
        <v>224</v>
      </c>
      <c r="BM878" s="24" t="s">
        <v>1842</v>
      </c>
    </row>
    <row r="879" s="13" customFormat="1">
      <c r="B879" s="263"/>
      <c r="C879" s="264"/>
      <c r="D879" s="232" t="s">
        <v>153</v>
      </c>
      <c r="E879" s="265" t="s">
        <v>23</v>
      </c>
      <c r="F879" s="266" t="s">
        <v>471</v>
      </c>
      <c r="G879" s="264"/>
      <c r="H879" s="265" t="s">
        <v>23</v>
      </c>
      <c r="I879" s="267"/>
      <c r="J879" s="264"/>
      <c r="K879" s="264"/>
      <c r="L879" s="268"/>
      <c r="M879" s="269"/>
      <c r="N879" s="270"/>
      <c r="O879" s="270"/>
      <c r="P879" s="270"/>
      <c r="Q879" s="270"/>
      <c r="R879" s="270"/>
      <c r="S879" s="270"/>
      <c r="T879" s="271"/>
      <c r="AT879" s="272" t="s">
        <v>153</v>
      </c>
      <c r="AU879" s="272" t="s">
        <v>82</v>
      </c>
      <c r="AV879" s="13" t="s">
        <v>77</v>
      </c>
      <c r="AW879" s="13" t="s">
        <v>35</v>
      </c>
      <c r="AX879" s="13" t="s">
        <v>72</v>
      </c>
      <c r="AY879" s="272" t="s">
        <v>144</v>
      </c>
    </row>
    <row r="880" s="11" customFormat="1">
      <c r="B880" s="230"/>
      <c r="C880" s="231"/>
      <c r="D880" s="232" t="s">
        <v>153</v>
      </c>
      <c r="E880" s="233" t="s">
        <v>23</v>
      </c>
      <c r="F880" s="234" t="s">
        <v>1843</v>
      </c>
      <c r="G880" s="231"/>
      <c r="H880" s="235">
        <v>6.5199999999999996</v>
      </c>
      <c r="I880" s="236"/>
      <c r="J880" s="231"/>
      <c r="K880" s="231"/>
      <c r="L880" s="237"/>
      <c r="M880" s="238"/>
      <c r="N880" s="239"/>
      <c r="O880" s="239"/>
      <c r="P880" s="239"/>
      <c r="Q880" s="239"/>
      <c r="R880" s="239"/>
      <c r="S880" s="239"/>
      <c r="T880" s="240"/>
      <c r="AT880" s="241" t="s">
        <v>153</v>
      </c>
      <c r="AU880" s="241" t="s">
        <v>82</v>
      </c>
      <c r="AV880" s="11" t="s">
        <v>82</v>
      </c>
      <c r="AW880" s="11" t="s">
        <v>35</v>
      </c>
      <c r="AX880" s="11" t="s">
        <v>72</v>
      </c>
      <c r="AY880" s="241" t="s">
        <v>144</v>
      </c>
    </row>
    <row r="881" s="11" customFormat="1">
      <c r="B881" s="230"/>
      <c r="C881" s="231"/>
      <c r="D881" s="232" t="s">
        <v>153</v>
      </c>
      <c r="E881" s="233" t="s">
        <v>23</v>
      </c>
      <c r="F881" s="234" t="s">
        <v>1844</v>
      </c>
      <c r="G881" s="231"/>
      <c r="H881" s="235">
        <v>6.0300000000000002</v>
      </c>
      <c r="I881" s="236"/>
      <c r="J881" s="231"/>
      <c r="K881" s="231"/>
      <c r="L881" s="237"/>
      <c r="M881" s="238"/>
      <c r="N881" s="239"/>
      <c r="O881" s="239"/>
      <c r="P881" s="239"/>
      <c r="Q881" s="239"/>
      <c r="R881" s="239"/>
      <c r="S881" s="239"/>
      <c r="T881" s="240"/>
      <c r="AT881" s="241" t="s">
        <v>153</v>
      </c>
      <c r="AU881" s="241" t="s">
        <v>82</v>
      </c>
      <c r="AV881" s="11" t="s">
        <v>82</v>
      </c>
      <c r="AW881" s="11" t="s">
        <v>35</v>
      </c>
      <c r="AX881" s="11" t="s">
        <v>72</v>
      </c>
      <c r="AY881" s="241" t="s">
        <v>144</v>
      </c>
    </row>
    <row r="882" s="11" customFormat="1">
      <c r="B882" s="230"/>
      <c r="C882" s="231"/>
      <c r="D882" s="232" t="s">
        <v>153</v>
      </c>
      <c r="E882" s="233" t="s">
        <v>23</v>
      </c>
      <c r="F882" s="234" t="s">
        <v>1845</v>
      </c>
      <c r="G882" s="231"/>
      <c r="H882" s="235">
        <v>6.101</v>
      </c>
      <c r="I882" s="236"/>
      <c r="J882" s="231"/>
      <c r="K882" s="231"/>
      <c r="L882" s="237"/>
      <c r="M882" s="238"/>
      <c r="N882" s="239"/>
      <c r="O882" s="239"/>
      <c r="P882" s="239"/>
      <c r="Q882" s="239"/>
      <c r="R882" s="239"/>
      <c r="S882" s="239"/>
      <c r="T882" s="240"/>
      <c r="AT882" s="241" t="s">
        <v>153</v>
      </c>
      <c r="AU882" s="241" t="s">
        <v>82</v>
      </c>
      <c r="AV882" s="11" t="s">
        <v>82</v>
      </c>
      <c r="AW882" s="11" t="s">
        <v>35</v>
      </c>
      <c r="AX882" s="11" t="s">
        <v>72</v>
      </c>
      <c r="AY882" s="241" t="s">
        <v>144</v>
      </c>
    </row>
    <row r="883" s="11" customFormat="1">
      <c r="B883" s="230"/>
      <c r="C883" s="231"/>
      <c r="D883" s="232" t="s">
        <v>153</v>
      </c>
      <c r="E883" s="233" t="s">
        <v>23</v>
      </c>
      <c r="F883" s="234" t="s">
        <v>1846</v>
      </c>
      <c r="G883" s="231"/>
      <c r="H883" s="235">
        <v>5.4039999999999999</v>
      </c>
      <c r="I883" s="236"/>
      <c r="J883" s="231"/>
      <c r="K883" s="231"/>
      <c r="L883" s="237"/>
      <c r="M883" s="238"/>
      <c r="N883" s="239"/>
      <c r="O883" s="239"/>
      <c r="P883" s="239"/>
      <c r="Q883" s="239"/>
      <c r="R883" s="239"/>
      <c r="S883" s="239"/>
      <c r="T883" s="240"/>
      <c r="AT883" s="241" t="s">
        <v>153</v>
      </c>
      <c r="AU883" s="241" t="s">
        <v>82</v>
      </c>
      <c r="AV883" s="11" t="s">
        <v>82</v>
      </c>
      <c r="AW883" s="11" t="s">
        <v>35</v>
      </c>
      <c r="AX883" s="11" t="s">
        <v>72</v>
      </c>
      <c r="AY883" s="241" t="s">
        <v>144</v>
      </c>
    </row>
    <row r="884" s="12" customFormat="1">
      <c r="B884" s="252"/>
      <c r="C884" s="253"/>
      <c r="D884" s="232" t="s">
        <v>153</v>
      </c>
      <c r="E884" s="254" t="s">
        <v>23</v>
      </c>
      <c r="F884" s="255" t="s">
        <v>196</v>
      </c>
      <c r="G884" s="253"/>
      <c r="H884" s="256">
        <v>24.055</v>
      </c>
      <c r="I884" s="257"/>
      <c r="J884" s="253"/>
      <c r="K884" s="253"/>
      <c r="L884" s="258"/>
      <c r="M884" s="259"/>
      <c r="N884" s="260"/>
      <c r="O884" s="260"/>
      <c r="P884" s="260"/>
      <c r="Q884" s="260"/>
      <c r="R884" s="260"/>
      <c r="S884" s="260"/>
      <c r="T884" s="261"/>
      <c r="AT884" s="262" t="s">
        <v>153</v>
      </c>
      <c r="AU884" s="262" t="s">
        <v>82</v>
      </c>
      <c r="AV884" s="12" t="s">
        <v>151</v>
      </c>
      <c r="AW884" s="12" t="s">
        <v>35</v>
      </c>
      <c r="AX884" s="12" t="s">
        <v>77</v>
      </c>
      <c r="AY884" s="262" t="s">
        <v>144</v>
      </c>
    </row>
    <row r="885" s="1" customFormat="1" ht="25.5" customHeight="1">
      <c r="B885" s="46"/>
      <c r="C885" s="218" t="s">
        <v>1847</v>
      </c>
      <c r="D885" s="218" t="s">
        <v>146</v>
      </c>
      <c r="E885" s="219" t="s">
        <v>1848</v>
      </c>
      <c r="F885" s="220" t="s">
        <v>1849</v>
      </c>
      <c r="G885" s="221" t="s">
        <v>192</v>
      </c>
      <c r="H885" s="222">
        <v>42.554000000000002</v>
      </c>
      <c r="I885" s="223"/>
      <c r="J885" s="224">
        <f>ROUND(I885*H885,2)</f>
        <v>0</v>
      </c>
      <c r="K885" s="220" t="s">
        <v>23</v>
      </c>
      <c r="L885" s="72"/>
      <c r="M885" s="225" t="s">
        <v>23</v>
      </c>
      <c r="N885" s="226" t="s">
        <v>43</v>
      </c>
      <c r="O885" s="47"/>
      <c r="P885" s="227">
        <f>O885*H885</f>
        <v>0</v>
      </c>
      <c r="Q885" s="227">
        <v>0.055</v>
      </c>
      <c r="R885" s="227">
        <f>Q885*H885</f>
        <v>2.3404700000000003</v>
      </c>
      <c r="S885" s="227">
        <v>0</v>
      </c>
      <c r="T885" s="228">
        <f>S885*H885</f>
        <v>0</v>
      </c>
      <c r="AR885" s="24" t="s">
        <v>224</v>
      </c>
      <c r="AT885" s="24" t="s">
        <v>146</v>
      </c>
      <c r="AU885" s="24" t="s">
        <v>82</v>
      </c>
      <c r="AY885" s="24" t="s">
        <v>144</v>
      </c>
      <c r="BE885" s="229">
        <f>IF(N885="základní",J885,0)</f>
        <v>0</v>
      </c>
      <c r="BF885" s="229">
        <f>IF(N885="snížená",J885,0)</f>
        <v>0</v>
      </c>
      <c r="BG885" s="229">
        <f>IF(N885="zákl. přenesená",J885,0)</f>
        <v>0</v>
      </c>
      <c r="BH885" s="229">
        <f>IF(N885="sníž. přenesená",J885,0)</f>
        <v>0</v>
      </c>
      <c r="BI885" s="229">
        <f>IF(N885="nulová",J885,0)</f>
        <v>0</v>
      </c>
      <c r="BJ885" s="24" t="s">
        <v>77</v>
      </c>
      <c r="BK885" s="229">
        <f>ROUND(I885*H885,2)</f>
        <v>0</v>
      </c>
      <c r="BL885" s="24" t="s">
        <v>224</v>
      </c>
      <c r="BM885" s="24" t="s">
        <v>1850</v>
      </c>
    </row>
    <row r="886" s="13" customFormat="1">
      <c r="B886" s="263"/>
      <c r="C886" s="264"/>
      <c r="D886" s="232" t="s">
        <v>153</v>
      </c>
      <c r="E886" s="265" t="s">
        <v>23</v>
      </c>
      <c r="F886" s="266" t="s">
        <v>471</v>
      </c>
      <c r="G886" s="264"/>
      <c r="H886" s="265" t="s">
        <v>23</v>
      </c>
      <c r="I886" s="267"/>
      <c r="J886" s="264"/>
      <c r="K886" s="264"/>
      <c r="L886" s="268"/>
      <c r="M886" s="269"/>
      <c r="N886" s="270"/>
      <c r="O886" s="270"/>
      <c r="P886" s="270"/>
      <c r="Q886" s="270"/>
      <c r="R886" s="270"/>
      <c r="S886" s="270"/>
      <c r="T886" s="271"/>
      <c r="AT886" s="272" t="s">
        <v>153</v>
      </c>
      <c r="AU886" s="272" t="s">
        <v>82</v>
      </c>
      <c r="AV886" s="13" t="s">
        <v>77</v>
      </c>
      <c r="AW886" s="13" t="s">
        <v>35</v>
      </c>
      <c r="AX886" s="13" t="s">
        <v>72</v>
      </c>
      <c r="AY886" s="272" t="s">
        <v>144</v>
      </c>
    </row>
    <row r="887" s="11" customFormat="1">
      <c r="B887" s="230"/>
      <c r="C887" s="231"/>
      <c r="D887" s="232" t="s">
        <v>153</v>
      </c>
      <c r="E887" s="233" t="s">
        <v>23</v>
      </c>
      <c r="F887" s="234" t="s">
        <v>472</v>
      </c>
      <c r="G887" s="231"/>
      <c r="H887" s="235">
        <v>7.2999999999999998</v>
      </c>
      <c r="I887" s="236"/>
      <c r="J887" s="231"/>
      <c r="K887" s="231"/>
      <c r="L887" s="237"/>
      <c r="M887" s="238"/>
      <c r="N887" s="239"/>
      <c r="O887" s="239"/>
      <c r="P887" s="239"/>
      <c r="Q887" s="239"/>
      <c r="R887" s="239"/>
      <c r="S887" s="239"/>
      <c r="T887" s="240"/>
      <c r="AT887" s="241" t="s">
        <v>153</v>
      </c>
      <c r="AU887" s="241" t="s">
        <v>82</v>
      </c>
      <c r="AV887" s="11" t="s">
        <v>82</v>
      </c>
      <c r="AW887" s="11" t="s">
        <v>35</v>
      </c>
      <c r="AX887" s="11" t="s">
        <v>72</v>
      </c>
      <c r="AY887" s="241" t="s">
        <v>144</v>
      </c>
    </row>
    <row r="888" s="11" customFormat="1">
      <c r="B888" s="230"/>
      <c r="C888" s="231"/>
      <c r="D888" s="232" t="s">
        <v>153</v>
      </c>
      <c r="E888" s="233" t="s">
        <v>23</v>
      </c>
      <c r="F888" s="234" t="s">
        <v>473</v>
      </c>
      <c r="G888" s="231"/>
      <c r="H888" s="235">
        <v>11.300000000000001</v>
      </c>
      <c r="I888" s="236"/>
      <c r="J888" s="231"/>
      <c r="K888" s="231"/>
      <c r="L888" s="237"/>
      <c r="M888" s="238"/>
      <c r="N888" s="239"/>
      <c r="O888" s="239"/>
      <c r="P888" s="239"/>
      <c r="Q888" s="239"/>
      <c r="R888" s="239"/>
      <c r="S888" s="239"/>
      <c r="T888" s="240"/>
      <c r="AT888" s="241" t="s">
        <v>153</v>
      </c>
      <c r="AU888" s="241" t="s">
        <v>82</v>
      </c>
      <c r="AV888" s="11" t="s">
        <v>82</v>
      </c>
      <c r="AW888" s="11" t="s">
        <v>35</v>
      </c>
      <c r="AX888" s="11" t="s">
        <v>72</v>
      </c>
      <c r="AY888" s="241" t="s">
        <v>144</v>
      </c>
    </row>
    <row r="889" s="11" customFormat="1">
      <c r="B889" s="230"/>
      <c r="C889" s="231"/>
      <c r="D889" s="232" t="s">
        <v>153</v>
      </c>
      <c r="E889" s="233" t="s">
        <v>23</v>
      </c>
      <c r="F889" s="234" t="s">
        <v>321</v>
      </c>
      <c r="G889" s="231"/>
      <c r="H889" s="235">
        <v>4.0999999999999996</v>
      </c>
      <c r="I889" s="236"/>
      <c r="J889" s="231"/>
      <c r="K889" s="231"/>
      <c r="L889" s="237"/>
      <c r="M889" s="238"/>
      <c r="N889" s="239"/>
      <c r="O889" s="239"/>
      <c r="P889" s="239"/>
      <c r="Q889" s="239"/>
      <c r="R889" s="239"/>
      <c r="S889" s="239"/>
      <c r="T889" s="240"/>
      <c r="AT889" s="241" t="s">
        <v>153</v>
      </c>
      <c r="AU889" s="241" t="s">
        <v>82</v>
      </c>
      <c r="AV889" s="11" t="s">
        <v>82</v>
      </c>
      <c r="AW889" s="11" t="s">
        <v>35</v>
      </c>
      <c r="AX889" s="11" t="s">
        <v>72</v>
      </c>
      <c r="AY889" s="241" t="s">
        <v>144</v>
      </c>
    </row>
    <row r="890" s="11" customFormat="1">
      <c r="B890" s="230"/>
      <c r="C890" s="231"/>
      <c r="D890" s="232" t="s">
        <v>153</v>
      </c>
      <c r="E890" s="233" t="s">
        <v>23</v>
      </c>
      <c r="F890" s="234" t="s">
        <v>309</v>
      </c>
      <c r="G890" s="231"/>
      <c r="H890" s="235">
        <v>2.3999999999999999</v>
      </c>
      <c r="I890" s="236"/>
      <c r="J890" s="231"/>
      <c r="K890" s="231"/>
      <c r="L890" s="237"/>
      <c r="M890" s="238"/>
      <c r="N890" s="239"/>
      <c r="O890" s="239"/>
      <c r="P890" s="239"/>
      <c r="Q890" s="239"/>
      <c r="R890" s="239"/>
      <c r="S890" s="239"/>
      <c r="T890" s="240"/>
      <c r="AT890" s="241" t="s">
        <v>153</v>
      </c>
      <c r="AU890" s="241" t="s">
        <v>82</v>
      </c>
      <c r="AV890" s="11" t="s">
        <v>82</v>
      </c>
      <c r="AW890" s="11" t="s">
        <v>35</v>
      </c>
      <c r="AX890" s="11" t="s">
        <v>72</v>
      </c>
      <c r="AY890" s="241" t="s">
        <v>144</v>
      </c>
    </row>
    <row r="891" s="11" customFormat="1">
      <c r="B891" s="230"/>
      <c r="C891" s="231"/>
      <c r="D891" s="232" t="s">
        <v>153</v>
      </c>
      <c r="E891" s="233" t="s">
        <v>23</v>
      </c>
      <c r="F891" s="234" t="s">
        <v>474</v>
      </c>
      <c r="G891" s="231"/>
      <c r="H891" s="235">
        <v>8.3539999999999992</v>
      </c>
      <c r="I891" s="236"/>
      <c r="J891" s="231"/>
      <c r="K891" s="231"/>
      <c r="L891" s="237"/>
      <c r="M891" s="238"/>
      <c r="N891" s="239"/>
      <c r="O891" s="239"/>
      <c r="P891" s="239"/>
      <c r="Q891" s="239"/>
      <c r="R891" s="239"/>
      <c r="S891" s="239"/>
      <c r="T891" s="240"/>
      <c r="AT891" s="241" t="s">
        <v>153</v>
      </c>
      <c r="AU891" s="241" t="s">
        <v>82</v>
      </c>
      <c r="AV891" s="11" t="s">
        <v>82</v>
      </c>
      <c r="AW891" s="11" t="s">
        <v>35</v>
      </c>
      <c r="AX891" s="11" t="s">
        <v>72</v>
      </c>
      <c r="AY891" s="241" t="s">
        <v>144</v>
      </c>
    </row>
    <row r="892" s="11" customFormat="1">
      <c r="B892" s="230"/>
      <c r="C892" s="231"/>
      <c r="D892" s="232" t="s">
        <v>153</v>
      </c>
      <c r="E892" s="233" t="s">
        <v>23</v>
      </c>
      <c r="F892" s="234" t="s">
        <v>475</v>
      </c>
      <c r="G892" s="231"/>
      <c r="H892" s="235">
        <v>9.0999999999999996</v>
      </c>
      <c r="I892" s="236"/>
      <c r="J892" s="231"/>
      <c r="K892" s="231"/>
      <c r="L892" s="237"/>
      <c r="M892" s="238"/>
      <c r="N892" s="239"/>
      <c r="O892" s="239"/>
      <c r="P892" s="239"/>
      <c r="Q892" s="239"/>
      <c r="R892" s="239"/>
      <c r="S892" s="239"/>
      <c r="T892" s="240"/>
      <c r="AT892" s="241" t="s">
        <v>153</v>
      </c>
      <c r="AU892" s="241" t="s">
        <v>82</v>
      </c>
      <c r="AV892" s="11" t="s">
        <v>82</v>
      </c>
      <c r="AW892" s="11" t="s">
        <v>35</v>
      </c>
      <c r="AX892" s="11" t="s">
        <v>72</v>
      </c>
      <c r="AY892" s="241" t="s">
        <v>144</v>
      </c>
    </row>
    <row r="893" s="12" customFormat="1">
      <c r="B893" s="252"/>
      <c r="C893" s="253"/>
      <c r="D893" s="232" t="s">
        <v>153</v>
      </c>
      <c r="E893" s="254" t="s">
        <v>23</v>
      </c>
      <c r="F893" s="255" t="s">
        <v>196</v>
      </c>
      <c r="G893" s="253"/>
      <c r="H893" s="256">
        <v>42.554000000000002</v>
      </c>
      <c r="I893" s="257"/>
      <c r="J893" s="253"/>
      <c r="K893" s="253"/>
      <c r="L893" s="258"/>
      <c r="M893" s="259"/>
      <c r="N893" s="260"/>
      <c r="O893" s="260"/>
      <c r="P893" s="260"/>
      <c r="Q893" s="260"/>
      <c r="R893" s="260"/>
      <c r="S893" s="260"/>
      <c r="T893" s="261"/>
      <c r="AT893" s="262" t="s">
        <v>153</v>
      </c>
      <c r="AU893" s="262" t="s">
        <v>82</v>
      </c>
      <c r="AV893" s="12" t="s">
        <v>151</v>
      </c>
      <c r="AW893" s="12" t="s">
        <v>35</v>
      </c>
      <c r="AX893" s="12" t="s">
        <v>77</v>
      </c>
      <c r="AY893" s="262" t="s">
        <v>144</v>
      </c>
    </row>
    <row r="894" s="1" customFormat="1" ht="25.5" customHeight="1">
      <c r="B894" s="46"/>
      <c r="C894" s="218" t="s">
        <v>1851</v>
      </c>
      <c r="D894" s="218" t="s">
        <v>146</v>
      </c>
      <c r="E894" s="219" t="s">
        <v>1852</v>
      </c>
      <c r="F894" s="220" t="s">
        <v>1853</v>
      </c>
      <c r="G894" s="221" t="s">
        <v>250</v>
      </c>
      <c r="H894" s="222">
        <v>73</v>
      </c>
      <c r="I894" s="223"/>
      <c r="J894" s="224">
        <f>ROUND(I894*H894,2)</f>
        <v>0</v>
      </c>
      <c r="K894" s="220" t="s">
        <v>23</v>
      </c>
      <c r="L894" s="72"/>
      <c r="M894" s="225" t="s">
        <v>23</v>
      </c>
      <c r="N894" s="226" t="s">
        <v>43</v>
      </c>
      <c r="O894" s="47"/>
      <c r="P894" s="227">
        <f>O894*H894</f>
        <v>0</v>
      </c>
      <c r="Q894" s="227">
        <v>0</v>
      </c>
      <c r="R894" s="227">
        <f>Q894*H894</f>
        <v>0</v>
      </c>
      <c r="S894" s="227">
        <v>0</v>
      </c>
      <c r="T894" s="228">
        <f>S894*H894</f>
        <v>0</v>
      </c>
      <c r="AR894" s="24" t="s">
        <v>224</v>
      </c>
      <c r="AT894" s="24" t="s">
        <v>146</v>
      </c>
      <c r="AU894" s="24" t="s">
        <v>82</v>
      </c>
      <c r="AY894" s="24" t="s">
        <v>144</v>
      </c>
      <c r="BE894" s="229">
        <f>IF(N894="základní",J894,0)</f>
        <v>0</v>
      </c>
      <c r="BF894" s="229">
        <f>IF(N894="snížená",J894,0)</f>
        <v>0</v>
      </c>
      <c r="BG894" s="229">
        <f>IF(N894="zákl. přenesená",J894,0)</f>
        <v>0</v>
      </c>
      <c r="BH894" s="229">
        <f>IF(N894="sníž. přenesená",J894,0)</f>
        <v>0</v>
      </c>
      <c r="BI894" s="229">
        <f>IF(N894="nulová",J894,0)</f>
        <v>0</v>
      </c>
      <c r="BJ894" s="24" t="s">
        <v>77</v>
      </c>
      <c r="BK894" s="229">
        <f>ROUND(I894*H894,2)</f>
        <v>0</v>
      </c>
      <c r="BL894" s="24" t="s">
        <v>224</v>
      </c>
      <c r="BM894" s="24" t="s">
        <v>1854</v>
      </c>
    </row>
    <row r="895" s="13" customFormat="1">
      <c r="B895" s="263"/>
      <c r="C895" s="264"/>
      <c r="D895" s="232" t="s">
        <v>153</v>
      </c>
      <c r="E895" s="265" t="s">
        <v>23</v>
      </c>
      <c r="F895" s="266" t="s">
        <v>471</v>
      </c>
      <c r="G895" s="264"/>
      <c r="H895" s="265" t="s">
        <v>23</v>
      </c>
      <c r="I895" s="267"/>
      <c r="J895" s="264"/>
      <c r="K895" s="264"/>
      <c r="L895" s="268"/>
      <c r="M895" s="269"/>
      <c r="N895" s="270"/>
      <c r="O895" s="270"/>
      <c r="P895" s="270"/>
      <c r="Q895" s="270"/>
      <c r="R895" s="270"/>
      <c r="S895" s="270"/>
      <c r="T895" s="271"/>
      <c r="AT895" s="272" t="s">
        <v>153</v>
      </c>
      <c r="AU895" s="272" t="s">
        <v>82</v>
      </c>
      <c r="AV895" s="13" t="s">
        <v>77</v>
      </c>
      <c r="AW895" s="13" t="s">
        <v>35</v>
      </c>
      <c r="AX895" s="13" t="s">
        <v>72</v>
      </c>
      <c r="AY895" s="272" t="s">
        <v>144</v>
      </c>
    </row>
    <row r="896" s="11" customFormat="1">
      <c r="B896" s="230"/>
      <c r="C896" s="231"/>
      <c r="D896" s="232" t="s">
        <v>153</v>
      </c>
      <c r="E896" s="233" t="s">
        <v>23</v>
      </c>
      <c r="F896" s="234" t="s">
        <v>1855</v>
      </c>
      <c r="G896" s="231"/>
      <c r="H896" s="235">
        <v>12.300000000000001</v>
      </c>
      <c r="I896" s="236"/>
      <c r="J896" s="231"/>
      <c r="K896" s="231"/>
      <c r="L896" s="237"/>
      <c r="M896" s="238"/>
      <c r="N896" s="239"/>
      <c r="O896" s="239"/>
      <c r="P896" s="239"/>
      <c r="Q896" s="239"/>
      <c r="R896" s="239"/>
      <c r="S896" s="239"/>
      <c r="T896" s="240"/>
      <c r="AT896" s="241" t="s">
        <v>153</v>
      </c>
      <c r="AU896" s="241" t="s">
        <v>82</v>
      </c>
      <c r="AV896" s="11" t="s">
        <v>82</v>
      </c>
      <c r="AW896" s="11" t="s">
        <v>35</v>
      </c>
      <c r="AX896" s="11" t="s">
        <v>72</v>
      </c>
      <c r="AY896" s="241" t="s">
        <v>144</v>
      </c>
    </row>
    <row r="897" s="11" customFormat="1">
      <c r="B897" s="230"/>
      <c r="C897" s="231"/>
      <c r="D897" s="232" t="s">
        <v>153</v>
      </c>
      <c r="E897" s="233" t="s">
        <v>23</v>
      </c>
      <c r="F897" s="234" t="s">
        <v>1856</v>
      </c>
      <c r="G897" s="231"/>
      <c r="H897" s="235">
        <v>20.300000000000001</v>
      </c>
      <c r="I897" s="236"/>
      <c r="J897" s="231"/>
      <c r="K897" s="231"/>
      <c r="L897" s="237"/>
      <c r="M897" s="238"/>
      <c r="N897" s="239"/>
      <c r="O897" s="239"/>
      <c r="P897" s="239"/>
      <c r="Q897" s="239"/>
      <c r="R897" s="239"/>
      <c r="S897" s="239"/>
      <c r="T897" s="240"/>
      <c r="AT897" s="241" t="s">
        <v>153</v>
      </c>
      <c r="AU897" s="241" t="s">
        <v>82</v>
      </c>
      <c r="AV897" s="11" t="s">
        <v>82</v>
      </c>
      <c r="AW897" s="11" t="s">
        <v>35</v>
      </c>
      <c r="AX897" s="11" t="s">
        <v>72</v>
      </c>
      <c r="AY897" s="241" t="s">
        <v>144</v>
      </c>
    </row>
    <row r="898" s="11" customFormat="1">
      <c r="B898" s="230"/>
      <c r="C898" s="231"/>
      <c r="D898" s="232" t="s">
        <v>153</v>
      </c>
      <c r="E898" s="233" t="s">
        <v>23</v>
      </c>
      <c r="F898" s="234" t="s">
        <v>1857</v>
      </c>
      <c r="G898" s="231"/>
      <c r="H898" s="235">
        <v>6.7000000000000002</v>
      </c>
      <c r="I898" s="236"/>
      <c r="J898" s="231"/>
      <c r="K898" s="231"/>
      <c r="L898" s="237"/>
      <c r="M898" s="238"/>
      <c r="N898" s="239"/>
      <c r="O898" s="239"/>
      <c r="P898" s="239"/>
      <c r="Q898" s="239"/>
      <c r="R898" s="239"/>
      <c r="S898" s="239"/>
      <c r="T898" s="240"/>
      <c r="AT898" s="241" t="s">
        <v>153</v>
      </c>
      <c r="AU898" s="241" t="s">
        <v>82</v>
      </c>
      <c r="AV898" s="11" t="s">
        <v>82</v>
      </c>
      <c r="AW898" s="11" t="s">
        <v>35</v>
      </c>
      <c r="AX898" s="11" t="s">
        <v>72</v>
      </c>
      <c r="AY898" s="241" t="s">
        <v>144</v>
      </c>
    </row>
    <row r="899" s="11" customFormat="1">
      <c r="B899" s="230"/>
      <c r="C899" s="231"/>
      <c r="D899" s="232" t="s">
        <v>153</v>
      </c>
      <c r="E899" s="233" t="s">
        <v>23</v>
      </c>
      <c r="F899" s="234" t="s">
        <v>1858</v>
      </c>
      <c r="G899" s="231"/>
      <c r="H899" s="235">
        <v>4.7999999999999998</v>
      </c>
      <c r="I899" s="236"/>
      <c r="J899" s="231"/>
      <c r="K899" s="231"/>
      <c r="L899" s="237"/>
      <c r="M899" s="238"/>
      <c r="N899" s="239"/>
      <c r="O899" s="239"/>
      <c r="P899" s="239"/>
      <c r="Q899" s="239"/>
      <c r="R899" s="239"/>
      <c r="S899" s="239"/>
      <c r="T899" s="240"/>
      <c r="AT899" s="241" t="s">
        <v>153</v>
      </c>
      <c r="AU899" s="241" t="s">
        <v>82</v>
      </c>
      <c r="AV899" s="11" t="s">
        <v>82</v>
      </c>
      <c r="AW899" s="11" t="s">
        <v>35</v>
      </c>
      <c r="AX899" s="11" t="s">
        <v>72</v>
      </c>
      <c r="AY899" s="241" t="s">
        <v>144</v>
      </c>
    </row>
    <row r="900" s="11" customFormat="1">
      <c r="B900" s="230"/>
      <c r="C900" s="231"/>
      <c r="D900" s="232" t="s">
        <v>153</v>
      </c>
      <c r="E900" s="233" t="s">
        <v>23</v>
      </c>
      <c r="F900" s="234" t="s">
        <v>1859</v>
      </c>
      <c r="G900" s="231"/>
      <c r="H900" s="235">
        <v>14.300000000000001</v>
      </c>
      <c r="I900" s="236"/>
      <c r="J900" s="231"/>
      <c r="K900" s="231"/>
      <c r="L900" s="237"/>
      <c r="M900" s="238"/>
      <c r="N900" s="239"/>
      <c r="O900" s="239"/>
      <c r="P900" s="239"/>
      <c r="Q900" s="239"/>
      <c r="R900" s="239"/>
      <c r="S900" s="239"/>
      <c r="T900" s="240"/>
      <c r="AT900" s="241" t="s">
        <v>153</v>
      </c>
      <c r="AU900" s="241" t="s">
        <v>82</v>
      </c>
      <c r="AV900" s="11" t="s">
        <v>82</v>
      </c>
      <c r="AW900" s="11" t="s">
        <v>35</v>
      </c>
      <c r="AX900" s="11" t="s">
        <v>72</v>
      </c>
      <c r="AY900" s="241" t="s">
        <v>144</v>
      </c>
    </row>
    <row r="901" s="11" customFormat="1">
      <c r="B901" s="230"/>
      <c r="C901" s="231"/>
      <c r="D901" s="232" t="s">
        <v>153</v>
      </c>
      <c r="E901" s="233" t="s">
        <v>23</v>
      </c>
      <c r="F901" s="234" t="s">
        <v>1860</v>
      </c>
      <c r="G901" s="231"/>
      <c r="H901" s="235">
        <v>14.6</v>
      </c>
      <c r="I901" s="236"/>
      <c r="J901" s="231"/>
      <c r="K901" s="231"/>
      <c r="L901" s="237"/>
      <c r="M901" s="238"/>
      <c r="N901" s="239"/>
      <c r="O901" s="239"/>
      <c r="P901" s="239"/>
      <c r="Q901" s="239"/>
      <c r="R901" s="239"/>
      <c r="S901" s="239"/>
      <c r="T901" s="240"/>
      <c r="AT901" s="241" t="s">
        <v>153</v>
      </c>
      <c r="AU901" s="241" t="s">
        <v>82</v>
      </c>
      <c r="AV901" s="11" t="s">
        <v>82</v>
      </c>
      <c r="AW901" s="11" t="s">
        <v>35</v>
      </c>
      <c r="AX901" s="11" t="s">
        <v>72</v>
      </c>
      <c r="AY901" s="241" t="s">
        <v>144</v>
      </c>
    </row>
    <row r="902" s="12" customFormat="1">
      <c r="B902" s="252"/>
      <c r="C902" s="253"/>
      <c r="D902" s="232" t="s">
        <v>153</v>
      </c>
      <c r="E902" s="254" t="s">
        <v>23</v>
      </c>
      <c r="F902" s="255" t="s">
        <v>196</v>
      </c>
      <c r="G902" s="253"/>
      <c r="H902" s="256">
        <v>73</v>
      </c>
      <c r="I902" s="257"/>
      <c r="J902" s="253"/>
      <c r="K902" s="253"/>
      <c r="L902" s="258"/>
      <c r="M902" s="259"/>
      <c r="N902" s="260"/>
      <c r="O902" s="260"/>
      <c r="P902" s="260"/>
      <c r="Q902" s="260"/>
      <c r="R902" s="260"/>
      <c r="S902" s="260"/>
      <c r="T902" s="261"/>
      <c r="AT902" s="262" t="s">
        <v>153</v>
      </c>
      <c r="AU902" s="262" t="s">
        <v>82</v>
      </c>
      <c r="AV902" s="12" t="s">
        <v>151</v>
      </c>
      <c r="AW902" s="12" t="s">
        <v>35</v>
      </c>
      <c r="AX902" s="12" t="s">
        <v>77</v>
      </c>
      <c r="AY902" s="262" t="s">
        <v>144</v>
      </c>
    </row>
    <row r="903" s="1" customFormat="1" ht="16.5" customHeight="1">
      <c r="B903" s="46"/>
      <c r="C903" s="218" t="s">
        <v>1861</v>
      </c>
      <c r="D903" s="218" t="s">
        <v>146</v>
      </c>
      <c r="E903" s="219" t="s">
        <v>1862</v>
      </c>
      <c r="F903" s="220" t="s">
        <v>1863</v>
      </c>
      <c r="G903" s="221" t="s">
        <v>854</v>
      </c>
      <c r="H903" s="284"/>
      <c r="I903" s="223"/>
      <c r="J903" s="224">
        <f>ROUND(I903*H903,2)</f>
        <v>0</v>
      </c>
      <c r="K903" s="220" t="s">
        <v>150</v>
      </c>
      <c r="L903" s="72"/>
      <c r="M903" s="225" t="s">
        <v>23</v>
      </c>
      <c r="N903" s="226" t="s">
        <v>43</v>
      </c>
      <c r="O903" s="47"/>
      <c r="P903" s="227">
        <f>O903*H903</f>
        <v>0</v>
      </c>
      <c r="Q903" s="227">
        <v>0</v>
      </c>
      <c r="R903" s="227">
        <f>Q903*H903</f>
        <v>0</v>
      </c>
      <c r="S903" s="227">
        <v>0</v>
      </c>
      <c r="T903" s="228">
        <f>S903*H903</f>
        <v>0</v>
      </c>
      <c r="AR903" s="24" t="s">
        <v>224</v>
      </c>
      <c r="AT903" s="24" t="s">
        <v>146</v>
      </c>
      <c r="AU903" s="24" t="s">
        <v>82</v>
      </c>
      <c r="AY903" s="24" t="s">
        <v>144</v>
      </c>
      <c r="BE903" s="229">
        <f>IF(N903="základní",J903,0)</f>
        <v>0</v>
      </c>
      <c r="BF903" s="229">
        <f>IF(N903="snížená",J903,0)</f>
        <v>0</v>
      </c>
      <c r="BG903" s="229">
        <f>IF(N903="zákl. přenesená",J903,0)</f>
        <v>0</v>
      </c>
      <c r="BH903" s="229">
        <f>IF(N903="sníž. přenesená",J903,0)</f>
        <v>0</v>
      </c>
      <c r="BI903" s="229">
        <f>IF(N903="nulová",J903,0)</f>
        <v>0</v>
      </c>
      <c r="BJ903" s="24" t="s">
        <v>77</v>
      </c>
      <c r="BK903" s="229">
        <f>ROUND(I903*H903,2)</f>
        <v>0</v>
      </c>
      <c r="BL903" s="24" t="s">
        <v>224</v>
      </c>
      <c r="BM903" s="24" t="s">
        <v>1864</v>
      </c>
    </row>
    <row r="904" s="1" customFormat="1" ht="16.5" customHeight="1">
      <c r="B904" s="46"/>
      <c r="C904" s="218" t="s">
        <v>1865</v>
      </c>
      <c r="D904" s="218" t="s">
        <v>146</v>
      </c>
      <c r="E904" s="219" t="s">
        <v>1866</v>
      </c>
      <c r="F904" s="220" t="s">
        <v>1867</v>
      </c>
      <c r="G904" s="221" t="s">
        <v>854</v>
      </c>
      <c r="H904" s="284"/>
      <c r="I904" s="223"/>
      <c r="J904" s="224">
        <f>ROUND(I904*H904,2)</f>
        <v>0</v>
      </c>
      <c r="K904" s="220" t="s">
        <v>150</v>
      </c>
      <c r="L904" s="72"/>
      <c r="M904" s="225" t="s">
        <v>23</v>
      </c>
      <c r="N904" s="226" t="s">
        <v>43</v>
      </c>
      <c r="O904" s="47"/>
      <c r="P904" s="227">
        <f>O904*H904</f>
        <v>0</v>
      </c>
      <c r="Q904" s="227">
        <v>0</v>
      </c>
      <c r="R904" s="227">
        <f>Q904*H904</f>
        <v>0</v>
      </c>
      <c r="S904" s="227">
        <v>0</v>
      </c>
      <c r="T904" s="228">
        <f>S904*H904</f>
        <v>0</v>
      </c>
      <c r="AR904" s="24" t="s">
        <v>224</v>
      </c>
      <c r="AT904" s="24" t="s">
        <v>146</v>
      </c>
      <c r="AU904" s="24" t="s">
        <v>82</v>
      </c>
      <c r="AY904" s="24" t="s">
        <v>144</v>
      </c>
      <c r="BE904" s="229">
        <f>IF(N904="základní",J904,0)</f>
        <v>0</v>
      </c>
      <c r="BF904" s="229">
        <f>IF(N904="snížená",J904,0)</f>
        <v>0</v>
      </c>
      <c r="BG904" s="229">
        <f>IF(N904="zákl. přenesená",J904,0)</f>
        <v>0</v>
      </c>
      <c r="BH904" s="229">
        <f>IF(N904="sníž. přenesená",J904,0)</f>
        <v>0</v>
      </c>
      <c r="BI904" s="229">
        <f>IF(N904="nulová",J904,0)</f>
        <v>0</v>
      </c>
      <c r="BJ904" s="24" t="s">
        <v>77</v>
      </c>
      <c r="BK904" s="229">
        <f>ROUND(I904*H904,2)</f>
        <v>0</v>
      </c>
      <c r="BL904" s="24" t="s">
        <v>224</v>
      </c>
      <c r="BM904" s="24" t="s">
        <v>1868</v>
      </c>
    </row>
    <row r="905" s="10" customFormat="1" ht="29.88" customHeight="1">
      <c r="B905" s="202"/>
      <c r="C905" s="203"/>
      <c r="D905" s="204" t="s">
        <v>71</v>
      </c>
      <c r="E905" s="216" t="s">
        <v>1869</v>
      </c>
      <c r="F905" s="216" t="s">
        <v>1870</v>
      </c>
      <c r="G905" s="203"/>
      <c r="H905" s="203"/>
      <c r="I905" s="206"/>
      <c r="J905" s="217">
        <f>BK905</f>
        <v>0</v>
      </c>
      <c r="K905" s="203"/>
      <c r="L905" s="208"/>
      <c r="M905" s="209"/>
      <c r="N905" s="210"/>
      <c r="O905" s="210"/>
      <c r="P905" s="211">
        <f>SUM(P906:P973)</f>
        <v>0</v>
      </c>
      <c r="Q905" s="210"/>
      <c r="R905" s="211">
        <f>SUM(R906:R973)</f>
        <v>1.8388745400000004</v>
      </c>
      <c r="S905" s="210"/>
      <c r="T905" s="212">
        <f>SUM(T906:T973)</f>
        <v>0.0093100000000000006</v>
      </c>
      <c r="AR905" s="213" t="s">
        <v>82</v>
      </c>
      <c r="AT905" s="214" t="s">
        <v>71</v>
      </c>
      <c r="AU905" s="214" t="s">
        <v>77</v>
      </c>
      <c r="AY905" s="213" t="s">
        <v>144</v>
      </c>
      <c r="BK905" s="215">
        <f>SUM(BK906:BK973)</f>
        <v>0</v>
      </c>
    </row>
    <row r="906" s="1" customFormat="1" ht="25.5" customHeight="1">
      <c r="B906" s="46"/>
      <c r="C906" s="218" t="s">
        <v>1871</v>
      </c>
      <c r="D906" s="218" t="s">
        <v>146</v>
      </c>
      <c r="E906" s="219" t="s">
        <v>1872</v>
      </c>
      <c r="F906" s="220" t="s">
        <v>1873</v>
      </c>
      <c r="G906" s="221" t="s">
        <v>250</v>
      </c>
      <c r="H906" s="222">
        <v>13.175000000000001</v>
      </c>
      <c r="I906" s="223"/>
      <c r="J906" s="224">
        <f>ROUND(I906*H906,2)</f>
        <v>0</v>
      </c>
      <c r="K906" s="220" t="s">
        <v>23</v>
      </c>
      <c r="L906" s="72"/>
      <c r="M906" s="225" t="s">
        <v>23</v>
      </c>
      <c r="N906" s="226" t="s">
        <v>43</v>
      </c>
      <c r="O906" s="47"/>
      <c r="P906" s="227">
        <f>O906*H906</f>
        <v>0</v>
      </c>
      <c r="Q906" s="227">
        <v>0.00077999999999999999</v>
      </c>
      <c r="R906" s="227">
        <f>Q906*H906</f>
        <v>0.010276500000000001</v>
      </c>
      <c r="S906" s="227">
        <v>0</v>
      </c>
      <c r="T906" s="228">
        <f>S906*H906</f>
        <v>0</v>
      </c>
      <c r="AR906" s="24" t="s">
        <v>224</v>
      </c>
      <c r="AT906" s="24" t="s">
        <v>146</v>
      </c>
      <c r="AU906" s="24" t="s">
        <v>82</v>
      </c>
      <c r="AY906" s="24" t="s">
        <v>144</v>
      </c>
      <c r="BE906" s="229">
        <f>IF(N906="základní",J906,0)</f>
        <v>0</v>
      </c>
      <c r="BF906" s="229">
        <f>IF(N906="snížená",J906,0)</f>
        <v>0</v>
      </c>
      <c r="BG906" s="229">
        <f>IF(N906="zákl. přenesená",J906,0)</f>
        <v>0</v>
      </c>
      <c r="BH906" s="229">
        <f>IF(N906="sníž. přenesená",J906,0)</f>
        <v>0</v>
      </c>
      <c r="BI906" s="229">
        <f>IF(N906="nulová",J906,0)</f>
        <v>0</v>
      </c>
      <c r="BJ906" s="24" t="s">
        <v>77</v>
      </c>
      <c r="BK906" s="229">
        <f>ROUND(I906*H906,2)</f>
        <v>0</v>
      </c>
      <c r="BL906" s="24" t="s">
        <v>224</v>
      </c>
      <c r="BM906" s="24" t="s">
        <v>1874</v>
      </c>
    </row>
    <row r="907" s="11" customFormat="1">
      <c r="B907" s="230"/>
      <c r="C907" s="231"/>
      <c r="D907" s="232" t="s">
        <v>153</v>
      </c>
      <c r="E907" s="233" t="s">
        <v>23</v>
      </c>
      <c r="F907" s="234" t="s">
        <v>1875</v>
      </c>
      <c r="G907" s="231"/>
      <c r="H907" s="235">
        <v>11.045</v>
      </c>
      <c r="I907" s="236"/>
      <c r="J907" s="231"/>
      <c r="K907" s="231"/>
      <c r="L907" s="237"/>
      <c r="M907" s="238"/>
      <c r="N907" s="239"/>
      <c r="O907" s="239"/>
      <c r="P907" s="239"/>
      <c r="Q907" s="239"/>
      <c r="R907" s="239"/>
      <c r="S907" s="239"/>
      <c r="T907" s="240"/>
      <c r="AT907" s="241" t="s">
        <v>153</v>
      </c>
      <c r="AU907" s="241" t="s">
        <v>82</v>
      </c>
      <c r="AV907" s="11" t="s">
        <v>82</v>
      </c>
      <c r="AW907" s="11" t="s">
        <v>35</v>
      </c>
      <c r="AX907" s="11" t="s">
        <v>72</v>
      </c>
      <c r="AY907" s="241" t="s">
        <v>144</v>
      </c>
    </row>
    <row r="908" s="11" customFormat="1">
      <c r="B908" s="230"/>
      <c r="C908" s="231"/>
      <c r="D908" s="232" t="s">
        <v>153</v>
      </c>
      <c r="E908" s="233" t="s">
        <v>23</v>
      </c>
      <c r="F908" s="234" t="s">
        <v>1876</v>
      </c>
      <c r="G908" s="231"/>
      <c r="H908" s="235">
        <v>2.1299999999999999</v>
      </c>
      <c r="I908" s="236"/>
      <c r="J908" s="231"/>
      <c r="K908" s="231"/>
      <c r="L908" s="237"/>
      <c r="M908" s="238"/>
      <c r="N908" s="239"/>
      <c r="O908" s="239"/>
      <c r="P908" s="239"/>
      <c r="Q908" s="239"/>
      <c r="R908" s="239"/>
      <c r="S908" s="239"/>
      <c r="T908" s="240"/>
      <c r="AT908" s="241" t="s">
        <v>153</v>
      </c>
      <c r="AU908" s="241" t="s">
        <v>82</v>
      </c>
      <c r="AV908" s="11" t="s">
        <v>82</v>
      </c>
      <c r="AW908" s="11" t="s">
        <v>35</v>
      </c>
      <c r="AX908" s="11" t="s">
        <v>72</v>
      </c>
      <c r="AY908" s="241" t="s">
        <v>144</v>
      </c>
    </row>
    <row r="909" s="12" customFormat="1">
      <c r="B909" s="252"/>
      <c r="C909" s="253"/>
      <c r="D909" s="232" t="s">
        <v>153</v>
      </c>
      <c r="E909" s="254" t="s">
        <v>23</v>
      </c>
      <c r="F909" s="255" t="s">
        <v>196</v>
      </c>
      <c r="G909" s="253"/>
      <c r="H909" s="256">
        <v>13.175000000000001</v>
      </c>
      <c r="I909" s="257"/>
      <c r="J909" s="253"/>
      <c r="K909" s="253"/>
      <c r="L909" s="258"/>
      <c r="M909" s="259"/>
      <c r="N909" s="260"/>
      <c r="O909" s="260"/>
      <c r="P909" s="260"/>
      <c r="Q909" s="260"/>
      <c r="R909" s="260"/>
      <c r="S909" s="260"/>
      <c r="T909" s="261"/>
      <c r="AT909" s="262" t="s">
        <v>153</v>
      </c>
      <c r="AU909" s="262" t="s">
        <v>82</v>
      </c>
      <c r="AV909" s="12" t="s">
        <v>151</v>
      </c>
      <c r="AW909" s="12" t="s">
        <v>35</v>
      </c>
      <c r="AX909" s="12" t="s">
        <v>77</v>
      </c>
      <c r="AY909" s="262" t="s">
        <v>144</v>
      </c>
    </row>
    <row r="910" s="1" customFormat="1" ht="25.5" customHeight="1">
      <c r="B910" s="46"/>
      <c r="C910" s="218" t="s">
        <v>1877</v>
      </c>
      <c r="D910" s="218" t="s">
        <v>146</v>
      </c>
      <c r="E910" s="219" t="s">
        <v>1878</v>
      </c>
      <c r="F910" s="220" t="s">
        <v>1879</v>
      </c>
      <c r="G910" s="221" t="s">
        <v>192</v>
      </c>
      <c r="H910" s="222">
        <v>108.467</v>
      </c>
      <c r="I910" s="223"/>
      <c r="J910" s="224">
        <f>ROUND(I910*H910,2)</f>
        <v>0</v>
      </c>
      <c r="K910" s="220" t="s">
        <v>150</v>
      </c>
      <c r="L910" s="72"/>
      <c r="M910" s="225" t="s">
        <v>23</v>
      </c>
      <c r="N910" s="226" t="s">
        <v>43</v>
      </c>
      <c r="O910" s="47"/>
      <c r="P910" s="227">
        <f>O910*H910</f>
        <v>0</v>
      </c>
      <c r="Q910" s="227">
        <v>0.0035999999999999999</v>
      </c>
      <c r="R910" s="227">
        <f>Q910*H910</f>
        <v>0.39048119999999997</v>
      </c>
      <c r="S910" s="227">
        <v>0</v>
      </c>
      <c r="T910" s="228">
        <f>S910*H910</f>
        <v>0</v>
      </c>
      <c r="AR910" s="24" t="s">
        <v>224</v>
      </c>
      <c r="AT910" s="24" t="s">
        <v>146</v>
      </c>
      <c r="AU910" s="24" t="s">
        <v>82</v>
      </c>
      <c r="AY910" s="24" t="s">
        <v>144</v>
      </c>
      <c r="BE910" s="229">
        <f>IF(N910="základní",J910,0)</f>
        <v>0</v>
      </c>
      <c r="BF910" s="229">
        <f>IF(N910="snížená",J910,0)</f>
        <v>0</v>
      </c>
      <c r="BG910" s="229">
        <f>IF(N910="zákl. přenesená",J910,0)</f>
        <v>0</v>
      </c>
      <c r="BH910" s="229">
        <f>IF(N910="sníž. přenesená",J910,0)</f>
        <v>0</v>
      </c>
      <c r="BI910" s="229">
        <f>IF(N910="nulová",J910,0)</f>
        <v>0</v>
      </c>
      <c r="BJ910" s="24" t="s">
        <v>77</v>
      </c>
      <c r="BK910" s="229">
        <f>ROUND(I910*H910,2)</f>
        <v>0</v>
      </c>
      <c r="BL910" s="24" t="s">
        <v>224</v>
      </c>
      <c r="BM910" s="24" t="s">
        <v>1880</v>
      </c>
    </row>
    <row r="911" s="11" customFormat="1">
      <c r="B911" s="230"/>
      <c r="C911" s="231"/>
      <c r="D911" s="232" t="s">
        <v>153</v>
      </c>
      <c r="E911" s="233" t="s">
        <v>23</v>
      </c>
      <c r="F911" s="234" t="s">
        <v>347</v>
      </c>
      <c r="G911" s="231"/>
      <c r="H911" s="235">
        <v>6.093</v>
      </c>
      <c r="I911" s="236"/>
      <c r="J911" s="231"/>
      <c r="K911" s="231"/>
      <c r="L911" s="237"/>
      <c r="M911" s="238"/>
      <c r="N911" s="239"/>
      <c r="O911" s="239"/>
      <c r="P911" s="239"/>
      <c r="Q911" s="239"/>
      <c r="R911" s="239"/>
      <c r="S911" s="239"/>
      <c r="T911" s="240"/>
      <c r="AT911" s="241" t="s">
        <v>153</v>
      </c>
      <c r="AU911" s="241" t="s">
        <v>82</v>
      </c>
      <c r="AV911" s="11" t="s">
        <v>82</v>
      </c>
      <c r="AW911" s="11" t="s">
        <v>35</v>
      </c>
      <c r="AX911" s="11" t="s">
        <v>72</v>
      </c>
      <c r="AY911" s="241" t="s">
        <v>144</v>
      </c>
    </row>
    <row r="912" s="11" customFormat="1">
      <c r="B912" s="230"/>
      <c r="C912" s="231"/>
      <c r="D912" s="232" t="s">
        <v>153</v>
      </c>
      <c r="E912" s="233" t="s">
        <v>23</v>
      </c>
      <c r="F912" s="234" t="s">
        <v>1881</v>
      </c>
      <c r="G912" s="231"/>
      <c r="H912" s="235">
        <v>19.048999999999999</v>
      </c>
      <c r="I912" s="236"/>
      <c r="J912" s="231"/>
      <c r="K912" s="231"/>
      <c r="L912" s="237"/>
      <c r="M912" s="238"/>
      <c r="N912" s="239"/>
      <c r="O912" s="239"/>
      <c r="P912" s="239"/>
      <c r="Q912" s="239"/>
      <c r="R912" s="239"/>
      <c r="S912" s="239"/>
      <c r="T912" s="240"/>
      <c r="AT912" s="241" t="s">
        <v>153</v>
      </c>
      <c r="AU912" s="241" t="s">
        <v>82</v>
      </c>
      <c r="AV912" s="11" t="s">
        <v>82</v>
      </c>
      <c r="AW912" s="11" t="s">
        <v>35</v>
      </c>
      <c r="AX912" s="11" t="s">
        <v>72</v>
      </c>
      <c r="AY912" s="241" t="s">
        <v>144</v>
      </c>
    </row>
    <row r="913" s="11" customFormat="1">
      <c r="B913" s="230"/>
      <c r="C913" s="231"/>
      <c r="D913" s="232" t="s">
        <v>153</v>
      </c>
      <c r="E913" s="233" t="s">
        <v>23</v>
      </c>
      <c r="F913" s="234" t="s">
        <v>1882</v>
      </c>
      <c r="G913" s="231"/>
      <c r="H913" s="235">
        <v>17.577999999999999</v>
      </c>
      <c r="I913" s="236"/>
      <c r="J913" s="231"/>
      <c r="K913" s="231"/>
      <c r="L913" s="237"/>
      <c r="M913" s="238"/>
      <c r="N913" s="239"/>
      <c r="O913" s="239"/>
      <c r="P913" s="239"/>
      <c r="Q913" s="239"/>
      <c r="R913" s="239"/>
      <c r="S913" s="239"/>
      <c r="T913" s="240"/>
      <c r="AT913" s="241" t="s">
        <v>153</v>
      </c>
      <c r="AU913" s="241" t="s">
        <v>82</v>
      </c>
      <c r="AV913" s="11" t="s">
        <v>82</v>
      </c>
      <c r="AW913" s="11" t="s">
        <v>35</v>
      </c>
      <c r="AX913" s="11" t="s">
        <v>72</v>
      </c>
      <c r="AY913" s="241" t="s">
        <v>144</v>
      </c>
    </row>
    <row r="914" s="11" customFormat="1">
      <c r="B914" s="230"/>
      <c r="C914" s="231"/>
      <c r="D914" s="232" t="s">
        <v>153</v>
      </c>
      <c r="E914" s="233" t="s">
        <v>23</v>
      </c>
      <c r="F914" s="234" t="s">
        <v>349</v>
      </c>
      <c r="G914" s="231"/>
      <c r="H914" s="235">
        <v>17.234000000000002</v>
      </c>
      <c r="I914" s="236"/>
      <c r="J914" s="231"/>
      <c r="K914" s="231"/>
      <c r="L914" s="237"/>
      <c r="M914" s="238"/>
      <c r="N914" s="239"/>
      <c r="O914" s="239"/>
      <c r="P914" s="239"/>
      <c r="Q914" s="239"/>
      <c r="R914" s="239"/>
      <c r="S914" s="239"/>
      <c r="T914" s="240"/>
      <c r="AT914" s="241" t="s">
        <v>153</v>
      </c>
      <c r="AU914" s="241" t="s">
        <v>82</v>
      </c>
      <c r="AV914" s="11" t="s">
        <v>82</v>
      </c>
      <c r="AW914" s="11" t="s">
        <v>35</v>
      </c>
      <c r="AX914" s="11" t="s">
        <v>72</v>
      </c>
      <c r="AY914" s="241" t="s">
        <v>144</v>
      </c>
    </row>
    <row r="915" s="11" customFormat="1">
      <c r="B915" s="230"/>
      <c r="C915" s="231"/>
      <c r="D915" s="232" t="s">
        <v>153</v>
      </c>
      <c r="E915" s="233" t="s">
        <v>23</v>
      </c>
      <c r="F915" s="234" t="s">
        <v>350</v>
      </c>
      <c r="G915" s="231"/>
      <c r="H915" s="235">
        <v>8.7040000000000006</v>
      </c>
      <c r="I915" s="236"/>
      <c r="J915" s="231"/>
      <c r="K915" s="231"/>
      <c r="L915" s="237"/>
      <c r="M915" s="238"/>
      <c r="N915" s="239"/>
      <c r="O915" s="239"/>
      <c r="P915" s="239"/>
      <c r="Q915" s="239"/>
      <c r="R915" s="239"/>
      <c r="S915" s="239"/>
      <c r="T915" s="240"/>
      <c r="AT915" s="241" t="s">
        <v>153</v>
      </c>
      <c r="AU915" s="241" t="s">
        <v>82</v>
      </c>
      <c r="AV915" s="11" t="s">
        <v>82</v>
      </c>
      <c r="AW915" s="11" t="s">
        <v>35</v>
      </c>
      <c r="AX915" s="11" t="s">
        <v>72</v>
      </c>
      <c r="AY915" s="241" t="s">
        <v>144</v>
      </c>
    </row>
    <row r="916" s="11" customFormat="1">
      <c r="B916" s="230"/>
      <c r="C916" s="231"/>
      <c r="D916" s="232" t="s">
        <v>153</v>
      </c>
      <c r="E916" s="233" t="s">
        <v>23</v>
      </c>
      <c r="F916" s="234" t="s">
        <v>1883</v>
      </c>
      <c r="G916" s="231"/>
      <c r="H916" s="235">
        <v>23.433</v>
      </c>
      <c r="I916" s="236"/>
      <c r="J916" s="231"/>
      <c r="K916" s="231"/>
      <c r="L916" s="237"/>
      <c r="M916" s="238"/>
      <c r="N916" s="239"/>
      <c r="O916" s="239"/>
      <c r="P916" s="239"/>
      <c r="Q916" s="239"/>
      <c r="R916" s="239"/>
      <c r="S916" s="239"/>
      <c r="T916" s="240"/>
      <c r="AT916" s="241" t="s">
        <v>153</v>
      </c>
      <c r="AU916" s="241" t="s">
        <v>82</v>
      </c>
      <c r="AV916" s="11" t="s">
        <v>82</v>
      </c>
      <c r="AW916" s="11" t="s">
        <v>35</v>
      </c>
      <c r="AX916" s="11" t="s">
        <v>72</v>
      </c>
      <c r="AY916" s="241" t="s">
        <v>144</v>
      </c>
    </row>
    <row r="917" s="11" customFormat="1">
      <c r="B917" s="230"/>
      <c r="C917" s="231"/>
      <c r="D917" s="232" t="s">
        <v>153</v>
      </c>
      <c r="E917" s="233" t="s">
        <v>23</v>
      </c>
      <c r="F917" s="234" t="s">
        <v>1884</v>
      </c>
      <c r="G917" s="231"/>
      <c r="H917" s="235">
        <v>28.085999999999999</v>
      </c>
      <c r="I917" s="236"/>
      <c r="J917" s="231"/>
      <c r="K917" s="231"/>
      <c r="L917" s="237"/>
      <c r="M917" s="238"/>
      <c r="N917" s="239"/>
      <c r="O917" s="239"/>
      <c r="P917" s="239"/>
      <c r="Q917" s="239"/>
      <c r="R917" s="239"/>
      <c r="S917" s="239"/>
      <c r="T917" s="240"/>
      <c r="AT917" s="241" t="s">
        <v>153</v>
      </c>
      <c r="AU917" s="241" t="s">
        <v>82</v>
      </c>
      <c r="AV917" s="11" t="s">
        <v>82</v>
      </c>
      <c r="AW917" s="11" t="s">
        <v>35</v>
      </c>
      <c r="AX917" s="11" t="s">
        <v>72</v>
      </c>
      <c r="AY917" s="241" t="s">
        <v>144</v>
      </c>
    </row>
    <row r="918" s="14" customFormat="1">
      <c r="B918" s="273"/>
      <c r="C918" s="274"/>
      <c r="D918" s="232" t="s">
        <v>153</v>
      </c>
      <c r="E918" s="275" t="s">
        <v>23</v>
      </c>
      <c r="F918" s="276" t="s">
        <v>323</v>
      </c>
      <c r="G918" s="274"/>
      <c r="H918" s="277">
        <v>120.17700000000001</v>
      </c>
      <c r="I918" s="278"/>
      <c r="J918" s="274"/>
      <c r="K918" s="274"/>
      <c r="L918" s="279"/>
      <c r="M918" s="280"/>
      <c r="N918" s="281"/>
      <c r="O918" s="281"/>
      <c r="P918" s="281"/>
      <c r="Q918" s="281"/>
      <c r="R918" s="281"/>
      <c r="S918" s="281"/>
      <c r="T918" s="282"/>
      <c r="AT918" s="283" t="s">
        <v>153</v>
      </c>
      <c r="AU918" s="283" t="s">
        <v>82</v>
      </c>
      <c r="AV918" s="14" t="s">
        <v>158</v>
      </c>
      <c r="AW918" s="14" t="s">
        <v>35</v>
      </c>
      <c r="AX918" s="14" t="s">
        <v>72</v>
      </c>
      <c r="AY918" s="283" t="s">
        <v>144</v>
      </c>
    </row>
    <row r="919" s="11" customFormat="1">
      <c r="B919" s="230"/>
      <c r="C919" s="231"/>
      <c r="D919" s="232" t="s">
        <v>153</v>
      </c>
      <c r="E919" s="233" t="s">
        <v>23</v>
      </c>
      <c r="F919" s="234" t="s">
        <v>1885</v>
      </c>
      <c r="G919" s="231"/>
      <c r="H919" s="235">
        <v>-5.3200000000000003</v>
      </c>
      <c r="I919" s="236"/>
      <c r="J919" s="231"/>
      <c r="K919" s="231"/>
      <c r="L919" s="237"/>
      <c r="M919" s="238"/>
      <c r="N919" s="239"/>
      <c r="O919" s="239"/>
      <c r="P919" s="239"/>
      <c r="Q919" s="239"/>
      <c r="R919" s="239"/>
      <c r="S919" s="239"/>
      <c r="T919" s="240"/>
      <c r="AT919" s="241" t="s">
        <v>153</v>
      </c>
      <c r="AU919" s="241" t="s">
        <v>82</v>
      </c>
      <c r="AV919" s="11" t="s">
        <v>82</v>
      </c>
      <c r="AW919" s="11" t="s">
        <v>35</v>
      </c>
      <c r="AX919" s="11" t="s">
        <v>72</v>
      </c>
      <c r="AY919" s="241" t="s">
        <v>144</v>
      </c>
    </row>
    <row r="920" s="11" customFormat="1">
      <c r="B920" s="230"/>
      <c r="C920" s="231"/>
      <c r="D920" s="232" t="s">
        <v>153</v>
      </c>
      <c r="E920" s="233" t="s">
        <v>23</v>
      </c>
      <c r="F920" s="234" t="s">
        <v>1886</v>
      </c>
      <c r="G920" s="231"/>
      <c r="H920" s="235">
        <v>-6.3899999999999997</v>
      </c>
      <c r="I920" s="236"/>
      <c r="J920" s="231"/>
      <c r="K920" s="231"/>
      <c r="L920" s="237"/>
      <c r="M920" s="238"/>
      <c r="N920" s="239"/>
      <c r="O920" s="239"/>
      <c r="P920" s="239"/>
      <c r="Q920" s="239"/>
      <c r="R920" s="239"/>
      <c r="S920" s="239"/>
      <c r="T920" s="240"/>
      <c r="AT920" s="241" t="s">
        <v>153</v>
      </c>
      <c r="AU920" s="241" t="s">
        <v>82</v>
      </c>
      <c r="AV920" s="11" t="s">
        <v>82</v>
      </c>
      <c r="AW920" s="11" t="s">
        <v>35</v>
      </c>
      <c r="AX920" s="11" t="s">
        <v>72</v>
      </c>
      <c r="AY920" s="241" t="s">
        <v>144</v>
      </c>
    </row>
    <row r="921" s="12" customFormat="1">
      <c r="B921" s="252"/>
      <c r="C921" s="253"/>
      <c r="D921" s="232" t="s">
        <v>153</v>
      </c>
      <c r="E921" s="254" t="s">
        <v>23</v>
      </c>
      <c r="F921" s="255" t="s">
        <v>196</v>
      </c>
      <c r="G921" s="253"/>
      <c r="H921" s="256">
        <v>108.467</v>
      </c>
      <c r="I921" s="257"/>
      <c r="J921" s="253"/>
      <c r="K921" s="253"/>
      <c r="L921" s="258"/>
      <c r="M921" s="259"/>
      <c r="N921" s="260"/>
      <c r="O921" s="260"/>
      <c r="P921" s="260"/>
      <c r="Q921" s="260"/>
      <c r="R921" s="260"/>
      <c r="S921" s="260"/>
      <c r="T921" s="261"/>
      <c r="AT921" s="262" t="s">
        <v>153</v>
      </c>
      <c r="AU921" s="262" t="s">
        <v>82</v>
      </c>
      <c r="AV921" s="12" t="s">
        <v>151</v>
      </c>
      <c r="AW921" s="12" t="s">
        <v>35</v>
      </c>
      <c r="AX921" s="12" t="s">
        <v>77</v>
      </c>
      <c r="AY921" s="262" t="s">
        <v>144</v>
      </c>
    </row>
    <row r="922" s="1" customFormat="1" ht="16.5" customHeight="1">
      <c r="B922" s="46"/>
      <c r="C922" s="242" t="s">
        <v>1887</v>
      </c>
      <c r="D922" s="242" t="s">
        <v>183</v>
      </c>
      <c r="E922" s="243" t="s">
        <v>1888</v>
      </c>
      <c r="F922" s="244" t="s">
        <v>1889</v>
      </c>
      <c r="G922" s="245" t="s">
        <v>192</v>
      </c>
      <c r="H922" s="246">
        <v>126.55500000000001</v>
      </c>
      <c r="I922" s="247"/>
      <c r="J922" s="248">
        <f>ROUND(I922*H922,2)</f>
        <v>0</v>
      </c>
      <c r="K922" s="244" t="s">
        <v>23</v>
      </c>
      <c r="L922" s="249"/>
      <c r="M922" s="250" t="s">
        <v>23</v>
      </c>
      <c r="N922" s="251" t="s">
        <v>43</v>
      </c>
      <c r="O922" s="47"/>
      <c r="P922" s="227">
        <f>O922*H922</f>
        <v>0</v>
      </c>
      <c r="Q922" s="227">
        <v>0.01</v>
      </c>
      <c r="R922" s="227">
        <f>Q922*H922</f>
        <v>1.2655500000000002</v>
      </c>
      <c r="S922" s="227">
        <v>0</v>
      </c>
      <c r="T922" s="228">
        <f>S922*H922</f>
        <v>0</v>
      </c>
      <c r="AR922" s="24" t="s">
        <v>315</v>
      </c>
      <c r="AT922" s="24" t="s">
        <v>183</v>
      </c>
      <c r="AU922" s="24" t="s">
        <v>82</v>
      </c>
      <c r="AY922" s="24" t="s">
        <v>144</v>
      </c>
      <c r="BE922" s="229">
        <f>IF(N922="základní",J922,0)</f>
        <v>0</v>
      </c>
      <c r="BF922" s="229">
        <f>IF(N922="snížená",J922,0)</f>
        <v>0</v>
      </c>
      <c r="BG922" s="229">
        <f>IF(N922="zákl. přenesená",J922,0)</f>
        <v>0</v>
      </c>
      <c r="BH922" s="229">
        <f>IF(N922="sníž. přenesená",J922,0)</f>
        <v>0</v>
      </c>
      <c r="BI922" s="229">
        <f>IF(N922="nulová",J922,0)</f>
        <v>0</v>
      </c>
      <c r="BJ922" s="24" t="s">
        <v>77</v>
      </c>
      <c r="BK922" s="229">
        <f>ROUND(I922*H922,2)</f>
        <v>0</v>
      </c>
      <c r="BL922" s="24" t="s">
        <v>224</v>
      </c>
      <c r="BM922" s="24" t="s">
        <v>1890</v>
      </c>
    </row>
    <row r="923" s="11" customFormat="1">
      <c r="B923" s="230"/>
      <c r="C923" s="231"/>
      <c r="D923" s="232" t="s">
        <v>153</v>
      </c>
      <c r="E923" s="233" t="s">
        <v>23</v>
      </c>
      <c r="F923" s="234" t="s">
        <v>1891</v>
      </c>
      <c r="G923" s="231"/>
      <c r="H923" s="235">
        <v>108.467</v>
      </c>
      <c r="I923" s="236"/>
      <c r="J923" s="231"/>
      <c r="K923" s="231"/>
      <c r="L923" s="237"/>
      <c r="M923" s="238"/>
      <c r="N923" s="239"/>
      <c r="O923" s="239"/>
      <c r="P923" s="239"/>
      <c r="Q923" s="239"/>
      <c r="R923" s="239"/>
      <c r="S923" s="239"/>
      <c r="T923" s="240"/>
      <c r="AT923" s="241" t="s">
        <v>153</v>
      </c>
      <c r="AU923" s="241" t="s">
        <v>82</v>
      </c>
      <c r="AV923" s="11" t="s">
        <v>82</v>
      </c>
      <c r="AW923" s="11" t="s">
        <v>35</v>
      </c>
      <c r="AX923" s="11" t="s">
        <v>72</v>
      </c>
      <c r="AY923" s="241" t="s">
        <v>144</v>
      </c>
    </row>
    <row r="924" s="11" customFormat="1">
      <c r="B924" s="230"/>
      <c r="C924" s="231"/>
      <c r="D924" s="232" t="s">
        <v>153</v>
      </c>
      <c r="E924" s="233" t="s">
        <v>23</v>
      </c>
      <c r="F924" s="234" t="s">
        <v>1892</v>
      </c>
      <c r="G924" s="231"/>
      <c r="H924" s="235">
        <v>1.325</v>
      </c>
      <c r="I924" s="236"/>
      <c r="J924" s="231"/>
      <c r="K924" s="231"/>
      <c r="L924" s="237"/>
      <c r="M924" s="238"/>
      <c r="N924" s="239"/>
      <c r="O924" s="239"/>
      <c r="P924" s="239"/>
      <c r="Q924" s="239"/>
      <c r="R924" s="239"/>
      <c r="S924" s="239"/>
      <c r="T924" s="240"/>
      <c r="AT924" s="241" t="s">
        <v>153</v>
      </c>
      <c r="AU924" s="241" t="s">
        <v>82</v>
      </c>
      <c r="AV924" s="11" t="s">
        <v>82</v>
      </c>
      <c r="AW924" s="11" t="s">
        <v>35</v>
      </c>
      <c r="AX924" s="11" t="s">
        <v>72</v>
      </c>
      <c r="AY924" s="241" t="s">
        <v>144</v>
      </c>
    </row>
    <row r="925" s="11" customFormat="1">
      <c r="B925" s="230"/>
      <c r="C925" s="231"/>
      <c r="D925" s="232" t="s">
        <v>153</v>
      </c>
      <c r="E925" s="233" t="s">
        <v>23</v>
      </c>
      <c r="F925" s="234" t="s">
        <v>1893</v>
      </c>
      <c r="G925" s="231"/>
      <c r="H925" s="235">
        <v>0.25600000000000001</v>
      </c>
      <c r="I925" s="236"/>
      <c r="J925" s="231"/>
      <c r="K925" s="231"/>
      <c r="L925" s="237"/>
      <c r="M925" s="238"/>
      <c r="N925" s="239"/>
      <c r="O925" s="239"/>
      <c r="P925" s="239"/>
      <c r="Q925" s="239"/>
      <c r="R925" s="239"/>
      <c r="S925" s="239"/>
      <c r="T925" s="240"/>
      <c r="AT925" s="241" t="s">
        <v>153</v>
      </c>
      <c r="AU925" s="241" t="s">
        <v>82</v>
      </c>
      <c r="AV925" s="11" t="s">
        <v>82</v>
      </c>
      <c r="AW925" s="11" t="s">
        <v>35</v>
      </c>
      <c r="AX925" s="11" t="s">
        <v>72</v>
      </c>
      <c r="AY925" s="241" t="s">
        <v>144</v>
      </c>
    </row>
    <row r="926" s="12" customFormat="1">
      <c r="B926" s="252"/>
      <c r="C926" s="253"/>
      <c r="D926" s="232" t="s">
        <v>153</v>
      </c>
      <c r="E926" s="254" t="s">
        <v>23</v>
      </c>
      <c r="F926" s="255" t="s">
        <v>196</v>
      </c>
      <c r="G926" s="253"/>
      <c r="H926" s="256">
        <v>110.048</v>
      </c>
      <c r="I926" s="257"/>
      <c r="J926" s="253"/>
      <c r="K926" s="253"/>
      <c r="L926" s="258"/>
      <c r="M926" s="259"/>
      <c r="N926" s="260"/>
      <c r="O926" s="260"/>
      <c r="P926" s="260"/>
      <c r="Q926" s="260"/>
      <c r="R926" s="260"/>
      <c r="S926" s="260"/>
      <c r="T926" s="261"/>
      <c r="AT926" s="262" t="s">
        <v>153</v>
      </c>
      <c r="AU926" s="262" t="s">
        <v>82</v>
      </c>
      <c r="AV926" s="12" t="s">
        <v>151</v>
      </c>
      <c r="AW926" s="12" t="s">
        <v>35</v>
      </c>
      <c r="AX926" s="12" t="s">
        <v>77</v>
      </c>
      <c r="AY926" s="262" t="s">
        <v>144</v>
      </c>
    </row>
    <row r="927" s="11" customFormat="1">
      <c r="B927" s="230"/>
      <c r="C927" s="231"/>
      <c r="D927" s="232" t="s">
        <v>153</v>
      </c>
      <c r="E927" s="231"/>
      <c r="F927" s="234" t="s">
        <v>1894</v>
      </c>
      <c r="G927" s="231"/>
      <c r="H927" s="235">
        <v>126.55500000000001</v>
      </c>
      <c r="I927" s="236"/>
      <c r="J927" s="231"/>
      <c r="K927" s="231"/>
      <c r="L927" s="237"/>
      <c r="M927" s="238"/>
      <c r="N927" s="239"/>
      <c r="O927" s="239"/>
      <c r="P927" s="239"/>
      <c r="Q927" s="239"/>
      <c r="R927" s="239"/>
      <c r="S927" s="239"/>
      <c r="T927" s="240"/>
      <c r="AT927" s="241" t="s">
        <v>153</v>
      </c>
      <c r="AU927" s="241" t="s">
        <v>82</v>
      </c>
      <c r="AV927" s="11" t="s">
        <v>82</v>
      </c>
      <c r="AW927" s="11" t="s">
        <v>6</v>
      </c>
      <c r="AX927" s="11" t="s">
        <v>77</v>
      </c>
      <c r="AY927" s="241" t="s">
        <v>144</v>
      </c>
    </row>
    <row r="928" s="1" customFormat="1" ht="25.5" customHeight="1">
      <c r="B928" s="46"/>
      <c r="C928" s="218" t="s">
        <v>1895</v>
      </c>
      <c r="D928" s="218" t="s">
        <v>146</v>
      </c>
      <c r="E928" s="219" t="s">
        <v>1896</v>
      </c>
      <c r="F928" s="220" t="s">
        <v>1897</v>
      </c>
      <c r="G928" s="221" t="s">
        <v>192</v>
      </c>
      <c r="H928" s="222">
        <v>92.563000000000002</v>
      </c>
      <c r="I928" s="223"/>
      <c r="J928" s="224">
        <f>ROUND(I928*H928,2)</f>
        <v>0</v>
      </c>
      <c r="K928" s="220" t="s">
        <v>150</v>
      </c>
      <c r="L928" s="72"/>
      <c r="M928" s="225" t="s">
        <v>23</v>
      </c>
      <c r="N928" s="226" t="s">
        <v>43</v>
      </c>
      <c r="O928" s="47"/>
      <c r="P928" s="227">
        <f>O928*H928</f>
        <v>0</v>
      </c>
      <c r="Q928" s="227">
        <v>0</v>
      </c>
      <c r="R928" s="227">
        <f>Q928*H928</f>
        <v>0</v>
      </c>
      <c r="S928" s="227">
        <v>0</v>
      </c>
      <c r="T928" s="228">
        <f>S928*H928</f>
        <v>0</v>
      </c>
      <c r="AR928" s="24" t="s">
        <v>224</v>
      </c>
      <c r="AT928" s="24" t="s">
        <v>146</v>
      </c>
      <c r="AU928" s="24" t="s">
        <v>82</v>
      </c>
      <c r="AY928" s="24" t="s">
        <v>144</v>
      </c>
      <c r="BE928" s="229">
        <f>IF(N928="základní",J928,0)</f>
        <v>0</v>
      </c>
      <c r="BF928" s="229">
        <f>IF(N928="snížená",J928,0)</f>
        <v>0</v>
      </c>
      <c r="BG928" s="229">
        <f>IF(N928="zákl. přenesená",J928,0)</f>
        <v>0</v>
      </c>
      <c r="BH928" s="229">
        <f>IF(N928="sníž. přenesená",J928,0)</f>
        <v>0</v>
      </c>
      <c r="BI928" s="229">
        <f>IF(N928="nulová",J928,0)</f>
        <v>0</v>
      </c>
      <c r="BJ928" s="24" t="s">
        <v>77</v>
      </c>
      <c r="BK928" s="229">
        <f>ROUND(I928*H928,2)</f>
        <v>0</v>
      </c>
      <c r="BL928" s="24" t="s">
        <v>224</v>
      </c>
      <c r="BM928" s="24" t="s">
        <v>1898</v>
      </c>
    </row>
    <row r="929" s="11" customFormat="1">
      <c r="B929" s="230"/>
      <c r="C929" s="231"/>
      <c r="D929" s="232" t="s">
        <v>153</v>
      </c>
      <c r="E929" s="233" t="s">
        <v>23</v>
      </c>
      <c r="F929" s="234" t="s">
        <v>347</v>
      </c>
      <c r="G929" s="231"/>
      <c r="H929" s="235">
        <v>6.093</v>
      </c>
      <c r="I929" s="236"/>
      <c r="J929" s="231"/>
      <c r="K929" s="231"/>
      <c r="L929" s="237"/>
      <c r="M929" s="238"/>
      <c r="N929" s="239"/>
      <c r="O929" s="239"/>
      <c r="P929" s="239"/>
      <c r="Q929" s="239"/>
      <c r="R929" s="239"/>
      <c r="S929" s="239"/>
      <c r="T929" s="240"/>
      <c r="AT929" s="241" t="s">
        <v>153</v>
      </c>
      <c r="AU929" s="241" t="s">
        <v>82</v>
      </c>
      <c r="AV929" s="11" t="s">
        <v>82</v>
      </c>
      <c r="AW929" s="11" t="s">
        <v>35</v>
      </c>
      <c r="AX929" s="11" t="s">
        <v>72</v>
      </c>
      <c r="AY929" s="241" t="s">
        <v>144</v>
      </c>
    </row>
    <row r="930" s="11" customFormat="1">
      <c r="B930" s="230"/>
      <c r="C930" s="231"/>
      <c r="D930" s="232" t="s">
        <v>153</v>
      </c>
      <c r="E930" s="233" t="s">
        <v>23</v>
      </c>
      <c r="F930" s="234" t="s">
        <v>1881</v>
      </c>
      <c r="G930" s="231"/>
      <c r="H930" s="235">
        <v>19.048999999999999</v>
      </c>
      <c r="I930" s="236"/>
      <c r="J930" s="231"/>
      <c r="K930" s="231"/>
      <c r="L930" s="237"/>
      <c r="M930" s="238"/>
      <c r="N930" s="239"/>
      <c r="O930" s="239"/>
      <c r="P930" s="239"/>
      <c r="Q930" s="239"/>
      <c r="R930" s="239"/>
      <c r="S930" s="239"/>
      <c r="T930" s="240"/>
      <c r="AT930" s="241" t="s">
        <v>153</v>
      </c>
      <c r="AU930" s="241" t="s">
        <v>82</v>
      </c>
      <c r="AV930" s="11" t="s">
        <v>82</v>
      </c>
      <c r="AW930" s="11" t="s">
        <v>35</v>
      </c>
      <c r="AX930" s="11" t="s">
        <v>72</v>
      </c>
      <c r="AY930" s="241" t="s">
        <v>144</v>
      </c>
    </row>
    <row r="931" s="11" customFormat="1">
      <c r="B931" s="230"/>
      <c r="C931" s="231"/>
      <c r="D931" s="232" t="s">
        <v>153</v>
      </c>
      <c r="E931" s="233" t="s">
        <v>23</v>
      </c>
      <c r="F931" s="234" t="s">
        <v>1882</v>
      </c>
      <c r="G931" s="231"/>
      <c r="H931" s="235">
        <v>17.577999999999999</v>
      </c>
      <c r="I931" s="236"/>
      <c r="J931" s="231"/>
      <c r="K931" s="231"/>
      <c r="L931" s="237"/>
      <c r="M931" s="238"/>
      <c r="N931" s="239"/>
      <c r="O931" s="239"/>
      <c r="P931" s="239"/>
      <c r="Q931" s="239"/>
      <c r="R931" s="239"/>
      <c r="S931" s="239"/>
      <c r="T931" s="240"/>
      <c r="AT931" s="241" t="s">
        <v>153</v>
      </c>
      <c r="AU931" s="241" t="s">
        <v>82</v>
      </c>
      <c r="AV931" s="11" t="s">
        <v>82</v>
      </c>
      <c r="AW931" s="11" t="s">
        <v>35</v>
      </c>
      <c r="AX931" s="11" t="s">
        <v>72</v>
      </c>
      <c r="AY931" s="241" t="s">
        <v>144</v>
      </c>
    </row>
    <row r="932" s="11" customFormat="1">
      <c r="B932" s="230"/>
      <c r="C932" s="231"/>
      <c r="D932" s="232" t="s">
        <v>153</v>
      </c>
      <c r="E932" s="233" t="s">
        <v>23</v>
      </c>
      <c r="F932" s="234" t="s">
        <v>350</v>
      </c>
      <c r="G932" s="231"/>
      <c r="H932" s="235">
        <v>8.7040000000000006</v>
      </c>
      <c r="I932" s="236"/>
      <c r="J932" s="231"/>
      <c r="K932" s="231"/>
      <c r="L932" s="237"/>
      <c r="M932" s="238"/>
      <c r="N932" s="239"/>
      <c r="O932" s="239"/>
      <c r="P932" s="239"/>
      <c r="Q932" s="239"/>
      <c r="R932" s="239"/>
      <c r="S932" s="239"/>
      <c r="T932" s="240"/>
      <c r="AT932" s="241" t="s">
        <v>153</v>
      </c>
      <c r="AU932" s="241" t="s">
        <v>82</v>
      </c>
      <c r="AV932" s="11" t="s">
        <v>82</v>
      </c>
      <c r="AW932" s="11" t="s">
        <v>35</v>
      </c>
      <c r="AX932" s="11" t="s">
        <v>72</v>
      </c>
      <c r="AY932" s="241" t="s">
        <v>144</v>
      </c>
    </row>
    <row r="933" s="11" customFormat="1">
      <c r="B933" s="230"/>
      <c r="C933" s="231"/>
      <c r="D933" s="232" t="s">
        <v>153</v>
      </c>
      <c r="E933" s="233" t="s">
        <v>23</v>
      </c>
      <c r="F933" s="234" t="s">
        <v>1899</v>
      </c>
      <c r="G933" s="231"/>
      <c r="H933" s="235">
        <v>17.042999999999999</v>
      </c>
      <c r="I933" s="236"/>
      <c r="J933" s="231"/>
      <c r="K933" s="231"/>
      <c r="L933" s="237"/>
      <c r="M933" s="238"/>
      <c r="N933" s="239"/>
      <c r="O933" s="239"/>
      <c r="P933" s="239"/>
      <c r="Q933" s="239"/>
      <c r="R933" s="239"/>
      <c r="S933" s="239"/>
      <c r="T933" s="240"/>
      <c r="AT933" s="241" t="s">
        <v>153</v>
      </c>
      <c r="AU933" s="241" t="s">
        <v>82</v>
      </c>
      <c r="AV933" s="11" t="s">
        <v>82</v>
      </c>
      <c r="AW933" s="11" t="s">
        <v>35</v>
      </c>
      <c r="AX933" s="11" t="s">
        <v>72</v>
      </c>
      <c r="AY933" s="241" t="s">
        <v>144</v>
      </c>
    </row>
    <row r="934" s="11" customFormat="1">
      <c r="B934" s="230"/>
      <c r="C934" s="231"/>
      <c r="D934" s="232" t="s">
        <v>153</v>
      </c>
      <c r="E934" s="233" t="s">
        <v>23</v>
      </c>
      <c r="F934" s="234" t="s">
        <v>1884</v>
      </c>
      <c r="G934" s="231"/>
      <c r="H934" s="235">
        <v>28.085999999999999</v>
      </c>
      <c r="I934" s="236"/>
      <c r="J934" s="231"/>
      <c r="K934" s="231"/>
      <c r="L934" s="237"/>
      <c r="M934" s="238"/>
      <c r="N934" s="239"/>
      <c r="O934" s="239"/>
      <c r="P934" s="239"/>
      <c r="Q934" s="239"/>
      <c r="R934" s="239"/>
      <c r="S934" s="239"/>
      <c r="T934" s="240"/>
      <c r="AT934" s="241" t="s">
        <v>153</v>
      </c>
      <c r="AU934" s="241" t="s">
        <v>82</v>
      </c>
      <c r="AV934" s="11" t="s">
        <v>82</v>
      </c>
      <c r="AW934" s="11" t="s">
        <v>35</v>
      </c>
      <c r="AX934" s="11" t="s">
        <v>72</v>
      </c>
      <c r="AY934" s="241" t="s">
        <v>144</v>
      </c>
    </row>
    <row r="935" s="14" customFormat="1">
      <c r="B935" s="273"/>
      <c r="C935" s="274"/>
      <c r="D935" s="232" t="s">
        <v>153</v>
      </c>
      <c r="E935" s="275" t="s">
        <v>23</v>
      </c>
      <c r="F935" s="276" t="s">
        <v>323</v>
      </c>
      <c r="G935" s="274"/>
      <c r="H935" s="277">
        <v>96.552999999999997</v>
      </c>
      <c r="I935" s="278"/>
      <c r="J935" s="274"/>
      <c r="K935" s="274"/>
      <c r="L935" s="279"/>
      <c r="M935" s="280"/>
      <c r="N935" s="281"/>
      <c r="O935" s="281"/>
      <c r="P935" s="281"/>
      <c r="Q935" s="281"/>
      <c r="R935" s="281"/>
      <c r="S935" s="281"/>
      <c r="T935" s="282"/>
      <c r="AT935" s="283" t="s">
        <v>153</v>
      </c>
      <c r="AU935" s="283" t="s">
        <v>82</v>
      </c>
      <c r="AV935" s="14" t="s">
        <v>158</v>
      </c>
      <c r="AW935" s="14" t="s">
        <v>35</v>
      </c>
      <c r="AX935" s="14" t="s">
        <v>72</v>
      </c>
      <c r="AY935" s="283" t="s">
        <v>144</v>
      </c>
    </row>
    <row r="936" s="11" customFormat="1">
      <c r="B936" s="230"/>
      <c r="C936" s="231"/>
      <c r="D936" s="232" t="s">
        <v>153</v>
      </c>
      <c r="E936" s="233" t="s">
        <v>23</v>
      </c>
      <c r="F936" s="234" t="s">
        <v>1900</v>
      </c>
      <c r="G936" s="231"/>
      <c r="H936" s="235">
        <v>-3.9900000000000002</v>
      </c>
      <c r="I936" s="236"/>
      <c r="J936" s="231"/>
      <c r="K936" s="231"/>
      <c r="L936" s="237"/>
      <c r="M936" s="238"/>
      <c r="N936" s="239"/>
      <c r="O936" s="239"/>
      <c r="P936" s="239"/>
      <c r="Q936" s="239"/>
      <c r="R936" s="239"/>
      <c r="S936" s="239"/>
      <c r="T936" s="240"/>
      <c r="AT936" s="241" t="s">
        <v>153</v>
      </c>
      <c r="AU936" s="241" t="s">
        <v>82</v>
      </c>
      <c r="AV936" s="11" t="s">
        <v>82</v>
      </c>
      <c r="AW936" s="11" t="s">
        <v>35</v>
      </c>
      <c r="AX936" s="11" t="s">
        <v>72</v>
      </c>
      <c r="AY936" s="241" t="s">
        <v>144</v>
      </c>
    </row>
    <row r="937" s="12" customFormat="1">
      <c r="B937" s="252"/>
      <c r="C937" s="253"/>
      <c r="D937" s="232" t="s">
        <v>153</v>
      </c>
      <c r="E937" s="254" t="s">
        <v>23</v>
      </c>
      <c r="F937" s="255" t="s">
        <v>196</v>
      </c>
      <c r="G937" s="253"/>
      <c r="H937" s="256">
        <v>92.563000000000002</v>
      </c>
      <c r="I937" s="257"/>
      <c r="J937" s="253"/>
      <c r="K937" s="253"/>
      <c r="L937" s="258"/>
      <c r="M937" s="259"/>
      <c r="N937" s="260"/>
      <c r="O937" s="260"/>
      <c r="P937" s="260"/>
      <c r="Q937" s="260"/>
      <c r="R937" s="260"/>
      <c r="S937" s="260"/>
      <c r="T937" s="261"/>
      <c r="AT937" s="262" t="s">
        <v>153</v>
      </c>
      <c r="AU937" s="262" t="s">
        <v>82</v>
      </c>
      <c r="AV937" s="12" t="s">
        <v>151</v>
      </c>
      <c r="AW937" s="12" t="s">
        <v>35</v>
      </c>
      <c r="AX937" s="12" t="s">
        <v>77</v>
      </c>
      <c r="AY937" s="262" t="s">
        <v>144</v>
      </c>
    </row>
    <row r="938" s="1" customFormat="1" ht="16.5" customHeight="1">
      <c r="B938" s="46"/>
      <c r="C938" s="218" t="s">
        <v>1901</v>
      </c>
      <c r="D938" s="218" t="s">
        <v>146</v>
      </c>
      <c r="E938" s="219" t="s">
        <v>1902</v>
      </c>
      <c r="F938" s="220" t="s">
        <v>1903</v>
      </c>
      <c r="G938" s="221" t="s">
        <v>192</v>
      </c>
      <c r="H938" s="222">
        <v>6.3899999999999997</v>
      </c>
      <c r="I938" s="223"/>
      <c r="J938" s="224">
        <f>ROUND(I938*H938,2)</f>
        <v>0</v>
      </c>
      <c r="K938" s="220" t="s">
        <v>150</v>
      </c>
      <c r="L938" s="72"/>
      <c r="M938" s="225" t="s">
        <v>23</v>
      </c>
      <c r="N938" s="226" t="s">
        <v>43</v>
      </c>
      <c r="O938" s="47"/>
      <c r="P938" s="227">
        <f>O938*H938</f>
        <v>0</v>
      </c>
      <c r="Q938" s="227">
        <v>0.0060000000000000001</v>
      </c>
      <c r="R938" s="227">
        <f>Q938*H938</f>
        <v>0.038339999999999999</v>
      </c>
      <c r="S938" s="227">
        <v>0</v>
      </c>
      <c r="T938" s="228">
        <f>S938*H938</f>
        <v>0</v>
      </c>
      <c r="AR938" s="24" t="s">
        <v>224</v>
      </c>
      <c r="AT938" s="24" t="s">
        <v>146</v>
      </c>
      <c r="AU938" s="24" t="s">
        <v>82</v>
      </c>
      <c r="AY938" s="24" t="s">
        <v>144</v>
      </c>
      <c r="BE938" s="229">
        <f>IF(N938="základní",J938,0)</f>
        <v>0</v>
      </c>
      <c r="BF938" s="229">
        <f>IF(N938="snížená",J938,0)</f>
        <v>0</v>
      </c>
      <c r="BG938" s="229">
        <f>IF(N938="zákl. přenesená",J938,0)</f>
        <v>0</v>
      </c>
      <c r="BH938" s="229">
        <f>IF(N938="sníž. přenesená",J938,0)</f>
        <v>0</v>
      </c>
      <c r="BI938" s="229">
        <f>IF(N938="nulová",J938,0)</f>
        <v>0</v>
      </c>
      <c r="BJ938" s="24" t="s">
        <v>77</v>
      </c>
      <c r="BK938" s="229">
        <f>ROUND(I938*H938,2)</f>
        <v>0</v>
      </c>
      <c r="BL938" s="24" t="s">
        <v>224</v>
      </c>
      <c r="BM938" s="24" t="s">
        <v>1904</v>
      </c>
    </row>
    <row r="939" s="11" customFormat="1">
      <c r="B939" s="230"/>
      <c r="C939" s="231"/>
      <c r="D939" s="232" t="s">
        <v>153</v>
      </c>
      <c r="E939" s="233" t="s">
        <v>23</v>
      </c>
      <c r="F939" s="234" t="s">
        <v>1905</v>
      </c>
      <c r="G939" s="231"/>
      <c r="H939" s="235">
        <v>6.3899999999999997</v>
      </c>
      <c r="I939" s="236"/>
      <c r="J939" s="231"/>
      <c r="K939" s="231"/>
      <c r="L939" s="237"/>
      <c r="M939" s="238"/>
      <c r="N939" s="239"/>
      <c r="O939" s="239"/>
      <c r="P939" s="239"/>
      <c r="Q939" s="239"/>
      <c r="R939" s="239"/>
      <c r="S939" s="239"/>
      <c r="T939" s="240"/>
      <c r="AT939" s="241" t="s">
        <v>153</v>
      </c>
      <c r="AU939" s="241" t="s">
        <v>82</v>
      </c>
      <c r="AV939" s="11" t="s">
        <v>82</v>
      </c>
      <c r="AW939" s="11" t="s">
        <v>35</v>
      </c>
      <c r="AX939" s="11" t="s">
        <v>77</v>
      </c>
      <c r="AY939" s="241" t="s">
        <v>144</v>
      </c>
    </row>
    <row r="940" s="1" customFormat="1" ht="16.5" customHeight="1">
      <c r="B940" s="46"/>
      <c r="C940" s="242" t="s">
        <v>1906</v>
      </c>
      <c r="D940" s="242" t="s">
        <v>183</v>
      </c>
      <c r="E940" s="243" t="s">
        <v>1821</v>
      </c>
      <c r="F940" s="244" t="s">
        <v>1822</v>
      </c>
      <c r="G940" s="245" t="s">
        <v>192</v>
      </c>
      <c r="H940" s="246">
        <v>7.0289999999999999</v>
      </c>
      <c r="I940" s="247"/>
      <c r="J940" s="248">
        <f>ROUND(I940*H940,2)</f>
        <v>0</v>
      </c>
      <c r="K940" s="244" t="s">
        <v>23</v>
      </c>
      <c r="L940" s="249"/>
      <c r="M940" s="250" t="s">
        <v>23</v>
      </c>
      <c r="N940" s="251" t="s">
        <v>43</v>
      </c>
      <c r="O940" s="47"/>
      <c r="P940" s="227">
        <f>O940*H940</f>
        <v>0</v>
      </c>
      <c r="Q940" s="227">
        <v>0.0080000000000000002</v>
      </c>
      <c r="R940" s="227">
        <f>Q940*H940</f>
        <v>0.056231999999999997</v>
      </c>
      <c r="S940" s="227">
        <v>0</v>
      </c>
      <c r="T940" s="228">
        <f>S940*H940</f>
        <v>0</v>
      </c>
      <c r="AR940" s="24" t="s">
        <v>315</v>
      </c>
      <c r="AT940" s="24" t="s">
        <v>183</v>
      </c>
      <c r="AU940" s="24" t="s">
        <v>82</v>
      </c>
      <c r="AY940" s="24" t="s">
        <v>144</v>
      </c>
      <c r="BE940" s="229">
        <f>IF(N940="základní",J940,0)</f>
        <v>0</v>
      </c>
      <c r="BF940" s="229">
        <f>IF(N940="snížená",J940,0)</f>
        <v>0</v>
      </c>
      <c r="BG940" s="229">
        <f>IF(N940="zákl. přenesená",J940,0)</f>
        <v>0</v>
      </c>
      <c r="BH940" s="229">
        <f>IF(N940="sníž. přenesená",J940,0)</f>
        <v>0</v>
      </c>
      <c r="BI940" s="229">
        <f>IF(N940="nulová",J940,0)</f>
        <v>0</v>
      </c>
      <c r="BJ940" s="24" t="s">
        <v>77</v>
      </c>
      <c r="BK940" s="229">
        <f>ROUND(I940*H940,2)</f>
        <v>0</v>
      </c>
      <c r="BL940" s="24" t="s">
        <v>224</v>
      </c>
      <c r="BM940" s="24" t="s">
        <v>1907</v>
      </c>
    </row>
    <row r="941" s="11" customFormat="1">
      <c r="B941" s="230"/>
      <c r="C941" s="231"/>
      <c r="D941" s="232" t="s">
        <v>153</v>
      </c>
      <c r="E941" s="231"/>
      <c r="F941" s="234" t="s">
        <v>1908</v>
      </c>
      <c r="G941" s="231"/>
      <c r="H941" s="235">
        <v>7.0289999999999999</v>
      </c>
      <c r="I941" s="236"/>
      <c r="J941" s="231"/>
      <c r="K941" s="231"/>
      <c r="L941" s="237"/>
      <c r="M941" s="238"/>
      <c r="N941" s="239"/>
      <c r="O941" s="239"/>
      <c r="P941" s="239"/>
      <c r="Q941" s="239"/>
      <c r="R941" s="239"/>
      <c r="S941" s="239"/>
      <c r="T941" s="240"/>
      <c r="AT941" s="241" t="s">
        <v>153</v>
      </c>
      <c r="AU941" s="241" t="s">
        <v>82</v>
      </c>
      <c r="AV941" s="11" t="s">
        <v>82</v>
      </c>
      <c r="AW941" s="11" t="s">
        <v>6</v>
      </c>
      <c r="AX941" s="11" t="s">
        <v>77</v>
      </c>
      <c r="AY941" s="241" t="s">
        <v>144</v>
      </c>
    </row>
    <row r="942" s="1" customFormat="1" ht="16.5" customHeight="1">
      <c r="B942" s="46"/>
      <c r="C942" s="218" t="s">
        <v>1909</v>
      </c>
      <c r="D942" s="218" t="s">
        <v>146</v>
      </c>
      <c r="E942" s="219" t="s">
        <v>1910</v>
      </c>
      <c r="F942" s="220" t="s">
        <v>1911</v>
      </c>
      <c r="G942" s="221" t="s">
        <v>192</v>
      </c>
      <c r="H942" s="222">
        <v>6.3899999999999997</v>
      </c>
      <c r="I942" s="223"/>
      <c r="J942" s="224">
        <f>ROUND(I942*H942,2)</f>
        <v>0</v>
      </c>
      <c r="K942" s="220" t="s">
        <v>150</v>
      </c>
      <c r="L942" s="72"/>
      <c r="M942" s="225" t="s">
        <v>23</v>
      </c>
      <c r="N942" s="226" t="s">
        <v>43</v>
      </c>
      <c r="O942" s="47"/>
      <c r="P942" s="227">
        <f>O942*H942</f>
        <v>0</v>
      </c>
      <c r="Q942" s="227">
        <v>0</v>
      </c>
      <c r="R942" s="227">
        <f>Q942*H942</f>
        <v>0</v>
      </c>
      <c r="S942" s="227">
        <v>0</v>
      </c>
      <c r="T942" s="228">
        <f>S942*H942</f>
        <v>0</v>
      </c>
      <c r="AR942" s="24" t="s">
        <v>224</v>
      </c>
      <c r="AT942" s="24" t="s">
        <v>146</v>
      </c>
      <c r="AU942" s="24" t="s">
        <v>82</v>
      </c>
      <c r="AY942" s="24" t="s">
        <v>144</v>
      </c>
      <c r="BE942" s="229">
        <f>IF(N942="základní",J942,0)</f>
        <v>0</v>
      </c>
      <c r="BF942" s="229">
        <f>IF(N942="snížená",J942,0)</f>
        <v>0</v>
      </c>
      <c r="BG942" s="229">
        <f>IF(N942="zákl. přenesená",J942,0)</f>
        <v>0</v>
      </c>
      <c r="BH942" s="229">
        <f>IF(N942="sníž. přenesená",J942,0)</f>
        <v>0</v>
      </c>
      <c r="BI942" s="229">
        <f>IF(N942="nulová",J942,0)</f>
        <v>0</v>
      </c>
      <c r="BJ942" s="24" t="s">
        <v>77</v>
      </c>
      <c r="BK942" s="229">
        <f>ROUND(I942*H942,2)</f>
        <v>0</v>
      </c>
      <c r="BL942" s="24" t="s">
        <v>224</v>
      </c>
      <c r="BM942" s="24" t="s">
        <v>1912</v>
      </c>
    </row>
    <row r="943" s="1" customFormat="1" ht="25.5" customHeight="1">
      <c r="B943" s="46"/>
      <c r="C943" s="218" t="s">
        <v>1913</v>
      </c>
      <c r="D943" s="218" t="s">
        <v>146</v>
      </c>
      <c r="E943" s="219" t="s">
        <v>1914</v>
      </c>
      <c r="F943" s="220" t="s">
        <v>1915</v>
      </c>
      <c r="G943" s="221" t="s">
        <v>192</v>
      </c>
      <c r="H943" s="222">
        <v>1.3300000000000001</v>
      </c>
      <c r="I943" s="223"/>
      <c r="J943" s="224">
        <f>ROUND(I943*H943,2)</f>
        <v>0</v>
      </c>
      <c r="K943" s="220" t="s">
        <v>150</v>
      </c>
      <c r="L943" s="72"/>
      <c r="M943" s="225" t="s">
        <v>23</v>
      </c>
      <c r="N943" s="226" t="s">
        <v>43</v>
      </c>
      <c r="O943" s="47"/>
      <c r="P943" s="227">
        <f>O943*H943</f>
        <v>0</v>
      </c>
      <c r="Q943" s="227">
        <v>0.00058</v>
      </c>
      <c r="R943" s="227">
        <f>Q943*H943</f>
        <v>0.00077139999999999999</v>
      </c>
      <c r="S943" s="227">
        <v>0</v>
      </c>
      <c r="T943" s="228">
        <f>S943*H943</f>
        <v>0</v>
      </c>
      <c r="AR943" s="24" t="s">
        <v>224</v>
      </c>
      <c r="AT943" s="24" t="s">
        <v>146</v>
      </c>
      <c r="AU943" s="24" t="s">
        <v>82</v>
      </c>
      <c r="AY943" s="24" t="s">
        <v>144</v>
      </c>
      <c r="BE943" s="229">
        <f>IF(N943="základní",J943,0)</f>
        <v>0</v>
      </c>
      <c r="BF943" s="229">
        <f>IF(N943="snížená",J943,0)</f>
        <v>0</v>
      </c>
      <c r="BG943" s="229">
        <f>IF(N943="zákl. přenesená",J943,0)</f>
        <v>0</v>
      </c>
      <c r="BH943" s="229">
        <f>IF(N943="sníž. přenesená",J943,0)</f>
        <v>0</v>
      </c>
      <c r="BI943" s="229">
        <f>IF(N943="nulová",J943,0)</f>
        <v>0</v>
      </c>
      <c r="BJ943" s="24" t="s">
        <v>77</v>
      </c>
      <c r="BK943" s="229">
        <f>ROUND(I943*H943,2)</f>
        <v>0</v>
      </c>
      <c r="BL943" s="24" t="s">
        <v>224</v>
      </c>
      <c r="BM943" s="24" t="s">
        <v>1916</v>
      </c>
    </row>
    <row r="944" s="11" customFormat="1">
      <c r="B944" s="230"/>
      <c r="C944" s="231"/>
      <c r="D944" s="232" t="s">
        <v>153</v>
      </c>
      <c r="E944" s="233" t="s">
        <v>23</v>
      </c>
      <c r="F944" s="234" t="s">
        <v>1917</v>
      </c>
      <c r="G944" s="231"/>
      <c r="H944" s="235">
        <v>1.3300000000000001</v>
      </c>
      <c r="I944" s="236"/>
      <c r="J944" s="231"/>
      <c r="K944" s="231"/>
      <c r="L944" s="237"/>
      <c r="M944" s="238"/>
      <c r="N944" s="239"/>
      <c r="O944" s="239"/>
      <c r="P944" s="239"/>
      <c r="Q944" s="239"/>
      <c r="R944" s="239"/>
      <c r="S944" s="239"/>
      <c r="T944" s="240"/>
      <c r="AT944" s="241" t="s">
        <v>153</v>
      </c>
      <c r="AU944" s="241" t="s">
        <v>82</v>
      </c>
      <c r="AV944" s="11" t="s">
        <v>82</v>
      </c>
      <c r="AW944" s="11" t="s">
        <v>35</v>
      </c>
      <c r="AX944" s="11" t="s">
        <v>77</v>
      </c>
      <c r="AY944" s="241" t="s">
        <v>144</v>
      </c>
    </row>
    <row r="945" s="1" customFormat="1" ht="25.5" customHeight="1">
      <c r="B945" s="46"/>
      <c r="C945" s="242" t="s">
        <v>1918</v>
      </c>
      <c r="D945" s="242" t="s">
        <v>183</v>
      </c>
      <c r="E945" s="243" t="s">
        <v>1919</v>
      </c>
      <c r="F945" s="244" t="s">
        <v>1920</v>
      </c>
      <c r="G945" s="245" t="s">
        <v>200</v>
      </c>
      <c r="H945" s="246">
        <v>2</v>
      </c>
      <c r="I945" s="247"/>
      <c r="J945" s="248">
        <f>ROUND(I945*H945,2)</f>
        <v>0</v>
      </c>
      <c r="K945" s="244" t="s">
        <v>23</v>
      </c>
      <c r="L945" s="249"/>
      <c r="M945" s="250" t="s">
        <v>23</v>
      </c>
      <c r="N945" s="251" t="s">
        <v>43</v>
      </c>
      <c r="O945" s="47"/>
      <c r="P945" s="227">
        <f>O945*H945</f>
        <v>0</v>
      </c>
      <c r="Q945" s="227">
        <v>0.0080000000000000002</v>
      </c>
      <c r="R945" s="227">
        <f>Q945*H945</f>
        <v>0.016</v>
      </c>
      <c r="S945" s="227">
        <v>0</v>
      </c>
      <c r="T945" s="228">
        <f>S945*H945</f>
        <v>0</v>
      </c>
      <c r="AR945" s="24" t="s">
        <v>315</v>
      </c>
      <c r="AT945" s="24" t="s">
        <v>183</v>
      </c>
      <c r="AU945" s="24" t="s">
        <v>82</v>
      </c>
      <c r="AY945" s="24" t="s">
        <v>144</v>
      </c>
      <c r="BE945" s="229">
        <f>IF(N945="základní",J945,0)</f>
        <v>0</v>
      </c>
      <c r="BF945" s="229">
        <f>IF(N945="snížená",J945,0)</f>
        <v>0</v>
      </c>
      <c r="BG945" s="229">
        <f>IF(N945="zákl. přenesená",J945,0)</f>
        <v>0</v>
      </c>
      <c r="BH945" s="229">
        <f>IF(N945="sníž. přenesená",J945,0)</f>
        <v>0</v>
      </c>
      <c r="BI945" s="229">
        <f>IF(N945="nulová",J945,0)</f>
        <v>0</v>
      </c>
      <c r="BJ945" s="24" t="s">
        <v>77</v>
      </c>
      <c r="BK945" s="229">
        <f>ROUND(I945*H945,2)</f>
        <v>0</v>
      </c>
      <c r="BL945" s="24" t="s">
        <v>224</v>
      </c>
      <c r="BM945" s="24" t="s">
        <v>1921</v>
      </c>
    </row>
    <row r="946" s="1" customFormat="1" ht="25.5" customHeight="1">
      <c r="B946" s="46"/>
      <c r="C946" s="218" t="s">
        <v>1922</v>
      </c>
      <c r="D946" s="218" t="s">
        <v>146</v>
      </c>
      <c r="E946" s="219" t="s">
        <v>1923</v>
      </c>
      <c r="F946" s="220" t="s">
        <v>1924</v>
      </c>
      <c r="G946" s="221" t="s">
        <v>192</v>
      </c>
      <c r="H946" s="222">
        <v>3.9900000000000002</v>
      </c>
      <c r="I946" s="223"/>
      <c r="J946" s="224">
        <f>ROUND(I946*H946,2)</f>
        <v>0</v>
      </c>
      <c r="K946" s="220" t="s">
        <v>150</v>
      </c>
      <c r="L946" s="72"/>
      <c r="M946" s="225" t="s">
        <v>23</v>
      </c>
      <c r="N946" s="226" t="s">
        <v>43</v>
      </c>
      <c r="O946" s="47"/>
      <c r="P946" s="227">
        <f>O946*H946</f>
        <v>0</v>
      </c>
      <c r="Q946" s="227">
        <v>0.00051999999999999995</v>
      </c>
      <c r="R946" s="227">
        <f>Q946*H946</f>
        <v>0.0020747999999999999</v>
      </c>
      <c r="S946" s="227">
        <v>0</v>
      </c>
      <c r="T946" s="228">
        <f>S946*H946</f>
        <v>0</v>
      </c>
      <c r="AR946" s="24" t="s">
        <v>224</v>
      </c>
      <c r="AT946" s="24" t="s">
        <v>146</v>
      </c>
      <c r="AU946" s="24" t="s">
        <v>82</v>
      </c>
      <c r="AY946" s="24" t="s">
        <v>144</v>
      </c>
      <c r="BE946" s="229">
        <f>IF(N946="základní",J946,0)</f>
        <v>0</v>
      </c>
      <c r="BF946" s="229">
        <f>IF(N946="snížená",J946,0)</f>
        <v>0</v>
      </c>
      <c r="BG946" s="229">
        <f>IF(N946="zákl. přenesená",J946,0)</f>
        <v>0</v>
      </c>
      <c r="BH946" s="229">
        <f>IF(N946="sníž. přenesená",J946,0)</f>
        <v>0</v>
      </c>
      <c r="BI946" s="229">
        <f>IF(N946="nulová",J946,0)</f>
        <v>0</v>
      </c>
      <c r="BJ946" s="24" t="s">
        <v>77</v>
      </c>
      <c r="BK946" s="229">
        <f>ROUND(I946*H946,2)</f>
        <v>0</v>
      </c>
      <c r="BL946" s="24" t="s">
        <v>224</v>
      </c>
      <c r="BM946" s="24" t="s">
        <v>1925</v>
      </c>
    </row>
    <row r="947" s="11" customFormat="1">
      <c r="B947" s="230"/>
      <c r="C947" s="231"/>
      <c r="D947" s="232" t="s">
        <v>153</v>
      </c>
      <c r="E947" s="233" t="s">
        <v>23</v>
      </c>
      <c r="F947" s="234" t="s">
        <v>1926</v>
      </c>
      <c r="G947" s="231"/>
      <c r="H947" s="235">
        <v>3.9900000000000002</v>
      </c>
      <c r="I947" s="236"/>
      <c r="J947" s="231"/>
      <c r="K947" s="231"/>
      <c r="L947" s="237"/>
      <c r="M947" s="238"/>
      <c r="N947" s="239"/>
      <c r="O947" s="239"/>
      <c r="P947" s="239"/>
      <c r="Q947" s="239"/>
      <c r="R947" s="239"/>
      <c r="S947" s="239"/>
      <c r="T947" s="240"/>
      <c r="AT947" s="241" t="s">
        <v>153</v>
      </c>
      <c r="AU947" s="241" t="s">
        <v>82</v>
      </c>
      <c r="AV947" s="11" t="s">
        <v>82</v>
      </c>
      <c r="AW947" s="11" t="s">
        <v>35</v>
      </c>
      <c r="AX947" s="11" t="s">
        <v>77</v>
      </c>
      <c r="AY947" s="241" t="s">
        <v>144</v>
      </c>
    </row>
    <row r="948" s="1" customFormat="1" ht="25.5" customHeight="1">
      <c r="B948" s="46"/>
      <c r="C948" s="242" t="s">
        <v>1927</v>
      </c>
      <c r="D948" s="242" t="s">
        <v>183</v>
      </c>
      <c r="E948" s="243" t="s">
        <v>1928</v>
      </c>
      <c r="F948" s="244" t="s">
        <v>1929</v>
      </c>
      <c r="G948" s="245" t="s">
        <v>200</v>
      </c>
      <c r="H948" s="246">
        <v>2</v>
      </c>
      <c r="I948" s="247"/>
      <c r="J948" s="248">
        <f>ROUND(I948*H948,2)</f>
        <v>0</v>
      </c>
      <c r="K948" s="244" t="s">
        <v>23</v>
      </c>
      <c r="L948" s="249"/>
      <c r="M948" s="250" t="s">
        <v>23</v>
      </c>
      <c r="N948" s="251" t="s">
        <v>43</v>
      </c>
      <c r="O948" s="47"/>
      <c r="P948" s="227">
        <f>O948*H948</f>
        <v>0</v>
      </c>
      <c r="Q948" s="227">
        <v>0.024</v>
      </c>
      <c r="R948" s="227">
        <f>Q948*H948</f>
        <v>0.048000000000000001</v>
      </c>
      <c r="S948" s="227">
        <v>0</v>
      </c>
      <c r="T948" s="228">
        <f>S948*H948</f>
        <v>0</v>
      </c>
      <c r="AR948" s="24" t="s">
        <v>315</v>
      </c>
      <c r="AT948" s="24" t="s">
        <v>183</v>
      </c>
      <c r="AU948" s="24" t="s">
        <v>82</v>
      </c>
      <c r="AY948" s="24" t="s">
        <v>144</v>
      </c>
      <c r="BE948" s="229">
        <f>IF(N948="základní",J948,0)</f>
        <v>0</v>
      </c>
      <c r="BF948" s="229">
        <f>IF(N948="snížená",J948,0)</f>
        <v>0</v>
      </c>
      <c r="BG948" s="229">
        <f>IF(N948="zákl. přenesená",J948,0)</f>
        <v>0</v>
      </c>
      <c r="BH948" s="229">
        <f>IF(N948="sníž. přenesená",J948,0)</f>
        <v>0</v>
      </c>
      <c r="BI948" s="229">
        <f>IF(N948="nulová",J948,0)</f>
        <v>0</v>
      </c>
      <c r="BJ948" s="24" t="s">
        <v>77</v>
      </c>
      <c r="BK948" s="229">
        <f>ROUND(I948*H948,2)</f>
        <v>0</v>
      </c>
      <c r="BL948" s="24" t="s">
        <v>224</v>
      </c>
      <c r="BM948" s="24" t="s">
        <v>1930</v>
      </c>
    </row>
    <row r="949" s="1" customFormat="1" ht="16.5" customHeight="1">
      <c r="B949" s="46"/>
      <c r="C949" s="218" t="s">
        <v>1931</v>
      </c>
      <c r="D949" s="218" t="s">
        <v>146</v>
      </c>
      <c r="E949" s="219" t="s">
        <v>1932</v>
      </c>
      <c r="F949" s="220" t="s">
        <v>1933</v>
      </c>
      <c r="G949" s="221" t="s">
        <v>250</v>
      </c>
      <c r="H949" s="222">
        <v>12.300000000000001</v>
      </c>
      <c r="I949" s="223"/>
      <c r="J949" s="224">
        <f>ROUND(I949*H949,2)</f>
        <v>0</v>
      </c>
      <c r="K949" s="220" t="s">
        <v>150</v>
      </c>
      <c r="L949" s="72"/>
      <c r="M949" s="225" t="s">
        <v>23</v>
      </c>
      <c r="N949" s="226" t="s">
        <v>43</v>
      </c>
      <c r="O949" s="47"/>
      <c r="P949" s="227">
        <f>O949*H949</f>
        <v>0</v>
      </c>
      <c r="Q949" s="227">
        <v>0</v>
      </c>
      <c r="R949" s="227">
        <f>Q949*H949</f>
        <v>0</v>
      </c>
      <c r="S949" s="227">
        <v>0.00019000000000000001</v>
      </c>
      <c r="T949" s="228">
        <f>S949*H949</f>
        <v>0.0023370000000000001</v>
      </c>
      <c r="AR949" s="24" t="s">
        <v>224</v>
      </c>
      <c r="AT949" s="24" t="s">
        <v>146</v>
      </c>
      <c r="AU949" s="24" t="s">
        <v>82</v>
      </c>
      <c r="AY949" s="24" t="s">
        <v>144</v>
      </c>
      <c r="BE949" s="229">
        <f>IF(N949="základní",J949,0)</f>
        <v>0</v>
      </c>
      <c r="BF949" s="229">
        <f>IF(N949="snížená",J949,0)</f>
        <v>0</v>
      </c>
      <c r="BG949" s="229">
        <f>IF(N949="zákl. přenesená",J949,0)</f>
        <v>0</v>
      </c>
      <c r="BH949" s="229">
        <f>IF(N949="sníž. přenesená",J949,0)</f>
        <v>0</v>
      </c>
      <c r="BI949" s="229">
        <f>IF(N949="nulová",J949,0)</f>
        <v>0</v>
      </c>
      <c r="BJ949" s="24" t="s">
        <v>77</v>
      </c>
      <c r="BK949" s="229">
        <f>ROUND(I949*H949,2)</f>
        <v>0</v>
      </c>
      <c r="BL949" s="24" t="s">
        <v>224</v>
      </c>
      <c r="BM949" s="24" t="s">
        <v>1934</v>
      </c>
    </row>
    <row r="950" s="11" customFormat="1">
      <c r="B950" s="230"/>
      <c r="C950" s="231"/>
      <c r="D950" s="232" t="s">
        <v>153</v>
      </c>
      <c r="E950" s="233" t="s">
        <v>23</v>
      </c>
      <c r="F950" s="234" t="s">
        <v>1935</v>
      </c>
      <c r="G950" s="231"/>
      <c r="H950" s="235">
        <v>5.5</v>
      </c>
      <c r="I950" s="236"/>
      <c r="J950" s="231"/>
      <c r="K950" s="231"/>
      <c r="L950" s="237"/>
      <c r="M950" s="238"/>
      <c r="N950" s="239"/>
      <c r="O950" s="239"/>
      <c r="P950" s="239"/>
      <c r="Q950" s="239"/>
      <c r="R950" s="239"/>
      <c r="S950" s="239"/>
      <c r="T950" s="240"/>
      <c r="AT950" s="241" t="s">
        <v>153</v>
      </c>
      <c r="AU950" s="241" t="s">
        <v>82</v>
      </c>
      <c r="AV950" s="11" t="s">
        <v>82</v>
      </c>
      <c r="AW950" s="11" t="s">
        <v>35</v>
      </c>
      <c r="AX950" s="11" t="s">
        <v>72</v>
      </c>
      <c r="AY950" s="241" t="s">
        <v>144</v>
      </c>
    </row>
    <row r="951" s="11" customFormat="1">
      <c r="B951" s="230"/>
      <c r="C951" s="231"/>
      <c r="D951" s="232" t="s">
        <v>153</v>
      </c>
      <c r="E951" s="233" t="s">
        <v>23</v>
      </c>
      <c r="F951" s="234" t="s">
        <v>1936</v>
      </c>
      <c r="G951" s="231"/>
      <c r="H951" s="235">
        <v>6.7999999999999998</v>
      </c>
      <c r="I951" s="236"/>
      <c r="J951" s="231"/>
      <c r="K951" s="231"/>
      <c r="L951" s="237"/>
      <c r="M951" s="238"/>
      <c r="N951" s="239"/>
      <c r="O951" s="239"/>
      <c r="P951" s="239"/>
      <c r="Q951" s="239"/>
      <c r="R951" s="239"/>
      <c r="S951" s="239"/>
      <c r="T951" s="240"/>
      <c r="AT951" s="241" t="s">
        <v>153</v>
      </c>
      <c r="AU951" s="241" t="s">
        <v>82</v>
      </c>
      <c r="AV951" s="11" t="s">
        <v>82</v>
      </c>
      <c r="AW951" s="11" t="s">
        <v>35</v>
      </c>
      <c r="AX951" s="11" t="s">
        <v>72</v>
      </c>
      <c r="AY951" s="241" t="s">
        <v>144</v>
      </c>
    </row>
    <row r="952" s="12" customFormat="1">
      <c r="B952" s="252"/>
      <c r="C952" s="253"/>
      <c r="D952" s="232" t="s">
        <v>153</v>
      </c>
      <c r="E952" s="254" t="s">
        <v>23</v>
      </c>
      <c r="F952" s="255" t="s">
        <v>196</v>
      </c>
      <c r="G952" s="253"/>
      <c r="H952" s="256">
        <v>12.300000000000001</v>
      </c>
      <c r="I952" s="257"/>
      <c r="J952" s="253"/>
      <c r="K952" s="253"/>
      <c r="L952" s="258"/>
      <c r="M952" s="259"/>
      <c r="N952" s="260"/>
      <c r="O952" s="260"/>
      <c r="P952" s="260"/>
      <c r="Q952" s="260"/>
      <c r="R952" s="260"/>
      <c r="S952" s="260"/>
      <c r="T952" s="261"/>
      <c r="AT952" s="262" t="s">
        <v>153</v>
      </c>
      <c r="AU952" s="262" t="s">
        <v>82</v>
      </c>
      <c r="AV952" s="12" t="s">
        <v>151</v>
      </c>
      <c r="AW952" s="12" t="s">
        <v>35</v>
      </c>
      <c r="AX952" s="12" t="s">
        <v>77</v>
      </c>
      <c r="AY952" s="262" t="s">
        <v>144</v>
      </c>
    </row>
    <row r="953" s="1" customFormat="1" ht="16.5" customHeight="1">
      <c r="B953" s="46"/>
      <c r="C953" s="218" t="s">
        <v>1937</v>
      </c>
      <c r="D953" s="218" t="s">
        <v>146</v>
      </c>
      <c r="E953" s="219" t="s">
        <v>1938</v>
      </c>
      <c r="F953" s="220" t="s">
        <v>1939</v>
      </c>
      <c r="G953" s="221" t="s">
        <v>250</v>
      </c>
      <c r="H953" s="222">
        <v>36.700000000000003</v>
      </c>
      <c r="I953" s="223"/>
      <c r="J953" s="224">
        <f>ROUND(I953*H953,2)</f>
        <v>0</v>
      </c>
      <c r="K953" s="220" t="s">
        <v>150</v>
      </c>
      <c r="L953" s="72"/>
      <c r="M953" s="225" t="s">
        <v>23</v>
      </c>
      <c r="N953" s="226" t="s">
        <v>43</v>
      </c>
      <c r="O953" s="47"/>
      <c r="P953" s="227">
        <f>O953*H953</f>
        <v>0</v>
      </c>
      <c r="Q953" s="227">
        <v>0</v>
      </c>
      <c r="R953" s="227">
        <f>Q953*H953</f>
        <v>0</v>
      </c>
      <c r="S953" s="227">
        <v>0.00019000000000000001</v>
      </c>
      <c r="T953" s="228">
        <f>S953*H953</f>
        <v>0.0069730000000000009</v>
      </c>
      <c r="AR953" s="24" t="s">
        <v>224</v>
      </c>
      <c r="AT953" s="24" t="s">
        <v>146</v>
      </c>
      <c r="AU953" s="24" t="s">
        <v>82</v>
      </c>
      <c r="AY953" s="24" t="s">
        <v>144</v>
      </c>
      <c r="BE953" s="229">
        <f>IF(N953="základní",J953,0)</f>
        <v>0</v>
      </c>
      <c r="BF953" s="229">
        <f>IF(N953="snížená",J953,0)</f>
        <v>0</v>
      </c>
      <c r="BG953" s="229">
        <f>IF(N953="zákl. přenesená",J953,0)</f>
        <v>0</v>
      </c>
      <c r="BH953" s="229">
        <f>IF(N953="sníž. přenesená",J953,0)</f>
        <v>0</v>
      </c>
      <c r="BI953" s="229">
        <f>IF(N953="nulová",J953,0)</f>
        <v>0</v>
      </c>
      <c r="BJ953" s="24" t="s">
        <v>77</v>
      </c>
      <c r="BK953" s="229">
        <f>ROUND(I953*H953,2)</f>
        <v>0</v>
      </c>
      <c r="BL953" s="24" t="s">
        <v>224</v>
      </c>
      <c r="BM953" s="24" t="s">
        <v>1940</v>
      </c>
    </row>
    <row r="954" s="11" customFormat="1">
      <c r="B954" s="230"/>
      <c r="C954" s="231"/>
      <c r="D954" s="232" t="s">
        <v>153</v>
      </c>
      <c r="E954" s="233" t="s">
        <v>23</v>
      </c>
      <c r="F954" s="234" t="s">
        <v>1941</v>
      </c>
      <c r="G954" s="231"/>
      <c r="H954" s="235">
        <v>4.5999999999999996</v>
      </c>
      <c r="I954" s="236"/>
      <c r="J954" s="231"/>
      <c r="K954" s="231"/>
      <c r="L954" s="237"/>
      <c r="M954" s="238"/>
      <c r="N954" s="239"/>
      <c r="O954" s="239"/>
      <c r="P954" s="239"/>
      <c r="Q954" s="239"/>
      <c r="R954" s="239"/>
      <c r="S954" s="239"/>
      <c r="T954" s="240"/>
      <c r="AT954" s="241" t="s">
        <v>153</v>
      </c>
      <c r="AU954" s="241" t="s">
        <v>82</v>
      </c>
      <c r="AV954" s="11" t="s">
        <v>82</v>
      </c>
      <c r="AW954" s="11" t="s">
        <v>35</v>
      </c>
      <c r="AX954" s="11" t="s">
        <v>72</v>
      </c>
      <c r="AY954" s="241" t="s">
        <v>144</v>
      </c>
    </row>
    <row r="955" s="11" customFormat="1">
      <c r="B955" s="230"/>
      <c r="C955" s="231"/>
      <c r="D955" s="232" t="s">
        <v>153</v>
      </c>
      <c r="E955" s="233" t="s">
        <v>23</v>
      </c>
      <c r="F955" s="234" t="s">
        <v>1942</v>
      </c>
      <c r="G955" s="231"/>
      <c r="H955" s="235">
        <v>7</v>
      </c>
      <c r="I955" s="236"/>
      <c r="J955" s="231"/>
      <c r="K955" s="231"/>
      <c r="L955" s="237"/>
      <c r="M955" s="238"/>
      <c r="N955" s="239"/>
      <c r="O955" s="239"/>
      <c r="P955" s="239"/>
      <c r="Q955" s="239"/>
      <c r="R955" s="239"/>
      <c r="S955" s="239"/>
      <c r="T955" s="240"/>
      <c r="AT955" s="241" t="s">
        <v>153</v>
      </c>
      <c r="AU955" s="241" t="s">
        <v>82</v>
      </c>
      <c r="AV955" s="11" t="s">
        <v>82</v>
      </c>
      <c r="AW955" s="11" t="s">
        <v>35</v>
      </c>
      <c r="AX955" s="11" t="s">
        <v>72</v>
      </c>
      <c r="AY955" s="241" t="s">
        <v>144</v>
      </c>
    </row>
    <row r="956" s="11" customFormat="1">
      <c r="B956" s="230"/>
      <c r="C956" s="231"/>
      <c r="D956" s="232" t="s">
        <v>153</v>
      </c>
      <c r="E956" s="233" t="s">
        <v>23</v>
      </c>
      <c r="F956" s="234" t="s">
        <v>1943</v>
      </c>
      <c r="G956" s="231"/>
      <c r="H956" s="235">
        <v>6.5999999999999996</v>
      </c>
      <c r="I956" s="236"/>
      <c r="J956" s="231"/>
      <c r="K956" s="231"/>
      <c r="L956" s="237"/>
      <c r="M956" s="238"/>
      <c r="N956" s="239"/>
      <c r="O956" s="239"/>
      <c r="P956" s="239"/>
      <c r="Q956" s="239"/>
      <c r="R956" s="239"/>
      <c r="S956" s="239"/>
      <c r="T956" s="240"/>
      <c r="AT956" s="241" t="s">
        <v>153</v>
      </c>
      <c r="AU956" s="241" t="s">
        <v>82</v>
      </c>
      <c r="AV956" s="11" t="s">
        <v>82</v>
      </c>
      <c r="AW956" s="11" t="s">
        <v>35</v>
      </c>
      <c r="AX956" s="11" t="s">
        <v>72</v>
      </c>
      <c r="AY956" s="241" t="s">
        <v>144</v>
      </c>
    </row>
    <row r="957" s="11" customFormat="1">
      <c r="B957" s="230"/>
      <c r="C957" s="231"/>
      <c r="D957" s="232" t="s">
        <v>153</v>
      </c>
      <c r="E957" s="233" t="s">
        <v>23</v>
      </c>
      <c r="F957" s="234" t="s">
        <v>1944</v>
      </c>
      <c r="G957" s="231"/>
      <c r="H957" s="235">
        <v>5.5</v>
      </c>
      <c r="I957" s="236"/>
      <c r="J957" s="231"/>
      <c r="K957" s="231"/>
      <c r="L957" s="237"/>
      <c r="M957" s="238"/>
      <c r="N957" s="239"/>
      <c r="O957" s="239"/>
      <c r="P957" s="239"/>
      <c r="Q957" s="239"/>
      <c r="R957" s="239"/>
      <c r="S957" s="239"/>
      <c r="T957" s="240"/>
      <c r="AT957" s="241" t="s">
        <v>153</v>
      </c>
      <c r="AU957" s="241" t="s">
        <v>82</v>
      </c>
      <c r="AV957" s="11" t="s">
        <v>82</v>
      </c>
      <c r="AW957" s="11" t="s">
        <v>35</v>
      </c>
      <c r="AX957" s="11" t="s">
        <v>72</v>
      </c>
      <c r="AY957" s="241" t="s">
        <v>144</v>
      </c>
    </row>
    <row r="958" s="11" customFormat="1">
      <c r="B958" s="230"/>
      <c r="C958" s="231"/>
      <c r="D958" s="232" t="s">
        <v>153</v>
      </c>
      <c r="E958" s="233" t="s">
        <v>23</v>
      </c>
      <c r="F958" s="234" t="s">
        <v>1945</v>
      </c>
      <c r="G958" s="231"/>
      <c r="H958" s="235">
        <v>5.5</v>
      </c>
      <c r="I958" s="236"/>
      <c r="J958" s="231"/>
      <c r="K958" s="231"/>
      <c r="L958" s="237"/>
      <c r="M958" s="238"/>
      <c r="N958" s="239"/>
      <c r="O958" s="239"/>
      <c r="P958" s="239"/>
      <c r="Q958" s="239"/>
      <c r="R958" s="239"/>
      <c r="S958" s="239"/>
      <c r="T958" s="240"/>
      <c r="AT958" s="241" t="s">
        <v>153</v>
      </c>
      <c r="AU958" s="241" t="s">
        <v>82</v>
      </c>
      <c r="AV958" s="11" t="s">
        <v>82</v>
      </c>
      <c r="AW958" s="11" t="s">
        <v>35</v>
      </c>
      <c r="AX958" s="11" t="s">
        <v>72</v>
      </c>
      <c r="AY958" s="241" t="s">
        <v>144</v>
      </c>
    </row>
    <row r="959" s="11" customFormat="1">
      <c r="B959" s="230"/>
      <c r="C959" s="231"/>
      <c r="D959" s="232" t="s">
        <v>153</v>
      </c>
      <c r="E959" s="233" t="s">
        <v>23</v>
      </c>
      <c r="F959" s="234" t="s">
        <v>1946</v>
      </c>
      <c r="G959" s="231"/>
      <c r="H959" s="235">
        <v>7.5</v>
      </c>
      <c r="I959" s="236"/>
      <c r="J959" s="231"/>
      <c r="K959" s="231"/>
      <c r="L959" s="237"/>
      <c r="M959" s="238"/>
      <c r="N959" s="239"/>
      <c r="O959" s="239"/>
      <c r="P959" s="239"/>
      <c r="Q959" s="239"/>
      <c r="R959" s="239"/>
      <c r="S959" s="239"/>
      <c r="T959" s="240"/>
      <c r="AT959" s="241" t="s">
        <v>153</v>
      </c>
      <c r="AU959" s="241" t="s">
        <v>82</v>
      </c>
      <c r="AV959" s="11" t="s">
        <v>82</v>
      </c>
      <c r="AW959" s="11" t="s">
        <v>35</v>
      </c>
      <c r="AX959" s="11" t="s">
        <v>72</v>
      </c>
      <c r="AY959" s="241" t="s">
        <v>144</v>
      </c>
    </row>
    <row r="960" s="12" customFormat="1">
      <c r="B960" s="252"/>
      <c r="C960" s="253"/>
      <c r="D960" s="232" t="s">
        <v>153</v>
      </c>
      <c r="E960" s="254" t="s">
        <v>23</v>
      </c>
      <c r="F960" s="255" t="s">
        <v>196</v>
      </c>
      <c r="G960" s="253"/>
      <c r="H960" s="256">
        <v>36.700000000000003</v>
      </c>
      <c r="I960" s="257"/>
      <c r="J960" s="253"/>
      <c r="K960" s="253"/>
      <c r="L960" s="258"/>
      <c r="M960" s="259"/>
      <c r="N960" s="260"/>
      <c r="O960" s="260"/>
      <c r="P960" s="260"/>
      <c r="Q960" s="260"/>
      <c r="R960" s="260"/>
      <c r="S960" s="260"/>
      <c r="T960" s="261"/>
      <c r="AT960" s="262" t="s">
        <v>153</v>
      </c>
      <c r="AU960" s="262" t="s">
        <v>82</v>
      </c>
      <c r="AV960" s="12" t="s">
        <v>151</v>
      </c>
      <c r="AW960" s="12" t="s">
        <v>35</v>
      </c>
      <c r="AX960" s="12" t="s">
        <v>77</v>
      </c>
      <c r="AY960" s="262" t="s">
        <v>144</v>
      </c>
    </row>
    <row r="961" s="1" customFormat="1" ht="16.5" customHeight="1">
      <c r="B961" s="46"/>
      <c r="C961" s="218" t="s">
        <v>1947</v>
      </c>
      <c r="D961" s="218" t="s">
        <v>146</v>
      </c>
      <c r="E961" s="219" t="s">
        <v>1948</v>
      </c>
      <c r="F961" s="220" t="s">
        <v>1949</v>
      </c>
      <c r="G961" s="221" t="s">
        <v>250</v>
      </c>
      <c r="H961" s="222">
        <v>7.7350000000000003</v>
      </c>
      <c r="I961" s="223"/>
      <c r="J961" s="224">
        <f>ROUND(I961*H961,2)</f>
        <v>0</v>
      </c>
      <c r="K961" s="220" t="s">
        <v>23</v>
      </c>
      <c r="L961" s="72"/>
      <c r="M961" s="225" t="s">
        <v>23</v>
      </c>
      <c r="N961" s="226" t="s">
        <v>43</v>
      </c>
      <c r="O961" s="47"/>
      <c r="P961" s="227">
        <f>O961*H961</f>
        <v>0</v>
      </c>
      <c r="Q961" s="227">
        <v>0.00042999999999999999</v>
      </c>
      <c r="R961" s="227">
        <f>Q961*H961</f>
        <v>0.0033260500000000001</v>
      </c>
      <c r="S961" s="227">
        <v>0</v>
      </c>
      <c r="T961" s="228">
        <f>S961*H961</f>
        <v>0</v>
      </c>
      <c r="AR961" s="24" t="s">
        <v>224</v>
      </c>
      <c r="AT961" s="24" t="s">
        <v>146</v>
      </c>
      <c r="AU961" s="24" t="s">
        <v>82</v>
      </c>
      <c r="AY961" s="24" t="s">
        <v>144</v>
      </c>
      <c r="BE961" s="229">
        <f>IF(N961="základní",J961,0)</f>
        <v>0</v>
      </c>
      <c r="BF961" s="229">
        <f>IF(N961="snížená",J961,0)</f>
        <v>0</v>
      </c>
      <c r="BG961" s="229">
        <f>IF(N961="zákl. přenesená",J961,0)</f>
        <v>0</v>
      </c>
      <c r="BH961" s="229">
        <f>IF(N961="sníž. přenesená",J961,0)</f>
        <v>0</v>
      </c>
      <c r="BI961" s="229">
        <f>IF(N961="nulová",J961,0)</f>
        <v>0</v>
      </c>
      <c r="BJ961" s="24" t="s">
        <v>77</v>
      </c>
      <c r="BK961" s="229">
        <f>ROUND(I961*H961,2)</f>
        <v>0</v>
      </c>
      <c r="BL961" s="24" t="s">
        <v>224</v>
      </c>
      <c r="BM961" s="24" t="s">
        <v>1950</v>
      </c>
    </row>
    <row r="962" s="13" customFormat="1">
      <c r="B962" s="263"/>
      <c r="C962" s="264"/>
      <c r="D962" s="232" t="s">
        <v>153</v>
      </c>
      <c r="E962" s="265" t="s">
        <v>23</v>
      </c>
      <c r="F962" s="266" t="s">
        <v>1951</v>
      </c>
      <c r="G962" s="264"/>
      <c r="H962" s="265" t="s">
        <v>23</v>
      </c>
      <c r="I962" s="267"/>
      <c r="J962" s="264"/>
      <c r="K962" s="264"/>
      <c r="L962" s="268"/>
      <c r="M962" s="269"/>
      <c r="N962" s="270"/>
      <c r="O962" s="270"/>
      <c r="P962" s="270"/>
      <c r="Q962" s="270"/>
      <c r="R962" s="270"/>
      <c r="S962" s="270"/>
      <c r="T962" s="271"/>
      <c r="AT962" s="272" t="s">
        <v>153</v>
      </c>
      <c r="AU962" s="272" t="s">
        <v>82</v>
      </c>
      <c r="AV962" s="13" t="s">
        <v>77</v>
      </c>
      <c r="AW962" s="13" t="s">
        <v>35</v>
      </c>
      <c r="AX962" s="13" t="s">
        <v>72</v>
      </c>
      <c r="AY962" s="272" t="s">
        <v>144</v>
      </c>
    </row>
    <row r="963" s="11" customFormat="1">
      <c r="B963" s="230"/>
      <c r="C963" s="231"/>
      <c r="D963" s="232" t="s">
        <v>153</v>
      </c>
      <c r="E963" s="233" t="s">
        <v>23</v>
      </c>
      <c r="F963" s="234" t="s">
        <v>1952</v>
      </c>
      <c r="G963" s="231"/>
      <c r="H963" s="235">
        <v>7.7350000000000003</v>
      </c>
      <c r="I963" s="236"/>
      <c r="J963" s="231"/>
      <c r="K963" s="231"/>
      <c r="L963" s="237"/>
      <c r="M963" s="238"/>
      <c r="N963" s="239"/>
      <c r="O963" s="239"/>
      <c r="P963" s="239"/>
      <c r="Q963" s="239"/>
      <c r="R963" s="239"/>
      <c r="S963" s="239"/>
      <c r="T963" s="240"/>
      <c r="AT963" s="241" t="s">
        <v>153</v>
      </c>
      <c r="AU963" s="241" t="s">
        <v>82</v>
      </c>
      <c r="AV963" s="11" t="s">
        <v>82</v>
      </c>
      <c r="AW963" s="11" t="s">
        <v>35</v>
      </c>
      <c r="AX963" s="11" t="s">
        <v>77</v>
      </c>
      <c r="AY963" s="241" t="s">
        <v>144</v>
      </c>
    </row>
    <row r="964" s="1" customFormat="1" ht="16.5" customHeight="1">
      <c r="B964" s="46"/>
      <c r="C964" s="218" t="s">
        <v>1953</v>
      </c>
      <c r="D964" s="218" t="s">
        <v>146</v>
      </c>
      <c r="E964" s="219" t="s">
        <v>1954</v>
      </c>
      <c r="F964" s="220" t="s">
        <v>1955</v>
      </c>
      <c r="G964" s="221" t="s">
        <v>250</v>
      </c>
      <c r="H964" s="222">
        <v>17.943000000000001</v>
      </c>
      <c r="I964" s="223"/>
      <c r="J964" s="224">
        <f>ROUND(I964*H964,2)</f>
        <v>0</v>
      </c>
      <c r="K964" s="220" t="s">
        <v>23</v>
      </c>
      <c r="L964" s="72"/>
      <c r="M964" s="225" t="s">
        <v>23</v>
      </c>
      <c r="N964" s="226" t="s">
        <v>43</v>
      </c>
      <c r="O964" s="47"/>
      <c r="P964" s="227">
        <f>O964*H964</f>
        <v>0</v>
      </c>
      <c r="Q964" s="227">
        <v>0.00042999999999999999</v>
      </c>
      <c r="R964" s="227">
        <f>Q964*H964</f>
        <v>0.0077154900000000002</v>
      </c>
      <c r="S964" s="227">
        <v>0</v>
      </c>
      <c r="T964" s="228">
        <f>S964*H964</f>
        <v>0</v>
      </c>
      <c r="AR964" s="24" t="s">
        <v>224</v>
      </c>
      <c r="AT964" s="24" t="s">
        <v>146</v>
      </c>
      <c r="AU964" s="24" t="s">
        <v>82</v>
      </c>
      <c r="AY964" s="24" t="s">
        <v>144</v>
      </c>
      <c r="BE964" s="229">
        <f>IF(N964="základní",J964,0)</f>
        <v>0</v>
      </c>
      <c r="BF964" s="229">
        <f>IF(N964="snížená",J964,0)</f>
        <v>0</v>
      </c>
      <c r="BG964" s="229">
        <f>IF(N964="zákl. přenesená",J964,0)</f>
        <v>0</v>
      </c>
      <c r="BH964" s="229">
        <f>IF(N964="sníž. přenesená",J964,0)</f>
        <v>0</v>
      </c>
      <c r="BI964" s="229">
        <f>IF(N964="nulová",J964,0)</f>
        <v>0</v>
      </c>
      <c r="BJ964" s="24" t="s">
        <v>77</v>
      </c>
      <c r="BK964" s="229">
        <f>ROUND(I964*H964,2)</f>
        <v>0</v>
      </c>
      <c r="BL964" s="24" t="s">
        <v>224</v>
      </c>
      <c r="BM964" s="24" t="s">
        <v>1956</v>
      </c>
    </row>
    <row r="965" s="11" customFormat="1">
      <c r="B965" s="230"/>
      <c r="C965" s="231"/>
      <c r="D965" s="232" t="s">
        <v>153</v>
      </c>
      <c r="E965" s="233" t="s">
        <v>23</v>
      </c>
      <c r="F965" s="234" t="s">
        <v>1957</v>
      </c>
      <c r="G965" s="231"/>
      <c r="H965" s="235">
        <v>2.2130000000000001</v>
      </c>
      <c r="I965" s="236"/>
      <c r="J965" s="231"/>
      <c r="K965" s="231"/>
      <c r="L965" s="237"/>
      <c r="M965" s="238"/>
      <c r="N965" s="239"/>
      <c r="O965" s="239"/>
      <c r="P965" s="239"/>
      <c r="Q965" s="239"/>
      <c r="R965" s="239"/>
      <c r="S965" s="239"/>
      <c r="T965" s="240"/>
      <c r="AT965" s="241" t="s">
        <v>153</v>
      </c>
      <c r="AU965" s="241" t="s">
        <v>82</v>
      </c>
      <c r="AV965" s="11" t="s">
        <v>82</v>
      </c>
      <c r="AW965" s="11" t="s">
        <v>35</v>
      </c>
      <c r="AX965" s="11" t="s">
        <v>72</v>
      </c>
      <c r="AY965" s="241" t="s">
        <v>144</v>
      </c>
    </row>
    <row r="966" s="11" customFormat="1">
      <c r="B966" s="230"/>
      <c r="C966" s="231"/>
      <c r="D966" s="232" t="s">
        <v>153</v>
      </c>
      <c r="E966" s="233" t="s">
        <v>23</v>
      </c>
      <c r="F966" s="234" t="s">
        <v>1958</v>
      </c>
      <c r="G966" s="231"/>
      <c r="H966" s="235">
        <v>1.6000000000000001</v>
      </c>
      <c r="I966" s="236"/>
      <c r="J966" s="231"/>
      <c r="K966" s="231"/>
      <c r="L966" s="237"/>
      <c r="M966" s="238"/>
      <c r="N966" s="239"/>
      <c r="O966" s="239"/>
      <c r="P966" s="239"/>
      <c r="Q966" s="239"/>
      <c r="R966" s="239"/>
      <c r="S966" s="239"/>
      <c r="T966" s="240"/>
      <c r="AT966" s="241" t="s">
        <v>153</v>
      </c>
      <c r="AU966" s="241" t="s">
        <v>82</v>
      </c>
      <c r="AV966" s="11" t="s">
        <v>82</v>
      </c>
      <c r="AW966" s="11" t="s">
        <v>35</v>
      </c>
      <c r="AX966" s="11" t="s">
        <v>72</v>
      </c>
      <c r="AY966" s="241" t="s">
        <v>144</v>
      </c>
    </row>
    <row r="967" s="13" customFormat="1">
      <c r="B967" s="263"/>
      <c r="C967" s="264"/>
      <c r="D967" s="232" t="s">
        <v>153</v>
      </c>
      <c r="E967" s="265" t="s">
        <v>23</v>
      </c>
      <c r="F967" s="266" t="s">
        <v>1951</v>
      </c>
      <c r="G967" s="264"/>
      <c r="H967" s="265" t="s">
        <v>23</v>
      </c>
      <c r="I967" s="267"/>
      <c r="J967" s="264"/>
      <c r="K967" s="264"/>
      <c r="L967" s="268"/>
      <c r="M967" s="269"/>
      <c r="N967" s="270"/>
      <c r="O967" s="270"/>
      <c r="P967" s="270"/>
      <c r="Q967" s="270"/>
      <c r="R967" s="270"/>
      <c r="S967" s="270"/>
      <c r="T967" s="271"/>
      <c r="AT967" s="272" t="s">
        <v>153</v>
      </c>
      <c r="AU967" s="272" t="s">
        <v>82</v>
      </c>
      <c r="AV967" s="13" t="s">
        <v>77</v>
      </c>
      <c r="AW967" s="13" t="s">
        <v>35</v>
      </c>
      <c r="AX967" s="13" t="s">
        <v>72</v>
      </c>
      <c r="AY967" s="272" t="s">
        <v>144</v>
      </c>
    </row>
    <row r="968" s="11" customFormat="1">
      <c r="B968" s="230"/>
      <c r="C968" s="231"/>
      <c r="D968" s="232" t="s">
        <v>153</v>
      </c>
      <c r="E968" s="233" t="s">
        <v>23</v>
      </c>
      <c r="F968" s="234" t="s">
        <v>1959</v>
      </c>
      <c r="G968" s="231"/>
      <c r="H968" s="235">
        <v>14.130000000000001</v>
      </c>
      <c r="I968" s="236"/>
      <c r="J968" s="231"/>
      <c r="K968" s="231"/>
      <c r="L968" s="237"/>
      <c r="M968" s="238"/>
      <c r="N968" s="239"/>
      <c r="O968" s="239"/>
      <c r="P968" s="239"/>
      <c r="Q968" s="239"/>
      <c r="R968" s="239"/>
      <c r="S968" s="239"/>
      <c r="T968" s="240"/>
      <c r="AT968" s="241" t="s">
        <v>153</v>
      </c>
      <c r="AU968" s="241" t="s">
        <v>82</v>
      </c>
      <c r="AV968" s="11" t="s">
        <v>82</v>
      </c>
      <c r="AW968" s="11" t="s">
        <v>35</v>
      </c>
      <c r="AX968" s="11" t="s">
        <v>72</v>
      </c>
      <c r="AY968" s="241" t="s">
        <v>144</v>
      </c>
    </row>
    <row r="969" s="12" customFormat="1">
      <c r="B969" s="252"/>
      <c r="C969" s="253"/>
      <c r="D969" s="232" t="s">
        <v>153</v>
      </c>
      <c r="E969" s="254" t="s">
        <v>23</v>
      </c>
      <c r="F969" s="255" t="s">
        <v>196</v>
      </c>
      <c r="G969" s="253"/>
      <c r="H969" s="256">
        <v>17.943000000000001</v>
      </c>
      <c r="I969" s="257"/>
      <c r="J969" s="253"/>
      <c r="K969" s="253"/>
      <c r="L969" s="258"/>
      <c r="M969" s="259"/>
      <c r="N969" s="260"/>
      <c r="O969" s="260"/>
      <c r="P969" s="260"/>
      <c r="Q969" s="260"/>
      <c r="R969" s="260"/>
      <c r="S969" s="260"/>
      <c r="T969" s="261"/>
      <c r="AT969" s="262" t="s">
        <v>153</v>
      </c>
      <c r="AU969" s="262" t="s">
        <v>82</v>
      </c>
      <c r="AV969" s="12" t="s">
        <v>151</v>
      </c>
      <c r="AW969" s="12" t="s">
        <v>35</v>
      </c>
      <c r="AX969" s="12" t="s">
        <v>77</v>
      </c>
      <c r="AY969" s="262" t="s">
        <v>144</v>
      </c>
    </row>
    <row r="970" s="1" customFormat="1" ht="16.5" customHeight="1">
      <c r="B970" s="46"/>
      <c r="C970" s="218" t="s">
        <v>1960</v>
      </c>
      <c r="D970" s="218" t="s">
        <v>146</v>
      </c>
      <c r="E970" s="219" t="s">
        <v>1961</v>
      </c>
      <c r="F970" s="220" t="s">
        <v>1962</v>
      </c>
      <c r="G970" s="221" t="s">
        <v>250</v>
      </c>
      <c r="H970" s="222">
        <v>3.5699999999999998</v>
      </c>
      <c r="I970" s="223"/>
      <c r="J970" s="224">
        <f>ROUND(I970*H970,2)</f>
        <v>0</v>
      </c>
      <c r="K970" s="220" t="s">
        <v>150</v>
      </c>
      <c r="L970" s="72"/>
      <c r="M970" s="225" t="s">
        <v>23</v>
      </c>
      <c r="N970" s="226" t="s">
        <v>43</v>
      </c>
      <c r="O970" s="47"/>
      <c r="P970" s="227">
        <f>O970*H970</f>
        <v>0</v>
      </c>
      <c r="Q970" s="227">
        <v>3.0000000000000001E-05</v>
      </c>
      <c r="R970" s="227">
        <f>Q970*H970</f>
        <v>0.0001071</v>
      </c>
      <c r="S970" s="227">
        <v>0</v>
      </c>
      <c r="T970" s="228">
        <f>S970*H970</f>
        <v>0</v>
      </c>
      <c r="AR970" s="24" t="s">
        <v>224</v>
      </c>
      <c r="AT970" s="24" t="s">
        <v>146</v>
      </c>
      <c r="AU970" s="24" t="s">
        <v>82</v>
      </c>
      <c r="AY970" s="24" t="s">
        <v>144</v>
      </c>
      <c r="BE970" s="229">
        <f>IF(N970="základní",J970,0)</f>
        <v>0</v>
      </c>
      <c r="BF970" s="229">
        <f>IF(N970="snížená",J970,0)</f>
        <v>0</v>
      </c>
      <c r="BG970" s="229">
        <f>IF(N970="zákl. přenesená",J970,0)</f>
        <v>0</v>
      </c>
      <c r="BH970" s="229">
        <f>IF(N970="sníž. přenesená",J970,0)</f>
        <v>0</v>
      </c>
      <c r="BI970" s="229">
        <f>IF(N970="nulová",J970,0)</f>
        <v>0</v>
      </c>
      <c r="BJ970" s="24" t="s">
        <v>77</v>
      </c>
      <c r="BK970" s="229">
        <f>ROUND(I970*H970,2)</f>
        <v>0</v>
      </c>
      <c r="BL970" s="24" t="s">
        <v>224</v>
      </c>
      <c r="BM970" s="24" t="s">
        <v>1963</v>
      </c>
    </row>
    <row r="971" s="11" customFormat="1">
      <c r="B971" s="230"/>
      <c r="C971" s="231"/>
      <c r="D971" s="232" t="s">
        <v>153</v>
      </c>
      <c r="E971" s="233" t="s">
        <v>23</v>
      </c>
      <c r="F971" s="234" t="s">
        <v>1964</v>
      </c>
      <c r="G971" s="231"/>
      <c r="H971" s="235">
        <v>3.5699999999999998</v>
      </c>
      <c r="I971" s="236"/>
      <c r="J971" s="231"/>
      <c r="K971" s="231"/>
      <c r="L971" s="237"/>
      <c r="M971" s="238"/>
      <c r="N971" s="239"/>
      <c r="O971" s="239"/>
      <c r="P971" s="239"/>
      <c r="Q971" s="239"/>
      <c r="R971" s="239"/>
      <c r="S971" s="239"/>
      <c r="T971" s="240"/>
      <c r="AT971" s="241" t="s">
        <v>153</v>
      </c>
      <c r="AU971" s="241" t="s">
        <v>82</v>
      </c>
      <c r="AV971" s="11" t="s">
        <v>82</v>
      </c>
      <c r="AW971" s="11" t="s">
        <v>35</v>
      </c>
      <c r="AX971" s="11" t="s">
        <v>77</v>
      </c>
      <c r="AY971" s="241" t="s">
        <v>144</v>
      </c>
    </row>
    <row r="972" s="1" customFormat="1" ht="16.5" customHeight="1">
      <c r="B972" s="46"/>
      <c r="C972" s="218" t="s">
        <v>1965</v>
      </c>
      <c r="D972" s="218" t="s">
        <v>146</v>
      </c>
      <c r="E972" s="219" t="s">
        <v>1966</v>
      </c>
      <c r="F972" s="220" t="s">
        <v>1967</v>
      </c>
      <c r="G972" s="221" t="s">
        <v>854</v>
      </c>
      <c r="H972" s="284"/>
      <c r="I972" s="223"/>
      <c r="J972" s="224">
        <f>ROUND(I972*H972,2)</f>
        <v>0</v>
      </c>
      <c r="K972" s="220" t="s">
        <v>150</v>
      </c>
      <c r="L972" s="72"/>
      <c r="M972" s="225" t="s">
        <v>23</v>
      </c>
      <c r="N972" s="226" t="s">
        <v>43</v>
      </c>
      <c r="O972" s="47"/>
      <c r="P972" s="227">
        <f>O972*H972</f>
        <v>0</v>
      </c>
      <c r="Q972" s="227">
        <v>0</v>
      </c>
      <c r="R972" s="227">
        <f>Q972*H972</f>
        <v>0</v>
      </c>
      <c r="S972" s="227">
        <v>0</v>
      </c>
      <c r="T972" s="228">
        <f>S972*H972</f>
        <v>0</v>
      </c>
      <c r="AR972" s="24" t="s">
        <v>224</v>
      </c>
      <c r="AT972" s="24" t="s">
        <v>146</v>
      </c>
      <c r="AU972" s="24" t="s">
        <v>82</v>
      </c>
      <c r="AY972" s="24" t="s">
        <v>144</v>
      </c>
      <c r="BE972" s="229">
        <f>IF(N972="základní",J972,0)</f>
        <v>0</v>
      </c>
      <c r="BF972" s="229">
        <f>IF(N972="snížená",J972,0)</f>
        <v>0</v>
      </c>
      <c r="BG972" s="229">
        <f>IF(N972="zákl. přenesená",J972,0)</f>
        <v>0</v>
      </c>
      <c r="BH972" s="229">
        <f>IF(N972="sníž. přenesená",J972,0)</f>
        <v>0</v>
      </c>
      <c r="BI972" s="229">
        <f>IF(N972="nulová",J972,0)</f>
        <v>0</v>
      </c>
      <c r="BJ972" s="24" t="s">
        <v>77</v>
      </c>
      <c r="BK972" s="229">
        <f>ROUND(I972*H972,2)</f>
        <v>0</v>
      </c>
      <c r="BL972" s="24" t="s">
        <v>224</v>
      </c>
      <c r="BM972" s="24" t="s">
        <v>1968</v>
      </c>
    </row>
    <row r="973" s="1" customFormat="1" ht="16.5" customHeight="1">
      <c r="B973" s="46"/>
      <c r="C973" s="218" t="s">
        <v>1969</v>
      </c>
      <c r="D973" s="218" t="s">
        <v>146</v>
      </c>
      <c r="E973" s="219" t="s">
        <v>1970</v>
      </c>
      <c r="F973" s="220" t="s">
        <v>1971</v>
      </c>
      <c r="G973" s="221" t="s">
        <v>854</v>
      </c>
      <c r="H973" s="284"/>
      <c r="I973" s="223"/>
      <c r="J973" s="224">
        <f>ROUND(I973*H973,2)</f>
        <v>0</v>
      </c>
      <c r="K973" s="220" t="s">
        <v>150</v>
      </c>
      <c r="L973" s="72"/>
      <c r="M973" s="225" t="s">
        <v>23</v>
      </c>
      <c r="N973" s="226" t="s">
        <v>43</v>
      </c>
      <c r="O973" s="47"/>
      <c r="P973" s="227">
        <f>O973*H973</f>
        <v>0</v>
      </c>
      <c r="Q973" s="227">
        <v>0</v>
      </c>
      <c r="R973" s="227">
        <f>Q973*H973</f>
        <v>0</v>
      </c>
      <c r="S973" s="227">
        <v>0</v>
      </c>
      <c r="T973" s="228">
        <f>S973*H973</f>
        <v>0</v>
      </c>
      <c r="AR973" s="24" t="s">
        <v>224</v>
      </c>
      <c r="AT973" s="24" t="s">
        <v>146</v>
      </c>
      <c r="AU973" s="24" t="s">
        <v>82</v>
      </c>
      <c r="AY973" s="24" t="s">
        <v>144</v>
      </c>
      <c r="BE973" s="229">
        <f>IF(N973="základní",J973,0)</f>
        <v>0</v>
      </c>
      <c r="BF973" s="229">
        <f>IF(N973="snížená",J973,0)</f>
        <v>0</v>
      </c>
      <c r="BG973" s="229">
        <f>IF(N973="zákl. přenesená",J973,0)</f>
        <v>0</v>
      </c>
      <c r="BH973" s="229">
        <f>IF(N973="sníž. přenesená",J973,0)</f>
        <v>0</v>
      </c>
      <c r="BI973" s="229">
        <f>IF(N973="nulová",J973,0)</f>
        <v>0</v>
      </c>
      <c r="BJ973" s="24" t="s">
        <v>77</v>
      </c>
      <c r="BK973" s="229">
        <f>ROUND(I973*H973,2)</f>
        <v>0</v>
      </c>
      <c r="BL973" s="24" t="s">
        <v>224</v>
      </c>
      <c r="BM973" s="24" t="s">
        <v>1972</v>
      </c>
    </row>
    <row r="974" s="10" customFormat="1" ht="29.88" customHeight="1">
      <c r="B974" s="202"/>
      <c r="C974" s="203"/>
      <c r="D974" s="204" t="s">
        <v>71</v>
      </c>
      <c r="E974" s="216" t="s">
        <v>1973</v>
      </c>
      <c r="F974" s="216" t="s">
        <v>1974</v>
      </c>
      <c r="G974" s="203"/>
      <c r="H974" s="203"/>
      <c r="I974" s="206"/>
      <c r="J974" s="217">
        <f>BK974</f>
        <v>0</v>
      </c>
      <c r="K974" s="203"/>
      <c r="L974" s="208"/>
      <c r="M974" s="209"/>
      <c r="N974" s="210"/>
      <c r="O974" s="210"/>
      <c r="P974" s="211">
        <f>SUM(P975:P976)</f>
        <v>0</v>
      </c>
      <c r="Q974" s="210"/>
      <c r="R974" s="211">
        <f>SUM(R975:R976)</f>
        <v>6.1370000000000004E-05</v>
      </c>
      <c r="S974" s="210"/>
      <c r="T974" s="212">
        <f>SUM(T975:T976)</f>
        <v>0</v>
      </c>
      <c r="AR974" s="213" t="s">
        <v>82</v>
      </c>
      <c r="AT974" s="214" t="s">
        <v>71</v>
      </c>
      <c r="AU974" s="214" t="s">
        <v>77</v>
      </c>
      <c r="AY974" s="213" t="s">
        <v>144</v>
      </c>
      <c r="BK974" s="215">
        <f>SUM(BK975:BK976)</f>
        <v>0</v>
      </c>
    </row>
    <row r="975" s="1" customFormat="1" ht="25.5" customHeight="1">
      <c r="B975" s="46"/>
      <c r="C975" s="218" t="s">
        <v>1975</v>
      </c>
      <c r="D975" s="218" t="s">
        <v>146</v>
      </c>
      <c r="E975" s="219" t="s">
        <v>1976</v>
      </c>
      <c r="F975" s="220" t="s">
        <v>1977</v>
      </c>
      <c r="G975" s="221" t="s">
        <v>192</v>
      </c>
      <c r="H975" s="222">
        <v>0.36099999999999999</v>
      </c>
      <c r="I975" s="223"/>
      <c r="J975" s="224">
        <f>ROUND(I975*H975,2)</f>
        <v>0</v>
      </c>
      <c r="K975" s="220" t="s">
        <v>150</v>
      </c>
      <c r="L975" s="72"/>
      <c r="M975" s="225" t="s">
        <v>23</v>
      </c>
      <c r="N975" s="226" t="s">
        <v>43</v>
      </c>
      <c r="O975" s="47"/>
      <c r="P975" s="227">
        <f>O975*H975</f>
        <v>0</v>
      </c>
      <c r="Q975" s="227">
        <v>0.00017000000000000001</v>
      </c>
      <c r="R975" s="227">
        <f>Q975*H975</f>
        <v>6.1370000000000004E-05</v>
      </c>
      <c r="S975" s="227">
        <v>0</v>
      </c>
      <c r="T975" s="228">
        <f>S975*H975</f>
        <v>0</v>
      </c>
      <c r="AR975" s="24" t="s">
        <v>224</v>
      </c>
      <c r="AT975" s="24" t="s">
        <v>146</v>
      </c>
      <c r="AU975" s="24" t="s">
        <v>82</v>
      </c>
      <c r="AY975" s="24" t="s">
        <v>144</v>
      </c>
      <c r="BE975" s="229">
        <f>IF(N975="základní",J975,0)</f>
        <v>0</v>
      </c>
      <c r="BF975" s="229">
        <f>IF(N975="snížená",J975,0)</f>
        <v>0</v>
      </c>
      <c r="BG975" s="229">
        <f>IF(N975="zákl. přenesená",J975,0)</f>
        <v>0</v>
      </c>
      <c r="BH975" s="229">
        <f>IF(N975="sníž. přenesená",J975,0)</f>
        <v>0</v>
      </c>
      <c r="BI975" s="229">
        <f>IF(N975="nulová",J975,0)</f>
        <v>0</v>
      </c>
      <c r="BJ975" s="24" t="s">
        <v>77</v>
      </c>
      <c r="BK975" s="229">
        <f>ROUND(I975*H975,2)</f>
        <v>0</v>
      </c>
      <c r="BL975" s="24" t="s">
        <v>224</v>
      </c>
      <c r="BM975" s="24" t="s">
        <v>1978</v>
      </c>
    </row>
    <row r="976" s="11" customFormat="1">
      <c r="B976" s="230"/>
      <c r="C976" s="231"/>
      <c r="D976" s="232" t="s">
        <v>153</v>
      </c>
      <c r="E976" s="233" t="s">
        <v>23</v>
      </c>
      <c r="F976" s="234" t="s">
        <v>1979</v>
      </c>
      <c r="G976" s="231"/>
      <c r="H976" s="235">
        <v>0.36099999999999999</v>
      </c>
      <c r="I976" s="236"/>
      <c r="J976" s="231"/>
      <c r="K976" s="231"/>
      <c r="L976" s="237"/>
      <c r="M976" s="238"/>
      <c r="N976" s="239"/>
      <c r="O976" s="239"/>
      <c r="P976" s="239"/>
      <c r="Q976" s="239"/>
      <c r="R976" s="239"/>
      <c r="S976" s="239"/>
      <c r="T976" s="240"/>
      <c r="AT976" s="241" t="s">
        <v>153</v>
      </c>
      <c r="AU976" s="241" t="s">
        <v>82</v>
      </c>
      <c r="AV976" s="11" t="s">
        <v>82</v>
      </c>
      <c r="AW976" s="11" t="s">
        <v>35</v>
      </c>
      <c r="AX976" s="11" t="s">
        <v>77</v>
      </c>
      <c r="AY976" s="241" t="s">
        <v>144</v>
      </c>
    </row>
    <row r="977" s="10" customFormat="1" ht="29.88" customHeight="1">
      <c r="B977" s="202"/>
      <c r="C977" s="203"/>
      <c r="D977" s="204" t="s">
        <v>71</v>
      </c>
      <c r="E977" s="216" t="s">
        <v>1980</v>
      </c>
      <c r="F977" s="216" t="s">
        <v>1981</v>
      </c>
      <c r="G977" s="203"/>
      <c r="H977" s="203"/>
      <c r="I977" s="206"/>
      <c r="J977" s="217">
        <f>BK977</f>
        <v>0</v>
      </c>
      <c r="K977" s="203"/>
      <c r="L977" s="208"/>
      <c r="M977" s="209"/>
      <c r="N977" s="210"/>
      <c r="O977" s="210"/>
      <c r="P977" s="211">
        <f>SUM(P978:P1001)</f>
        <v>0</v>
      </c>
      <c r="Q977" s="210"/>
      <c r="R977" s="211">
        <f>SUM(R978:R1001)</f>
        <v>0.22585448</v>
      </c>
      <c r="S977" s="210"/>
      <c r="T977" s="212">
        <f>SUM(T978:T1001)</f>
        <v>0.042686999999999996</v>
      </c>
      <c r="AR977" s="213" t="s">
        <v>82</v>
      </c>
      <c r="AT977" s="214" t="s">
        <v>71</v>
      </c>
      <c r="AU977" s="214" t="s">
        <v>77</v>
      </c>
      <c r="AY977" s="213" t="s">
        <v>144</v>
      </c>
      <c r="BK977" s="215">
        <f>SUM(BK978:BK1001)</f>
        <v>0</v>
      </c>
    </row>
    <row r="978" s="1" customFormat="1" ht="16.5" customHeight="1">
      <c r="B978" s="46"/>
      <c r="C978" s="218" t="s">
        <v>1982</v>
      </c>
      <c r="D978" s="218" t="s">
        <v>146</v>
      </c>
      <c r="E978" s="219" t="s">
        <v>1983</v>
      </c>
      <c r="F978" s="220" t="s">
        <v>1984</v>
      </c>
      <c r="G978" s="221" t="s">
        <v>192</v>
      </c>
      <c r="H978" s="222">
        <v>137.69999999999999</v>
      </c>
      <c r="I978" s="223"/>
      <c r="J978" s="224">
        <f>ROUND(I978*H978,2)</f>
        <v>0</v>
      </c>
      <c r="K978" s="220" t="s">
        <v>150</v>
      </c>
      <c r="L978" s="72"/>
      <c r="M978" s="225" t="s">
        <v>23</v>
      </c>
      <c r="N978" s="226" t="s">
        <v>43</v>
      </c>
      <c r="O978" s="47"/>
      <c r="P978" s="227">
        <f>O978*H978</f>
        <v>0</v>
      </c>
      <c r="Q978" s="227">
        <v>0.001</v>
      </c>
      <c r="R978" s="227">
        <f>Q978*H978</f>
        <v>0.13769999999999999</v>
      </c>
      <c r="S978" s="227">
        <v>0.00031</v>
      </c>
      <c r="T978" s="228">
        <f>S978*H978</f>
        <v>0.042686999999999996</v>
      </c>
      <c r="AR978" s="24" t="s">
        <v>224</v>
      </c>
      <c r="AT978" s="24" t="s">
        <v>146</v>
      </c>
      <c r="AU978" s="24" t="s">
        <v>82</v>
      </c>
      <c r="AY978" s="24" t="s">
        <v>144</v>
      </c>
      <c r="BE978" s="229">
        <f>IF(N978="základní",J978,0)</f>
        <v>0</v>
      </c>
      <c r="BF978" s="229">
        <f>IF(N978="snížená",J978,0)</f>
        <v>0</v>
      </c>
      <c r="BG978" s="229">
        <f>IF(N978="zákl. přenesená",J978,0)</f>
        <v>0</v>
      </c>
      <c r="BH978" s="229">
        <f>IF(N978="sníž. přenesená",J978,0)</f>
        <v>0</v>
      </c>
      <c r="BI978" s="229">
        <f>IF(N978="nulová",J978,0)</f>
        <v>0</v>
      </c>
      <c r="BJ978" s="24" t="s">
        <v>77</v>
      </c>
      <c r="BK978" s="229">
        <f>ROUND(I978*H978,2)</f>
        <v>0</v>
      </c>
      <c r="BL978" s="24" t="s">
        <v>224</v>
      </c>
      <c r="BM978" s="24" t="s">
        <v>1985</v>
      </c>
    </row>
    <row r="979" s="11" customFormat="1">
      <c r="B979" s="230"/>
      <c r="C979" s="231"/>
      <c r="D979" s="232" t="s">
        <v>153</v>
      </c>
      <c r="E979" s="233" t="s">
        <v>23</v>
      </c>
      <c r="F979" s="234" t="s">
        <v>1986</v>
      </c>
      <c r="G979" s="231"/>
      <c r="H979" s="235">
        <v>123.59999999999999</v>
      </c>
      <c r="I979" s="236"/>
      <c r="J979" s="231"/>
      <c r="K979" s="231"/>
      <c r="L979" s="237"/>
      <c r="M979" s="238"/>
      <c r="N979" s="239"/>
      <c r="O979" s="239"/>
      <c r="P979" s="239"/>
      <c r="Q979" s="239"/>
      <c r="R979" s="239"/>
      <c r="S979" s="239"/>
      <c r="T979" s="240"/>
      <c r="AT979" s="241" t="s">
        <v>153</v>
      </c>
      <c r="AU979" s="241" t="s">
        <v>82</v>
      </c>
      <c r="AV979" s="11" t="s">
        <v>82</v>
      </c>
      <c r="AW979" s="11" t="s">
        <v>35</v>
      </c>
      <c r="AX979" s="11" t="s">
        <v>72</v>
      </c>
      <c r="AY979" s="241" t="s">
        <v>144</v>
      </c>
    </row>
    <row r="980" s="11" customFormat="1">
      <c r="B980" s="230"/>
      <c r="C980" s="231"/>
      <c r="D980" s="232" t="s">
        <v>153</v>
      </c>
      <c r="E980" s="233" t="s">
        <v>23</v>
      </c>
      <c r="F980" s="234" t="s">
        <v>1987</v>
      </c>
      <c r="G980" s="231"/>
      <c r="H980" s="235">
        <v>14.1</v>
      </c>
      <c r="I980" s="236"/>
      <c r="J980" s="231"/>
      <c r="K980" s="231"/>
      <c r="L980" s="237"/>
      <c r="M980" s="238"/>
      <c r="N980" s="239"/>
      <c r="O980" s="239"/>
      <c r="P980" s="239"/>
      <c r="Q980" s="239"/>
      <c r="R980" s="239"/>
      <c r="S980" s="239"/>
      <c r="T980" s="240"/>
      <c r="AT980" s="241" t="s">
        <v>153</v>
      </c>
      <c r="AU980" s="241" t="s">
        <v>82</v>
      </c>
      <c r="AV980" s="11" t="s">
        <v>82</v>
      </c>
      <c r="AW980" s="11" t="s">
        <v>35</v>
      </c>
      <c r="AX980" s="11" t="s">
        <v>72</v>
      </c>
      <c r="AY980" s="241" t="s">
        <v>144</v>
      </c>
    </row>
    <row r="981" s="12" customFormat="1">
      <c r="B981" s="252"/>
      <c r="C981" s="253"/>
      <c r="D981" s="232" t="s">
        <v>153</v>
      </c>
      <c r="E981" s="254" t="s">
        <v>23</v>
      </c>
      <c r="F981" s="255" t="s">
        <v>196</v>
      </c>
      <c r="G981" s="253"/>
      <c r="H981" s="256">
        <v>137.69999999999999</v>
      </c>
      <c r="I981" s="257"/>
      <c r="J981" s="253"/>
      <c r="K981" s="253"/>
      <c r="L981" s="258"/>
      <c r="M981" s="259"/>
      <c r="N981" s="260"/>
      <c r="O981" s="260"/>
      <c r="P981" s="260"/>
      <c r="Q981" s="260"/>
      <c r="R981" s="260"/>
      <c r="S981" s="260"/>
      <c r="T981" s="261"/>
      <c r="AT981" s="262" t="s">
        <v>153</v>
      </c>
      <c r="AU981" s="262" t="s">
        <v>82</v>
      </c>
      <c r="AV981" s="12" t="s">
        <v>151</v>
      </c>
      <c r="AW981" s="12" t="s">
        <v>35</v>
      </c>
      <c r="AX981" s="12" t="s">
        <v>77</v>
      </c>
      <c r="AY981" s="262" t="s">
        <v>144</v>
      </c>
    </row>
    <row r="982" s="1" customFormat="1" ht="16.5" customHeight="1">
      <c r="B982" s="46"/>
      <c r="C982" s="218" t="s">
        <v>1988</v>
      </c>
      <c r="D982" s="218" t="s">
        <v>146</v>
      </c>
      <c r="E982" s="219" t="s">
        <v>1989</v>
      </c>
      <c r="F982" s="220" t="s">
        <v>1990</v>
      </c>
      <c r="G982" s="221" t="s">
        <v>192</v>
      </c>
      <c r="H982" s="222">
        <v>137.69999999999999</v>
      </c>
      <c r="I982" s="223"/>
      <c r="J982" s="224">
        <f>ROUND(I982*H982,2)</f>
        <v>0</v>
      </c>
      <c r="K982" s="220" t="s">
        <v>150</v>
      </c>
      <c r="L982" s="72"/>
      <c r="M982" s="225" t="s">
        <v>23</v>
      </c>
      <c r="N982" s="226" t="s">
        <v>43</v>
      </c>
      <c r="O982" s="47"/>
      <c r="P982" s="227">
        <f>O982*H982</f>
        <v>0</v>
      </c>
      <c r="Q982" s="227">
        <v>0</v>
      </c>
      <c r="R982" s="227">
        <f>Q982*H982</f>
        <v>0</v>
      </c>
      <c r="S982" s="227">
        <v>0</v>
      </c>
      <c r="T982" s="228">
        <f>S982*H982</f>
        <v>0</v>
      </c>
      <c r="AR982" s="24" t="s">
        <v>224</v>
      </c>
      <c r="AT982" s="24" t="s">
        <v>146</v>
      </c>
      <c r="AU982" s="24" t="s">
        <v>82</v>
      </c>
      <c r="AY982" s="24" t="s">
        <v>144</v>
      </c>
      <c r="BE982" s="229">
        <f>IF(N982="základní",J982,0)</f>
        <v>0</v>
      </c>
      <c r="BF982" s="229">
        <f>IF(N982="snížená",J982,0)</f>
        <v>0</v>
      </c>
      <c r="BG982" s="229">
        <f>IF(N982="zákl. přenesená",J982,0)</f>
        <v>0</v>
      </c>
      <c r="BH982" s="229">
        <f>IF(N982="sníž. přenesená",J982,0)</f>
        <v>0</v>
      </c>
      <c r="BI982" s="229">
        <f>IF(N982="nulová",J982,0)</f>
        <v>0</v>
      </c>
      <c r="BJ982" s="24" t="s">
        <v>77</v>
      </c>
      <c r="BK982" s="229">
        <f>ROUND(I982*H982,2)</f>
        <v>0</v>
      </c>
      <c r="BL982" s="24" t="s">
        <v>224</v>
      </c>
      <c r="BM982" s="24" t="s">
        <v>1991</v>
      </c>
    </row>
    <row r="983" s="11" customFormat="1">
      <c r="B983" s="230"/>
      <c r="C983" s="231"/>
      <c r="D983" s="232" t="s">
        <v>153</v>
      </c>
      <c r="E983" s="233" t="s">
        <v>23</v>
      </c>
      <c r="F983" s="234" t="s">
        <v>1992</v>
      </c>
      <c r="G983" s="231"/>
      <c r="H983" s="235">
        <v>137.69999999999999</v>
      </c>
      <c r="I983" s="236"/>
      <c r="J983" s="231"/>
      <c r="K983" s="231"/>
      <c r="L983" s="237"/>
      <c r="M983" s="238"/>
      <c r="N983" s="239"/>
      <c r="O983" s="239"/>
      <c r="P983" s="239"/>
      <c r="Q983" s="239"/>
      <c r="R983" s="239"/>
      <c r="S983" s="239"/>
      <c r="T983" s="240"/>
      <c r="AT983" s="241" t="s">
        <v>153</v>
      </c>
      <c r="AU983" s="241" t="s">
        <v>82</v>
      </c>
      <c r="AV983" s="11" t="s">
        <v>82</v>
      </c>
      <c r="AW983" s="11" t="s">
        <v>35</v>
      </c>
      <c r="AX983" s="11" t="s">
        <v>77</v>
      </c>
      <c r="AY983" s="241" t="s">
        <v>144</v>
      </c>
    </row>
    <row r="984" s="1" customFormat="1" ht="16.5" customHeight="1">
      <c r="B984" s="46"/>
      <c r="C984" s="218" t="s">
        <v>1993</v>
      </c>
      <c r="D984" s="218" t="s">
        <v>146</v>
      </c>
      <c r="E984" s="219" t="s">
        <v>1994</v>
      </c>
      <c r="F984" s="220" t="s">
        <v>1995</v>
      </c>
      <c r="G984" s="221" t="s">
        <v>192</v>
      </c>
      <c r="H984" s="222">
        <v>60</v>
      </c>
      <c r="I984" s="223"/>
      <c r="J984" s="224">
        <f>ROUND(I984*H984,2)</f>
        <v>0</v>
      </c>
      <c r="K984" s="220" t="s">
        <v>150</v>
      </c>
      <c r="L984" s="72"/>
      <c r="M984" s="225" t="s">
        <v>23</v>
      </c>
      <c r="N984" s="226" t="s">
        <v>43</v>
      </c>
      <c r="O984" s="47"/>
      <c r="P984" s="227">
        <f>O984*H984</f>
        <v>0</v>
      </c>
      <c r="Q984" s="227">
        <v>0</v>
      </c>
      <c r="R984" s="227">
        <f>Q984*H984</f>
        <v>0</v>
      </c>
      <c r="S984" s="227">
        <v>0</v>
      </c>
      <c r="T984" s="228">
        <f>S984*H984</f>
        <v>0</v>
      </c>
      <c r="AR984" s="24" t="s">
        <v>224</v>
      </c>
      <c r="AT984" s="24" t="s">
        <v>146</v>
      </c>
      <c r="AU984" s="24" t="s">
        <v>82</v>
      </c>
      <c r="AY984" s="24" t="s">
        <v>144</v>
      </c>
      <c r="BE984" s="229">
        <f>IF(N984="základní",J984,0)</f>
        <v>0</v>
      </c>
      <c r="BF984" s="229">
        <f>IF(N984="snížená",J984,0)</f>
        <v>0</v>
      </c>
      <c r="BG984" s="229">
        <f>IF(N984="zákl. přenesená",J984,0)</f>
        <v>0</v>
      </c>
      <c r="BH984" s="229">
        <f>IF(N984="sníž. přenesená",J984,0)</f>
        <v>0</v>
      </c>
      <c r="BI984" s="229">
        <f>IF(N984="nulová",J984,0)</f>
        <v>0</v>
      </c>
      <c r="BJ984" s="24" t="s">
        <v>77</v>
      </c>
      <c r="BK984" s="229">
        <f>ROUND(I984*H984,2)</f>
        <v>0</v>
      </c>
      <c r="BL984" s="24" t="s">
        <v>224</v>
      </c>
      <c r="BM984" s="24" t="s">
        <v>1996</v>
      </c>
    </row>
    <row r="985" s="11" customFormat="1">
      <c r="B985" s="230"/>
      <c r="C985" s="231"/>
      <c r="D985" s="232" t="s">
        <v>153</v>
      </c>
      <c r="E985" s="233" t="s">
        <v>23</v>
      </c>
      <c r="F985" s="234" t="s">
        <v>533</v>
      </c>
      <c r="G985" s="231"/>
      <c r="H985" s="235">
        <v>60</v>
      </c>
      <c r="I985" s="236"/>
      <c r="J985" s="231"/>
      <c r="K985" s="231"/>
      <c r="L985" s="237"/>
      <c r="M985" s="238"/>
      <c r="N985" s="239"/>
      <c r="O985" s="239"/>
      <c r="P985" s="239"/>
      <c r="Q985" s="239"/>
      <c r="R985" s="239"/>
      <c r="S985" s="239"/>
      <c r="T985" s="240"/>
      <c r="AT985" s="241" t="s">
        <v>153</v>
      </c>
      <c r="AU985" s="241" t="s">
        <v>82</v>
      </c>
      <c r="AV985" s="11" t="s">
        <v>82</v>
      </c>
      <c r="AW985" s="11" t="s">
        <v>35</v>
      </c>
      <c r="AX985" s="11" t="s">
        <v>77</v>
      </c>
      <c r="AY985" s="241" t="s">
        <v>144</v>
      </c>
    </row>
    <row r="986" s="1" customFormat="1" ht="16.5" customHeight="1">
      <c r="B986" s="46"/>
      <c r="C986" s="242" t="s">
        <v>1997</v>
      </c>
      <c r="D986" s="242" t="s">
        <v>183</v>
      </c>
      <c r="E986" s="243" t="s">
        <v>1998</v>
      </c>
      <c r="F986" s="244" t="s">
        <v>1999</v>
      </c>
      <c r="G986" s="245" t="s">
        <v>192</v>
      </c>
      <c r="H986" s="246">
        <v>63</v>
      </c>
      <c r="I986" s="247"/>
      <c r="J986" s="248">
        <f>ROUND(I986*H986,2)</f>
        <v>0</v>
      </c>
      <c r="K986" s="244" t="s">
        <v>23</v>
      </c>
      <c r="L986" s="249"/>
      <c r="M986" s="250" t="s">
        <v>23</v>
      </c>
      <c r="N986" s="251" t="s">
        <v>43</v>
      </c>
      <c r="O986" s="47"/>
      <c r="P986" s="227">
        <f>O986*H986</f>
        <v>0</v>
      </c>
      <c r="Q986" s="227">
        <v>0</v>
      </c>
      <c r="R986" s="227">
        <f>Q986*H986</f>
        <v>0</v>
      </c>
      <c r="S986" s="227">
        <v>0</v>
      </c>
      <c r="T986" s="228">
        <f>S986*H986</f>
        <v>0</v>
      </c>
      <c r="AR986" s="24" t="s">
        <v>315</v>
      </c>
      <c r="AT986" s="24" t="s">
        <v>183</v>
      </c>
      <c r="AU986" s="24" t="s">
        <v>82</v>
      </c>
      <c r="AY986" s="24" t="s">
        <v>144</v>
      </c>
      <c r="BE986" s="229">
        <f>IF(N986="základní",J986,0)</f>
        <v>0</v>
      </c>
      <c r="BF986" s="229">
        <f>IF(N986="snížená",J986,0)</f>
        <v>0</v>
      </c>
      <c r="BG986" s="229">
        <f>IF(N986="zákl. přenesená",J986,0)</f>
        <v>0</v>
      </c>
      <c r="BH986" s="229">
        <f>IF(N986="sníž. přenesená",J986,0)</f>
        <v>0</v>
      </c>
      <c r="BI986" s="229">
        <f>IF(N986="nulová",J986,0)</f>
        <v>0</v>
      </c>
      <c r="BJ986" s="24" t="s">
        <v>77</v>
      </c>
      <c r="BK986" s="229">
        <f>ROUND(I986*H986,2)</f>
        <v>0</v>
      </c>
      <c r="BL986" s="24" t="s">
        <v>224</v>
      </c>
      <c r="BM986" s="24" t="s">
        <v>2000</v>
      </c>
    </row>
    <row r="987" s="11" customFormat="1">
      <c r="B987" s="230"/>
      <c r="C987" s="231"/>
      <c r="D987" s="232" t="s">
        <v>153</v>
      </c>
      <c r="E987" s="231"/>
      <c r="F987" s="234" t="s">
        <v>2001</v>
      </c>
      <c r="G987" s="231"/>
      <c r="H987" s="235">
        <v>63</v>
      </c>
      <c r="I987" s="236"/>
      <c r="J987" s="231"/>
      <c r="K987" s="231"/>
      <c r="L987" s="237"/>
      <c r="M987" s="238"/>
      <c r="N987" s="239"/>
      <c r="O987" s="239"/>
      <c r="P987" s="239"/>
      <c r="Q987" s="239"/>
      <c r="R987" s="239"/>
      <c r="S987" s="239"/>
      <c r="T987" s="240"/>
      <c r="AT987" s="241" t="s">
        <v>153</v>
      </c>
      <c r="AU987" s="241" t="s">
        <v>82</v>
      </c>
      <c r="AV987" s="11" t="s">
        <v>82</v>
      </c>
      <c r="AW987" s="11" t="s">
        <v>6</v>
      </c>
      <c r="AX987" s="11" t="s">
        <v>77</v>
      </c>
      <c r="AY987" s="241" t="s">
        <v>144</v>
      </c>
    </row>
    <row r="988" s="1" customFormat="1" ht="25.5" customHeight="1">
      <c r="B988" s="46"/>
      <c r="C988" s="218" t="s">
        <v>2002</v>
      </c>
      <c r="D988" s="218" t="s">
        <v>146</v>
      </c>
      <c r="E988" s="219" t="s">
        <v>2003</v>
      </c>
      <c r="F988" s="220" t="s">
        <v>2004</v>
      </c>
      <c r="G988" s="221" t="s">
        <v>192</v>
      </c>
      <c r="H988" s="222">
        <v>206.06800000000001</v>
      </c>
      <c r="I988" s="223"/>
      <c r="J988" s="224">
        <f>ROUND(I988*H988,2)</f>
        <v>0</v>
      </c>
      <c r="K988" s="220" t="s">
        <v>23</v>
      </c>
      <c r="L988" s="72"/>
      <c r="M988" s="225" t="s">
        <v>23</v>
      </c>
      <c r="N988" s="226" t="s">
        <v>43</v>
      </c>
      <c r="O988" s="47"/>
      <c r="P988" s="227">
        <f>O988*H988</f>
        <v>0</v>
      </c>
      <c r="Q988" s="227">
        <v>0.00036000000000000002</v>
      </c>
      <c r="R988" s="227">
        <f>Q988*H988</f>
        <v>0.074184480000000011</v>
      </c>
      <c r="S988" s="227">
        <v>0</v>
      </c>
      <c r="T988" s="228">
        <f>S988*H988</f>
        <v>0</v>
      </c>
      <c r="AR988" s="24" t="s">
        <v>224</v>
      </c>
      <c r="AT988" s="24" t="s">
        <v>146</v>
      </c>
      <c r="AU988" s="24" t="s">
        <v>82</v>
      </c>
      <c r="AY988" s="24" t="s">
        <v>144</v>
      </c>
      <c r="BE988" s="229">
        <f>IF(N988="základní",J988,0)</f>
        <v>0</v>
      </c>
      <c r="BF988" s="229">
        <f>IF(N988="snížená",J988,0)</f>
        <v>0</v>
      </c>
      <c r="BG988" s="229">
        <f>IF(N988="zákl. přenesená",J988,0)</f>
        <v>0</v>
      </c>
      <c r="BH988" s="229">
        <f>IF(N988="sníž. přenesená",J988,0)</f>
        <v>0</v>
      </c>
      <c r="BI988" s="229">
        <f>IF(N988="nulová",J988,0)</f>
        <v>0</v>
      </c>
      <c r="BJ988" s="24" t="s">
        <v>77</v>
      </c>
      <c r="BK988" s="229">
        <f>ROUND(I988*H988,2)</f>
        <v>0</v>
      </c>
      <c r="BL988" s="24" t="s">
        <v>224</v>
      </c>
      <c r="BM988" s="24" t="s">
        <v>2005</v>
      </c>
    </row>
    <row r="989" s="11" customFormat="1">
      <c r="B989" s="230"/>
      <c r="C989" s="231"/>
      <c r="D989" s="232" t="s">
        <v>153</v>
      </c>
      <c r="E989" s="233" t="s">
        <v>23</v>
      </c>
      <c r="F989" s="234" t="s">
        <v>2006</v>
      </c>
      <c r="G989" s="231"/>
      <c r="H989" s="235">
        <v>161.167</v>
      </c>
      <c r="I989" s="236"/>
      <c r="J989" s="231"/>
      <c r="K989" s="231"/>
      <c r="L989" s="237"/>
      <c r="M989" s="238"/>
      <c r="N989" s="239"/>
      <c r="O989" s="239"/>
      <c r="P989" s="239"/>
      <c r="Q989" s="239"/>
      <c r="R989" s="239"/>
      <c r="S989" s="239"/>
      <c r="T989" s="240"/>
      <c r="AT989" s="241" t="s">
        <v>153</v>
      </c>
      <c r="AU989" s="241" t="s">
        <v>82</v>
      </c>
      <c r="AV989" s="11" t="s">
        <v>82</v>
      </c>
      <c r="AW989" s="11" t="s">
        <v>35</v>
      </c>
      <c r="AX989" s="11" t="s">
        <v>72</v>
      </c>
      <c r="AY989" s="241" t="s">
        <v>144</v>
      </c>
    </row>
    <row r="990" s="11" customFormat="1">
      <c r="B990" s="230"/>
      <c r="C990" s="231"/>
      <c r="D990" s="232" t="s">
        <v>153</v>
      </c>
      <c r="E990" s="233" t="s">
        <v>23</v>
      </c>
      <c r="F990" s="234" t="s">
        <v>2007</v>
      </c>
      <c r="G990" s="231"/>
      <c r="H990" s="235">
        <v>14.1</v>
      </c>
      <c r="I990" s="236"/>
      <c r="J990" s="231"/>
      <c r="K990" s="231"/>
      <c r="L990" s="237"/>
      <c r="M990" s="238"/>
      <c r="N990" s="239"/>
      <c r="O990" s="239"/>
      <c r="P990" s="239"/>
      <c r="Q990" s="239"/>
      <c r="R990" s="239"/>
      <c r="S990" s="239"/>
      <c r="T990" s="240"/>
      <c r="AT990" s="241" t="s">
        <v>153</v>
      </c>
      <c r="AU990" s="241" t="s">
        <v>82</v>
      </c>
      <c r="AV990" s="11" t="s">
        <v>82</v>
      </c>
      <c r="AW990" s="11" t="s">
        <v>35</v>
      </c>
      <c r="AX990" s="11" t="s">
        <v>72</v>
      </c>
      <c r="AY990" s="241" t="s">
        <v>144</v>
      </c>
    </row>
    <row r="991" s="11" customFormat="1">
      <c r="B991" s="230"/>
      <c r="C991" s="231"/>
      <c r="D991" s="232" t="s">
        <v>153</v>
      </c>
      <c r="E991" s="233" t="s">
        <v>23</v>
      </c>
      <c r="F991" s="234" t="s">
        <v>2008</v>
      </c>
      <c r="G991" s="231"/>
      <c r="H991" s="235">
        <v>30.800999999999998</v>
      </c>
      <c r="I991" s="236"/>
      <c r="J991" s="231"/>
      <c r="K991" s="231"/>
      <c r="L991" s="237"/>
      <c r="M991" s="238"/>
      <c r="N991" s="239"/>
      <c r="O991" s="239"/>
      <c r="P991" s="239"/>
      <c r="Q991" s="239"/>
      <c r="R991" s="239"/>
      <c r="S991" s="239"/>
      <c r="T991" s="240"/>
      <c r="AT991" s="241" t="s">
        <v>153</v>
      </c>
      <c r="AU991" s="241" t="s">
        <v>82</v>
      </c>
      <c r="AV991" s="11" t="s">
        <v>82</v>
      </c>
      <c r="AW991" s="11" t="s">
        <v>35</v>
      </c>
      <c r="AX991" s="11" t="s">
        <v>72</v>
      </c>
      <c r="AY991" s="241" t="s">
        <v>144</v>
      </c>
    </row>
    <row r="992" s="12" customFormat="1">
      <c r="B992" s="252"/>
      <c r="C992" s="253"/>
      <c r="D992" s="232" t="s">
        <v>153</v>
      </c>
      <c r="E992" s="254" t="s">
        <v>23</v>
      </c>
      <c r="F992" s="255" t="s">
        <v>196</v>
      </c>
      <c r="G992" s="253"/>
      <c r="H992" s="256">
        <v>206.06800000000001</v>
      </c>
      <c r="I992" s="257"/>
      <c r="J992" s="253"/>
      <c r="K992" s="253"/>
      <c r="L992" s="258"/>
      <c r="M992" s="259"/>
      <c r="N992" s="260"/>
      <c r="O992" s="260"/>
      <c r="P992" s="260"/>
      <c r="Q992" s="260"/>
      <c r="R992" s="260"/>
      <c r="S992" s="260"/>
      <c r="T992" s="261"/>
      <c r="AT992" s="262" t="s">
        <v>153</v>
      </c>
      <c r="AU992" s="262" t="s">
        <v>82</v>
      </c>
      <c r="AV992" s="12" t="s">
        <v>151</v>
      </c>
      <c r="AW992" s="12" t="s">
        <v>35</v>
      </c>
      <c r="AX992" s="12" t="s">
        <v>77</v>
      </c>
      <c r="AY992" s="262" t="s">
        <v>144</v>
      </c>
    </row>
    <row r="993" s="1" customFormat="1" ht="16.5" customHeight="1">
      <c r="B993" s="46"/>
      <c r="C993" s="218" t="s">
        <v>2009</v>
      </c>
      <c r="D993" s="218" t="s">
        <v>146</v>
      </c>
      <c r="E993" s="219" t="s">
        <v>2010</v>
      </c>
      <c r="F993" s="220" t="s">
        <v>2011</v>
      </c>
      <c r="G993" s="221" t="s">
        <v>192</v>
      </c>
      <c r="H993" s="222">
        <v>69.849999999999994</v>
      </c>
      <c r="I993" s="223"/>
      <c r="J993" s="224">
        <f>ROUND(I993*H993,2)</f>
        <v>0</v>
      </c>
      <c r="K993" s="220" t="s">
        <v>23</v>
      </c>
      <c r="L993" s="72"/>
      <c r="M993" s="225" t="s">
        <v>23</v>
      </c>
      <c r="N993" s="226" t="s">
        <v>43</v>
      </c>
      <c r="O993" s="47"/>
      <c r="P993" s="227">
        <f>O993*H993</f>
        <v>0</v>
      </c>
      <c r="Q993" s="227">
        <v>0.00020000000000000001</v>
      </c>
      <c r="R993" s="227">
        <f>Q993*H993</f>
        <v>0.01397</v>
      </c>
      <c r="S993" s="227">
        <v>0</v>
      </c>
      <c r="T993" s="228">
        <f>S993*H993</f>
        <v>0</v>
      </c>
      <c r="AR993" s="24" t="s">
        <v>224</v>
      </c>
      <c r="AT993" s="24" t="s">
        <v>146</v>
      </c>
      <c r="AU993" s="24" t="s">
        <v>82</v>
      </c>
      <c r="AY993" s="24" t="s">
        <v>144</v>
      </c>
      <c r="BE993" s="229">
        <f>IF(N993="základní",J993,0)</f>
        <v>0</v>
      </c>
      <c r="BF993" s="229">
        <f>IF(N993="snížená",J993,0)</f>
        <v>0</v>
      </c>
      <c r="BG993" s="229">
        <f>IF(N993="zákl. přenesená",J993,0)</f>
        <v>0</v>
      </c>
      <c r="BH993" s="229">
        <f>IF(N993="sníž. přenesená",J993,0)</f>
        <v>0</v>
      </c>
      <c r="BI993" s="229">
        <f>IF(N993="nulová",J993,0)</f>
        <v>0</v>
      </c>
      <c r="BJ993" s="24" t="s">
        <v>77</v>
      </c>
      <c r="BK993" s="229">
        <f>ROUND(I993*H993,2)</f>
        <v>0</v>
      </c>
      <c r="BL993" s="24" t="s">
        <v>224</v>
      </c>
      <c r="BM993" s="24" t="s">
        <v>2012</v>
      </c>
    </row>
    <row r="994" s="13" customFormat="1">
      <c r="B994" s="263"/>
      <c r="C994" s="264"/>
      <c r="D994" s="232" t="s">
        <v>153</v>
      </c>
      <c r="E994" s="265" t="s">
        <v>23</v>
      </c>
      <c r="F994" s="266" t="s">
        <v>319</v>
      </c>
      <c r="G994" s="264"/>
      <c r="H994" s="265" t="s">
        <v>23</v>
      </c>
      <c r="I994" s="267"/>
      <c r="J994" s="264"/>
      <c r="K994" s="264"/>
      <c r="L994" s="268"/>
      <c r="M994" s="269"/>
      <c r="N994" s="270"/>
      <c r="O994" s="270"/>
      <c r="P994" s="270"/>
      <c r="Q994" s="270"/>
      <c r="R994" s="270"/>
      <c r="S994" s="270"/>
      <c r="T994" s="271"/>
      <c r="AT994" s="272" t="s">
        <v>153</v>
      </c>
      <c r="AU994" s="272" t="s">
        <v>82</v>
      </c>
      <c r="AV994" s="13" t="s">
        <v>77</v>
      </c>
      <c r="AW994" s="13" t="s">
        <v>35</v>
      </c>
      <c r="AX994" s="13" t="s">
        <v>72</v>
      </c>
      <c r="AY994" s="272" t="s">
        <v>144</v>
      </c>
    </row>
    <row r="995" s="11" customFormat="1">
      <c r="B995" s="230"/>
      <c r="C995" s="231"/>
      <c r="D995" s="232" t="s">
        <v>153</v>
      </c>
      <c r="E995" s="233" t="s">
        <v>23</v>
      </c>
      <c r="F995" s="234" t="s">
        <v>320</v>
      </c>
      <c r="G995" s="231"/>
      <c r="H995" s="235">
        <v>6.5999999999999996</v>
      </c>
      <c r="I995" s="236"/>
      <c r="J995" s="231"/>
      <c r="K995" s="231"/>
      <c r="L995" s="237"/>
      <c r="M995" s="238"/>
      <c r="N995" s="239"/>
      <c r="O995" s="239"/>
      <c r="P995" s="239"/>
      <c r="Q995" s="239"/>
      <c r="R995" s="239"/>
      <c r="S995" s="239"/>
      <c r="T995" s="240"/>
      <c r="AT995" s="241" t="s">
        <v>153</v>
      </c>
      <c r="AU995" s="241" t="s">
        <v>82</v>
      </c>
      <c r="AV995" s="11" t="s">
        <v>82</v>
      </c>
      <c r="AW995" s="11" t="s">
        <v>35</v>
      </c>
      <c r="AX995" s="11" t="s">
        <v>72</v>
      </c>
      <c r="AY995" s="241" t="s">
        <v>144</v>
      </c>
    </row>
    <row r="996" s="11" customFormat="1">
      <c r="B996" s="230"/>
      <c r="C996" s="231"/>
      <c r="D996" s="232" t="s">
        <v>153</v>
      </c>
      <c r="E996" s="233" t="s">
        <v>23</v>
      </c>
      <c r="F996" s="234" t="s">
        <v>321</v>
      </c>
      <c r="G996" s="231"/>
      <c r="H996" s="235">
        <v>4.0999999999999996</v>
      </c>
      <c r="I996" s="236"/>
      <c r="J996" s="231"/>
      <c r="K996" s="231"/>
      <c r="L996" s="237"/>
      <c r="M996" s="238"/>
      <c r="N996" s="239"/>
      <c r="O996" s="239"/>
      <c r="P996" s="239"/>
      <c r="Q996" s="239"/>
      <c r="R996" s="239"/>
      <c r="S996" s="239"/>
      <c r="T996" s="240"/>
      <c r="AT996" s="241" t="s">
        <v>153</v>
      </c>
      <c r="AU996" s="241" t="s">
        <v>82</v>
      </c>
      <c r="AV996" s="11" t="s">
        <v>82</v>
      </c>
      <c r="AW996" s="11" t="s">
        <v>35</v>
      </c>
      <c r="AX996" s="11" t="s">
        <v>72</v>
      </c>
      <c r="AY996" s="241" t="s">
        <v>144</v>
      </c>
    </row>
    <row r="997" s="11" customFormat="1">
      <c r="B997" s="230"/>
      <c r="C997" s="231"/>
      <c r="D997" s="232" t="s">
        <v>153</v>
      </c>
      <c r="E997" s="233" t="s">
        <v>23</v>
      </c>
      <c r="F997" s="234" t="s">
        <v>322</v>
      </c>
      <c r="G997" s="231"/>
      <c r="H997" s="235">
        <v>9.1500000000000004</v>
      </c>
      <c r="I997" s="236"/>
      <c r="J997" s="231"/>
      <c r="K997" s="231"/>
      <c r="L997" s="237"/>
      <c r="M997" s="238"/>
      <c r="N997" s="239"/>
      <c r="O997" s="239"/>
      <c r="P997" s="239"/>
      <c r="Q997" s="239"/>
      <c r="R997" s="239"/>
      <c r="S997" s="239"/>
      <c r="T997" s="240"/>
      <c r="AT997" s="241" t="s">
        <v>153</v>
      </c>
      <c r="AU997" s="241" t="s">
        <v>82</v>
      </c>
      <c r="AV997" s="11" t="s">
        <v>82</v>
      </c>
      <c r="AW997" s="11" t="s">
        <v>35</v>
      </c>
      <c r="AX997" s="11" t="s">
        <v>72</v>
      </c>
      <c r="AY997" s="241" t="s">
        <v>144</v>
      </c>
    </row>
    <row r="998" s="14" customFormat="1">
      <c r="B998" s="273"/>
      <c r="C998" s="274"/>
      <c r="D998" s="232" t="s">
        <v>153</v>
      </c>
      <c r="E998" s="275" t="s">
        <v>23</v>
      </c>
      <c r="F998" s="276" t="s">
        <v>323</v>
      </c>
      <c r="G998" s="274"/>
      <c r="H998" s="277">
        <v>19.850000000000001</v>
      </c>
      <c r="I998" s="278"/>
      <c r="J998" s="274"/>
      <c r="K998" s="274"/>
      <c r="L998" s="279"/>
      <c r="M998" s="280"/>
      <c r="N998" s="281"/>
      <c r="O998" s="281"/>
      <c r="P998" s="281"/>
      <c r="Q998" s="281"/>
      <c r="R998" s="281"/>
      <c r="S998" s="281"/>
      <c r="T998" s="282"/>
      <c r="AT998" s="283" t="s">
        <v>153</v>
      </c>
      <c r="AU998" s="283" t="s">
        <v>82</v>
      </c>
      <c r="AV998" s="14" t="s">
        <v>158</v>
      </c>
      <c r="AW998" s="14" t="s">
        <v>35</v>
      </c>
      <c r="AX998" s="14" t="s">
        <v>72</v>
      </c>
      <c r="AY998" s="283" t="s">
        <v>144</v>
      </c>
    </row>
    <row r="999" s="11" customFormat="1">
      <c r="B999" s="230"/>
      <c r="C999" s="231"/>
      <c r="D999" s="232" t="s">
        <v>153</v>
      </c>
      <c r="E999" s="233" t="s">
        <v>23</v>
      </c>
      <c r="F999" s="234" t="s">
        <v>2013</v>
      </c>
      <c r="G999" s="231"/>
      <c r="H999" s="235">
        <v>15</v>
      </c>
      <c r="I999" s="236"/>
      <c r="J999" s="231"/>
      <c r="K999" s="231"/>
      <c r="L999" s="237"/>
      <c r="M999" s="238"/>
      <c r="N999" s="239"/>
      <c r="O999" s="239"/>
      <c r="P999" s="239"/>
      <c r="Q999" s="239"/>
      <c r="R999" s="239"/>
      <c r="S999" s="239"/>
      <c r="T999" s="240"/>
      <c r="AT999" s="241" t="s">
        <v>153</v>
      </c>
      <c r="AU999" s="241" t="s">
        <v>82</v>
      </c>
      <c r="AV999" s="11" t="s">
        <v>82</v>
      </c>
      <c r="AW999" s="11" t="s">
        <v>35</v>
      </c>
      <c r="AX999" s="11" t="s">
        <v>72</v>
      </c>
      <c r="AY999" s="241" t="s">
        <v>144</v>
      </c>
    </row>
    <row r="1000" s="11" customFormat="1">
      <c r="B1000" s="230"/>
      <c r="C1000" s="231"/>
      <c r="D1000" s="232" t="s">
        <v>153</v>
      </c>
      <c r="E1000" s="233" t="s">
        <v>23</v>
      </c>
      <c r="F1000" s="234" t="s">
        <v>2014</v>
      </c>
      <c r="G1000" s="231"/>
      <c r="H1000" s="235">
        <v>35</v>
      </c>
      <c r="I1000" s="236"/>
      <c r="J1000" s="231"/>
      <c r="K1000" s="231"/>
      <c r="L1000" s="237"/>
      <c r="M1000" s="238"/>
      <c r="N1000" s="239"/>
      <c r="O1000" s="239"/>
      <c r="P1000" s="239"/>
      <c r="Q1000" s="239"/>
      <c r="R1000" s="239"/>
      <c r="S1000" s="239"/>
      <c r="T1000" s="240"/>
      <c r="AT1000" s="241" t="s">
        <v>153</v>
      </c>
      <c r="AU1000" s="241" t="s">
        <v>82</v>
      </c>
      <c r="AV1000" s="11" t="s">
        <v>82</v>
      </c>
      <c r="AW1000" s="11" t="s">
        <v>35</v>
      </c>
      <c r="AX1000" s="11" t="s">
        <v>72</v>
      </c>
      <c r="AY1000" s="241" t="s">
        <v>144</v>
      </c>
    </row>
    <row r="1001" s="12" customFormat="1">
      <c r="B1001" s="252"/>
      <c r="C1001" s="253"/>
      <c r="D1001" s="232" t="s">
        <v>153</v>
      </c>
      <c r="E1001" s="254" t="s">
        <v>23</v>
      </c>
      <c r="F1001" s="255" t="s">
        <v>196</v>
      </c>
      <c r="G1001" s="253"/>
      <c r="H1001" s="256">
        <v>69.849999999999994</v>
      </c>
      <c r="I1001" s="257"/>
      <c r="J1001" s="253"/>
      <c r="K1001" s="253"/>
      <c r="L1001" s="258"/>
      <c r="M1001" s="259"/>
      <c r="N1001" s="260"/>
      <c r="O1001" s="260"/>
      <c r="P1001" s="260"/>
      <c r="Q1001" s="260"/>
      <c r="R1001" s="260"/>
      <c r="S1001" s="260"/>
      <c r="T1001" s="261"/>
      <c r="AT1001" s="262" t="s">
        <v>153</v>
      </c>
      <c r="AU1001" s="262" t="s">
        <v>82</v>
      </c>
      <c r="AV1001" s="12" t="s">
        <v>151</v>
      </c>
      <c r="AW1001" s="12" t="s">
        <v>35</v>
      </c>
      <c r="AX1001" s="12" t="s">
        <v>77</v>
      </c>
      <c r="AY1001" s="262" t="s">
        <v>144</v>
      </c>
    </row>
    <row r="1002" s="10" customFormat="1" ht="37.44" customHeight="1">
      <c r="B1002" s="202"/>
      <c r="C1002" s="203"/>
      <c r="D1002" s="204" t="s">
        <v>71</v>
      </c>
      <c r="E1002" s="205" t="s">
        <v>183</v>
      </c>
      <c r="F1002" s="205" t="s">
        <v>2015</v>
      </c>
      <c r="G1002" s="203"/>
      <c r="H1002" s="203"/>
      <c r="I1002" s="206"/>
      <c r="J1002" s="207">
        <f>BK1002</f>
        <v>0</v>
      </c>
      <c r="K1002" s="203"/>
      <c r="L1002" s="208"/>
      <c r="M1002" s="209"/>
      <c r="N1002" s="210"/>
      <c r="O1002" s="210"/>
      <c r="P1002" s="211">
        <f>P1003</f>
        <v>0</v>
      </c>
      <c r="Q1002" s="210"/>
      <c r="R1002" s="211">
        <f>R1003</f>
        <v>0.035099999999999999</v>
      </c>
      <c r="S1002" s="210"/>
      <c r="T1002" s="212">
        <f>T1003</f>
        <v>0</v>
      </c>
      <c r="AR1002" s="213" t="s">
        <v>158</v>
      </c>
      <c r="AT1002" s="214" t="s">
        <v>71</v>
      </c>
      <c r="AU1002" s="214" t="s">
        <v>72</v>
      </c>
      <c r="AY1002" s="213" t="s">
        <v>144</v>
      </c>
      <c r="BK1002" s="215">
        <f>BK1003</f>
        <v>0</v>
      </c>
    </row>
    <row r="1003" s="10" customFormat="1" ht="19.92" customHeight="1">
      <c r="B1003" s="202"/>
      <c r="C1003" s="203"/>
      <c r="D1003" s="204" t="s">
        <v>71</v>
      </c>
      <c r="E1003" s="216" t="s">
        <v>2016</v>
      </c>
      <c r="F1003" s="216" t="s">
        <v>2017</v>
      </c>
      <c r="G1003" s="203"/>
      <c r="H1003" s="203"/>
      <c r="I1003" s="206"/>
      <c r="J1003" s="217">
        <f>BK1003</f>
        <v>0</v>
      </c>
      <c r="K1003" s="203"/>
      <c r="L1003" s="208"/>
      <c r="M1003" s="209"/>
      <c r="N1003" s="210"/>
      <c r="O1003" s="210"/>
      <c r="P1003" s="211">
        <f>SUM(P1004:P1009)</f>
        <v>0</v>
      </c>
      <c r="Q1003" s="210"/>
      <c r="R1003" s="211">
        <f>SUM(R1004:R1009)</f>
        <v>0.035099999999999999</v>
      </c>
      <c r="S1003" s="210"/>
      <c r="T1003" s="212">
        <f>SUM(T1004:T1009)</f>
        <v>0</v>
      </c>
      <c r="AR1003" s="213" t="s">
        <v>158</v>
      </c>
      <c r="AT1003" s="214" t="s">
        <v>71</v>
      </c>
      <c r="AU1003" s="214" t="s">
        <v>77</v>
      </c>
      <c r="AY1003" s="213" t="s">
        <v>144</v>
      </c>
      <c r="BK1003" s="215">
        <f>SUM(BK1004:BK1009)</f>
        <v>0</v>
      </c>
    </row>
    <row r="1004" s="1" customFormat="1" ht="16.5" customHeight="1">
      <c r="B1004" s="46"/>
      <c r="C1004" s="218" t="s">
        <v>2018</v>
      </c>
      <c r="D1004" s="218" t="s">
        <v>146</v>
      </c>
      <c r="E1004" s="219" t="s">
        <v>2019</v>
      </c>
      <c r="F1004" s="220" t="s">
        <v>2020</v>
      </c>
      <c r="G1004" s="221" t="s">
        <v>200</v>
      </c>
      <c r="H1004" s="222">
        <v>15</v>
      </c>
      <c r="I1004" s="223"/>
      <c r="J1004" s="224">
        <f>ROUND(I1004*H1004,2)</f>
        <v>0</v>
      </c>
      <c r="K1004" s="220" t="s">
        <v>150</v>
      </c>
      <c r="L1004" s="72"/>
      <c r="M1004" s="225" t="s">
        <v>23</v>
      </c>
      <c r="N1004" s="226" t="s">
        <v>43</v>
      </c>
      <c r="O1004" s="47"/>
      <c r="P1004" s="227">
        <f>O1004*H1004</f>
        <v>0</v>
      </c>
      <c r="Q1004" s="227">
        <v>0</v>
      </c>
      <c r="R1004" s="227">
        <f>Q1004*H1004</f>
        <v>0</v>
      </c>
      <c r="S1004" s="227">
        <v>0</v>
      </c>
      <c r="T1004" s="228">
        <f>S1004*H1004</f>
        <v>0</v>
      </c>
      <c r="AR1004" s="24" t="s">
        <v>534</v>
      </c>
      <c r="AT1004" s="24" t="s">
        <v>146</v>
      </c>
      <c r="AU1004" s="24" t="s">
        <v>82</v>
      </c>
      <c r="AY1004" s="24" t="s">
        <v>144</v>
      </c>
      <c r="BE1004" s="229">
        <f>IF(N1004="základní",J1004,0)</f>
        <v>0</v>
      </c>
      <c r="BF1004" s="229">
        <f>IF(N1004="snížená",J1004,0)</f>
        <v>0</v>
      </c>
      <c r="BG1004" s="229">
        <f>IF(N1004="zákl. přenesená",J1004,0)</f>
        <v>0</v>
      </c>
      <c r="BH1004" s="229">
        <f>IF(N1004="sníž. přenesená",J1004,0)</f>
        <v>0</v>
      </c>
      <c r="BI1004" s="229">
        <f>IF(N1004="nulová",J1004,0)</f>
        <v>0</v>
      </c>
      <c r="BJ1004" s="24" t="s">
        <v>77</v>
      </c>
      <c r="BK1004" s="229">
        <f>ROUND(I1004*H1004,2)</f>
        <v>0</v>
      </c>
      <c r="BL1004" s="24" t="s">
        <v>534</v>
      </c>
      <c r="BM1004" s="24" t="s">
        <v>2021</v>
      </c>
    </row>
    <row r="1005" s="1" customFormat="1" ht="25.5" customHeight="1">
      <c r="B1005" s="46"/>
      <c r="C1005" s="218" t="s">
        <v>2022</v>
      </c>
      <c r="D1005" s="218" t="s">
        <v>146</v>
      </c>
      <c r="E1005" s="219" t="s">
        <v>2023</v>
      </c>
      <c r="F1005" s="220" t="s">
        <v>2024</v>
      </c>
      <c r="G1005" s="221" t="s">
        <v>250</v>
      </c>
      <c r="H1005" s="222">
        <v>120</v>
      </c>
      <c r="I1005" s="223"/>
      <c r="J1005" s="224">
        <f>ROUND(I1005*H1005,2)</f>
        <v>0</v>
      </c>
      <c r="K1005" s="220" t="s">
        <v>150</v>
      </c>
      <c r="L1005" s="72"/>
      <c r="M1005" s="225" t="s">
        <v>23</v>
      </c>
      <c r="N1005" s="226" t="s">
        <v>43</v>
      </c>
      <c r="O1005" s="47"/>
      <c r="P1005" s="227">
        <f>O1005*H1005</f>
        <v>0</v>
      </c>
      <c r="Q1005" s="227">
        <v>0</v>
      </c>
      <c r="R1005" s="227">
        <f>Q1005*H1005</f>
        <v>0</v>
      </c>
      <c r="S1005" s="227">
        <v>0</v>
      </c>
      <c r="T1005" s="228">
        <f>S1005*H1005</f>
        <v>0</v>
      </c>
      <c r="AR1005" s="24" t="s">
        <v>534</v>
      </c>
      <c r="AT1005" s="24" t="s">
        <v>146</v>
      </c>
      <c r="AU1005" s="24" t="s">
        <v>82</v>
      </c>
      <c r="AY1005" s="24" t="s">
        <v>144</v>
      </c>
      <c r="BE1005" s="229">
        <f>IF(N1005="základní",J1005,0)</f>
        <v>0</v>
      </c>
      <c r="BF1005" s="229">
        <f>IF(N1005="snížená",J1005,0)</f>
        <v>0</v>
      </c>
      <c r="BG1005" s="229">
        <f>IF(N1005="zákl. přenesená",J1005,0)</f>
        <v>0</v>
      </c>
      <c r="BH1005" s="229">
        <f>IF(N1005="sníž. přenesená",J1005,0)</f>
        <v>0</v>
      </c>
      <c r="BI1005" s="229">
        <f>IF(N1005="nulová",J1005,0)</f>
        <v>0</v>
      </c>
      <c r="BJ1005" s="24" t="s">
        <v>77</v>
      </c>
      <c r="BK1005" s="229">
        <f>ROUND(I1005*H1005,2)</f>
        <v>0</v>
      </c>
      <c r="BL1005" s="24" t="s">
        <v>534</v>
      </c>
      <c r="BM1005" s="24" t="s">
        <v>2025</v>
      </c>
    </row>
    <row r="1006" s="1" customFormat="1" ht="25.5" customHeight="1">
      <c r="B1006" s="46"/>
      <c r="C1006" s="218" t="s">
        <v>2026</v>
      </c>
      <c r="D1006" s="218" t="s">
        <v>146</v>
      </c>
      <c r="E1006" s="219" t="s">
        <v>2027</v>
      </c>
      <c r="F1006" s="220" t="s">
        <v>2028</v>
      </c>
      <c r="G1006" s="221" t="s">
        <v>250</v>
      </c>
      <c r="H1006" s="222">
        <v>15</v>
      </c>
      <c r="I1006" s="223"/>
      <c r="J1006" s="224">
        <f>ROUND(I1006*H1006,2)</f>
        <v>0</v>
      </c>
      <c r="K1006" s="220" t="s">
        <v>150</v>
      </c>
      <c r="L1006" s="72"/>
      <c r="M1006" s="225" t="s">
        <v>23</v>
      </c>
      <c r="N1006" s="226" t="s">
        <v>43</v>
      </c>
      <c r="O1006" s="47"/>
      <c r="P1006" s="227">
        <f>O1006*H1006</f>
        <v>0</v>
      </c>
      <c r="Q1006" s="227">
        <v>0</v>
      </c>
      <c r="R1006" s="227">
        <f>Q1006*H1006</f>
        <v>0</v>
      </c>
      <c r="S1006" s="227">
        <v>0</v>
      </c>
      <c r="T1006" s="228">
        <f>S1006*H1006</f>
        <v>0</v>
      </c>
      <c r="AR1006" s="24" t="s">
        <v>534</v>
      </c>
      <c r="AT1006" s="24" t="s">
        <v>146</v>
      </c>
      <c r="AU1006" s="24" t="s">
        <v>82</v>
      </c>
      <c r="AY1006" s="24" t="s">
        <v>144</v>
      </c>
      <c r="BE1006" s="229">
        <f>IF(N1006="základní",J1006,0)</f>
        <v>0</v>
      </c>
      <c r="BF1006" s="229">
        <f>IF(N1006="snížená",J1006,0)</f>
        <v>0</v>
      </c>
      <c r="BG1006" s="229">
        <f>IF(N1006="zákl. přenesená",J1006,0)</f>
        <v>0</v>
      </c>
      <c r="BH1006" s="229">
        <f>IF(N1006="sníž. přenesená",J1006,0)</f>
        <v>0</v>
      </c>
      <c r="BI1006" s="229">
        <f>IF(N1006="nulová",J1006,0)</f>
        <v>0</v>
      </c>
      <c r="BJ1006" s="24" t="s">
        <v>77</v>
      </c>
      <c r="BK1006" s="229">
        <f>ROUND(I1006*H1006,2)</f>
        <v>0</v>
      </c>
      <c r="BL1006" s="24" t="s">
        <v>534</v>
      </c>
      <c r="BM1006" s="24" t="s">
        <v>2029</v>
      </c>
    </row>
    <row r="1007" s="1" customFormat="1" ht="16.5" customHeight="1">
      <c r="B1007" s="46"/>
      <c r="C1007" s="218" t="s">
        <v>2030</v>
      </c>
      <c r="D1007" s="218" t="s">
        <v>146</v>
      </c>
      <c r="E1007" s="219" t="s">
        <v>2031</v>
      </c>
      <c r="F1007" s="220" t="s">
        <v>2032</v>
      </c>
      <c r="G1007" s="221" t="s">
        <v>250</v>
      </c>
      <c r="H1007" s="222">
        <v>1.6000000000000001</v>
      </c>
      <c r="I1007" s="223"/>
      <c r="J1007" s="224">
        <f>ROUND(I1007*H1007,2)</f>
        <v>0</v>
      </c>
      <c r="K1007" s="220" t="s">
        <v>23</v>
      </c>
      <c r="L1007" s="72"/>
      <c r="M1007" s="225" t="s">
        <v>23</v>
      </c>
      <c r="N1007" s="226" t="s">
        <v>43</v>
      </c>
      <c r="O1007" s="47"/>
      <c r="P1007" s="227">
        <f>O1007*H1007</f>
        <v>0</v>
      </c>
      <c r="Q1007" s="227">
        <v>0</v>
      </c>
      <c r="R1007" s="227">
        <f>Q1007*H1007</f>
        <v>0</v>
      </c>
      <c r="S1007" s="227">
        <v>0</v>
      </c>
      <c r="T1007" s="228">
        <f>S1007*H1007</f>
        <v>0</v>
      </c>
      <c r="AR1007" s="24" t="s">
        <v>534</v>
      </c>
      <c r="AT1007" s="24" t="s">
        <v>146</v>
      </c>
      <c r="AU1007" s="24" t="s">
        <v>82</v>
      </c>
      <c r="AY1007" s="24" t="s">
        <v>144</v>
      </c>
      <c r="BE1007" s="229">
        <f>IF(N1007="základní",J1007,0)</f>
        <v>0</v>
      </c>
      <c r="BF1007" s="229">
        <f>IF(N1007="snížená",J1007,0)</f>
        <v>0</v>
      </c>
      <c r="BG1007" s="229">
        <f>IF(N1007="zákl. přenesená",J1007,0)</f>
        <v>0</v>
      </c>
      <c r="BH1007" s="229">
        <f>IF(N1007="sníž. přenesená",J1007,0)</f>
        <v>0</v>
      </c>
      <c r="BI1007" s="229">
        <f>IF(N1007="nulová",J1007,0)</f>
        <v>0</v>
      </c>
      <c r="BJ1007" s="24" t="s">
        <v>77</v>
      </c>
      <c r="BK1007" s="229">
        <f>ROUND(I1007*H1007,2)</f>
        <v>0</v>
      </c>
      <c r="BL1007" s="24" t="s">
        <v>534</v>
      </c>
      <c r="BM1007" s="24" t="s">
        <v>2033</v>
      </c>
    </row>
    <row r="1008" s="1" customFormat="1" ht="16.5" customHeight="1">
      <c r="B1008" s="46"/>
      <c r="C1008" s="218" t="s">
        <v>2034</v>
      </c>
      <c r="D1008" s="218" t="s">
        <v>146</v>
      </c>
      <c r="E1008" s="219" t="s">
        <v>2035</v>
      </c>
      <c r="F1008" s="220" t="s">
        <v>2036</v>
      </c>
      <c r="G1008" s="221" t="s">
        <v>250</v>
      </c>
      <c r="H1008" s="222">
        <v>15</v>
      </c>
      <c r="I1008" s="223"/>
      <c r="J1008" s="224">
        <f>ROUND(I1008*H1008,2)</f>
        <v>0</v>
      </c>
      <c r="K1008" s="220" t="s">
        <v>150</v>
      </c>
      <c r="L1008" s="72"/>
      <c r="M1008" s="225" t="s">
        <v>23</v>
      </c>
      <c r="N1008" s="226" t="s">
        <v>43</v>
      </c>
      <c r="O1008" s="47"/>
      <c r="P1008" s="227">
        <f>O1008*H1008</f>
        <v>0</v>
      </c>
      <c r="Q1008" s="227">
        <v>0.00025999999999999998</v>
      </c>
      <c r="R1008" s="227">
        <f>Q1008*H1008</f>
        <v>0.0038999999999999998</v>
      </c>
      <c r="S1008" s="227">
        <v>0</v>
      </c>
      <c r="T1008" s="228">
        <f>S1008*H1008</f>
        <v>0</v>
      </c>
      <c r="AR1008" s="24" t="s">
        <v>534</v>
      </c>
      <c r="AT1008" s="24" t="s">
        <v>146</v>
      </c>
      <c r="AU1008" s="24" t="s">
        <v>82</v>
      </c>
      <c r="AY1008" s="24" t="s">
        <v>144</v>
      </c>
      <c r="BE1008" s="229">
        <f>IF(N1008="základní",J1008,0)</f>
        <v>0</v>
      </c>
      <c r="BF1008" s="229">
        <f>IF(N1008="snížená",J1008,0)</f>
        <v>0</v>
      </c>
      <c r="BG1008" s="229">
        <f>IF(N1008="zákl. přenesená",J1008,0)</f>
        <v>0</v>
      </c>
      <c r="BH1008" s="229">
        <f>IF(N1008="sníž. přenesená",J1008,0)</f>
        <v>0</v>
      </c>
      <c r="BI1008" s="229">
        <f>IF(N1008="nulová",J1008,0)</f>
        <v>0</v>
      </c>
      <c r="BJ1008" s="24" t="s">
        <v>77</v>
      </c>
      <c r="BK1008" s="229">
        <f>ROUND(I1008*H1008,2)</f>
        <v>0</v>
      </c>
      <c r="BL1008" s="24" t="s">
        <v>534</v>
      </c>
      <c r="BM1008" s="24" t="s">
        <v>2037</v>
      </c>
    </row>
    <row r="1009" s="1" customFormat="1" ht="16.5" customHeight="1">
      <c r="B1009" s="46"/>
      <c r="C1009" s="218" t="s">
        <v>2038</v>
      </c>
      <c r="D1009" s="218" t="s">
        <v>146</v>
      </c>
      <c r="E1009" s="219" t="s">
        <v>2039</v>
      </c>
      <c r="F1009" s="220" t="s">
        <v>2040</v>
      </c>
      <c r="G1009" s="221" t="s">
        <v>250</v>
      </c>
      <c r="H1009" s="222">
        <v>120</v>
      </c>
      <c r="I1009" s="223"/>
      <c r="J1009" s="224">
        <f>ROUND(I1009*H1009,2)</f>
        <v>0</v>
      </c>
      <c r="K1009" s="220" t="s">
        <v>150</v>
      </c>
      <c r="L1009" s="72"/>
      <c r="M1009" s="225" t="s">
        <v>23</v>
      </c>
      <c r="N1009" s="285" t="s">
        <v>43</v>
      </c>
      <c r="O1009" s="286"/>
      <c r="P1009" s="287">
        <f>O1009*H1009</f>
        <v>0</v>
      </c>
      <c r="Q1009" s="287">
        <v>0.00025999999999999998</v>
      </c>
      <c r="R1009" s="287">
        <f>Q1009*H1009</f>
        <v>0.031199999999999999</v>
      </c>
      <c r="S1009" s="287">
        <v>0</v>
      </c>
      <c r="T1009" s="288">
        <f>S1009*H1009</f>
        <v>0</v>
      </c>
      <c r="AR1009" s="24" t="s">
        <v>534</v>
      </c>
      <c r="AT1009" s="24" t="s">
        <v>146</v>
      </c>
      <c r="AU1009" s="24" t="s">
        <v>82</v>
      </c>
      <c r="AY1009" s="24" t="s">
        <v>144</v>
      </c>
      <c r="BE1009" s="229">
        <f>IF(N1009="základní",J1009,0)</f>
        <v>0</v>
      </c>
      <c r="BF1009" s="229">
        <f>IF(N1009="snížená",J1009,0)</f>
        <v>0</v>
      </c>
      <c r="BG1009" s="229">
        <f>IF(N1009="zákl. přenesená",J1009,0)</f>
        <v>0</v>
      </c>
      <c r="BH1009" s="229">
        <f>IF(N1009="sníž. přenesená",J1009,0)</f>
        <v>0</v>
      </c>
      <c r="BI1009" s="229">
        <f>IF(N1009="nulová",J1009,0)</f>
        <v>0</v>
      </c>
      <c r="BJ1009" s="24" t="s">
        <v>77</v>
      </c>
      <c r="BK1009" s="229">
        <f>ROUND(I1009*H1009,2)</f>
        <v>0</v>
      </c>
      <c r="BL1009" s="24" t="s">
        <v>534</v>
      </c>
      <c r="BM1009" s="24" t="s">
        <v>2041</v>
      </c>
    </row>
    <row r="1010" s="1" customFormat="1" ht="6.96" customHeight="1">
      <c r="B1010" s="67"/>
      <c r="C1010" s="68"/>
      <c r="D1010" s="68"/>
      <c r="E1010" s="68"/>
      <c r="F1010" s="68"/>
      <c r="G1010" s="68"/>
      <c r="H1010" s="68"/>
      <c r="I1010" s="164"/>
      <c r="J1010" s="68"/>
      <c r="K1010" s="68"/>
      <c r="L1010" s="72"/>
    </row>
  </sheetData>
  <sheetProtection sheet="1" autoFilter="0" formatColumns="0" formatRows="0" objects="1" scenarios="1" spinCount="100000" saltValue="O1Uv8SXQQpZ9+RciONoa4GoTrF0JRDXt7GsMa+8TazqYHaZmsL2vZjQ1GKK+r/rfooWhTHJ9EPKsmfdcKhl+lA==" hashValue="+RbMj8MJDfH/9aDRliGtN0A5w/E1ldHDjfQJiDZ3OyJTq1+oCL3a9oDI1QKUI1fWBi8571AviF5r68a1p6sl0Q==" algorithmName="SHA-512" password="CC35"/>
  <autoFilter ref="C103:K1009"/>
  <mergeCells count="7">
    <mergeCell ref="E7:H7"/>
    <mergeCell ref="E22:H22"/>
    <mergeCell ref="E43:H43"/>
    <mergeCell ref="J47:J48"/>
    <mergeCell ref="E96:H96"/>
    <mergeCell ref="G1:H1"/>
    <mergeCell ref="L2:V2"/>
  </mergeCells>
  <hyperlinks>
    <hyperlink ref="F1:G1" location="C2" display="1) Krycí list soupisu"/>
    <hyperlink ref="G1:H1" location="C50" display="2) Rekapitulace"/>
    <hyperlink ref="J1" location="C10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6"/>
      <c r="C1" s="136"/>
      <c r="D1" s="137" t="s">
        <v>1</v>
      </c>
      <c r="E1" s="136"/>
      <c r="F1" s="138" t="s">
        <v>83</v>
      </c>
      <c r="G1" s="138" t="s">
        <v>84</v>
      </c>
      <c r="H1" s="138"/>
      <c r="I1" s="139"/>
      <c r="J1" s="138" t="s">
        <v>85</v>
      </c>
      <c r="K1" s="137" t="s">
        <v>86</v>
      </c>
      <c r="L1" s="138" t="s">
        <v>87</v>
      </c>
      <c r="M1" s="138"/>
      <c r="N1" s="138"/>
      <c r="O1" s="138"/>
      <c r="P1" s="138"/>
      <c r="Q1" s="138"/>
      <c r="R1" s="138"/>
      <c r="S1" s="138"/>
      <c r="T1" s="138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81</v>
      </c>
    </row>
    <row r="3" ht="6.96" customHeight="1">
      <c r="B3" s="25"/>
      <c r="C3" s="26"/>
      <c r="D3" s="26"/>
      <c r="E3" s="26"/>
      <c r="F3" s="26"/>
      <c r="G3" s="26"/>
      <c r="H3" s="26"/>
      <c r="I3" s="140"/>
      <c r="J3" s="26"/>
      <c r="K3" s="27"/>
      <c r="AT3" s="24" t="s">
        <v>82</v>
      </c>
    </row>
    <row r="4" ht="36.96" customHeight="1">
      <c r="B4" s="28"/>
      <c r="C4" s="29"/>
      <c r="D4" s="30" t="s">
        <v>88</v>
      </c>
      <c r="E4" s="29"/>
      <c r="F4" s="29"/>
      <c r="G4" s="29"/>
      <c r="H4" s="29"/>
      <c r="I4" s="141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1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1"/>
      <c r="J6" s="29"/>
      <c r="K6" s="31"/>
    </row>
    <row r="7" ht="16.5" customHeight="1">
      <c r="B7" s="28"/>
      <c r="C7" s="29"/>
      <c r="D7" s="29"/>
      <c r="E7" s="289" t="str">
        <f>'Rekapitulace stavby'!K6</f>
        <v>Úpravy sociálních prostor v 1NP objektu Strakovi akademie</v>
      </c>
      <c r="F7" s="40"/>
      <c r="G7" s="40"/>
      <c r="H7" s="40"/>
      <c r="I7" s="141"/>
      <c r="J7" s="29"/>
      <c r="K7" s="31"/>
    </row>
    <row r="8" s="1" customFormat="1">
      <c r="B8" s="46"/>
      <c r="C8" s="47"/>
      <c r="D8" s="40" t="s">
        <v>2042</v>
      </c>
      <c r="E8" s="47"/>
      <c r="F8" s="47"/>
      <c r="G8" s="47"/>
      <c r="H8" s="47"/>
      <c r="I8" s="142"/>
      <c r="J8" s="47"/>
      <c r="K8" s="51"/>
    </row>
    <row r="9" s="1" customFormat="1" ht="36.96" customHeight="1">
      <c r="B9" s="46"/>
      <c r="C9" s="47"/>
      <c r="D9" s="47"/>
      <c r="E9" s="143" t="s">
        <v>2043</v>
      </c>
      <c r="F9" s="47"/>
      <c r="G9" s="47"/>
      <c r="H9" s="47"/>
      <c r="I9" s="142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42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4" t="s">
        <v>22</v>
      </c>
      <c r="J11" s="35" t="s">
        <v>23</v>
      </c>
      <c r="K11" s="51"/>
    </row>
    <row r="12" s="1" customFormat="1" ht="14.4" customHeight="1">
      <c r="B12" s="46"/>
      <c r="C12" s="47"/>
      <c r="D12" s="40" t="s">
        <v>24</v>
      </c>
      <c r="E12" s="47"/>
      <c r="F12" s="35" t="s">
        <v>25</v>
      </c>
      <c r="G12" s="47"/>
      <c r="H12" s="47"/>
      <c r="I12" s="144" t="s">
        <v>26</v>
      </c>
      <c r="J12" s="145" t="str">
        <f>'Rekapitulace stavby'!AN8</f>
        <v>10. 8. 2018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42"/>
      <c r="J13" s="47"/>
      <c r="K13" s="51"/>
    </row>
    <row r="14" s="1" customFormat="1" ht="14.4" customHeight="1">
      <c r="B14" s="46"/>
      <c r="C14" s="47"/>
      <c r="D14" s="40" t="s">
        <v>28</v>
      </c>
      <c r="E14" s="47"/>
      <c r="F14" s="47"/>
      <c r="G14" s="47"/>
      <c r="H14" s="47"/>
      <c r="I14" s="144" t="s">
        <v>29</v>
      </c>
      <c r="J14" s="35" t="str">
        <f>IF('Rekapitulace stavby'!AN10="","",'Rekapitulace stavby'!AN10)</f>
        <v/>
      </c>
      <c r="K14" s="51"/>
    </row>
    <row r="15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4" t="s">
        <v>31</v>
      </c>
      <c r="J15" s="35" t="str">
        <f>IF('Rekapitulace stavby'!AN11="","",'Rekapitulace stavby'!AN11)</f>
        <v/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42"/>
      <c r="J16" s="47"/>
      <c r="K16" s="51"/>
    </row>
    <row r="17" s="1" customFormat="1" ht="14.4" customHeight="1">
      <c r="B17" s="46"/>
      <c r="C17" s="47"/>
      <c r="D17" s="40" t="s">
        <v>32</v>
      </c>
      <c r="E17" s="47"/>
      <c r="F17" s="47"/>
      <c r="G17" s="47"/>
      <c r="H17" s="47"/>
      <c r="I17" s="144" t="s">
        <v>29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4" t="s">
        <v>31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42"/>
      <c r="J19" s="47"/>
      <c r="K19" s="51"/>
    </row>
    <row r="20" s="1" customFormat="1" ht="14.4" customHeight="1">
      <c r="B20" s="46"/>
      <c r="C20" s="47"/>
      <c r="D20" s="40" t="s">
        <v>34</v>
      </c>
      <c r="E20" s="47"/>
      <c r="F20" s="47"/>
      <c r="G20" s="47"/>
      <c r="H20" s="47"/>
      <c r="I20" s="144" t="s">
        <v>29</v>
      </c>
      <c r="J20" s="35" t="str">
        <f>IF('Rekapitulace stavby'!AN16="","",'Rekapitulace stavby'!AN16)</f>
        <v/>
      </c>
      <c r="K20" s="51"/>
    </row>
    <row r="2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4" t="s">
        <v>31</v>
      </c>
      <c r="J21" s="35" t="str">
        <f>IF('Rekapitulace stavby'!AN17="","",'Rekapitulace stavby'!AN17)</f>
        <v/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42"/>
      <c r="J22" s="47"/>
      <c r="K22" s="51"/>
    </row>
    <row r="23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2"/>
      <c r="J23" s="47"/>
      <c r="K23" s="51"/>
    </row>
    <row r="24" s="6" customFormat="1" ht="16.5" customHeight="1">
      <c r="B24" s="146"/>
      <c r="C24" s="147"/>
      <c r="D24" s="147"/>
      <c r="E24" s="44" t="s">
        <v>23</v>
      </c>
      <c r="F24" s="44"/>
      <c r="G24" s="44"/>
      <c r="H24" s="44"/>
      <c r="I24" s="148"/>
      <c r="J24" s="147"/>
      <c r="K24" s="149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42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50"/>
      <c r="J26" s="106"/>
      <c r="K26" s="151"/>
    </row>
    <row r="27" s="1" customFormat="1" ht="25.44" customHeight="1">
      <c r="B27" s="46"/>
      <c r="C27" s="47"/>
      <c r="D27" s="152" t="s">
        <v>38</v>
      </c>
      <c r="E27" s="47"/>
      <c r="F27" s="47"/>
      <c r="G27" s="47"/>
      <c r="H27" s="47"/>
      <c r="I27" s="142"/>
      <c r="J27" s="153">
        <f>ROUND(J83,2)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50"/>
      <c r="J28" s="106"/>
      <c r="K28" s="151"/>
    </row>
    <row r="29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4" t="s">
        <v>39</v>
      </c>
      <c r="J29" s="52" t="s">
        <v>41</v>
      </c>
      <c r="K29" s="51"/>
    </row>
    <row r="30" s="1" customFormat="1" ht="14.4" customHeight="1">
      <c r="B30" s="46"/>
      <c r="C30" s="47"/>
      <c r="D30" s="55" t="s">
        <v>42</v>
      </c>
      <c r="E30" s="55" t="s">
        <v>43</v>
      </c>
      <c r="F30" s="155">
        <f>ROUND(SUM(BE83:BE98), 2)</f>
        <v>0</v>
      </c>
      <c r="G30" s="47"/>
      <c r="H30" s="47"/>
      <c r="I30" s="156">
        <v>0.20999999999999999</v>
      </c>
      <c r="J30" s="155">
        <f>ROUND(ROUND((SUM(BE83:BE98)), 2)*I30, 2)</f>
        <v>0</v>
      </c>
      <c r="K30" s="51"/>
    </row>
    <row r="31" s="1" customFormat="1" ht="14.4" customHeight="1">
      <c r="B31" s="46"/>
      <c r="C31" s="47"/>
      <c r="D31" s="47"/>
      <c r="E31" s="55" t="s">
        <v>44</v>
      </c>
      <c r="F31" s="155">
        <f>ROUND(SUM(BF83:BF98), 2)</f>
        <v>0</v>
      </c>
      <c r="G31" s="47"/>
      <c r="H31" s="47"/>
      <c r="I31" s="156">
        <v>0.14999999999999999</v>
      </c>
      <c r="J31" s="155">
        <f>ROUND(ROUND((SUM(BF83:BF98)),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45</v>
      </c>
      <c r="F32" s="155">
        <f>ROUND(SUM(BG83:BG98), 2)</f>
        <v>0</v>
      </c>
      <c r="G32" s="47"/>
      <c r="H32" s="47"/>
      <c r="I32" s="156">
        <v>0.20999999999999999</v>
      </c>
      <c r="J32" s="155">
        <v>0</v>
      </c>
      <c r="K32" s="51"/>
    </row>
    <row r="33" hidden="1" s="1" customFormat="1" ht="14.4" customHeight="1">
      <c r="B33" s="46"/>
      <c r="C33" s="47"/>
      <c r="D33" s="47"/>
      <c r="E33" s="55" t="s">
        <v>46</v>
      </c>
      <c r="F33" s="155">
        <f>ROUND(SUM(BH83:BH98), 2)</f>
        <v>0</v>
      </c>
      <c r="G33" s="47"/>
      <c r="H33" s="47"/>
      <c r="I33" s="156">
        <v>0.14999999999999999</v>
      </c>
      <c r="J33" s="155">
        <v>0</v>
      </c>
      <c r="K33" s="51"/>
    </row>
    <row r="34" hidden="1" s="1" customFormat="1" ht="14.4" customHeight="1">
      <c r="B34" s="46"/>
      <c r="C34" s="47"/>
      <c r="D34" s="47"/>
      <c r="E34" s="55" t="s">
        <v>47</v>
      </c>
      <c r="F34" s="155">
        <f>ROUND(SUM(BI83:BI98), 2)</f>
        <v>0</v>
      </c>
      <c r="G34" s="47"/>
      <c r="H34" s="47"/>
      <c r="I34" s="156">
        <v>0</v>
      </c>
      <c r="J34" s="155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42"/>
      <c r="J35" s="47"/>
      <c r="K35" s="51"/>
    </row>
    <row r="36" s="1" customFormat="1" ht="25.44" customHeight="1">
      <c r="B36" s="46"/>
      <c r="C36" s="157"/>
      <c r="D36" s="158" t="s">
        <v>48</v>
      </c>
      <c r="E36" s="98"/>
      <c r="F36" s="98"/>
      <c r="G36" s="159" t="s">
        <v>49</v>
      </c>
      <c r="H36" s="160" t="s">
        <v>50</v>
      </c>
      <c r="I36" s="161"/>
      <c r="J36" s="162">
        <f>SUM(J27:J34)</f>
        <v>0</v>
      </c>
      <c r="K36" s="163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64"/>
      <c r="J37" s="68"/>
      <c r="K37" s="69"/>
    </row>
    <row r="41" s="1" customFormat="1" ht="6.96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="1" customFormat="1" ht="36.96" customHeight="1">
      <c r="B42" s="46"/>
      <c r="C42" s="30" t="s">
        <v>89</v>
      </c>
      <c r="D42" s="47"/>
      <c r="E42" s="47"/>
      <c r="F42" s="47"/>
      <c r="G42" s="47"/>
      <c r="H42" s="47"/>
      <c r="I42" s="142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42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2"/>
      <c r="J44" s="47"/>
      <c r="K44" s="51"/>
    </row>
    <row r="45" s="1" customFormat="1" ht="16.5" customHeight="1">
      <c r="B45" s="46"/>
      <c r="C45" s="47"/>
      <c r="D45" s="47"/>
      <c r="E45" s="289" t="str">
        <f>E7</f>
        <v>Úpravy sociálních prostor v 1NP objektu Strakovi akademie</v>
      </c>
      <c r="F45" s="40"/>
      <c r="G45" s="40"/>
      <c r="H45" s="40"/>
      <c r="I45" s="142"/>
      <c r="J45" s="47"/>
      <c r="K45" s="51"/>
    </row>
    <row r="46" s="1" customFormat="1" ht="14.4" customHeight="1">
      <c r="B46" s="46"/>
      <c r="C46" s="40" t="s">
        <v>2042</v>
      </c>
      <c r="D46" s="47"/>
      <c r="E46" s="47"/>
      <c r="F46" s="47"/>
      <c r="G46" s="47"/>
      <c r="H46" s="47"/>
      <c r="I46" s="142"/>
      <c r="J46" s="47"/>
      <c r="K46" s="51"/>
    </row>
    <row r="47" s="1" customFormat="1" ht="17.25" customHeight="1">
      <c r="B47" s="46"/>
      <c r="C47" s="47"/>
      <c r="D47" s="47"/>
      <c r="E47" s="143" t="str">
        <f>E9</f>
        <v>VRN - Vedlejší rozpočtové náklady</v>
      </c>
      <c r="F47" s="47"/>
      <c r="G47" s="47"/>
      <c r="H47" s="47"/>
      <c r="I47" s="142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42"/>
      <c r="J48" s="47"/>
      <c r="K48" s="51"/>
    </row>
    <row r="49" s="1" customFormat="1" ht="18" customHeight="1">
      <c r="B49" s="46"/>
      <c r="C49" s="40" t="s">
        <v>24</v>
      </c>
      <c r="D49" s="47"/>
      <c r="E49" s="47"/>
      <c r="F49" s="35" t="str">
        <f>F12</f>
        <v>p.č. 680/4, k.ú. Malá Strana</v>
      </c>
      <c r="G49" s="47"/>
      <c r="H49" s="47"/>
      <c r="I49" s="144" t="s">
        <v>26</v>
      </c>
      <c r="J49" s="145" t="str">
        <f>IF(J12="","",J12)</f>
        <v>10. 8. 2018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42"/>
      <c r="J50" s="47"/>
      <c r="K50" s="51"/>
    </row>
    <row r="51" s="1" customFormat="1">
      <c r="B51" s="46"/>
      <c r="C51" s="40" t="s">
        <v>28</v>
      </c>
      <c r="D51" s="47"/>
      <c r="E51" s="47"/>
      <c r="F51" s="35" t="str">
        <f>E15</f>
        <v xml:space="preserve"> </v>
      </c>
      <c r="G51" s="47"/>
      <c r="H51" s="47"/>
      <c r="I51" s="144" t="s">
        <v>34</v>
      </c>
      <c r="J51" s="44" t="str">
        <f>E21</f>
        <v xml:space="preserve"> </v>
      </c>
      <c r="K51" s="51"/>
    </row>
    <row r="52" s="1" customFormat="1" ht="14.4" customHeight="1">
      <c r="B52" s="46"/>
      <c r="C52" s="40" t="s">
        <v>32</v>
      </c>
      <c r="D52" s="47"/>
      <c r="E52" s="47"/>
      <c r="F52" s="35" t="str">
        <f>IF(E18="","",E18)</f>
        <v/>
      </c>
      <c r="G52" s="47"/>
      <c r="H52" s="47"/>
      <c r="I52" s="142"/>
      <c r="J52" s="169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42"/>
      <c r="J53" s="47"/>
      <c r="K53" s="51"/>
    </row>
    <row r="54" s="1" customFormat="1" ht="29.28" customHeight="1">
      <c r="B54" s="46"/>
      <c r="C54" s="170" t="s">
        <v>90</v>
      </c>
      <c r="D54" s="157"/>
      <c r="E54" s="157"/>
      <c r="F54" s="157"/>
      <c r="G54" s="157"/>
      <c r="H54" s="157"/>
      <c r="I54" s="171"/>
      <c r="J54" s="172" t="s">
        <v>91</v>
      </c>
      <c r="K54" s="173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42"/>
      <c r="J55" s="47"/>
      <c r="K55" s="51"/>
    </row>
    <row r="56" s="1" customFormat="1" ht="29.28" customHeight="1">
      <c r="B56" s="46"/>
      <c r="C56" s="174" t="s">
        <v>92</v>
      </c>
      <c r="D56" s="47"/>
      <c r="E56" s="47"/>
      <c r="F56" s="47"/>
      <c r="G56" s="47"/>
      <c r="H56" s="47"/>
      <c r="I56" s="142"/>
      <c r="J56" s="153">
        <f>J83</f>
        <v>0</v>
      </c>
      <c r="K56" s="51"/>
      <c r="AU56" s="24" t="s">
        <v>93</v>
      </c>
    </row>
    <row r="57" s="7" customFormat="1" ht="24.96" customHeight="1">
      <c r="B57" s="175"/>
      <c r="C57" s="176"/>
      <c r="D57" s="177" t="s">
        <v>2043</v>
      </c>
      <c r="E57" s="178"/>
      <c r="F57" s="178"/>
      <c r="G57" s="178"/>
      <c r="H57" s="178"/>
      <c r="I57" s="179"/>
      <c r="J57" s="180">
        <f>J84</f>
        <v>0</v>
      </c>
      <c r="K57" s="181"/>
    </row>
    <row r="58" s="8" customFormat="1" ht="19.92" customHeight="1">
      <c r="B58" s="182"/>
      <c r="C58" s="183"/>
      <c r="D58" s="184" t="s">
        <v>2044</v>
      </c>
      <c r="E58" s="185"/>
      <c r="F58" s="185"/>
      <c r="G58" s="185"/>
      <c r="H58" s="185"/>
      <c r="I58" s="186"/>
      <c r="J58" s="187">
        <f>J85</f>
        <v>0</v>
      </c>
      <c r="K58" s="188"/>
    </row>
    <row r="59" s="8" customFormat="1" ht="19.92" customHeight="1">
      <c r="B59" s="182"/>
      <c r="C59" s="183"/>
      <c r="D59" s="184" t="s">
        <v>2045</v>
      </c>
      <c r="E59" s="185"/>
      <c r="F59" s="185"/>
      <c r="G59" s="185"/>
      <c r="H59" s="185"/>
      <c r="I59" s="186"/>
      <c r="J59" s="187">
        <f>J88</f>
        <v>0</v>
      </c>
      <c r="K59" s="188"/>
    </row>
    <row r="60" s="8" customFormat="1" ht="19.92" customHeight="1">
      <c r="B60" s="182"/>
      <c r="C60" s="183"/>
      <c r="D60" s="184" t="s">
        <v>2046</v>
      </c>
      <c r="E60" s="185"/>
      <c r="F60" s="185"/>
      <c r="G60" s="185"/>
      <c r="H60" s="185"/>
      <c r="I60" s="186"/>
      <c r="J60" s="187">
        <f>J90</f>
        <v>0</v>
      </c>
      <c r="K60" s="188"/>
    </row>
    <row r="61" s="8" customFormat="1" ht="19.92" customHeight="1">
      <c r="B61" s="182"/>
      <c r="C61" s="183"/>
      <c r="D61" s="184" t="s">
        <v>2047</v>
      </c>
      <c r="E61" s="185"/>
      <c r="F61" s="185"/>
      <c r="G61" s="185"/>
      <c r="H61" s="185"/>
      <c r="I61" s="186"/>
      <c r="J61" s="187">
        <f>J92</f>
        <v>0</v>
      </c>
      <c r="K61" s="188"/>
    </row>
    <row r="62" s="8" customFormat="1" ht="19.92" customHeight="1">
      <c r="B62" s="182"/>
      <c r="C62" s="183"/>
      <c r="D62" s="184" t="s">
        <v>2048</v>
      </c>
      <c r="E62" s="185"/>
      <c r="F62" s="185"/>
      <c r="G62" s="185"/>
      <c r="H62" s="185"/>
      <c r="I62" s="186"/>
      <c r="J62" s="187">
        <f>J95</f>
        <v>0</v>
      </c>
      <c r="K62" s="188"/>
    </row>
    <row r="63" s="8" customFormat="1" ht="19.92" customHeight="1">
      <c r="B63" s="182"/>
      <c r="C63" s="183"/>
      <c r="D63" s="184" t="s">
        <v>2049</v>
      </c>
      <c r="E63" s="185"/>
      <c r="F63" s="185"/>
      <c r="G63" s="185"/>
      <c r="H63" s="185"/>
      <c r="I63" s="186"/>
      <c r="J63" s="187">
        <f>J97</f>
        <v>0</v>
      </c>
      <c r="K63" s="188"/>
    </row>
    <row r="64" s="1" customFormat="1" ht="21.84" customHeight="1">
      <c r="B64" s="46"/>
      <c r="C64" s="47"/>
      <c r="D64" s="47"/>
      <c r="E64" s="47"/>
      <c r="F64" s="47"/>
      <c r="G64" s="47"/>
      <c r="H64" s="47"/>
      <c r="I64" s="142"/>
      <c r="J64" s="47"/>
      <c r="K64" s="51"/>
    </row>
    <row r="65" s="1" customFormat="1" ht="6.96" customHeight="1">
      <c r="B65" s="67"/>
      <c r="C65" s="68"/>
      <c r="D65" s="68"/>
      <c r="E65" s="68"/>
      <c r="F65" s="68"/>
      <c r="G65" s="68"/>
      <c r="H65" s="68"/>
      <c r="I65" s="164"/>
      <c r="J65" s="68"/>
      <c r="K65" s="69"/>
    </row>
    <row r="69" s="1" customFormat="1" ht="6.96" customHeight="1">
      <c r="B69" s="70"/>
      <c r="C69" s="71"/>
      <c r="D69" s="71"/>
      <c r="E69" s="71"/>
      <c r="F69" s="71"/>
      <c r="G69" s="71"/>
      <c r="H69" s="71"/>
      <c r="I69" s="167"/>
      <c r="J69" s="71"/>
      <c r="K69" s="71"/>
      <c r="L69" s="72"/>
    </row>
    <row r="70" s="1" customFormat="1" ht="36.96" customHeight="1">
      <c r="B70" s="46"/>
      <c r="C70" s="73" t="s">
        <v>128</v>
      </c>
      <c r="D70" s="74"/>
      <c r="E70" s="74"/>
      <c r="F70" s="74"/>
      <c r="G70" s="74"/>
      <c r="H70" s="74"/>
      <c r="I70" s="189"/>
      <c r="J70" s="74"/>
      <c r="K70" s="74"/>
      <c r="L70" s="72"/>
    </row>
    <row r="71" s="1" customFormat="1" ht="6.96" customHeight="1">
      <c r="B71" s="46"/>
      <c r="C71" s="74"/>
      <c r="D71" s="74"/>
      <c r="E71" s="74"/>
      <c r="F71" s="74"/>
      <c r="G71" s="74"/>
      <c r="H71" s="74"/>
      <c r="I71" s="189"/>
      <c r="J71" s="74"/>
      <c r="K71" s="74"/>
      <c r="L71" s="72"/>
    </row>
    <row r="72" s="1" customFormat="1" ht="14.4" customHeight="1">
      <c r="B72" s="46"/>
      <c r="C72" s="76" t="s">
        <v>18</v>
      </c>
      <c r="D72" s="74"/>
      <c r="E72" s="74"/>
      <c r="F72" s="74"/>
      <c r="G72" s="74"/>
      <c r="H72" s="74"/>
      <c r="I72" s="189"/>
      <c r="J72" s="74"/>
      <c r="K72" s="74"/>
      <c r="L72" s="72"/>
    </row>
    <row r="73" s="1" customFormat="1" ht="16.5" customHeight="1">
      <c r="B73" s="46"/>
      <c r="C73" s="74"/>
      <c r="D73" s="74"/>
      <c r="E73" s="290" t="str">
        <f>E7</f>
        <v>Úpravy sociálních prostor v 1NP objektu Strakovi akademie</v>
      </c>
      <c r="F73" s="76"/>
      <c r="G73" s="76"/>
      <c r="H73" s="76"/>
      <c r="I73" s="189"/>
      <c r="J73" s="74"/>
      <c r="K73" s="74"/>
      <c r="L73" s="72"/>
    </row>
    <row r="74" s="1" customFormat="1" ht="14.4" customHeight="1">
      <c r="B74" s="46"/>
      <c r="C74" s="76" t="s">
        <v>2042</v>
      </c>
      <c r="D74" s="74"/>
      <c r="E74" s="74"/>
      <c r="F74" s="74"/>
      <c r="G74" s="74"/>
      <c r="H74" s="74"/>
      <c r="I74" s="189"/>
      <c r="J74" s="74"/>
      <c r="K74" s="74"/>
      <c r="L74" s="72"/>
    </row>
    <row r="75" s="1" customFormat="1" ht="17.25" customHeight="1">
      <c r="B75" s="46"/>
      <c r="C75" s="74"/>
      <c r="D75" s="74"/>
      <c r="E75" s="82" t="str">
        <f>E9</f>
        <v>VRN - Vedlejší rozpočtové náklady</v>
      </c>
      <c r="F75" s="74"/>
      <c r="G75" s="74"/>
      <c r="H75" s="74"/>
      <c r="I75" s="189"/>
      <c r="J75" s="74"/>
      <c r="K75" s="74"/>
      <c r="L75" s="72"/>
    </row>
    <row r="76" s="1" customFormat="1" ht="6.96" customHeight="1">
      <c r="B76" s="46"/>
      <c r="C76" s="74"/>
      <c r="D76" s="74"/>
      <c r="E76" s="74"/>
      <c r="F76" s="74"/>
      <c r="G76" s="74"/>
      <c r="H76" s="74"/>
      <c r="I76" s="189"/>
      <c r="J76" s="74"/>
      <c r="K76" s="74"/>
      <c r="L76" s="72"/>
    </row>
    <row r="77" s="1" customFormat="1" ht="18" customHeight="1">
      <c r="B77" s="46"/>
      <c r="C77" s="76" t="s">
        <v>24</v>
      </c>
      <c r="D77" s="74"/>
      <c r="E77" s="74"/>
      <c r="F77" s="190" t="str">
        <f>F12</f>
        <v>p.č. 680/4, k.ú. Malá Strana</v>
      </c>
      <c r="G77" s="74"/>
      <c r="H77" s="74"/>
      <c r="I77" s="191" t="s">
        <v>26</v>
      </c>
      <c r="J77" s="85" t="str">
        <f>IF(J12="","",J12)</f>
        <v>10. 8. 2018</v>
      </c>
      <c r="K77" s="74"/>
      <c r="L77" s="72"/>
    </row>
    <row r="78" s="1" customFormat="1" ht="6.96" customHeight="1">
      <c r="B78" s="46"/>
      <c r="C78" s="74"/>
      <c r="D78" s="74"/>
      <c r="E78" s="74"/>
      <c r="F78" s="74"/>
      <c r="G78" s="74"/>
      <c r="H78" s="74"/>
      <c r="I78" s="189"/>
      <c r="J78" s="74"/>
      <c r="K78" s="74"/>
      <c r="L78" s="72"/>
    </row>
    <row r="79" s="1" customFormat="1">
      <c r="B79" s="46"/>
      <c r="C79" s="76" t="s">
        <v>28</v>
      </c>
      <c r="D79" s="74"/>
      <c r="E79" s="74"/>
      <c r="F79" s="190" t="str">
        <f>E15</f>
        <v xml:space="preserve"> </v>
      </c>
      <c r="G79" s="74"/>
      <c r="H79" s="74"/>
      <c r="I79" s="191" t="s">
        <v>34</v>
      </c>
      <c r="J79" s="190" t="str">
        <f>E21</f>
        <v xml:space="preserve"> </v>
      </c>
      <c r="K79" s="74"/>
      <c r="L79" s="72"/>
    </row>
    <row r="80" s="1" customFormat="1" ht="14.4" customHeight="1">
      <c r="B80" s="46"/>
      <c r="C80" s="76" t="s">
        <v>32</v>
      </c>
      <c r="D80" s="74"/>
      <c r="E80" s="74"/>
      <c r="F80" s="190" t="str">
        <f>IF(E18="","",E18)</f>
        <v/>
      </c>
      <c r="G80" s="74"/>
      <c r="H80" s="74"/>
      <c r="I80" s="189"/>
      <c r="J80" s="74"/>
      <c r="K80" s="74"/>
      <c r="L80" s="72"/>
    </row>
    <row r="81" s="1" customFormat="1" ht="10.32" customHeight="1">
      <c r="B81" s="46"/>
      <c r="C81" s="74"/>
      <c r="D81" s="74"/>
      <c r="E81" s="74"/>
      <c r="F81" s="74"/>
      <c r="G81" s="74"/>
      <c r="H81" s="74"/>
      <c r="I81" s="189"/>
      <c r="J81" s="74"/>
      <c r="K81" s="74"/>
      <c r="L81" s="72"/>
    </row>
    <row r="82" s="9" customFormat="1" ht="29.28" customHeight="1">
      <c r="B82" s="192"/>
      <c r="C82" s="193" t="s">
        <v>129</v>
      </c>
      <c r="D82" s="194" t="s">
        <v>57</v>
      </c>
      <c r="E82" s="194" t="s">
        <v>53</v>
      </c>
      <c r="F82" s="194" t="s">
        <v>130</v>
      </c>
      <c r="G82" s="194" t="s">
        <v>131</v>
      </c>
      <c r="H82" s="194" t="s">
        <v>132</v>
      </c>
      <c r="I82" s="195" t="s">
        <v>133</v>
      </c>
      <c r="J82" s="194" t="s">
        <v>91</v>
      </c>
      <c r="K82" s="196" t="s">
        <v>134</v>
      </c>
      <c r="L82" s="197"/>
      <c r="M82" s="102" t="s">
        <v>135</v>
      </c>
      <c r="N82" s="103" t="s">
        <v>42</v>
      </c>
      <c r="O82" s="103" t="s">
        <v>136</v>
      </c>
      <c r="P82" s="103" t="s">
        <v>137</v>
      </c>
      <c r="Q82" s="103" t="s">
        <v>138</v>
      </c>
      <c r="R82" s="103" t="s">
        <v>139</v>
      </c>
      <c r="S82" s="103" t="s">
        <v>140</v>
      </c>
      <c r="T82" s="104" t="s">
        <v>141</v>
      </c>
    </row>
    <row r="83" s="1" customFormat="1" ht="29.28" customHeight="1">
      <c r="B83" s="46"/>
      <c r="C83" s="108" t="s">
        <v>92</v>
      </c>
      <c r="D83" s="74"/>
      <c r="E83" s="74"/>
      <c r="F83" s="74"/>
      <c r="G83" s="74"/>
      <c r="H83" s="74"/>
      <c r="I83" s="189"/>
      <c r="J83" s="198">
        <f>BK83</f>
        <v>0</v>
      </c>
      <c r="K83" s="74"/>
      <c r="L83" s="72"/>
      <c r="M83" s="105"/>
      <c r="N83" s="106"/>
      <c r="O83" s="106"/>
      <c r="P83" s="199">
        <f>P84</f>
        <v>0</v>
      </c>
      <c r="Q83" s="106"/>
      <c r="R83" s="199">
        <f>R84</f>
        <v>0</v>
      </c>
      <c r="S83" s="106"/>
      <c r="T83" s="200">
        <f>T84</f>
        <v>0</v>
      </c>
      <c r="AT83" s="24" t="s">
        <v>71</v>
      </c>
      <c r="AU83" s="24" t="s">
        <v>93</v>
      </c>
      <c r="BK83" s="201">
        <f>BK84</f>
        <v>0</v>
      </c>
    </row>
    <row r="84" s="10" customFormat="1" ht="37.44" customHeight="1">
      <c r="B84" s="202"/>
      <c r="C84" s="203"/>
      <c r="D84" s="204" t="s">
        <v>71</v>
      </c>
      <c r="E84" s="205" t="s">
        <v>79</v>
      </c>
      <c r="F84" s="205" t="s">
        <v>80</v>
      </c>
      <c r="G84" s="203"/>
      <c r="H84" s="203"/>
      <c r="I84" s="206"/>
      <c r="J84" s="207">
        <f>BK84</f>
        <v>0</v>
      </c>
      <c r="K84" s="203"/>
      <c r="L84" s="208"/>
      <c r="M84" s="209"/>
      <c r="N84" s="210"/>
      <c r="O84" s="210"/>
      <c r="P84" s="211">
        <f>P85+P88+P90+P92+P95+P97</f>
        <v>0</v>
      </c>
      <c r="Q84" s="210"/>
      <c r="R84" s="211">
        <f>R85+R88+R90+R92+R95+R97</f>
        <v>0</v>
      </c>
      <c r="S84" s="210"/>
      <c r="T84" s="212">
        <f>T85+T88+T90+T92+T95+T97</f>
        <v>0</v>
      </c>
      <c r="AR84" s="213" t="s">
        <v>166</v>
      </c>
      <c r="AT84" s="214" t="s">
        <v>71</v>
      </c>
      <c r="AU84" s="214" t="s">
        <v>72</v>
      </c>
      <c r="AY84" s="213" t="s">
        <v>144</v>
      </c>
      <c r="BK84" s="215">
        <f>BK85+BK88+BK90+BK92+BK95+BK97</f>
        <v>0</v>
      </c>
    </row>
    <row r="85" s="10" customFormat="1" ht="19.92" customHeight="1">
      <c r="B85" s="202"/>
      <c r="C85" s="203"/>
      <c r="D85" s="204" t="s">
        <v>71</v>
      </c>
      <c r="E85" s="216" t="s">
        <v>2050</v>
      </c>
      <c r="F85" s="216" t="s">
        <v>2051</v>
      </c>
      <c r="G85" s="203"/>
      <c r="H85" s="203"/>
      <c r="I85" s="206"/>
      <c r="J85" s="217">
        <f>BK85</f>
        <v>0</v>
      </c>
      <c r="K85" s="203"/>
      <c r="L85" s="208"/>
      <c r="M85" s="209"/>
      <c r="N85" s="210"/>
      <c r="O85" s="210"/>
      <c r="P85" s="211">
        <f>SUM(P86:P87)</f>
        <v>0</v>
      </c>
      <c r="Q85" s="210"/>
      <c r="R85" s="211">
        <f>SUM(R86:R87)</f>
        <v>0</v>
      </c>
      <c r="S85" s="210"/>
      <c r="T85" s="212">
        <f>SUM(T86:T87)</f>
        <v>0</v>
      </c>
      <c r="AR85" s="213" t="s">
        <v>166</v>
      </c>
      <c r="AT85" s="214" t="s">
        <v>71</v>
      </c>
      <c r="AU85" s="214" t="s">
        <v>77</v>
      </c>
      <c r="AY85" s="213" t="s">
        <v>144</v>
      </c>
      <c r="BK85" s="215">
        <f>SUM(BK86:BK87)</f>
        <v>0</v>
      </c>
    </row>
    <row r="86" s="1" customFormat="1" ht="16.5" customHeight="1">
      <c r="B86" s="46"/>
      <c r="C86" s="218" t="s">
        <v>77</v>
      </c>
      <c r="D86" s="218" t="s">
        <v>146</v>
      </c>
      <c r="E86" s="219" t="s">
        <v>2052</v>
      </c>
      <c r="F86" s="220" t="s">
        <v>2053</v>
      </c>
      <c r="G86" s="221" t="s">
        <v>513</v>
      </c>
      <c r="H86" s="222">
        <v>1</v>
      </c>
      <c r="I86" s="223"/>
      <c r="J86" s="224">
        <f>ROUND(I86*H86,2)</f>
        <v>0</v>
      </c>
      <c r="K86" s="220" t="s">
        <v>150</v>
      </c>
      <c r="L86" s="72"/>
      <c r="M86" s="225" t="s">
        <v>23</v>
      </c>
      <c r="N86" s="226" t="s">
        <v>43</v>
      </c>
      <c r="O86" s="47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AR86" s="24" t="s">
        <v>2054</v>
      </c>
      <c r="AT86" s="24" t="s">
        <v>146</v>
      </c>
      <c r="AU86" s="24" t="s">
        <v>82</v>
      </c>
      <c r="AY86" s="24" t="s">
        <v>144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24" t="s">
        <v>77</v>
      </c>
      <c r="BK86" s="229">
        <f>ROUND(I86*H86,2)</f>
        <v>0</v>
      </c>
      <c r="BL86" s="24" t="s">
        <v>2054</v>
      </c>
      <c r="BM86" s="24" t="s">
        <v>2055</v>
      </c>
    </row>
    <row r="87" s="1" customFormat="1" ht="16.5" customHeight="1">
      <c r="B87" s="46"/>
      <c r="C87" s="218" t="s">
        <v>82</v>
      </c>
      <c r="D87" s="218" t="s">
        <v>146</v>
      </c>
      <c r="E87" s="219" t="s">
        <v>2056</v>
      </c>
      <c r="F87" s="220" t="s">
        <v>2057</v>
      </c>
      <c r="G87" s="221" t="s">
        <v>513</v>
      </c>
      <c r="H87" s="222">
        <v>1</v>
      </c>
      <c r="I87" s="223"/>
      <c r="J87" s="224">
        <f>ROUND(I87*H87,2)</f>
        <v>0</v>
      </c>
      <c r="K87" s="220" t="s">
        <v>150</v>
      </c>
      <c r="L87" s="72"/>
      <c r="M87" s="225" t="s">
        <v>23</v>
      </c>
      <c r="N87" s="226" t="s">
        <v>43</v>
      </c>
      <c r="O87" s="47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AR87" s="24" t="s">
        <v>2054</v>
      </c>
      <c r="AT87" s="24" t="s">
        <v>146</v>
      </c>
      <c r="AU87" s="24" t="s">
        <v>82</v>
      </c>
      <c r="AY87" s="24" t="s">
        <v>144</v>
      </c>
      <c r="BE87" s="229">
        <f>IF(N87="základní",J87,0)</f>
        <v>0</v>
      </c>
      <c r="BF87" s="229">
        <f>IF(N87="snížená",J87,0)</f>
        <v>0</v>
      </c>
      <c r="BG87" s="229">
        <f>IF(N87="zákl. přenesená",J87,0)</f>
        <v>0</v>
      </c>
      <c r="BH87" s="229">
        <f>IF(N87="sníž. přenesená",J87,0)</f>
        <v>0</v>
      </c>
      <c r="BI87" s="229">
        <f>IF(N87="nulová",J87,0)</f>
        <v>0</v>
      </c>
      <c r="BJ87" s="24" t="s">
        <v>77</v>
      </c>
      <c r="BK87" s="229">
        <f>ROUND(I87*H87,2)</f>
        <v>0</v>
      </c>
      <c r="BL87" s="24" t="s">
        <v>2054</v>
      </c>
      <c r="BM87" s="24" t="s">
        <v>2058</v>
      </c>
    </row>
    <row r="88" s="10" customFormat="1" ht="29.88" customHeight="1">
      <c r="B88" s="202"/>
      <c r="C88" s="203"/>
      <c r="D88" s="204" t="s">
        <v>71</v>
      </c>
      <c r="E88" s="216" t="s">
        <v>2059</v>
      </c>
      <c r="F88" s="216" t="s">
        <v>2060</v>
      </c>
      <c r="G88" s="203"/>
      <c r="H88" s="203"/>
      <c r="I88" s="206"/>
      <c r="J88" s="217">
        <f>BK88</f>
        <v>0</v>
      </c>
      <c r="K88" s="203"/>
      <c r="L88" s="208"/>
      <c r="M88" s="209"/>
      <c r="N88" s="210"/>
      <c r="O88" s="210"/>
      <c r="P88" s="211">
        <f>P89</f>
        <v>0</v>
      </c>
      <c r="Q88" s="210"/>
      <c r="R88" s="211">
        <f>R89</f>
        <v>0</v>
      </c>
      <c r="S88" s="210"/>
      <c r="T88" s="212">
        <f>T89</f>
        <v>0</v>
      </c>
      <c r="AR88" s="213" t="s">
        <v>166</v>
      </c>
      <c r="AT88" s="214" t="s">
        <v>71</v>
      </c>
      <c r="AU88" s="214" t="s">
        <v>77</v>
      </c>
      <c r="AY88" s="213" t="s">
        <v>144</v>
      </c>
      <c r="BK88" s="215">
        <f>BK89</f>
        <v>0</v>
      </c>
    </row>
    <row r="89" s="1" customFormat="1" ht="16.5" customHeight="1">
      <c r="B89" s="46"/>
      <c r="C89" s="218" t="s">
        <v>158</v>
      </c>
      <c r="D89" s="218" t="s">
        <v>146</v>
      </c>
      <c r="E89" s="219" t="s">
        <v>2061</v>
      </c>
      <c r="F89" s="220" t="s">
        <v>2060</v>
      </c>
      <c r="G89" s="221" t="s">
        <v>513</v>
      </c>
      <c r="H89" s="222">
        <v>1</v>
      </c>
      <c r="I89" s="223"/>
      <c r="J89" s="224">
        <f>ROUND(I89*H89,2)</f>
        <v>0</v>
      </c>
      <c r="K89" s="220" t="s">
        <v>150</v>
      </c>
      <c r="L89" s="72"/>
      <c r="M89" s="225" t="s">
        <v>23</v>
      </c>
      <c r="N89" s="226" t="s">
        <v>43</v>
      </c>
      <c r="O89" s="47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4" t="s">
        <v>2054</v>
      </c>
      <c r="AT89" s="24" t="s">
        <v>146</v>
      </c>
      <c r="AU89" s="24" t="s">
        <v>82</v>
      </c>
      <c r="AY89" s="24" t="s">
        <v>144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24" t="s">
        <v>77</v>
      </c>
      <c r="BK89" s="229">
        <f>ROUND(I89*H89,2)</f>
        <v>0</v>
      </c>
      <c r="BL89" s="24" t="s">
        <v>2054</v>
      </c>
      <c r="BM89" s="24" t="s">
        <v>2062</v>
      </c>
    </row>
    <row r="90" s="10" customFormat="1" ht="29.88" customHeight="1">
      <c r="B90" s="202"/>
      <c r="C90" s="203"/>
      <c r="D90" s="204" t="s">
        <v>71</v>
      </c>
      <c r="E90" s="216" t="s">
        <v>2063</v>
      </c>
      <c r="F90" s="216" t="s">
        <v>2064</v>
      </c>
      <c r="G90" s="203"/>
      <c r="H90" s="203"/>
      <c r="I90" s="206"/>
      <c r="J90" s="217">
        <f>BK90</f>
        <v>0</v>
      </c>
      <c r="K90" s="203"/>
      <c r="L90" s="208"/>
      <c r="M90" s="209"/>
      <c r="N90" s="210"/>
      <c r="O90" s="210"/>
      <c r="P90" s="211">
        <f>P91</f>
        <v>0</v>
      </c>
      <c r="Q90" s="210"/>
      <c r="R90" s="211">
        <f>R91</f>
        <v>0</v>
      </c>
      <c r="S90" s="210"/>
      <c r="T90" s="212">
        <f>T91</f>
        <v>0</v>
      </c>
      <c r="AR90" s="213" t="s">
        <v>166</v>
      </c>
      <c r="AT90" s="214" t="s">
        <v>71</v>
      </c>
      <c r="AU90" s="214" t="s">
        <v>77</v>
      </c>
      <c r="AY90" s="213" t="s">
        <v>144</v>
      </c>
      <c r="BK90" s="215">
        <f>BK91</f>
        <v>0</v>
      </c>
    </row>
    <row r="91" s="1" customFormat="1" ht="16.5" customHeight="1">
      <c r="B91" s="46"/>
      <c r="C91" s="218" t="s">
        <v>151</v>
      </c>
      <c r="D91" s="218" t="s">
        <v>146</v>
      </c>
      <c r="E91" s="219" t="s">
        <v>2065</v>
      </c>
      <c r="F91" s="220" t="s">
        <v>2066</v>
      </c>
      <c r="G91" s="221" t="s">
        <v>513</v>
      </c>
      <c r="H91" s="222">
        <v>1</v>
      </c>
      <c r="I91" s="223"/>
      <c r="J91" s="224">
        <f>ROUND(I91*H91,2)</f>
        <v>0</v>
      </c>
      <c r="K91" s="220" t="s">
        <v>150</v>
      </c>
      <c r="L91" s="72"/>
      <c r="M91" s="225" t="s">
        <v>23</v>
      </c>
      <c r="N91" s="226" t="s">
        <v>43</v>
      </c>
      <c r="O91" s="47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4" t="s">
        <v>2054</v>
      </c>
      <c r="AT91" s="24" t="s">
        <v>146</v>
      </c>
      <c r="AU91" s="24" t="s">
        <v>82</v>
      </c>
      <c r="AY91" s="24" t="s">
        <v>144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24" t="s">
        <v>77</v>
      </c>
      <c r="BK91" s="229">
        <f>ROUND(I91*H91,2)</f>
        <v>0</v>
      </c>
      <c r="BL91" s="24" t="s">
        <v>2054</v>
      </c>
      <c r="BM91" s="24" t="s">
        <v>2067</v>
      </c>
    </row>
    <row r="92" s="10" customFormat="1" ht="29.88" customHeight="1">
      <c r="B92" s="202"/>
      <c r="C92" s="203"/>
      <c r="D92" s="204" t="s">
        <v>71</v>
      </c>
      <c r="E92" s="216" t="s">
        <v>2068</v>
      </c>
      <c r="F92" s="216" t="s">
        <v>2069</v>
      </c>
      <c r="G92" s="203"/>
      <c r="H92" s="203"/>
      <c r="I92" s="206"/>
      <c r="J92" s="217">
        <f>BK92</f>
        <v>0</v>
      </c>
      <c r="K92" s="203"/>
      <c r="L92" s="208"/>
      <c r="M92" s="209"/>
      <c r="N92" s="210"/>
      <c r="O92" s="210"/>
      <c r="P92" s="211">
        <f>SUM(P93:P94)</f>
        <v>0</v>
      </c>
      <c r="Q92" s="210"/>
      <c r="R92" s="211">
        <f>SUM(R93:R94)</f>
        <v>0</v>
      </c>
      <c r="S92" s="210"/>
      <c r="T92" s="212">
        <f>SUM(T93:T94)</f>
        <v>0</v>
      </c>
      <c r="AR92" s="213" t="s">
        <v>166</v>
      </c>
      <c r="AT92" s="214" t="s">
        <v>71</v>
      </c>
      <c r="AU92" s="214" t="s">
        <v>77</v>
      </c>
      <c r="AY92" s="213" t="s">
        <v>144</v>
      </c>
      <c r="BK92" s="215">
        <f>SUM(BK93:BK94)</f>
        <v>0</v>
      </c>
    </row>
    <row r="93" s="1" customFormat="1" ht="16.5" customHeight="1">
      <c r="B93" s="46"/>
      <c r="C93" s="218" t="s">
        <v>166</v>
      </c>
      <c r="D93" s="218" t="s">
        <v>146</v>
      </c>
      <c r="E93" s="219" t="s">
        <v>2070</v>
      </c>
      <c r="F93" s="220" t="s">
        <v>2071</v>
      </c>
      <c r="G93" s="221" t="s">
        <v>513</v>
      </c>
      <c r="H93" s="222">
        <v>1</v>
      </c>
      <c r="I93" s="223"/>
      <c r="J93" s="224">
        <f>ROUND(I93*H93,2)</f>
        <v>0</v>
      </c>
      <c r="K93" s="220" t="s">
        <v>150</v>
      </c>
      <c r="L93" s="72"/>
      <c r="M93" s="225" t="s">
        <v>23</v>
      </c>
      <c r="N93" s="226" t="s">
        <v>43</v>
      </c>
      <c r="O93" s="47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4" t="s">
        <v>2054</v>
      </c>
      <c r="AT93" s="24" t="s">
        <v>146</v>
      </c>
      <c r="AU93" s="24" t="s">
        <v>82</v>
      </c>
      <c r="AY93" s="24" t="s">
        <v>144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24" t="s">
        <v>77</v>
      </c>
      <c r="BK93" s="229">
        <f>ROUND(I93*H93,2)</f>
        <v>0</v>
      </c>
      <c r="BL93" s="24" t="s">
        <v>2054</v>
      </c>
      <c r="BM93" s="24" t="s">
        <v>2072</v>
      </c>
    </row>
    <row r="94" s="11" customFormat="1">
      <c r="B94" s="230"/>
      <c r="C94" s="231"/>
      <c r="D94" s="232" t="s">
        <v>153</v>
      </c>
      <c r="E94" s="233" t="s">
        <v>23</v>
      </c>
      <c r="F94" s="234" t="s">
        <v>2073</v>
      </c>
      <c r="G94" s="231"/>
      <c r="H94" s="235">
        <v>1</v>
      </c>
      <c r="I94" s="236"/>
      <c r="J94" s="231"/>
      <c r="K94" s="231"/>
      <c r="L94" s="237"/>
      <c r="M94" s="238"/>
      <c r="N94" s="239"/>
      <c r="O94" s="239"/>
      <c r="P94" s="239"/>
      <c r="Q94" s="239"/>
      <c r="R94" s="239"/>
      <c r="S94" s="239"/>
      <c r="T94" s="240"/>
      <c r="AT94" s="241" t="s">
        <v>153</v>
      </c>
      <c r="AU94" s="241" t="s">
        <v>82</v>
      </c>
      <c r="AV94" s="11" t="s">
        <v>82</v>
      </c>
      <c r="AW94" s="11" t="s">
        <v>35</v>
      </c>
      <c r="AX94" s="11" t="s">
        <v>77</v>
      </c>
      <c r="AY94" s="241" t="s">
        <v>144</v>
      </c>
    </row>
    <row r="95" s="10" customFormat="1" ht="29.88" customHeight="1">
      <c r="B95" s="202"/>
      <c r="C95" s="203"/>
      <c r="D95" s="204" t="s">
        <v>71</v>
      </c>
      <c r="E95" s="216" t="s">
        <v>2074</v>
      </c>
      <c r="F95" s="216" t="s">
        <v>2075</v>
      </c>
      <c r="G95" s="203"/>
      <c r="H95" s="203"/>
      <c r="I95" s="206"/>
      <c r="J95" s="217">
        <f>BK95</f>
        <v>0</v>
      </c>
      <c r="K95" s="203"/>
      <c r="L95" s="208"/>
      <c r="M95" s="209"/>
      <c r="N95" s="210"/>
      <c r="O95" s="210"/>
      <c r="P95" s="211">
        <f>P96</f>
        <v>0</v>
      </c>
      <c r="Q95" s="210"/>
      <c r="R95" s="211">
        <f>R96</f>
        <v>0</v>
      </c>
      <c r="S95" s="210"/>
      <c r="T95" s="212">
        <f>T96</f>
        <v>0</v>
      </c>
      <c r="AR95" s="213" t="s">
        <v>166</v>
      </c>
      <c r="AT95" s="214" t="s">
        <v>71</v>
      </c>
      <c r="AU95" s="214" t="s">
        <v>77</v>
      </c>
      <c r="AY95" s="213" t="s">
        <v>144</v>
      </c>
      <c r="BK95" s="215">
        <f>BK96</f>
        <v>0</v>
      </c>
    </row>
    <row r="96" s="1" customFormat="1" ht="16.5" customHeight="1">
      <c r="B96" s="46"/>
      <c r="C96" s="218" t="s">
        <v>171</v>
      </c>
      <c r="D96" s="218" t="s">
        <v>146</v>
      </c>
      <c r="E96" s="219" t="s">
        <v>2076</v>
      </c>
      <c r="F96" s="220" t="s">
        <v>2075</v>
      </c>
      <c r="G96" s="221" t="s">
        <v>513</v>
      </c>
      <c r="H96" s="222">
        <v>1</v>
      </c>
      <c r="I96" s="223"/>
      <c r="J96" s="224">
        <f>ROUND(I96*H96,2)</f>
        <v>0</v>
      </c>
      <c r="K96" s="220" t="s">
        <v>150</v>
      </c>
      <c r="L96" s="72"/>
      <c r="M96" s="225" t="s">
        <v>23</v>
      </c>
      <c r="N96" s="226" t="s">
        <v>43</v>
      </c>
      <c r="O96" s="47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4" t="s">
        <v>2054</v>
      </c>
      <c r="AT96" s="24" t="s">
        <v>146</v>
      </c>
      <c r="AU96" s="24" t="s">
        <v>82</v>
      </c>
      <c r="AY96" s="24" t="s">
        <v>144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4" t="s">
        <v>77</v>
      </c>
      <c r="BK96" s="229">
        <f>ROUND(I96*H96,2)</f>
        <v>0</v>
      </c>
      <c r="BL96" s="24" t="s">
        <v>2054</v>
      </c>
      <c r="BM96" s="24" t="s">
        <v>2077</v>
      </c>
    </row>
    <row r="97" s="10" customFormat="1" ht="29.88" customHeight="1">
      <c r="B97" s="202"/>
      <c r="C97" s="203"/>
      <c r="D97" s="204" t="s">
        <v>71</v>
      </c>
      <c r="E97" s="216" t="s">
        <v>2078</v>
      </c>
      <c r="F97" s="216" t="s">
        <v>2079</v>
      </c>
      <c r="G97" s="203"/>
      <c r="H97" s="203"/>
      <c r="I97" s="206"/>
      <c r="J97" s="217">
        <f>BK97</f>
        <v>0</v>
      </c>
      <c r="K97" s="203"/>
      <c r="L97" s="208"/>
      <c r="M97" s="209"/>
      <c r="N97" s="210"/>
      <c r="O97" s="210"/>
      <c r="P97" s="211">
        <f>P98</f>
        <v>0</v>
      </c>
      <c r="Q97" s="210"/>
      <c r="R97" s="211">
        <f>R98</f>
        <v>0</v>
      </c>
      <c r="S97" s="210"/>
      <c r="T97" s="212">
        <f>T98</f>
        <v>0</v>
      </c>
      <c r="AR97" s="213" t="s">
        <v>166</v>
      </c>
      <c r="AT97" s="214" t="s">
        <v>71</v>
      </c>
      <c r="AU97" s="214" t="s">
        <v>77</v>
      </c>
      <c r="AY97" s="213" t="s">
        <v>144</v>
      </c>
      <c r="BK97" s="215">
        <f>BK98</f>
        <v>0</v>
      </c>
    </row>
    <row r="98" s="1" customFormat="1" ht="16.5" customHeight="1">
      <c r="B98" s="46"/>
      <c r="C98" s="218" t="s">
        <v>177</v>
      </c>
      <c r="D98" s="218" t="s">
        <v>146</v>
      </c>
      <c r="E98" s="219" t="s">
        <v>2080</v>
      </c>
      <c r="F98" s="220" t="s">
        <v>2081</v>
      </c>
      <c r="G98" s="221" t="s">
        <v>513</v>
      </c>
      <c r="H98" s="222">
        <v>1</v>
      </c>
      <c r="I98" s="223"/>
      <c r="J98" s="224">
        <f>ROUND(I98*H98,2)</f>
        <v>0</v>
      </c>
      <c r="K98" s="220" t="s">
        <v>150</v>
      </c>
      <c r="L98" s="72"/>
      <c r="M98" s="225" t="s">
        <v>23</v>
      </c>
      <c r="N98" s="285" t="s">
        <v>43</v>
      </c>
      <c r="O98" s="286"/>
      <c r="P98" s="287">
        <f>O98*H98</f>
        <v>0</v>
      </c>
      <c r="Q98" s="287">
        <v>0</v>
      </c>
      <c r="R98" s="287">
        <f>Q98*H98</f>
        <v>0</v>
      </c>
      <c r="S98" s="287">
        <v>0</v>
      </c>
      <c r="T98" s="288">
        <f>S98*H98</f>
        <v>0</v>
      </c>
      <c r="AR98" s="24" t="s">
        <v>2054</v>
      </c>
      <c r="AT98" s="24" t="s">
        <v>146</v>
      </c>
      <c r="AU98" s="24" t="s">
        <v>82</v>
      </c>
      <c r="AY98" s="24" t="s">
        <v>144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4" t="s">
        <v>77</v>
      </c>
      <c r="BK98" s="229">
        <f>ROUND(I98*H98,2)</f>
        <v>0</v>
      </c>
      <c r="BL98" s="24" t="s">
        <v>2054</v>
      </c>
      <c r="BM98" s="24" t="s">
        <v>2082</v>
      </c>
    </row>
    <row r="99" s="1" customFormat="1" ht="6.96" customHeight="1">
      <c r="B99" s="67"/>
      <c r="C99" s="68"/>
      <c r="D99" s="68"/>
      <c r="E99" s="68"/>
      <c r="F99" s="68"/>
      <c r="G99" s="68"/>
      <c r="H99" s="68"/>
      <c r="I99" s="164"/>
      <c r="J99" s="68"/>
      <c r="K99" s="68"/>
      <c r="L99" s="72"/>
    </row>
  </sheetData>
  <sheetProtection sheet="1" autoFilter="0" formatColumns="0" formatRows="0" objects="1" scenarios="1" spinCount="100000" saltValue="QwGUCq/yI4/fD1m5Lt1Szpk6Fn8lLwrb8t6/3rKoZvUEdEyVOon/KFZAH3HTzrrZzyHrg8Or1a9zuW6YhpkIdg==" hashValue="Yqtj4Tvj59VTwz9RqP/iF1a4WkvAfdGqpd8/n+HuRq3DI91o9MbGZgFWjckstoBowR3ud2gv00Dp6Su+9BpMJQ==" algorithmName="SHA-512" password="CC35"/>
  <autoFilter ref="C82:K98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91" customWidth="1"/>
    <col min="2" max="2" width="1.664063" style="291" customWidth="1"/>
    <col min="3" max="4" width="5" style="291" customWidth="1"/>
    <col min="5" max="5" width="11.67" style="291" customWidth="1"/>
    <col min="6" max="6" width="9.17" style="291" customWidth="1"/>
    <col min="7" max="7" width="5" style="291" customWidth="1"/>
    <col min="8" max="8" width="77.83" style="291" customWidth="1"/>
    <col min="9" max="10" width="20" style="291" customWidth="1"/>
    <col min="11" max="11" width="1.664063" style="291" customWidth="1"/>
  </cols>
  <sheetData>
    <row r="1" ht="37.5" customHeight="1"/>
    <row r="2" ht="7.5" customHeight="1">
      <c r="B2" s="292"/>
      <c r="C2" s="293"/>
      <c r="D2" s="293"/>
      <c r="E2" s="293"/>
      <c r="F2" s="293"/>
      <c r="G2" s="293"/>
      <c r="H2" s="293"/>
      <c r="I2" s="293"/>
      <c r="J2" s="293"/>
      <c r="K2" s="294"/>
    </row>
    <row r="3" s="15" customFormat="1" ht="45" customHeight="1">
      <c r="B3" s="295"/>
      <c r="C3" s="296" t="s">
        <v>2083</v>
      </c>
      <c r="D3" s="296"/>
      <c r="E3" s="296"/>
      <c r="F3" s="296"/>
      <c r="G3" s="296"/>
      <c r="H3" s="296"/>
      <c r="I3" s="296"/>
      <c r="J3" s="296"/>
      <c r="K3" s="297"/>
    </row>
    <row r="4" ht="25.5" customHeight="1">
      <c r="B4" s="298"/>
      <c r="C4" s="299" t="s">
        <v>2084</v>
      </c>
      <c r="D4" s="299"/>
      <c r="E4" s="299"/>
      <c r="F4" s="299"/>
      <c r="G4" s="299"/>
      <c r="H4" s="299"/>
      <c r="I4" s="299"/>
      <c r="J4" s="299"/>
      <c r="K4" s="300"/>
    </row>
    <row r="5" ht="5.25" customHeight="1">
      <c r="B5" s="298"/>
      <c r="C5" s="301"/>
      <c r="D5" s="301"/>
      <c r="E5" s="301"/>
      <c r="F5" s="301"/>
      <c r="G5" s="301"/>
      <c r="H5" s="301"/>
      <c r="I5" s="301"/>
      <c r="J5" s="301"/>
      <c r="K5" s="300"/>
    </row>
    <row r="6" ht="15" customHeight="1">
      <c r="B6" s="298"/>
      <c r="C6" s="302" t="s">
        <v>2085</v>
      </c>
      <c r="D6" s="302"/>
      <c r="E6" s="302"/>
      <c r="F6" s="302"/>
      <c r="G6" s="302"/>
      <c r="H6" s="302"/>
      <c r="I6" s="302"/>
      <c r="J6" s="302"/>
      <c r="K6" s="300"/>
    </row>
    <row r="7" ht="15" customHeight="1">
      <c r="B7" s="303"/>
      <c r="C7" s="302" t="s">
        <v>2086</v>
      </c>
      <c r="D7" s="302"/>
      <c r="E7" s="302"/>
      <c r="F7" s="302"/>
      <c r="G7" s="302"/>
      <c r="H7" s="302"/>
      <c r="I7" s="302"/>
      <c r="J7" s="302"/>
      <c r="K7" s="300"/>
    </row>
    <row r="8" ht="12.75" customHeight="1">
      <c r="B8" s="303"/>
      <c r="C8" s="302"/>
      <c r="D8" s="302"/>
      <c r="E8" s="302"/>
      <c r="F8" s="302"/>
      <c r="G8" s="302"/>
      <c r="H8" s="302"/>
      <c r="I8" s="302"/>
      <c r="J8" s="302"/>
      <c r="K8" s="300"/>
    </row>
    <row r="9" ht="15" customHeight="1">
      <c r="B9" s="303"/>
      <c r="C9" s="302" t="s">
        <v>2087</v>
      </c>
      <c r="D9" s="302"/>
      <c r="E9" s="302"/>
      <c r="F9" s="302"/>
      <c r="G9" s="302"/>
      <c r="H9" s="302"/>
      <c r="I9" s="302"/>
      <c r="J9" s="302"/>
      <c r="K9" s="300"/>
    </row>
    <row r="10" ht="15" customHeight="1">
      <c r="B10" s="303"/>
      <c r="C10" s="302"/>
      <c r="D10" s="302" t="s">
        <v>2088</v>
      </c>
      <c r="E10" s="302"/>
      <c r="F10" s="302"/>
      <c r="G10" s="302"/>
      <c r="H10" s="302"/>
      <c r="I10" s="302"/>
      <c r="J10" s="302"/>
      <c r="K10" s="300"/>
    </row>
    <row r="11" ht="15" customHeight="1">
      <c r="B11" s="303"/>
      <c r="C11" s="304"/>
      <c r="D11" s="302" t="s">
        <v>2089</v>
      </c>
      <c r="E11" s="302"/>
      <c r="F11" s="302"/>
      <c r="G11" s="302"/>
      <c r="H11" s="302"/>
      <c r="I11" s="302"/>
      <c r="J11" s="302"/>
      <c r="K11" s="300"/>
    </row>
    <row r="12" ht="12.75" customHeight="1">
      <c r="B12" s="303"/>
      <c r="C12" s="304"/>
      <c r="D12" s="304"/>
      <c r="E12" s="304"/>
      <c r="F12" s="304"/>
      <c r="G12" s="304"/>
      <c r="H12" s="304"/>
      <c r="I12" s="304"/>
      <c r="J12" s="304"/>
      <c r="K12" s="300"/>
    </row>
    <row r="13" ht="15" customHeight="1">
      <c r="B13" s="303"/>
      <c r="C13" s="304"/>
      <c r="D13" s="302" t="s">
        <v>2090</v>
      </c>
      <c r="E13" s="302"/>
      <c r="F13" s="302"/>
      <c r="G13" s="302"/>
      <c r="H13" s="302"/>
      <c r="I13" s="302"/>
      <c r="J13" s="302"/>
      <c r="K13" s="300"/>
    </row>
    <row r="14" ht="15" customHeight="1">
      <c r="B14" s="303"/>
      <c r="C14" s="304"/>
      <c r="D14" s="302" t="s">
        <v>2091</v>
      </c>
      <c r="E14" s="302"/>
      <c r="F14" s="302"/>
      <c r="G14" s="302"/>
      <c r="H14" s="302"/>
      <c r="I14" s="302"/>
      <c r="J14" s="302"/>
      <c r="K14" s="300"/>
    </row>
    <row r="15" ht="15" customHeight="1">
      <c r="B15" s="303"/>
      <c r="C15" s="304"/>
      <c r="D15" s="302" t="s">
        <v>2092</v>
      </c>
      <c r="E15" s="302"/>
      <c r="F15" s="302"/>
      <c r="G15" s="302"/>
      <c r="H15" s="302"/>
      <c r="I15" s="302"/>
      <c r="J15" s="302"/>
      <c r="K15" s="300"/>
    </row>
    <row r="16" ht="15" customHeight="1">
      <c r="B16" s="303"/>
      <c r="C16" s="304"/>
      <c r="D16" s="304"/>
      <c r="E16" s="305" t="s">
        <v>76</v>
      </c>
      <c r="F16" s="302" t="s">
        <v>2093</v>
      </c>
      <c r="G16" s="302"/>
      <c r="H16" s="302"/>
      <c r="I16" s="302"/>
      <c r="J16" s="302"/>
      <c r="K16" s="300"/>
    </row>
    <row r="17" ht="15" customHeight="1">
      <c r="B17" s="303"/>
      <c r="C17" s="304"/>
      <c r="D17" s="304"/>
      <c r="E17" s="305" t="s">
        <v>2094</v>
      </c>
      <c r="F17" s="302" t="s">
        <v>2095</v>
      </c>
      <c r="G17" s="302"/>
      <c r="H17" s="302"/>
      <c r="I17" s="302"/>
      <c r="J17" s="302"/>
      <c r="K17" s="300"/>
    </row>
    <row r="18" ht="15" customHeight="1">
      <c r="B18" s="303"/>
      <c r="C18" s="304"/>
      <c r="D18" s="304"/>
      <c r="E18" s="305" t="s">
        <v>2096</v>
      </c>
      <c r="F18" s="302" t="s">
        <v>2097</v>
      </c>
      <c r="G18" s="302"/>
      <c r="H18" s="302"/>
      <c r="I18" s="302"/>
      <c r="J18" s="302"/>
      <c r="K18" s="300"/>
    </row>
    <row r="19" ht="15" customHeight="1">
      <c r="B19" s="303"/>
      <c r="C19" s="304"/>
      <c r="D19" s="304"/>
      <c r="E19" s="305" t="s">
        <v>2098</v>
      </c>
      <c r="F19" s="302" t="s">
        <v>2099</v>
      </c>
      <c r="G19" s="302"/>
      <c r="H19" s="302"/>
      <c r="I19" s="302"/>
      <c r="J19" s="302"/>
      <c r="K19" s="300"/>
    </row>
    <row r="20" ht="15" customHeight="1">
      <c r="B20" s="303"/>
      <c r="C20" s="304"/>
      <c r="D20" s="304"/>
      <c r="E20" s="305" t="s">
        <v>2100</v>
      </c>
      <c r="F20" s="302" t="s">
        <v>1543</v>
      </c>
      <c r="G20" s="302"/>
      <c r="H20" s="302"/>
      <c r="I20" s="302"/>
      <c r="J20" s="302"/>
      <c r="K20" s="300"/>
    </row>
    <row r="21" ht="15" customHeight="1">
      <c r="B21" s="303"/>
      <c r="C21" s="304"/>
      <c r="D21" s="304"/>
      <c r="E21" s="305" t="s">
        <v>2101</v>
      </c>
      <c r="F21" s="302" t="s">
        <v>2102</v>
      </c>
      <c r="G21" s="302"/>
      <c r="H21" s="302"/>
      <c r="I21" s="302"/>
      <c r="J21" s="302"/>
      <c r="K21" s="300"/>
    </row>
    <row r="22" ht="12.75" customHeight="1">
      <c r="B22" s="303"/>
      <c r="C22" s="304"/>
      <c r="D22" s="304"/>
      <c r="E22" s="304"/>
      <c r="F22" s="304"/>
      <c r="G22" s="304"/>
      <c r="H22" s="304"/>
      <c r="I22" s="304"/>
      <c r="J22" s="304"/>
      <c r="K22" s="300"/>
    </row>
    <row r="23" ht="15" customHeight="1">
      <c r="B23" s="303"/>
      <c r="C23" s="302" t="s">
        <v>2103</v>
      </c>
      <c r="D23" s="302"/>
      <c r="E23" s="302"/>
      <c r="F23" s="302"/>
      <c r="G23" s="302"/>
      <c r="H23" s="302"/>
      <c r="I23" s="302"/>
      <c r="J23" s="302"/>
      <c r="K23" s="300"/>
    </row>
    <row r="24" ht="15" customHeight="1">
      <c r="B24" s="303"/>
      <c r="C24" s="302" t="s">
        <v>2104</v>
      </c>
      <c r="D24" s="302"/>
      <c r="E24" s="302"/>
      <c r="F24" s="302"/>
      <c r="G24" s="302"/>
      <c r="H24" s="302"/>
      <c r="I24" s="302"/>
      <c r="J24" s="302"/>
      <c r="K24" s="300"/>
    </row>
    <row r="25" ht="15" customHeight="1">
      <c r="B25" s="303"/>
      <c r="C25" s="302"/>
      <c r="D25" s="302" t="s">
        <v>2105</v>
      </c>
      <c r="E25" s="302"/>
      <c r="F25" s="302"/>
      <c r="G25" s="302"/>
      <c r="H25" s="302"/>
      <c r="I25" s="302"/>
      <c r="J25" s="302"/>
      <c r="K25" s="300"/>
    </row>
    <row r="26" ht="15" customHeight="1">
      <c r="B26" s="303"/>
      <c r="C26" s="304"/>
      <c r="D26" s="302" t="s">
        <v>2106</v>
      </c>
      <c r="E26" s="302"/>
      <c r="F26" s="302"/>
      <c r="G26" s="302"/>
      <c r="H26" s="302"/>
      <c r="I26" s="302"/>
      <c r="J26" s="302"/>
      <c r="K26" s="300"/>
    </row>
    <row r="27" ht="12.75" customHeight="1">
      <c r="B27" s="303"/>
      <c r="C27" s="304"/>
      <c r="D27" s="304"/>
      <c r="E27" s="304"/>
      <c r="F27" s="304"/>
      <c r="G27" s="304"/>
      <c r="H27" s="304"/>
      <c r="I27" s="304"/>
      <c r="J27" s="304"/>
      <c r="K27" s="300"/>
    </row>
    <row r="28" ht="15" customHeight="1">
      <c r="B28" s="303"/>
      <c r="C28" s="304"/>
      <c r="D28" s="302" t="s">
        <v>2107</v>
      </c>
      <c r="E28" s="302"/>
      <c r="F28" s="302"/>
      <c r="G28" s="302"/>
      <c r="H28" s="302"/>
      <c r="I28" s="302"/>
      <c r="J28" s="302"/>
      <c r="K28" s="300"/>
    </row>
    <row r="29" ht="15" customHeight="1">
      <c r="B29" s="303"/>
      <c r="C29" s="304"/>
      <c r="D29" s="302" t="s">
        <v>2108</v>
      </c>
      <c r="E29" s="302"/>
      <c r="F29" s="302"/>
      <c r="G29" s="302"/>
      <c r="H29" s="302"/>
      <c r="I29" s="302"/>
      <c r="J29" s="302"/>
      <c r="K29" s="300"/>
    </row>
    <row r="30" ht="12.75" customHeight="1">
      <c r="B30" s="303"/>
      <c r="C30" s="304"/>
      <c r="D30" s="304"/>
      <c r="E30" s="304"/>
      <c r="F30" s="304"/>
      <c r="G30" s="304"/>
      <c r="H30" s="304"/>
      <c r="I30" s="304"/>
      <c r="J30" s="304"/>
      <c r="K30" s="300"/>
    </row>
    <row r="31" ht="15" customHeight="1">
      <c r="B31" s="303"/>
      <c r="C31" s="304"/>
      <c r="D31" s="302" t="s">
        <v>2109</v>
      </c>
      <c r="E31" s="302"/>
      <c r="F31" s="302"/>
      <c r="G31" s="302"/>
      <c r="H31" s="302"/>
      <c r="I31" s="302"/>
      <c r="J31" s="302"/>
      <c r="K31" s="300"/>
    </row>
    <row r="32" ht="15" customHeight="1">
      <c r="B32" s="303"/>
      <c r="C32" s="304"/>
      <c r="D32" s="302" t="s">
        <v>2110</v>
      </c>
      <c r="E32" s="302"/>
      <c r="F32" s="302"/>
      <c r="G32" s="302"/>
      <c r="H32" s="302"/>
      <c r="I32" s="302"/>
      <c r="J32" s="302"/>
      <c r="K32" s="300"/>
    </row>
    <row r="33" ht="15" customHeight="1">
      <c r="B33" s="303"/>
      <c r="C33" s="304"/>
      <c r="D33" s="302" t="s">
        <v>2111</v>
      </c>
      <c r="E33" s="302"/>
      <c r="F33" s="302"/>
      <c r="G33" s="302"/>
      <c r="H33" s="302"/>
      <c r="I33" s="302"/>
      <c r="J33" s="302"/>
      <c r="K33" s="300"/>
    </row>
    <row r="34" ht="15" customHeight="1">
      <c r="B34" s="303"/>
      <c r="C34" s="304"/>
      <c r="D34" s="302"/>
      <c r="E34" s="306" t="s">
        <v>129</v>
      </c>
      <c r="F34" s="302"/>
      <c r="G34" s="302" t="s">
        <v>2112</v>
      </c>
      <c r="H34" s="302"/>
      <c r="I34" s="302"/>
      <c r="J34" s="302"/>
      <c r="K34" s="300"/>
    </row>
    <row r="35" ht="30.75" customHeight="1">
      <c r="B35" s="303"/>
      <c r="C35" s="304"/>
      <c r="D35" s="302"/>
      <c r="E35" s="306" t="s">
        <v>2113</v>
      </c>
      <c r="F35" s="302"/>
      <c r="G35" s="302" t="s">
        <v>2114</v>
      </c>
      <c r="H35" s="302"/>
      <c r="I35" s="302"/>
      <c r="J35" s="302"/>
      <c r="K35" s="300"/>
    </row>
    <row r="36" ht="15" customHeight="1">
      <c r="B36" s="303"/>
      <c r="C36" s="304"/>
      <c r="D36" s="302"/>
      <c r="E36" s="306" t="s">
        <v>53</v>
      </c>
      <c r="F36" s="302"/>
      <c r="G36" s="302" t="s">
        <v>2115</v>
      </c>
      <c r="H36" s="302"/>
      <c r="I36" s="302"/>
      <c r="J36" s="302"/>
      <c r="K36" s="300"/>
    </row>
    <row r="37" ht="15" customHeight="1">
      <c r="B37" s="303"/>
      <c r="C37" s="304"/>
      <c r="D37" s="302"/>
      <c r="E37" s="306" t="s">
        <v>130</v>
      </c>
      <c r="F37" s="302"/>
      <c r="G37" s="302" t="s">
        <v>2116</v>
      </c>
      <c r="H37" s="302"/>
      <c r="I37" s="302"/>
      <c r="J37" s="302"/>
      <c r="K37" s="300"/>
    </row>
    <row r="38" ht="15" customHeight="1">
      <c r="B38" s="303"/>
      <c r="C38" s="304"/>
      <c r="D38" s="302"/>
      <c r="E38" s="306" t="s">
        <v>131</v>
      </c>
      <c r="F38" s="302"/>
      <c r="G38" s="302" t="s">
        <v>2117</v>
      </c>
      <c r="H38" s="302"/>
      <c r="I38" s="302"/>
      <c r="J38" s="302"/>
      <c r="K38" s="300"/>
    </row>
    <row r="39" ht="15" customHeight="1">
      <c r="B39" s="303"/>
      <c r="C39" s="304"/>
      <c r="D39" s="302"/>
      <c r="E39" s="306" t="s">
        <v>132</v>
      </c>
      <c r="F39" s="302"/>
      <c r="G39" s="302" t="s">
        <v>2118</v>
      </c>
      <c r="H39" s="302"/>
      <c r="I39" s="302"/>
      <c r="J39" s="302"/>
      <c r="K39" s="300"/>
    </row>
    <row r="40" ht="15" customHeight="1">
      <c r="B40" s="303"/>
      <c r="C40" s="304"/>
      <c r="D40" s="302"/>
      <c r="E40" s="306" t="s">
        <v>2119</v>
      </c>
      <c r="F40" s="302"/>
      <c r="G40" s="302" t="s">
        <v>2120</v>
      </c>
      <c r="H40" s="302"/>
      <c r="I40" s="302"/>
      <c r="J40" s="302"/>
      <c r="K40" s="300"/>
    </row>
    <row r="41" ht="15" customHeight="1">
      <c r="B41" s="303"/>
      <c r="C41" s="304"/>
      <c r="D41" s="302"/>
      <c r="E41" s="306"/>
      <c r="F41" s="302"/>
      <c r="G41" s="302" t="s">
        <v>2121</v>
      </c>
      <c r="H41" s="302"/>
      <c r="I41" s="302"/>
      <c r="J41" s="302"/>
      <c r="K41" s="300"/>
    </row>
    <row r="42" ht="15" customHeight="1">
      <c r="B42" s="303"/>
      <c r="C42" s="304"/>
      <c r="D42" s="302"/>
      <c r="E42" s="306" t="s">
        <v>2122</v>
      </c>
      <c r="F42" s="302"/>
      <c r="G42" s="302" t="s">
        <v>2123</v>
      </c>
      <c r="H42" s="302"/>
      <c r="I42" s="302"/>
      <c r="J42" s="302"/>
      <c r="K42" s="300"/>
    </row>
    <row r="43" ht="15" customHeight="1">
      <c r="B43" s="303"/>
      <c r="C43" s="304"/>
      <c r="D43" s="302"/>
      <c r="E43" s="306" t="s">
        <v>134</v>
      </c>
      <c r="F43" s="302"/>
      <c r="G43" s="302" t="s">
        <v>2124</v>
      </c>
      <c r="H43" s="302"/>
      <c r="I43" s="302"/>
      <c r="J43" s="302"/>
      <c r="K43" s="300"/>
    </row>
    <row r="44" ht="12.75" customHeight="1">
      <c r="B44" s="303"/>
      <c r="C44" s="304"/>
      <c r="D44" s="302"/>
      <c r="E44" s="302"/>
      <c r="F44" s="302"/>
      <c r="G44" s="302"/>
      <c r="H44" s="302"/>
      <c r="I44" s="302"/>
      <c r="J44" s="302"/>
      <c r="K44" s="300"/>
    </row>
    <row r="45" ht="15" customHeight="1">
      <c r="B45" s="303"/>
      <c r="C45" s="304"/>
      <c r="D45" s="302" t="s">
        <v>2125</v>
      </c>
      <c r="E45" s="302"/>
      <c r="F45" s="302"/>
      <c r="G45" s="302"/>
      <c r="H45" s="302"/>
      <c r="I45" s="302"/>
      <c r="J45" s="302"/>
      <c r="K45" s="300"/>
    </row>
    <row r="46" ht="15" customHeight="1">
      <c r="B46" s="303"/>
      <c r="C46" s="304"/>
      <c r="D46" s="304"/>
      <c r="E46" s="302" t="s">
        <v>2126</v>
      </c>
      <c r="F46" s="302"/>
      <c r="G46" s="302"/>
      <c r="H46" s="302"/>
      <c r="I46" s="302"/>
      <c r="J46" s="302"/>
      <c r="K46" s="300"/>
    </row>
    <row r="47" ht="15" customHeight="1">
      <c r="B47" s="303"/>
      <c r="C47" s="304"/>
      <c r="D47" s="304"/>
      <c r="E47" s="302" t="s">
        <v>2127</v>
      </c>
      <c r="F47" s="302"/>
      <c r="G47" s="302"/>
      <c r="H47" s="302"/>
      <c r="I47" s="302"/>
      <c r="J47" s="302"/>
      <c r="K47" s="300"/>
    </row>
    <row r="48" ht="15" customHeight="1">
      <c r="B48" s="303"/>
      <c r="C48" s="304"/>
      <c r="D48" s="304"/>
      <c r="E48" s="302" t="s">
        <v>2128</v>
      </c>
      <c r="F48" s="302"/>
      <c r="G48" s="302"/>
      <c r="H48" s="302"/>
      <c r="I48" s="302"/>
      <c r="J48" s="302"/>
      <c r="K48" s="300"/>
    </row>
    <row r="49" ht="15" customHeight="1">
      <c r="B49" s="303"/>
      <c r="C49" s="304"/>
      <c r="D49" s="302" t="s">
        <v>2129</v>
      </c>
      <c r="E49" s="302"/>
      <c r="F49" s="302"/>
      <c r="G49" s="302"/>
      <c r="H49" s="302"/>
      <c r="I49" s="302"/>
      <c r="J49" s="302"/>
      <c r="K49" s="300"/>
    </row>
    <row r="50" ht="25.5" customHeight="1">
      <c r="B50" s="298"/>
      <c r="C50" s="299" t="s">
        <v>2130</v>
      </c>
      <c r="D50" s="299"/>
      <c r="E50" s="299"/>
      <c r="F50" s="299"/>
      <c r="G50" s="299"/>
      <c r="H50" s="299"/>
      <c r="I50" s="299"/>
      <c r="J50" s="299"/>
      <c r="K50" s="300"/>
    </row>
    <row r="51" ht="5.25" customHeight="1">
      <c r="B51" s="298"/>
      <c r="C51" s="301"/>
      <c r="D51" s="301"/>
      <c r="E51" s="301"/>
      <c r="F51" s="301"/>
      <c r="G51" s="301"/>
      <c r="H51" s="301"/>
      <c r="I51" s="301"/>
      <c r="J51" s="301"/>
      <c r="K51" s="300"/>
    </row>
    <row r="52" ht="15" customHeight="1">
      <c r="B52" s="298"/>
      <c r="C52" s="302" t="s">
        <v>2131</v>
      </c>
      <c r="D52" s="302"/>
      <c r="E52" s="302"/>
      <c r="F52" s="302"/>
      <c r="G52" s="302"/>
      <c r="H52" s="302"/>
      <c r="I52" s="302"/>
      <c r="J52" s="302"/>
      <c r="K52" s="300"/>
    </row>
    <row r="53" ht="15" customHeight="1">
      <c r="B53" s="298"/>
      <c r="C53" s="302" t="s">
        <v>2132</v>
      </c>
      <c r="D53" s="302"/>
      <c r="E53" s="302"/>
      <c r="F53" s="302"/>
      <c r="G53" s="302"/>
      <c r="H53" s="302"/>
      <c r="I53" s="302"/>
      <c r="J53" s="302"/>
      <c r="K53" s="300"/>
    </row>
    <row r="54" ht="12.75" customHeight="1">
      <c r="B54" s="298"/>
      <c r="C54" s="302"/>
      <c r="D54" s="302"/>
      <c r="E54" s="302"/>
      <c r="F54" s="302"/>
      <c r="G54" s="302"/>
      <c r="H54" s="302"/>
      <c r="I54" s="302"/>
      <c r="J54" s="302"/>
      <c r="K54" s="300"/>
    </row>
    <row r="55" ht="15" customHeight="1">
      <c r="B55" s="298"/>
      <c r="C55" s="302" t="s">
        <v>2133</v>
      </c>
      <c r="D55" s="302"/>
      <c r="E55" s="302"/>
      <c r="F55" s="302"/>
      <c r="G55" s="302"/>
      <c r="H55" s="302"/>
      <c r="I55" s="302"/>
      <c r="J55" s="302"/>
      <c r="K55" s="300"/>
    </row>
    <row r="56" ht="15" customHeight="1">
      <c r="B56" s="298"/>
      <c r="C56" s="304"/>
      <c r="D56" s="302" t="s">
        <v>2134</v>
      </c>
      <c r="E56" s="302"/>
      <c r="F56" s="302"/>
      <c r="G56" s="302"/>
      <c r="H56" s="302"/>
      <c r="I56" s="302"/>
      <c r="J56" s="302"/>
      <c r="K56" s="300"/>
    </row>
    <row r="57" ht="15" customHeight="1">
      <c r="B57" s="298"/>
      <c r="C57" s="304"/>
      <c r="D57" s="302" t="s">
        <v>2135</v>
      </c>
      <c r="E57" s="302"/>
      <c r="F57" s="302"/>
      <c r="G57" s="302"/>
      <c r="H57" s="302"/>
      <c r="I57" s="302"/>
      <c r="J57" s="302"/>
      <c r="K57" s="300"/>
    </row>
    <row r="58" ht="15" customHeight="1">
      <c r="B58" s="298"/>
      <c r="C58" s="304"/>
      <c r="D58" s="302" t="s">
        <v>2136</v>
      </c>
      <c r="E58" s="302"/>
      <c r="F58" s="302"/>
      <c r="G58" s="302"/>
      <c r="H58" s="302"/>
      <c r="I58" s="302"/>
      <c r="J58" s="302"/>
      <c r="K58" s="300"/>
    </row>
    <row r="59" ht="15" customHeight="1">
      <c r="B59" s="298"/>
      <c r="C59" s="304"/>
      <c r="D59" s="302" t="s">
        <v>2137</v>
      </c>
      <c r="E59" s="302"/>
      <c r="F59" s="302"/>
      <c r="G59" s="302"/>
      <c r="H59" s="302"/>
      <c r="I59" s="302"/>
      <c r="J59" s="302"/>
      <c r="K59" s="300"/>
    </row>
    <row r="60" ht="15" customHeight="1">
      <c r="B60" s="298"/>
      <c r="C60" s="304"/>
      <c r="D60" s="307" t="s">
        <v>2138</v>
      </c>
      <c r="E60" s="307"/>
      <c r="F60" s="307"/>
      <c r="G60" s="307"/>
      <c r="H60" s="307"/>
      <c r="I60" s="307"/>
      <c r="J60" s="307"/>
      <c r="K60" s="300"/>
    </row>
    <row r="61" ht="15" customHeight="1">
      <c r="B61" s="298"/>
      <c r="C61" s="304"/>
      <c r="D61" s="302" t="s">
        <v>2139</v>
      </c>
      <c r="E61" s="302"/>
      <c r="F61" s="302"/>
      <c r="G61" s="302"/>
      <c r="H61" s="302"/>
      <c r="I61" s="302"/>
      <c r="J61" s="302"/>
      <c r="K61" s="300"/>
    </row>
    <row r="62" ht="12.75" customHeight="1">
      <c r="B62" s="298"/>
      <c r="C62" s="304"/>
      <c r="D62" s="304"/>
      <c r="E62" s="308"/>
      <c r="F62" s="304"/>
      <c r="G62" s="304"/>
      <c r="H62" s="304"/>
      <c r="I62" s="304"/>
      <c r="J62" s="304"/>
      <c r="K62" s="300"/>
    </row>
    <row r="63" ht="15" customHeight="1">
      <c r="B63" s="298"/>
      <c r="C63" s="304"/>
      <c r="D63" s="302" t="s">
        <v>2140</v>
      </c>
      <c r="E63" s="302"/>
      <c r="F63" s="302"/>
      <c r="G63" s="302"/>
      <c r="H63" s="302"/>
      <c r="I63" s="302"/>
      <c r="J63" s="302"/>
      <c r="K63" s="300"/>
    </row>
    <row r="64" ht="15" customHeight="1">
      <c r="B64" s="298"/>
      <c r="C64" s="304"/>
      <c r="D64" s="307" t="s">
        <v>2141</v>
      </c>
      <c r="E64" s="307"/>
      <c r="F64" s="307"/>
      <c r="G64" s="307"/>
      <c r="H64" s="307"/>
      <c r="I64" s="307"/>
      <c r="J64" s="307"/>
      <c r="K64" s="300"/>
    </row>
    <row r="65" ht="15" customHeight="1">
      <c r="B65" s="298"/>
      <c r="C65" s="304"/>
      <c r="D65" s="302" t="s">
        <v>2142</v>
      </c>
      <c r="E65" s="302"/>
      <c r="F65" s="302"/>
      <c r="G65" s="302"/>
      <c r="H65" s="302"/>
      <c r="I65" s="302"/>
      <c r="J65" s="302"/>
      <c r="K65" s="300"/>
    </row>
    <row r="66" ht="15" customHeight="1">
      <c r="B66" s="298"/>
      <c r="C66" s="304"/>
      <c r="D66" s="302" t="s">
        <v>2143</v>
      </c>
      <c r="E66" s="302"/>
      <c r="F66" s="302"/>
      <c r="G66" s="302"/>
      <c r="H66" s="302"/>
      <c r="I66" s="302"/>
      <c r="J66" s="302"/>
      <c r="K66" s="300"/>
    </row>
    <row r="67" ht="15" customHeight="1">
      <c r="B67" s="298"/>
      <c r="C67" s="304"/>
      <c r="D67" s="302" t="s">
        <v>2144</v>
      </c>
      <c r="E67" s="302"/>
      <c r="F67" s="302"/>
      <c r="G67" s="302"/>
      <c r="H67" s="302"/>
      <c r="I67" s="302"/>
      <c r="J67" s="302"/>
      <c r="K67" s="300"/>
    </row>
    <row r="68" ht="15" customHeight="1">
      <c r="B68" s="298"/>
      <c r="C68" s="304"/>
      <c r="D68" s="302" t="s">
        <v>2145</v>
      </c>
      <c r="E68" s="302"/>
      <c r="F68" s="302"/>
      <c r="G68" s="302"/>
      <c r="H68" s="302"/>
      <c r="I68" s="302"/>
      <c r="J68" s="302"/>
      <c r="K68" s="300"/>
    </row>
    <row r="69" ht="12.75" customHeight="1">
      <c r="B69" s="309"/>
      <c r="C69" s="310"/>
      <c r="D69" s="310"/>
      <c r="E69" s="310"/>
      <c r="F69" s="310"/>
      <c r="G69" s="310"/>
      <c r="H69" s="310"/>
      <c r="I69" s="310"/>
      <c r="J69" s="310"/>
      <c r="K69" s="311"/>
    </row>
    <row r="70" ht="18.75" customHeight="1">
      <c r="B70" s="312"/>
      <c r="C70" s="312"/>
      <c r="D70" s="312"/>
      <c r="E70" s="312"/>
      <c r="F70" s="312"/>
      <c r="G70" s="312"/>
      <c r="H70" s="312"/>
      <c r="I70" s="312"/>
      <c r="J70" s="312"/>
      <c r="K70" s="313"/>
    </row>
    <row r="71" ht="18.75" customHeight="1">
      <c r="B71" s="313"/>
      <c r="C71" s="313"/>
      <c r="D71" s="313"/>
      <c r="E71" s="313"/>
      <c r="F71" s="313"/>
      <c r="G71" s="313"/>
      <c r="H71" s="313"/>
      <c r="I71" s="313"/>
      <c r="J71" s="313"/>
      <c r="K71" s="313"/>
    </row>
    <row r="72" ht="7.5" customHeight="1">
      <c r="B72" s="314"/>
      <c r="C72" s="315"/>
      <c r="D72" s="315"/>
      <c r="E72" s="315"/>
      <c r="F72" s="315"/>
      <c r="G72" s="315"/>
      <c r="H72" s="315"/>
      <c r="I72" s="315"/>
      <c r="J72" s="315"/>
      <c r="K72" s="316"/>
    </row>
    <row r="73" ht="45" customHeight="1">
      <c r="B73" s="317"/>
      <c r="C73" s="318" t="s">
        <v>87</v>
      </c>
      <c r="D73" s="318"/>
      <c r="E73" s="318"/>
      <c r="F73" s="318"/>
      <c r="G73" s="318"/>
      <c r="H73" s="318"/>
      <c r="I73" s="318"/>
      <c r="J73" s="318"/>
      <c r="K73" s="319"/>
    </row>
    <row r="74" ht="17.25" customHeight="1">
      <c r="B74" s="317"/>
      <c r="C74" s="320" t="s">
        <v>2146</v>
      </c>
      <c r="D74" s="320"/>
      <c r="E74" s="320"/>
      <c r="F74" s="320" t="s">
        <v>2147</v>
      </c>
      <c r="G74" s="321"/>
      <c r="H74" s="320" t="s">
        <v>130</v>
      </c>
      <c r="I74" s="320" t="s">
        <v>57</v>
      </c>
      <c r="J74" s="320" t="s">
        <v>2148</v>
      </c>
      <c r="K74" s="319"/>
    </row>
    <row r="75" ht="17.25" customHeight="1">
      <c r="B75" s="317"/>
      <c r="C75" s="322" t="s">
        <v>2149</v>
      </c>
      <c r="D75" s="322"/>
      <c r="E75" s="322"/>
      <c r="F75" s="323" t="s">
        <v>2150</v>
      </c>
      <c r="G75" s="324"/>
      <c r="H75" s="322"/>
      <c r="I75" s="322"/>
      <c r="J75" s="322" t="s">
        <v>2151</v>
      </c>
      <c r="K75" s="319"/>
    </row>
    <row r="76" ht="5.25" customHeight="1">
      <c r="B76" s="317"/>
      <c r="C76" s="325"/>
      <c r="D76" s="325"/>
      <c r="E76" s="325"/>
      <c r="F76" s="325"/>
      <c r="G76" s="326"/>
      <c r="H76" s="325"/>
      <c r="I76" s="325"/>
      <c r="J76" s="325"/>
      <c r="K76" s="319"/>
    </row>
    <row r="77" ht="15" customHeight="1">
      <c r="B77" s="317"/>
      <c r="C77" s="306" t="s">
        <v>53</v>
      </c>
      <c r="D77" s="325"/>
      <c r="E77" s="325"/>
      <c r="F77" s="327" t="s">
        <v>2152</v>
      </c>
      <c r="G77" s="326"/>
      <c r="H77" s="306" t="s">
        <v>2153</v>
      </c>
      <c r="I77" s="306" t="s">
        <v>2154</v>
      </c>
      <c r="J77" s="306">
        <v>20</v>
      </c>
      <c r="K77" s="319"/>
    </row>
    <row r="78" ht="15" customHeight="1">
      <c r="B78" s="317"/>
      <c r="C78" s="306" t="s">
        <v>2155</v>
      </c>
      <c r="D78" s="306"/>
      <c r="E78" s="306"/>
      <c r="F78" s="327" t="s">
        <v>2152</v>
      </c>
      <c r="G78" s="326"/>
      <c r="H78" s="306" t="s">
        <v>2156</v>
      </c>
      <c r="I78" s="306" t="s">
        <v>2154</v>
      </c>
      <c r="J78" s="306">
        <v>120</v>
      </c>
      <c r="K78" s="319"/>
    </row>
    <row r="79" ht="15" customHeight="1">
      <c r="B79" s="328"/>
      <c r="C79" s="306" t="s">
        <v>2157</v>
      </c>
      <c r="D79" s="306"/>
      <c r="E79" s="306"/>
      <c r="F79" s="327" t="s">
        <v>2158</v>
      </c>
      <c r="G79" s="326"/>
      <c r="H79" s="306" t="s">
        <v>2159</v>
      </c>
      <c r="I79" s="306" t="s">
        <v>2154</v>
      </c>
      <c r="J79" s="306">
        <v>50</v>
      </c>
      <c r="K79" s="319"/>
    </row>
    <row r="80" ht="15" customHeight="1">
      <c r="B80" s="328"/>
      <c r="C80" s="306" t="s">
        <v>2160</v>
      </c>
      <c r="D80" s="306"/>
      <c r="E80" s="306"/>
      <c r="F80" s="327" t="s">
        <v>2152</v>
      </c>
      <c r="G80" s="326"/>
      <c r="H80" s="306" t="s">
        <v>2161</v>
      </c>
      <c r="I80" s="306" t="s">
        <v>2162</v>
      </c>
      <c r="J80" s="306"/>
      <c r="K80" s="319"/>
    </row>
    <row r="81" ht="15" customHeight="1">
      <c r="B81" s="328"/>
      <c r="C81" s="329" t="s">
        <v>2163</v>
      </c>
      <c r="D81" s="329"/>
      <c r="E81" s="329"/>
      <c r="F81" s="330" t="s">
        <v>2158</v>
      </c>
      <c r="G81" s="329"/>
      <c r="H81" s="329" t="s">
        <v>2164</v>
      </c>
      <c r="I81" s="329" t="s">
        <v>2154</v>
      </c>
      <c r="J81" s="329">
        <v>15</v>
      </c>
      <c r="K81" s="319"/>
    </row>
    <row r="82" ht="15" customHeight="1">
      <c r="B82" s="328"/>
      <c r="C82" s="329" t="s">
        <v>2165</v>
      </c>
      <c r="D82" s="329"/>
      <c r="E82" s="329"/>
      <c r="F82" s="330" t="s">
        <v>2158</v>
      </c>
      <c r="G82" s="329"/>
      <c r="H82" s="329" t="s">
        <v>2166</v>
      </c>
      <c r="I82" s="329" t="s">
        <v>2154</v>
      </c>
      <c r="J82" s="329">
        <v>15</v>
      </c>
      <c r="K82" s="319"/>
    </row>
    <row r="83" ht="15" customHeight="1">
      <c r="B83" s="328"/>
      <c r="C83" s="329" t="s">
        <v>2167</v>
      </c>
      <c r="D83" s="329"/>
      <c r="E83" s="329"/>
      <c r="F83" s="330" t="s">
        <v>2158</v>
      </c>
      <c r="G83" s="329"/>
      <c r="H83" s="329" t="s">
        <v>2168</v>
      </c>
      <c r="I83" s="329" t="s">
        <v>2154</v>
      </c>
      <c r="J83" s="329">
        <v>20</v>
      </c>
      <c r="K83" s="319"/>
    </row>
    <row r="84" ht="15" customHeight="1">
      <c r="B84" s="328"/>
      <c r="C84" s="329" t="s">
        <v>2169</v>
      </c>
      <c r="D84" s="329"/>
      <c r="E84" s="329"/>
      <c r="F84" s="330" t="s">
        <v>2158</v>
      </c>
      <c r="G84" s="329"/>
      <c r="H84" s="329" t="s">
        <v>2170</v>
      </c>
      <c r="I84" s="329" t="s">
        <v>2154</v>
      </c>
      <c r="J84" s="329">
        <v>20</v>
      </c>
      <c r="K84" s="319"/>
    </row>
    <row r="85" ht="15" customHeight="1">
      <c r="B85" s="328"/>
      <c r="C85" s="306" t="s">
        <v>2171</v>
      </c>
      <c r="D85" s="306"/>
      <c r="E85" s="306"/>
      <c r="F85" s="327" t="s">
        <v>2158</v>
      </c>
      <c r="G85" s="326"/>
      <c r="H85" s="306" t="s">
        <v>2172</v>
      </c>
      <c r="I85" s="306" t="s">
        <v>2154</v>
      </c>
      <c r="J85" s="306">
        <v>50</v>
      </c>
      <c r="K85" s="319"/>
    </row>
    <row r="86" ht="15" customHeight="1">
      <c r="B86" s="328"/>
      <c r="C86" s="306" t="s">
        <v>2173</v>
      </c>
      <c r="D86" s="306"/>
      <c r="E86" s="306"/>
      <c r="F86" s="327" t="s">
        <v>2158</v>
      </c>
      <c r="G86" s="326"/>
      <c r="H86" s="306" t="s">
        <v>2174</v>
      </c>
      <c r="I86" s="306" t="s">
        <v>2154</v>
      </c>
      <c r="J86" s="306">
        <v>20</v>
      </c>
      <c r="K86" s="319"/>
    </row>
    <row r="87" ht="15" customHeight="1">
      <c r="B87" s="328"/>
      <c r="C87" s="306" t="s">
        <v>2175</v>
      </c>
      <c r="D87" s="306"/>
      <c r="E87" s="306"/>
      <c r="F87" s="327" t="s">
        <v>2158</v>
      </c>
      <c r="G87" s="326"/>
      <c r="H87" s="306" t="s">
        <v>2176</v>
      </c>
      <c r="I87" s="306" t="s">
        <v>2154</v>
      </c>
      <c r="J87" s="306">
        <v>20</v>
      </c>
      <c r="K87" s="319"/>
    </row>
    <row r="88" ht="15" customHeight="1">
      <c r="B88" s="328"/>
      <c r="C88" s="306" t="s">
        <v>2177</v>
      </c>
      <c r="D88" s="306"/>
      <c r="E88" s="306"/>
      <c r="F88" s="327" t="s">
        <v>2158</v>
      </c>
      <c r="G88" s="326"/>
      <c r="H88" s="306" t="s">
        <v>2178</v>
      </c>
      <c r="I88" s="306" t="s">
        <v>2154</v>
      </c>
      <c r="J88" s="306">
        <v>50</v>
      </c>
      <c r="K88" s="319"/>
    </row>
    <row r="89" ht="15" customHeight="1">
      <c r="B89" s="328"/>
      <c r="C89" s="306" t="s">
        <v>2179</v>
      </c>
      <c r="D89" s="306"/>
      <c r="E89" s="306"/>
      <c r="F89" s="327" t="s">
        <v>2158</v>
      </c>
      <c r="G89" s="326"/>
      <c r="H89" s="306" t="s">
        <v>2179</v>
      </c>
      <c r="I89" s="306" t="s">
        <v>2154</v>
      </c>
      <c r="J89" s="306">
        <v>50</v>
      </c>
      <c r="K89" s="319"/>
    </row>
    <row r="90" ht="15" customHeight="1">
      <c r="B90" s="328"/>
      <c r="C90" s="306" t="s">
        <v>135</v>
      </c>
      <c r="D90" s="306"/>
      <c r="E90" s="306"/>
      <c r="F90" s="327" t="s">
        <v>2158</v>
      </c>
      <c r="G90" s="326"/>
      <c r="H90" s="306" t="s">
        <v>2180</v>
      </c>
      <c r="I90" s="306" t="s">
        <v>2154</v>
      </c>
      <c r="J90" s="306">
        <v>255</v>
      </c>
      <c r="K90" s="319"/>
    </row>
    <row r="91" ht="15" customHeight="1">
      <c r="B91" s="328"/>
      <c r="C91" s="306" t="s">
        <v>2181</v>
      </c>
      <c r="D91" s="306"/>
      <c r="E91" s="306"/>
      <c r="F91" s="327" t="s">
        <v>2152</v>
      </c>
      <c r="G91" s="326"/>
      <c r="H91" s="306" t="s">
        <v>2182</v>
      </c>
      <c r="I91" s="306" t="s">
        <v>2183</v>
      </c>
      <c r="J91" s="306"/>
      <c r="K91" s="319"/>
    </row>
    <row r="92" ht="15" customHeight="1">
      <c r="B92" s="328"/>
      <c r="C92" s="306" t="s">
        <v>2184</v>
      </c>
      <c r="D92" s="306"/>
      <c r="E92" s="306"/>
      <c r="F92" s="327" t="s">
        <v>2152</v>
      </c>
      <c r="G92" s="326"/>
      <c r="H92" s="306" t="s">
        <v>2185</v>
      </c>
      <c r="I92" s="306" t="s">
        <v>2186</v>
      </c>
      <c r="J92" s="306"/>
      <c r="K92" s="319"/>
    </row>
    <row r="93" ht="15" customHeight="1">
      <c r="B93" s="328"/>
      <c r="C93" s="306" t="s">
        <v>2187</v>
      </c>
      <c r="D93" s="306"/>
      <c r="E93" s="306"/>
      <c r="F93" s="327" t="s">
        <v>2152</v>
      </c>
      <c r="G93" s="326"/>
      <c r="H93" s="306" t="s">
        <v>2187</v>
      </c>
      <c r="I93" s="306" t="s">
        <v>2186</v>
      </c>
      <c r="J93" s="306"/>
      <c r="K93" s="319"/>
    </row>
    <row r="94" ht="15" customHeight="1">
      <c r="B94" s="328"/>
      <c r="C94" s="306" t="s">
        <v>38</v>
      </c>
      <c r="D94" s="306"/>
      <c r="E94" s="306"/>
      <c r="F94" s="327" t="s">
        <v>2152</v>
      </c>
      <c r="G94" s="326"/>
      <c r="H94" s="306" t="s">
        <v>2188</v>
      </c>
      <c r="I94" s="306" t="s">
        <v>2186</v>
      </c>
      <c r="J94" s="306"/>
      <c r="K94" s="319"/>
    </row>
    <row r="95" ht="15" customHeight="1">
      <c r="B95" s="328"/>
      <c r="C95" s="306" t="s">
        <v>48</v>
      </c>
      <c r="D95" s="306"/>
      <c r="E95" s="306"/>
      <c r="F95" s="327" t="s">
        <v>2152</v>
      </c>
      <c r="G95" s="326"/>
      <c r="H95" s="306" t="s">
        <v>2189</v>
      </c>
      <c r="I95" s="306" t="s">
        <v>2186</v>
      </c>
      <c r="J95" s="306"/>
      <c r="K95" s="319"/>
    </row>
    <row r="96" ht="15" customHeight="1">
      <c r="B96" s="331"/>
      <c r="C96" s="332"/>
      <c r="D96" s="332"/>
      <c r="E96" s="332"/>
      <c r="F96" s="332"/>
      <c r="G96" s="332"/>
      <c r="H96" s="332"/>
      <c r="I96" s="332"/>
      <c r="J96" s="332"/>
      <c r="K96" s="333"/>
    </row>
    <row r="97" ht="18.75" customHeight="1">
      <c r="B97" s="334"/>
      <c r="C97" s="335"/>
      <c r="D97" s="335"/>
      <c r="E97" s="335"/>
      <c r="F97" s="335"/>
      <c r="G97" s="335"/>
      <c r="H97" s="335"/>
      <c r="I97" s="335"/>
      <c r="J97" s="335"/>
      <c r="K97" s="334"/>
    </row>
    <row r="98" ht="18.75" customHeight="1">
      <c r="B98" s="313"/>
      <c r="C98" s="313"/>
      <c r="D98" s="313"/>
      <c r="E98" s="313"/>
      <c r="F98" s="313"/>
      <c r="G98" s="313"/>
      <c r="H98" s="313"/>
      <c r="I98" s="313"/>
      <c r="J98" s="313"/>
      <c r="K98" s="313"/>
    </row>
    <row r="99" ht="7.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6"/>
    </row>
    <row r="100" ht="45" customHeight="1">
      <c r="B100" s="317"/>
      <c r="C100" s="318" t="s">
        <v>2190</v>
      </c>
      <c r="D100" s="318"/>
      <c r="E100" s="318"/>
      <c r="F100" s="318"/>
      <c r="G100" s="318"/>
      <c r="H100" s="318"/>
      <c r="I100" s="318"/>
      <c r="J100" s="318"/>
      <c r="K100" s="319"/>
    </row>
    <row r="101" ht="17.25" customHeight="1">
      <c r="B101" s="317"/>
      <c r="C101" s="320" t="s">
        <v>2146</v>
      </c>
      <c r="D101" s="320"/>
      <c r="E101" s="320"/>
      <c r="F101" s="320" t="s">
        <v>2147</v>
      </c>
      <c r="G101" s="321"/>
      <c r="H101" s="320" t="s">
        <v>130</v>
      </c>
      <c r="I101" s="320" t="s">
        <v>57</v>
      </c>
      <c r="J101" s="320" t="s">
        <v>2148</v>
      </c>
      <c r="K101" s="319"/>
    </row>
    <row r="102" ht="17.25" customHeight="1">
      <c r="B102" s="317"/>
      <c r="C102" s="322" t="s">
        <v>2149</v>
      </c>
      <c r="D102" s="322"/>
      <c r="E102" s="322"/>
      <c r="F102" s="323" t="s">
        <v>2150</v>
      </c>
      <c r="G102" s="324"/>
      <c r="H102" s="322"/>
      <c r="I102" s="322"/>
      <c r="J102" s="322" t="s">
        <v>2151</v>
      </c>
      <c r="K102" s="319"/>
    </row>
    <row r="103" ht="5.25" customHeight="1">
      <c r="B103" s="317"/>
      <c r="C103" s="320"/>
      <c r="D103" s="320"/>
      <c r="E103" s="320"/>
      <c r="F103" s="320"/>
      <c r="G103" s="336"/>
      <c r="H103" s="320"/>
      <c r="I103" s="320"/>
      <c r="J103" s="320"/>
      <c r="K103" s="319"/>
    </row>
    <row r="104" ht="15" customHeight="1">
      <c r="B104" s="317"/>
      <c r="C104" s="306" t="s">
        <v>53</v>
      </c>
      <c r="D104" s="325"/>
      <c r="E104" s="325"/>
      <c r="F104" s="327" t="s">
        <v>2152</v>
      </c>
      <c r="G104" s="336"/>
      <c r="H104" s="306" t="s">
        <v>2191</v>
      </c>
      <c r="I104" s="306" t="s">
        <v>2154</v>
      </c>
      <c r="J104" s="306">
        <v>20</v>
      </c>
      <c r="K104" s="319"/>
    </row>
    <row r="105" ht="15" customHeight="1">
      <c r="B105" s="317"/>
      <c r="C105" s="306" t="s">
        <v>2155</v>
      </c>
      <c r="D105" s="306"/>
      <c r="E105" s="306"/>
      <c r="F105" s="327" t="s">
        <v>2152</v>
      </c>
      <c r="G105" s="306"/>
      <c r="H105" s="306" t="s">
        <v>2191</v>
      </c>
      <c r="I105" s="306" t="s">
        <v>2154</v>
      </c>
      <c r="J105" s="306">
        <v>120</v>
      </c>
      <c r="K105" s="319"/>
    </row>
    <row r="106" ht="15" customHeight="1">
      <c r="B106" s="328"/>
      <c r="C106" s="306" t="s">
        <v>2157</v>
      </c>
      <c r="D106" s="306"/>
      <c r="E106" s="306"/>
      <c r="F106" s="327" t="s">
        <v>2158</v>
      </c>
      <c r="G106" s="306"/>
      <c r="H106" s="306" t="s">
        <v>2191</v>
      </c>
      <c r="I106" s="306" t="s">
        <v>2154</v>
      </c>
      <c r="J106" s="306">
        <v>50</v>
      </c>
      <c r="K106" s="319"/>
    </row>
    <row r="107" ht="15" customHeight="1">
      <c r="B107" s="328"/>
      <c r="C107" s="306" t="s">
        <v>2160</v>
      </c>
      <c r="D107" s="306"/>
      <c r="E107" s="306"/>
      <c r="F107" s="327" t="s">
        <v>2152</v>
      </c>
      <c r="G107" s="306"/>
      <c r="H107" s="306" t="s">
        <v>2191</v>
      </c>
      <c r="I107" s="306" t="s">
        <v>2162</v>
      </c>
      <c r="J107" s="306"/>
      <c r="K107" s="319"/>
    </row>
    <row r="108" ht="15" customHeight="1">
      <c r="B108" s="328"/>
      <c r="C108" s="306" t="s">
        <v>2171</v>
      </c>
      <c r="D108" s="306"/>
      <c r="E108" s="306"/>
      <c r="F108" s="327" t="s">
        <v>2158</v>
      </c>
      <c r="G108" s="306"/>
      <c r="H108" s="306" t="s">
        <v>2191</v>
      </c>
      <c r="I108" s="306" t="s">
        <v>2154</v>
      </c>
      <c r="J108" s="306">
        <v>50</v>
      </c>
      <c r="K108" s="319"/>
    </row>
    <row r="109" ht="15" customHeight="1">
      <c r="B109" s="328"/>
      <c r="C109" s="306" t="s">
        <v>2179</v>
      </c>
      <c r="D109" s="306"/>
      <c r="E109" s="306"/>
      <c r="F109" s="327" t="s">
        <v>2158</v>
      </c>
      <c r="G109" s="306"/>
      <c r="H109" s="306" t="s">
        <v>2191</v>
      </c>
      <c r="I109" s="306" t="s">
        <v>2154</v>
      </c>
      <c r="J109" s="306">
        <v>50</v>
      </c>
      <c r="K109" s="319"/>
    </row>
    <row r="110" ht="15" customHeight="1">
      <c r="B110" s="328"/>
      <c r="C110" s="306" t="s">
        <v>2177</v>
      </c>
      <c r="D110" s="306"/>
      <c r="E110" s="306"/>
      <c r="F110" s="327" t="s">
        <v>2158</v>
      </c>
      <c r="G110" s="306"/>
      <c r="H110" s="306" t="s">
        <v>2191</v>
      </c>
      <c r="I110" s="306" t="s">
        <v>2154</v>
      </c>
      <c r="J110" s="306">
        <v>50</v>
      </c>
      <c r="K110" s="319"/>
    </row>
    <row r="111" ht="15" customHeight="1">
      <c r="B111" s="328"/>
      <c r="C111" s="306" t="s">
        <v>53</v>
      </c>
      <c r="D111" s="306"/>
      <c r="E111" s="306"/>
      <c r="F111" s="327" t="s">
        <v>2152</v>
      </c>
      <c r="G111" s="306"/>
      <c r="H111" s="306" t="s">
        <v>2192</v>
      </c>
      <c r="I111" s="306" t="s">
        <v>2154</v>
      </c>
      <c r="J111" s="306">
        <v>20</v>
      </c>
      <c r="K111" s="319"/>
    </row>
    <row r="112" ht="15" customHeight="1">
      <c r="B112" s="328"/>
      <c r="C112" s="306" t="s">
        <v>2193</v>
      </c>
      <c r="D112" s="306"/>
      <c r="E112" s="306"/>
      <c r="F112" s="327" t="s">
        <v>2152</v>
      </c>
      <c r="G112" s="306"/>
      <c r="H112" s="306" t="s">
        <v>2194</v>
      </c>
      <c r="I112" s="306" t="s">
        <v>2154</v>
      </c>
      <c r="J112" s="306">
        <v>120</v>
      </c>
      <c r="K112" s="319"/>
    </row>
    <row r="113" ht="15" customHeight="1">
      <c r="B113" s="328"/>
      <c r="C113" s="306" t="s">
        <v>38</v>
      </c>
      <c r="D113" s="306"/>
      <c r="E113" s="306"/>
      <c r="F113" s="327" t="s">
        <v>2152</v>
      </c>
      <c r="G113" s="306"/>
      <c r="H113" s="306" t="s">
        <v>2195</v>
      </c>
      <c r="I113" s="306" t="s">
        <v>2186</v>
      </c>
      <c r="J113" s="306"/>
      <c r="K113" s="319"/>
    </row>
    <row r="114" ht="15" customHeight="1">
      <c r="B114" s="328"/>
      <c r="C114" s="306" t="s">
        <v>48</v>
      </c>
      <c r="D114" s="306"/>
      <c r="E114" s="306"/>
      <c r="F114" s="327" t="s">
        <v>2152</v>
      </c>
      <c r="G114" s="306"/>
      <c r="H114" s="306" t="s">
        <v>2196</v>
      </c>
      <c r="I114" s="306" t="s">
        <v>2186</v>
      </c>
      <c r="J114" s="306"/>
      <c r="K114" s="319"/>
    </row>
    <row r="115" ht="15" customHeight="1">
      <c r="B115" s="328"/>
      <c r="C115" s="306" t="s">
        <v>57</v>
      </c>
      <c r="D115" s="306"/>
      <c r="E115" s="306"/>
      <c r="F115" s="327" t="s">
        <v>2152</v>
      </c>
      <c r="G115" s="306"/>
      <c r="H115" s="306" t="s">
        <v>2197</v>
      </c>
      <c r="I115" s="306" t="s">
        <v>2198</v>
      </c>
      <c r="J115" s="306"/>
      <c r="K115" s="319"/>
    </row>
    <row r="116" ht="15" customHeight="1">
      <c r="B116" s="331"/>
      <c r="C116" s="337"/>
      <c r="D116" s="337"/>
      <c r="E116" s="337"/>
      <c r="F116" s="337"/>
      <c r="G116" s="337"/>
      <c r="H116" s="337"/>
      <c r="I116" s="337"/>
      <c r="J116" s="337"/>
      <c r="K116" s="333"/>
    </row>
    <row r="117" ht="18.75" customHeight="1">
      <c r="B117" s="338"/>
      <c r="C117" s="302"/>
      <c r="D117" s="302"/>
      <c r="E117" s="302"/>
      <c r="F117" s="339"/>
      <c r="G117" s="302"/>
      <c r="H117" s="302"/>
      <c r="I117" s="302"/>
      <c r="J117" s="302"/>
      <c r="K117" s="338"/>
    </row>
    <row r="118" ht="18.75" customHeight="1"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</row>
    <row r="119" ht="7.5" customHeight="1">
      <c r="B119" s="340"/>
      <c r="C119" s="341"/>
      <c r="D119" s="341"/>
      <c r="E119" s="341"/>
      <c r="F119" s="341"/>
      <c r="G119" s="341"/>
      <c r="H119" s="341"/>
      <c r="I119" s="341"/>
      <c r="J119" s="341"/>
      <c r="K119" s="342"/>
    </row>
    <row r="120" ht="45" customHeight="1">
      <c r="B120" s="343"/>
      <c r="C120" s="296" t="s">
        <v>2199</v>
      </c>
      <c r="D120" s="296"/>
      <c r="E120" s="296"/>
      <c r="F120" s="296"/>
      <c r="G120" s="296"/>
      <c r="H120" s="296"/>
      <c r="I120" s="296"/>
      <c r="J120" s="296"/>
      <c r="K120" s="344"/>
    </row>
    <row r="121" ht="17.25" customHeight="1">
      <c r="B121" s="345"/>
      <c r="C121" s="320" t="s">
        <v>2146</v>
      </c>
      <c r="D121" s="320"/>
      <c r="E121" s="320"/>
      <c r="F121" s="320" t="s">
        <v>2147</v>
      </c>
      <c r="G121" s="321"/>
      <c r="H121" s="320" t="s">
        <v>130</v>
      </c>
      <c r="I121" s="320" t="s">
        <v>57</v>
      </c>
      <c r="J121" s="320" t="s">
        <v>2148</v>
      </c>
      <c r="K121" s="346"/>
    </row>
    <row r="122" ht="17.25" customHeight="1">
      <c r="B122" s="345"/>
      <c r="C122" s="322" t="s">
        <v>2149</v>
      </c>
      <c r="D122" s="322"/>
      <c r="E122" s="322"/>
      <c r="F122" s="323" t="s">
        <v>2150</v>
      </c>
      <c r="G122" s="324"/>
      <c r="H122" s="322"/>
      <c r="I122" s="322"/>
      <c r="J122" s="322" t="s">
        <v>2151</v>
      </c>
      <c r="K122" s="346"/>
    </row>
    <row r="123" ht="5.25" customHeight="1">
      <c r="B123" s="347"/>
      <c r="C123" s="325"/>
      <c r="D123" s="325"/>
      <c r="E123" s="325"/>
      <c r="F123" s="325"/>
      <c r="G123" s="306"/>
      <c r="H123" s="325"/>
      <c r="I123" s="325"/>
      <c r="J123" s="325"/>
      <c r="K123" s="348"/>
    </row>
    <row r="124" ht="15" customHeight="1">
      <c r="B124" s="347"/>
      <c r="C124" s="306" t="s">
        <v>2155</v>
      </c>
      <c r="D124" s="325"/>
      <c r="E124" s="325"/>
      <c r="F124" s="327" t="s">
        <v>2152</v>
      </c>
      <c r="G124" s="306"/>
      <c r="H124" s="306" t="s">
        <v>2191</v>
      </c>
      <c r="I124" s="306" t="s">
        <v>2154</v>
      </c>
      <c r="J124" s="306">
        <v>120</v>
      </c>
      <c r="K124" s="349"/>
    </row>
    <row r="125" ht="15" customHeight="1">
      <c r="B125" s="347"/>
      <c r="C125" s="306" t="s">
        <v>2200</v>
      </c>
      <c r="D125" s="306"/>
      <c r="E125" s="306"/>
      <c r="F125" s="327" t="s">
        <v>2152</v>
      </c>
      <c r="G125" s="306"/>
      <c r="H125" s="306" t="s">
        <v>2201</v>
      </c>
      <c r="I125" s="306" t="s">
        <v>2154</v>
      </c>
      <c r="J125" s="306" t="s">
        <v>2202</v>
      </c>
      <c r="K125" s="349"/>
    </row>
    <row r="126" ht="15" customHeight="1">
      <c r="B126" s="347"/>
      <c r="C126" s="306" t="s">
        <v>2101</v>
      </c>
      <c r="D126" s="306"/>
      <c r="E126" s="306"/>
      <c r="F126" s="327" t="s">
        <v>2152</v>
      </c>
      <c r="G126" s="306"/>
      <c r="H126" s="306" t="s">
        <v>2203</v>
      </c>
      <c r="I126" s="306" t="s">
        <v>2154</v>
      </c>
      <c r="J126" s="306" t="s">
        <v>2202</v>
      </c>
      <c r="K126" s="349"/>
    </row>
    <row r="127" ht="15" customHeight="1">
      <c r="B127" s="347"/>
      <c r="C127" s="306" t="s">
        <v>2163</v>
      </c>
      <c r="D127" s="306"/>
      <c r="E127" s="306"/>
      <c r="F127" s="327" t="s">
        <v>2158</v>
      </c>
      <c r="G127" s="306"/>
      <c r="H127" s="306" t="s">
        <v>2164</v>
      </c>
      <c r="I127" s="306" t="s">
        <v>2154</v>
      </c>
      <c r="J127" s="306">
        <v>15</v>
      </c>
      <c r="K127" s="349"/>
    </row>
    <row r="128" ht="15" customHeight="1">
      <c r="B128" s="347"/>
      <c r="C128" s="329" t="s">
        <v>2165</v>
      </c>
      <c r="D128" s="329"/>
      <c r="E128" s="329"/>
      <c r="F128" s="330" t="s">
        <v>2158</v>
      </c>
      <c r="G128" s="329"/>
      <c r="H128" s="329" t="s">
        <v>2166</v>
      </c>
      <c r="I128" s="329" t="s">
        <v>2154</v>
      </c>
      <c r="J128" s="329">
        <v>15</v>
      </c>
      <c r="K128" s="349"/>
    </row>
    <row r="129" ht="15" customHeight="1">
      <c r="B129" s="347"/>
      <c r="C129" s="329" t="s">
        <v>2167</v>
      </c>
      <c r="D129" s="329"/>
      <c r="E129" s="329"/>
      <c r="F129" s="330" t="s">
        <v>2158</v>
      </c>
      <c r="G129" s="329"/>
      <c r="H129" s="329" t="s">
        <v>2168</v>
      </c>
      <c r="I129" s="329" t="s">
        <v>2154</v>
      </c>
      <c r="J129" s="329">
        <v>20</v>
      </c>
      <c r="K129" s="349"/>
    </row>
    <row r="130" ht="15" customHeight="1">
      <c r="B130" s="347"/>
      <c r="C130" s="329" t="s">
        <v>2169</v>
      </c>
      <c r="D130" s="329"/>
      <c r="E130" s="329"/>
      <c r="F130" s="330" t="s">
        <v>2158</v>
      </c>
      <c r="G130" s="329"/>
      <c r="H130" s="329" t="s">
        <v>2170</v>
      </c>
      <c r="I130" s="329" t="s">
        <v>2154</v>
      </c>
      <c r="J130" s="329">
        <v>20</v>
      </c>
      <c r="K130" s="349"/>
    </row>
    <row r="131" ht="15" customHeight="1">
      <c r="B131" s="347"/>
      <c r="C131" s="306" t="s">
        <v>2157</v>
      </c>
      <c r="D131" s="306"/>
      <c r="E131" s="306"/>
      <c r="F131" s="327" t="s">
        <v>2158</v>
      </c>
      <c r="G131" s="306"/>
      <c r="H131" s="306" t="s">
        <v>2191</v>
      </c>
      <c r="I131" s="306" t="s">
        <v>2154</v>
      </c>
      <c r="J131" s="306">
        <v>50</v>
      </c>
      <c r="K131" s="349"/>
    </row>
    <row r="132" ht="15" customHeight="1">
      <c r="B132" s="347"/>
      <c r="C132" s="306" t="s">
        <v>2171</v>
      </c>
      <c r="D132" s="306"/>
      <c r="E132" s="306"/>
      <c r="F132" s="327" t="s">
        <v>2158</v>
      </c>
      <c r="G132" s="306"/>
      <c r="H132" s="306" t="s">
        <v>2191</v>
      </c>
      <c r="I132" s="306" t="s">
        <v>2154</v>
      </c>
      <c r="J132" s="306">
        <v>50</v>
      </c>
      <c r="K132" s="349"/>
    </row>
    <row r="133" ht="15" customHeight="1">
      <c r="B133" s="347"/>
      <c r="C133" s="306" t="s">
        <v>2177</v>
      </c>
      <c r="D133" s="306"/>
      <c r="E133" s="306"/>
      <c r="F133" s="327" t="s">
        <v>2158</v>
      </c>
      <c r="G133" s="306"/>
      <c r="H133" s="306" t="s">
        <v>2191</v>
      </c>
      <c r="I133" s="306" t="s">
        <v>2154</v>
      </c>
      <c r="J133" s="306">
        <v>50</v>
      </c>
      <c r="K133" s="349"/>
    </row>
    <row r="134" ht="15" customHeight="1">
      <c r="B134" s="347"/>
      <c r="C134" s="306" t="s">
        <v>2179</v>
      </c>
      <c r="D134" s="306"/>
      <c r="E134" s="306"/>
      <c r="F134" s="327" t="s">
        <v>2158</v>
      </c>
      <c r="G134" s="306"/>
      <c r="H134" s="306" t="s">
        <v>2191</v>
      </c>
      <c r="I134" s="306" t="s">
        <v>2154</v>
      </c>
      <c r="J134" s="306">
        <v>50</v>
      </c>
      <c r="K134" s="349"/>
    </row>
    <row r="135" ht="15" customHeight="1">
      <c r="B135" s="347"/>
      <c r="C135" s="306" t="s">
        <v>135</v>
      </c>
      <c r="D135" s="306"/>
      <c r="E135" s="306"/>
      <c r="F135" s="327" t="s">
        <v>2158</v>
      </c>
      <c r="G135" s="306"/>
      <c r="H135" s="306" t="s">
        <v>2204</v>
      </c>
      <c r="I135" s="306" t="s">
        <v>2154</v>
      </c>
      <c r="J135" s="306">
        <v>255</v>
      </c>
      <c r="K135" s="349"/>
    </row>
    <row r="136" ht="15" customHeight="1">
      <c r="B136" s="347"/>
      <c r="C136" s="306" t="s">
        <v>2181</v>
      </c>
      <c r="D136" s="306"/>
      <c r="E136" s="306"/>
      <c r="F136" s="327" t="s">
        <v>2152</v>
      </c>
      <c r="G136" s="306"/>
      <c r="H136" s="306" t="s">
        <v>2205</v>
      </c>
      <c r="I136" s="306" t="s">
        <v>2183</v>
      </c>
      <c r="J136" s="306"/>
      <c r="K136" s="349"/>
    </row>
    <row r="137" ht="15" customHeight="1">
      <c r="B137" s="347"/>
      <c r="C137" s="306" t="s">
        <v>2184</v>
      </c>
      <c r="D137" s="306"/>
      <c r="E137" s="306"/>
      <c r="F137" s="327" t="s">
        <v>2152</v>
      </c>
      <c r="G137" s="306"/>
      <c r="H137" s="306" t="s">
        <v>2206</v>
      </c>
      <c r="I137" s="306" t="s">
        <v>2186</v>
      </c>
      <c r="J137" s="306"/>
      <c r="K137" s="349"/>
    </row>
    <row r="138" ht="15" customHeight="1">
      <c r="B138" s="347"/>
      <c r="C138" s="306" t="s">
        <v>2187</v>
      </c>
      <c r="D138" s="306"/>
      <c r="E138" s="306"/>
      <c r="F138" s="327" t="s">
        <v>2152</v>
      </c>
      <c r="G138" s="306"/>
      <c r="H138" s="306" t="s">
        <v>2187</v>
      </c>
      <c r="I138" s="306" t="s">
        <v>2186</v>
      </c>
      <c r="J138" s="306"/>
      <c r="K138" s="349"/>
    </row>
    <row r="139" ht="15" customHeight="1">
      <c r="B139" s="347"/>
      <c r="C139" s="306" t="s">
        <v>38</v>
      </c>
      <c r="D139" s="306"/>
      <c r="E139" s="306"/>
      <c r="F139" s="327" t="s">
        <v>2152</v>
      </c>
      <c r="G139" s="306"/>
      <c r="H139" s="306" t="s">
        <v>2207</v>
      </c>
      <c r="I139" s="306" t="s">
        <v>2186</v>
      </c>
      <c r="J139" s="306"/>
      <c r="K139" s="349"/>
    </row>
    <row r="140" ht="15" customHeight="1">
      <c r="B140" s="347"/>
      <c r="C140" s="306" t="s">
        <v>2208</v>
      </c>
      <c r="D140" s="306"/>
      <c r="E140" s="306"/>
      <c r="F140" s="327" t="s">
        <v>2152</v>
      </c>
      <c r="G140" s="306"/>
      <c r="H140" s="306" t="s">
        <v>2209</v>
      </c>
      <c r="I140" s="306" t="s">
        <v>2186</v>
      </c>
      <c r="J140" s="306"/>
      <c r="K140" s="349"/>
    </row>
    <row r="141" ht="15" customHeight="1">
      <c r="B141" s="350"/>
      <c r="C141" s="351"/>
      <c r="D141" s="351"/>
      <c r="E141" s="351"/>
      <c r="F141" s="351"/>
      <c r="G141" s="351"/>
      <c r="H141" s="351"/>
      <c r="I141" s="351"/>
      <c r="J141" s="351"/>
      <c r="K141" s="352"/>
    </row>
    <row r="142" ht="18.75" customHeight="1">
      <c r="B142" s="302"/>
      <c r="C142" s="302"/>
      <c r="D142" s="302"/>
      <c r="E142" s="302"/>
      <c r="F142" s="339"/>
      <c r="G142" s="302"/>
      <c r="H142" s="302"/>
      <c r="I142" s="302"/>
      <c r="J142" s="302"/>
      <c r="K142" s="302"/>
    </row>
    <row r="143" ht="18.75" customHeight="1"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</row>
    <row r="144" ht="7.5" customHeight="1">
      <c r="B144" s="314"/>
      <c r="C144" s="315"/>
      <c r="D144" s="315"/>
      <c r="E144" s="315"/>
      <c r="F144" s="315"/>
      <c r="G144" s="315"/>
      <c r="H144" s="315"/>
      <c r="I144" s="315"/>
      <c r="J144" s="315"/>
      <c r="K144" s="316"/>
    </row>
    <row r="145" ht="45" customHeight="1">
      <c r="B145" s="317"/>
      <c r="C145" s="318" t="s">
        <v>2210</v>
      </c>
      <c r="D145" s="318"/>
      <c r="E145" s="318"/>
      <c r="F145" s="318"/>
      <c r="G145" s="318"/>
      <c r="H145" s="318"/>
      <c r="I145" s="318"/>
      <c r="J145" s="318"/>
      <c r="K145" s="319"/>
    </row>
    <row r="146" ht="17.25" customHeight="1">
      <c r="B146" s="317"/>
      <c r="C146" s="320" t="s">
        <v>2146</v>
      </c>
      <c r="D146" s="320"/>
      <c r="E146" s="320"/>
      <c r="F146" s="320" t="s">
        <v>2147</v>
      </c>
      <c r="G146" s="321"/>
      <c r="H146" s="320" t="s">
        <v>130</v>
      </c>
      <c r="I146" s="320" t="s">
        <v>57</v>
      </c>
      <c r="J146" s="320" t="s">
        <v>2148</v>
      </c>
      <c r="K146" s="319"/>
    </row>
    <row r="147" ht="17.25" customHeight="1">
      <c r="B147" s="317"/>
      <c r="C147" s="322" t="s">
        <v>2149</v>
      </c>
      <c r="D147" s="322"/>
      <c r="E147" s="322"/>
      <c r="F147" s="323" t="s">
        <v>2150</v>
      </c>
      <c r="G147" s="324"/>
      <c r="H147" s="322"/>
      <c r="I147" s="322"/>
      <c r="J147" s="322" t="s">
        <v>2151</v>
      </c>
      <c r="K147" s="319"/>
    </row>
    <row r="148" ht="5.25" customHeight="1">
      <c r="B148" s="328"/>
      <c r="C148" s="325"/>
      <c r="D148" s="325"/>
      <c r="E148" s="325"/>
      <c r="F148" s="325"/>
      <c r="G148" s="326"/>
      <c r="H148" s="325"/>
      <c r="I148" s="325"/>
      <c r="J148" s="325"/>
      <c r="K148" s="349"/>
    </row>
    <row r="149" ht="15" customHeight="1">
      <c r="B149" s="328"/>
      <c r="C149" s="353" t="s">
        <v>2155</v>
      </c>
      <c r="D149" s="306"/>
      <c r="E149" s="306"/>
      <c r="F149" s="354" t="s">
        <v>2152</v>
      </c>
      <c r="G149" s="306"/>
      <c r="H149" s="353" t="s">
        <v>2191</v>
      </c>
      <c r="I149" s="353" t="s">
        <v>2154</v>
      </c>
      <c r="J149" s="353">
        <v>120</v>
      </c>
      <c r="K149" s="349"/>
    </row>
    <row r="150" ht="15" customHeight="1">
      <c r="B150" s="328"/>
      <c r="C150" s="353" t="s">
        <v>2200</v>
      </c>
      <c r="D150" s="306"/>
      <c r="E150" s="306"/>
      <c r="F150" s="354" t="s">
        <v>2152</v>
      </c>
      <c r="G150" s="306"/>
      <c r="H150" s="353" t="s">
        <v>2211</v>
      </c>
      <c r="I150" s="353" t="s">
        <v>2154</v>
      </c>
      <c r="J150" s="353" t="s">
        <v>2202</v>
      </c>
      <c r="K150" s="349"/>
    </row>
    <row r="151" ht="15" customHeight="1">
      <c r="B151" s="328"/>
      <c r="C151" s="353" t="s">
        <v>2101</v>
      </c>
      <c r="D151" s="306"/>
      <c r="E151" s="306"/>
      <c r="F151" s="354" t="s">
        <v>2152</v>
      </c>
      <c r="G151" s="306"/>
      <c r="H151" s="353" t="s">
        <v>2212</v>
      </c>
      <c r="I151" s="353" t="s">
        <v>2154</v>
      </c>
      <c r="J151" s="353" t="s">
        <v>2202</v>
      </c>
      <c r="K151" s="349"/>
    </row>
    <row r="152" ht="15" customHeight="1">
      <c r="B152" s="328"/>
      <c r="C152" s="353" t="s">
        <v>2157</v>
      </c>
      <c r="D152" s="306"/>
      <c r="E152" s="306"/>
      <c r="F152" s="354" t="s">
        <v>2158</v>
      </c>
      <c r="G152" s="306"/>
      <c r="H152" s="353" t="s">
        <v>2191</v>
      </c>
      <c r="I152" s="353" t="s">
        <v>2154</v>
      </c>
      <c r="J152" s="353">
        <v>50</v>
      </c>
      <c r="K152" s="349"/>
    </row>
    <row r="153" ht="15" customHeight="1">
      <c r="B153" s="328"/>
      <c r="C153" s="353" t="s">
        <v>2160</v>
      </c>
      <c r="D153" s="306"/>
      <c r="E153" s="306"/>
      <c r="F153" s="354" t="s">
        <v>2152</v>
      </c>
      <c r="G153" s="306"/>
      <c r="H153" s="353" t="s">
        <v>2191</v>
      </c>
      <c r="I153" s="353" t="s">
        <v>2162</v>
      </c>
      <c r="J153" s="353"/>
      <c r="K153" s="349"/>
    </row>
    <row r="154" ht="15" customHeight="1">
      <c r="B154" s="328"/>
      <c r="C154" s="353" t="s">
        <v>2171</v>
      </c>
      <c r="D154" s="306"/>
      <c r="E154" s="306"/>
      <c r="F154" s="354" t="s">
        <v>2158</v>
      </c>
      <c r="G154" s="306"/>
      <c r="H154" s="353" t="s">
        <v>2191</v>
      </c>
      <c r="I154" s="353" t="s">
        <v>2154</v>
      </c>
      <c r="J154" s="353">
        <v>50</v>
      </c>
      <c r="K154" s="349"/>
    </row>
    <row r="155" ht="15" customHeight="1">
      <c r="B155" s="328"/>
      <c r="C155" s="353" t="s">
        <v>2179</v>
      </c>
      <c r="D155" s="306"/>
      <c r="E155" s="306"/>
      <c r="F155" s="354" t="s">
        <v>2158</v>
      </c>
      <c r="G155" s="306"/>
      <c r="H155" s="353" t="s">
        <v>2191</v>
      </c>
      <c r="I155" s="353" t="s">
        <v>2154</v>
      </c>
      <c r="J155" s="353">
        <v>50</v>
      </c>
      <c r="K155" s="349"/>
    </row>
    <row r="156" ht="15" customHeight="1">
      <c r="B156" s="328"/>
      <c r="C156" s="353" t="s">
        <v>2177</v>
      </c>
      <c r="D156" s="306"/>
      <c r="E156" s="306"/>
      <c r="F156" s="354" t="s">
        <v>2158</v>
      </c>
      <c r="G156" s="306"/>
      <c r="H156" s="353" t="s">
        <v>2191</v>
      </c>
      <c r="I156" s="353" t="s">
        <v>2154</v>
      </c>
      <c r="J156" s="353">
        <v>50</v>
      </c>
      <c r="K156" s="349"/>
    </row>
    <row r="157" ht="15" customHeight="1">
      <c r="B157" s="328"/>
      <c r="C157" s="353" t="s">
        <v>90</v>
      </c>
      <c r="D157" s="306"/>
      <c r="E157" s="306"/>
      <c r="F157" s="354" t="s">
        <v>2152</v>
      </c>
      <c r="G157" s="306"/>
      <c r="H157" s="353" t="s">
        <v>2213</v>
      </c>
      <c r="I157" s="353" t="s">
        <v>2154</v>
      </c>
      <c r="J157" s="353" t="s">
        <v>2214</v>
      </c>
      <c r="K157" s="349"/>
    </row>
    <row r="158" ht="15" customHeight="1">
      <c r="B158" s="328"/>
      <c r="C158" s="353" t="s">
        <v>2215</v>
      </c>
      <c r="D158" s="306"/>
      <c r="E158" s="306"/>
      <c r="F158" s="354" t="s">
        <v>2152</v>
      </c>
      <c r="G158" s="306"/>
      <c r="H158" s="353" t="s">
        <v>2216</v>
      </c>
      <c r="I158" s="353" t="s">
        <v>2186</v>
      </c>
      <c r="J158" s="353"/>
      <c r="K158" s="349"/>
    </row>
    <row r="159" ht="15" customHeight="1">
      <c r="B159" s="355"/>
      <c r="C159" s="337"/>
      <c r="D159" s="337"/>
      <c r="E159" s="337"/>
      <c r="F159" s="337"/>
      <c r="G159" s="337"/>
      <c r="H159" s="337"/>
      <c r="I159" s="337"/>
      <c r="J159" s="337"/>
      <c r="K159" s="356"/>
    </row>
    <row r="160" ht="18.75" customHeight="1">
      <c r="B160" s="302"/>
      <c r="C160" s="306"/>
      <c r="D160" s="306"/>
      <c r="E160" s="306"/>
      <c r="F160" s="327"/>
      <c r="G160" s="306"/>
      <c r="H160" s="306"/>
      <c r="I160" s="306"/>
      <c r="J160" s="306"/>
      <c r="K160" s="302"/>
    </row>
    <row r="161" ht="18.75" customHeight="1">
      <c r="B161" s="313"/>
      <c r="C161" s="313"/>
      <c r="D161" s="313"/>
      <c r="E161" s="313"/>
      <c r="F161" s="313"/>
      <c r="G161" s="313"/>
      <c r="H161" s="313"/>
      <c r="I161" s="313"/>
      <c r="J161" s="313"/>
      <c r="K161" s="313"/>
    </row>
    <row r="162" ht="7.5" customHeight="1">
      <c r="B162" s="292"/>
      <c r="C162" s="293"/>
      <c r="D162" s="293"/>
      <c r="E162" s="293"/>
      <c r="F162" s="293"/>
      <c r="G162" s="293"/>
      <c r="H162" s="293"/>
      <c r="I162" s="293"/>
      <c r="J162" s="293"/>
      <c r="K162" s="294"/>
    </row>
    <row r="163" ht="45" customHeight="1">
      <c r="B163" s="295"/>
      <c r="C163" s="296" t="s">
        <v>2217</v>
      </c>
      <c r="D163" s="296"/>
      <c r="E163" s="296"/>
      <c r="F163" s="296"/>
      <c r="G163" s="296"/>
      <c r="H163" s="296"/>
      <c r="I163" s="296"/>
      <c r="J163" s="296"/>
      <c r="K163" s="297"/>
    </row>
    <row r="164" ht="17.25" customHeight="1">
      <c r="B164" s="295"/>
      <c r="C164" s="320" t="s">
        <v>2146</v>
      </c>
      <c r="D164" s="320"/>
      <c r="E164" s="320"/>
      <c r="F164" s="320" t="s">
        <v>2147</v>
      </c>
      <c r="G164" s="357"/>
      <c r="H164" s="358" t="s">
        <v>130</v>
      </c>
      <c r="I164" s="358" t="s">
        <v>57</v>
      </c>
      <c r="J164" s="320" t="s">
        <v>2148</v>
      </c>
      <c r="K164" s="297"/>
    </row>
    <row r="165" ht="17.25" customHeight="1">
      <c r="B165" s="298"/>
      <c r="C165" s="322" t="s">
        <v>2149</v>
      </c>
      <c r="D165" s="322"/>
      <c r="E165" s="322"/>
      <c r="F165" s="323" t="s">
        <v>2150</v>
      </c>
      <c r="G165" s="359"/>
      <c r="H165" s="360"/>
      <c r="I165" s="360"/>
      <c r="J165" s="322" t="s">
        <v>2151</v>
      </c>
      <c r="K165" s="300"/>
    </row>
    <row r="166" ht="5.25" customHeight="1">
      <c r="B166" s="328"/>
      <c r="C166" s="325"/>
      <c r="D166" s="325"/>
      <c r="E166" s="325"/>
      <c r="F166" s="325"/>
      <c r="G166" s="326"/>
      <c r="H166" s="325"/>
      <c r="I166" s="325"/>
      <c r="J166" s="325"/>
      <c r="K166" s="349"/>
    </row>
    <row r="167" ht="15" customHeight="1">
      <c r="B167" s="328"/>
      <c r="C167" s="306" t="s">
        <v>2155</v>
      </c>
      <c r="D167" s="306"/>
      <c r="E167" s="306"/>
      <c r="F167" s="327" t="s">
        <v>2152</v>
      </c>
      <c r="G167" s="306"/>
      <c r="H167" s="306" t="s">
        <v>2191</v>
      </c>
      <c r="I167" s="306" t="s">
        <v>2154</v>
      </c>
      <c r="J167" s="306">
        <v>120</v>
      </c>
      <c r="K167" s="349"/>
    </row>
    <row r="168" ht="15" customHeight="1">
      <c r="B168" s="328"/>
      <c r="C168" s="306" t="s">
        <v>2200</v>
      </c>
      <c r="D168" s="306"/>
      <c r="E168" s="306"/>
      <c r="F168" s="327" t="s">
        <v>2152</v>
      </c>
      <c r="G168" s="306"/>
      <c r="H168" s="306" t="s">
        <v>2201</v>
      </c>
      <c r="I168" s="306" t="s">
        <v>2154</v>
      </c>
      <c r="J168" s="306" t="s">
        <v>2202</v>
      </c>
      <c r="K168" s="349"/>
    </row>
    <row r="169" ht="15" customHeight="1">
      <c r="B169" s="328"/>
      <c r="C169" s="306" t="s">
        <v>2101</v>
      </c>
      <c r="D169" s="306"/>
      <c r="E169" s="306"/>
      <c r="F169" s="327" t="s">
        <v>2152</v>
      </c>
      <c r="G169" s="306"/>
      <c r="H169" s="306" t="s">
        <v>2218</v>
      </c>
      <c r="I169" s="306" t="s">
        <v>2154</v>
      </c>
      <c r="J169" s="306" t="s">
        <v>2202</v>
      </c>
      <c r="K169" s="349"/>
    </row>
    <row r="170" ht="15" customHeight="1">
      <c r="B170" s="328"/>
      <c r="C170" s="306" t="s">
        <v>2157</v>
      </c>
      <c r="D170" s="306"/>
      <c r="E170" s="306"/>
      <c r="F170" s="327" t="s">
        <v>2158</v>
      </c>
      <c r="G170" s="306"/>
      <c r="H170" s="306" t="s">
        <v>2218</v>
      </c>
      <c r="I170" s="306" t="s">
        <v>2154</v>
      </c>
      <c r="J170" s="306">
        <v>50</v>
      </c>
      <c r="K170" s="349"/>
    </row>
    <row r="171" ht="15" customHeight="1">
      <c r="B171" s="328"/>
      <c r="C171" s="306" t="s">
        <v>2160</v>
      </c>
      <c r="D171" s="306"/>
      <c r="E171" s="306"/>
      <c r="F171" s="327" t="s">
        <v>2152</v>
      </c>
      <c r="G171" s="306"/>
      <c r="H171" s="306" t="s">
        <v>2218</v>
      </c>
      <c r="I171" s="306" t="s">
        <v>2162</v>
      </c>
      <c r="J171" s="306"/>
      <c r="K171" s="349"/>
    </row>
    <row r="172" ht="15" customHeight="1">
      <c r="B172" s="328"/>
      <c r="C172" s="306" t="s">
        <v>2171</v>
      </c>
      <c r="D172" s="306"/>
      <c r="E172" s="306"/>
      <c r="F172" s="327" t="s">
        <v>2158</v>
      </c>
      <c r="G172" s="306"/>
      <c r="H172" s="306" t="s">
        <v>2218</v>
      </c>
      <c r="I172" s="306" t="s">
        <v>2154</v>
      </c>
      <c r="J172" s="306">
        <v>50</v>
      </c>
      <c r="K172" s="349"/>
    </row>
    <row r="173" ht="15" customHeight="1">
      <c r="B173" s="328"/>
      <c r="C173" s="306" t="s">
        <v>2179</v>
      </c>
      <c r="D173" s="306"/>
      <c r="E173" s="306"/>
      <c r="F173" s="327" t="s">
        <v>2158</v>
      </c>
      <c r="G173" s="306"/>
      <c r="H173" s="306" t="s">
        <v>2218</v>
      </c>
      <c r="I173" s="306" t="s">
        <v>2154</v>
      </c>
      <c r="J173" s="306">
        <v>50</v>
      </c>
      <c r="K173" s="349"/>
    </row>
    <row r="174" ht="15" customHeight="1">
      <c r="B174" s="328"/>
      <c r="C174" s="306" t="s">
        <v>2177</v>
      </c>
      <c r="D174" s="306"/>
      <c r="E174" s="306"/>
      <c r="F174" s="327" t="s">
        <v>2158</v>
      </c>
      <c r="G174" s="306"/>
      <c r="H174" s="306" t="s">
        <v>2218</v>
      </c>
      <c r="I174" s="306" t="s">
        <v>2154</v>
      </c>
      <c r="J174" s="306">
        <v>50</v>
      </c>
      <c r="K174" s="349"/>
    </row>
    <row r="175" ht="15" customHeight="1">
      <c r="B175" s="328"/>
      <c r="C175" s="306" t="s">
        <v>129</v>
      </c>
      <c r="D175" s="306"/>
      <c r="E175" s="306"/>
      <c r="F175" s="327" t="s">
        <v>2152</v>
      </c>
      <c r="G175" s="306"/>
      <c r="H175" s="306" t="s">
        <v>2219</v>
      </c>
      <c r="I175" s="306" t="s">
        <v>2220</v>
      </c>
      <c r="J175" s="306"/>
      <c r="K175" s="349"/>
    </row>
    <row r="176" ht="15" customHeight="1">
      <c r="B176" s="328"/>
      <c r="C176" s="306" t="s">
        <v>57</v>
      </c>
      <c r="D176" s="306"/>
      <c r="E176" s="306"/>
      <c r="F176" s="327" t="s">
        <v>2152</v>
      </c>
      <c r="G176" s="306"/>
      <c r="H176" s="306" t="s">
        <v>2221</v>
      </c>
      <c r="I176" s="306" t="s">
        <v>2222</v>
      </c>
      <c r="J176" s="306">
        <v>1</v>
      </c>
      <c r="K176" s="349"/>
    </row>
    <row r="177" ht="15" customHeight="1">
      <c r="B177" s="328"/>
      <c r="C177" s="306" t="s">
        <v>53</v>
      </c>
      <c r="D177" s="306"/>
      <c r="E177" s="306"/>
      <c r="F177" s="327" t="s">
        <v>2152</v>
      </c>
      <c r="G177" s="306"/>
      <c r="H177" s="306" t="s">
        <v>2223</v>
      </c>
      <c r="I177" s="306" t="s">
        <v>2154</v>
      </c>
      <c r="J177" s="306">
        <v>20</v>
      </c>
      <c r="K177" s="349"/>
    </row>
    <row r="178" ht="15" customHeight="1">
      <c r="B178" s="328"/>
      <c r="C178" s="306" t="s">
        <v>130</v>
      </c>
      <c r="D178" s="306"/>
      <c r="E178" s="306"/>
      <c r="F178" s="327" t="s">
        <v>2152</v>
      </c>
      <c r="G178" s="306"/>
      <c r="H178" s="306" t="s">
        <v>2224</v>
      </c>
      <c r="I178" s="306" t="s">
        <v>2154</v>
      </c>
      <c r="J178" s="306">
        <v>255</v>
      </c>
      <c r="K178" s="349"/>
    </row>
    <row r="179" ht="15" customHeight="1">
      <c r="B179" s="328"/>
      <c r="C179" s="306" t="s">
        <v>131</v>
      </c>
      <c r="D179" s="306"/>
      <c r="E179" s="306"/>
      <c r="F179" s="327" t="s">
        <v>2152</v>
      </c>
      <c r="G179" s="306"/>
      <c r="H179" s="306" t="s">
        <v>2117</v>
      </c>
      <c r="I179" s="306" t="s">
        <v>2154</v>
      </c>
      <c r="J179" s="306">
        <v>10</v>
      </c>
      <c r="K179" s="349"/>
    </row>
    <row r="180" ht="15" customHeight="1">
      <c r="B180" s="328"/>
      <c r="C180" s="306" t="s">
        <v>132</v>
      </c>
      <c r="D180" s="306"/>
      <c r="E180" s="306"/>
      <c r="F180" s="327" t="s">
        <v>2152</v>
      </c>
      <c r="G180" s="306"/>
      <c r="H180" s="306" t="s">
        <v>2225</v>
      </c>
      <c r="I180" s="306" t="s">
        <v>2186</v>
      </c>
      <c r="J180" s="306"/>
      <c r="K180" s="349"/>
    </row>
    <row r="181" ht="15" customHeight="1">
      <c r="B181" s="328"/>
      <c r="C181" s="306" t="s">
        <v>2226</v>
      </c>
      <c r="D181" s="306"/>
      <c r="E181" s="306"/>
      <c r="F181" s="327" t="s">
        <v>2152</v>
      </c>
      <c r="G181" s="306"/>
      <c r="H181" s="306" t="s">
        <v>2227</v>
      </c>
      <c r="I181" s="306" t="s">
        <v>2186</v>
      </c>
      <c r="J181" s="306"/>
      <c r="K181" s="349"/>
    </row>
    <row r="182" ht="15" customHeight="1">
      <c r="B182" s="328"/>
      <c r="C182" s="306" t="s">
        <v>2215</v>
      </c>
      <c r="D182" s="306"/>
      <c r="E182" s="306"/>
      <c r="F182" s="327" t="s">
        <v>2152</v>
      </c>
      <c r="G182" s="306"/>
      <c r="H182" s="306" t="s">
        <v>2228</v>
      </c>
      <c r="I182" s="306" t="s">
        <v>2186</v>
      </c>
      <c r="J182" s="306"/>
      <c r="K182" s="349"/>
    </row>
    <row r="183" ht="15" customHeight="1">
      <c r="B183" s="328"/>
      <c r="C183" s="306" t="s">
        <v>134</v>
      </c>
      <c r="D183" s="306"/>
      <c r="E183" s="306"/>
      <c r="F183" s="327" t="s">
        <v>2158</v>
      </c>
      <c r="G183" s="306"/>
      <c r="H183" s="306" t="s">
        <v>2229</v>
      </c>
      <c r="I183" s="306" t="s">
        <v>2154</v>
      </c>
      <c r="J183" s="306">
        <v>50</v>
      </c>
      <c r="K183" s="349"/>
    </row>
    <row r="184" ht="15" customHeight="1">
      <c r="B184" s="328"/>
      <c r="C184" s="306" t="s">
        <v>2230</v>
      </c>
      <c r="D184" s="306"/>
      <c r="E184" s="306"/>
      <c r="F184" s="327" t="s">
        <v>2158</v>
      </c>
      <c r="G184" s="306"/>
      <c r="H184" s="306" t="s">
        <v>2231</v>
      </c>
      <c r="I184" s="306" t="s">
        <v>2232</v>
      </c>
      <c r="J184" s="306"/>
      <c r="K184" s="349"/>
    </row>
    <row r="185" ht="15" customHeight="1">
      <c r="B185" s="328"/>
      <c r="C185" s="306" t="s">
        <v>2233</v>
      </c>
      <c r="D185" s="306"/>
      <c r="E185" s="306"/>
      <c r="F185" s="327" t="s">
        <v>2158</v>
      </c>
      <c r="G185" s="306"/>
      <c r="H185" s="306" t="s">
        <v>2234</v>
      </c>
      <c r="I185" s="306" t="s">
        <v>2232</v>
      </c>
      <c r="J185" s="306"/>
      <c r="K185" s="349"/>
    </row>
    <row r="186" ht="15" customHeight="1">
      <c r="B186" s="328"/>
      <c r="C186" s="306" t="s">
        <v>2235</v>
      </c>
      <c r="D186" s="306"/>
      <c r="E186" s="306"/>
      <c r="F186" s="327" t="s">
        <v>2158</v>
      </c>
      <c r="G186" s="306"/>
      <c r="H186" s="306" t="s">
        <v>2236</v>
      </c>
      <c r="I186" s="306" t="s">
        <v>2232</v>
      </c>
      <c r="J186" s="306"/>
      <c r="K186" s="349"/>
    </row>
    <row r="187" ht="15" customHeight="1">
      <c r="B187" s="328"/>
      <c r="C187" s="361" t="s">
        <v>2237</v>
      </c>
      <c r="D187" s="306"/>
      <c r="E187" s="306"/>
      <c r="F187" s="327" t="s">
        <v>2158</v>
      </c>
      <c r="G187" s="306"/>
      <c r="H187" s="306" t="s">
        <v>2238</v>
      </c>
      <c r="I187" s="306" t="s">
        <v>2239</v>
      </c>
      <c r="J187" s="362" t="s">
        <v>2240</v>
      </c>
      <c r="K187" s="349"/>
    </row>
    <row r="188" ht="15" customHeight="1">
      <c r="B188" s="328"/>
      <c r="C188" s="312" t="s">
        <v>42</v>
      </c>
      <c r="D188" s="306"/>
      <c r="E188" s="306"/>
      <c r="F188" s="327" t="s">
        <v>2152</v>
      </c>
      <c r="G188" s="306"/>
      <c r="H188" s="302" t="s">
        <v>2241</v>
      </c>
      <c r="I188" s="306" t="s">
        <v>2242</v>
      </c>
      <c r="J188" s="306"/>
      <c r="K188" s="349"/>
    </row>
    <row r="189" ht="15" customHeight="1">
      <c r="B189" s="328"/>
      <c r="C189" s="312" t="s">
        <v>2243</v>
      </c>
      <c r="D189" s="306"/>
      <c r="E189" s="306"/>
      <c r="F189" s="327" t="s">
        <v>2152</v>
      </c>
      <c r="G189" s="306"/>
      <c r="H189" s="306" t="s">
        <v>2244</v>
      </c>
      <c r="I189" s="306" t="s">
        <v>2186</v>
      </c>
      <c r="J189" s="306"/>
      <c r="K189" s="349"/>
    </row>
    <row r="190" ht="15" customHeight="1">
      <c r="B190" s="328"/>
      <c r="C190" s="312" t="s">
        <v>2245</v>
      </c>
      <c r="D190" s="306"/>
      <c r="E190" s="306"/>
      <c r="F190" s="327" t="s">
        <v>2152</v>
      </c>
      <c r="G190" s="306"/>
      <c r="H190" s="306" t="s">
        <v>2246</v>
      </c>
      <c r="I190" s="306" t="s">
        <v>2186</v>
      </c>
      <c r="J190" s="306"/>
      <c r="K190" s="349"/>
    </row>
    <row r="191" ht="15" customHeight="1">
      <c r="B191" s="328"/>
      <c r="C191" s="312" t="s">
        <v>2247</v>
      </c>
      <c r="D191" s="306"/>
      <c r="E191" s="306"/>
      <c r="F191" s="327" t="s">
        <v>2158</v>
      </c>
      <c r="G191" s="306"/>
      <c r="H191" s="306" t="s">
        <v>2248</v>
      </c>
      <c r="I191" s="306" t="s">
        <v>2186</v>
      </c>
      <c r="J191" s="306"/>
      <c r="K191" s="349"/>
    </row>
    <row r="192" ht="15" customHeight="1">
      <c r="B192" s="355"/>
      <c r="C192" s="363"/>
      <c r="D192" s="337"/>
      <c r="E192" s="337"/>
      <c r="F192" s="337"/>
      <c r="G192" s="337"/>
      <c r="H192" s="337"/>
      <c r="I192" s="337"/>
      <c r="J192" s="337"/>
      <c r="K192" s="356"/>
    </row>
    <row r="193" ht="18.75" customHeight="1">
      <c r="B193" s="302"/>
      <c r="C193" s="306"/>
      <c r="D193" s="306"/>
      <c r="E193" s="306"/>
      <c r="F193" s="327"/>
      <c r="G193" s="306"/>
      <c r="H193" s="306"/>
      <c r="I193" s="306"/>
      <c r="J193" s="306"/>
      <c r="K193" s="302"/>
    </row>
    <row r="194" ht="18.75" customHeight="1">
      <c r="B194" s="302"/>
      <c r="C194" s="306"/>
      <c r="D194" s="306"/>
      <c r="E194" s="306"/>
      <c r="F194" s="327"/>
      <c r="G194" s="306"/>
      <c r="H194" s="306"/>
      <c r="I194" s="306"/>
      <c r="J194" s="306"/>
      <c r="K194" s="302"/>
    </row>
    <row r="195" ht="18.75" customHeight="1">
      <c r="B195" s="313"/>
      <c r="C195" s="313"/>
      <c r="D195" s="313"/>
      <c r="E195" s="313"/>
      <c r="F195" s="313"/>
      <c r="G195" s="313"/>
      <c r="H195" s="313"/>
      <c r="I195" s="313"/>
      <c r="J195" s="313"/>
      <c r="K195" s="313"/>
    </row>
    <row r="196" ht="13.5">
      <c r="B196" s="292"/>
      <c r="C196" s="293"/>
      <c r="D196" s="293"/>
      <c r="E196" s="293"/>
      <c r="F196" s="293"/>
      <c r="G196" s="293"/>
      <c r="H196" s="293"/>
      <c r="I196" s="293"/>
      <c r="J196" s="293"/>
      <c r="K196" s="294"/>
    </row>
    <row r="197" ht="21">
      <c r="B197" s="295"/>
      <c r="C197" s="296" t="s">
        <v>2249</v>
      </c>
      <c r="D197" s="296"/>
      <c r="E197" s="296"/>
      <c r="F197" s="296"/>
      <c r="G197" s="296"/>
      <c r="H197" s="296"/>
      <c r="I197" s="296"/>
      <c r="J197" s="296"/>
      <c r="K197" s="297"/>
    </row>
    <row r="198" ht="25.5" customHeight="1">
      <c r="B198" s="295"/>
      <c r="C198" s="364" t="s">
        <v>2250</v>
      </c>
      <c r="D198" s="364"/>
      <c r="E198" s="364"/>
      <c r="F198" s="364" t="s">
        <v>2251</v>
      </c>
      <c r="G198" s="365"/>
      <c r="H198" s="364" t="s">
        <v>2252</v>
      </c>
      <c r="I198" s="364"/>
      <c r="J198" s="364"/>
      <c r="K198" s="297"/>
    </row>
    <row r="199" ht="5.25" customHeight="1">
      <c r="B199" s="328"/>
      <c r="C199" s="325"/>
      <c r="D199" s="325"/>
      <c r="E199" s="325"/>
      <c r="F199" s="325"/>
      <c r="G199" s="306"/>
      <c r="H199" s="325"/>
      <c r="I199" s="325"/>
      <c r="J199" s="325"/>
      <c r="K199" s="349"/>
    </row>
    <row r="200" ht="15" customHeight="1">
      <c r="B200" s="328"/>
      <c r="C200" s="306" t="s">
        <v>2242</v>
      </c>
      <c r="D200" s="306"/>
      <c r="E200" s="306"/>
      <c r="F200" s="327" t="s">
        <v>43</v>
      </c>
      <c r="G200" s="306"/>
      <c r="H200" s="306" t="s">
        <v>2253</v>
      </c>
      <c r="I200" s="306"/>
      <c r="J200" s="306"/>
      <c r="K200" s="349"/>
    </row>
    <row r="201" ht="15" customHeight="1">
      <c r="B201" s="328"/>
      <c r="C201" s="334"/>
      <c r="D201" s="306"/>
      <c r="E201" s="306"/>
      <c r="F201" s="327" t="s">
        <v>44</v>
      </c>
      <c r="G201" s="306"/>
      <c r="H201" s="306" t="s">
        <v>2254</v>
      </c>
      <c r="I201" s="306"/>
      <c r="J201" s="306"/>
      <c r="K201" s="349"/>
    </row>
    <row r="202" ht="15" customHeight="1">
      <c r="B202" s="328"/>
      <c r="C202" s="334"/>
      <c r="D202" s="306"/>
      <c r="E202" s="306"/>
      <c r="F202" s="327" t="s">
        <v>47</v>
      </c>
      <c r="G202" s="306"/>
      <c r="H202" s="306" t="s">
        <v>2255</v>
      </c>
      <c r="I202" s="306"/>
      <c r="J202" s="306"/>
      <c r="K202" s="349"/>
    </row>
    <row r="203" ht="15" customHeight="1">
      <c r="B203" s="328"/>
      <c r="C203" s="306"/>
      <c r="D203" s="306"/>
      <c r="E203" s="306"/>
      <c r="F203" s="327" t="s">
        <v>45</v>
      </c>
      <c r="G203" s="306"/>
      <c r="H203" s="306" t="s">
        <v>2256</v>
      </c>
      <c r="I203" s="306"/>
      <c r="J203" s="306"/>
      <c r="K203" s="349"/>
    </row>
    <row r="204" ht="15" customHeight="1">
      <c r="B204" s="328"/>
      <c r="C204" s="306"/>
      <c r="D204" s="306"/>
      <c r="E204" s="306"/>
      <c r="F204" s="327" t="s">
        <v>46</v>
      </c>
      <c r="G204" s="306"/>
      <c r="H204" s="306" t="s">
        <v>2257</v>
      </c>
      <c r="I204" s="306"/>
      <c r="J204" s="306"/>
      <c r="K204" s="349"/>
    </row>
    <row r="205" ht="15" customHeight="1">
      <c r="B205" s="328"/>
      <c r="C205" s="306"/>
      <c r="D205" s="306"/>
      <c r="E205" s="306"/>
      <c r="F205" s="327"/>
      <c r="G205" s="306"/>
      <c r="H205" s="306"/>
      <c r="I205" s="306"/>
      <c r="J205" s="306"/>
      <c r="K205" s="349"/>
    </row>
    <row r="206" ht="15" customHeight="1">
      <c r="B206" s="328"/>
      <c r="C206" s="306" t="s">
        <v>2198</v>
      </c>
      <c r="D206" s="306"/>
      <c r="E206" s="306"/>
      <c r="F206" s="327" t="s">
        <v>76</v>
      </c>
      <c r="G206" s="306"/>
      <c r="H206" s="306" t="s">
        <v>2258</v>
      </c>
      <c r="I206" s="306"/>
      <c r="J206" s="306"/>
      <c r="K206" s="349"/>
    </row>
    <row r="207" ht="15" customHeight="1">
      <c r="B207" s="328"/>
      <c r="C207" s="334"/>
      <c r="D207" s="306"/>
      <c r="E207" s="306"/>
      <c r="F207" s="327" t="s">
        <v>2096</v>
      </c>
      <c r="G207" s="306"/>
      <c r="H207" s="306" t="s">
        <v>2097</v>
      </c>
      <c r="I207" s="306"/>
      <c r="J207" s="306"/>
      <c r="K207" s="349"/>
    </row>
    <row r="208" ht="15" customHeight="1">
      <c r="B208" s="328"/>
      <c r="C208" s="306"/>
      <c r="D208" s="306"/>
      <c r="E208" s="306"/>
      <c r="F208" s="327" t="s">
        <v>2094</v>
      </c>
      <c r="G208" s="306"/>
      <c r="H208" s="306" t="s">
        <v>2259</v>
      </c>
      <c r="I208" s="306"/>
      <c r="J208" s="306"/>
      <c r="K208" s="349"/>
    </row>
    <row r="209" ht="15" customHeight="1">
      <c r="B209" s="366"/>
      <c r="C209" s="334"/>
      <c r="D209" s="334"/>
      <c r="E209" s="334"/>
      <c r="F209" s="327" t="s">
        <v>2098</v>
      </c>
      <c r="G209" s="312"/>
      <c r="H209" s="353" t="s">
        <v>2099</v>
      </c>
      <c r="I209" s="353"/>
      <c r="J209" s="353"/>
      <c r="K209" s="367"/>
    </row>
    <row r="210" ht="15" customHeight="1">
      <c r="B210" s="366"/>
      <c r="C210" s="334"/>
      <c r="D210" s="334"/>
      <c r="E210" s="334"/>
      <c r="F210" s="327" t="s">
        <v>2100</v>
      </c>
      <c r="G210" s="312"/>
      <c r="H210" s="353" t="s">
        <v>2079</v>
      </c>
      <c r="I210" s="353"/>
      <c r="J210" s="353"/>
      <c r="K210" s="367"/>
    </row>
    <row r="211" ht="15" customHeight="1">
      <c r="B211" s="366"/>
      <c r="C211" s="334"/>
      <c r="D211" s="334"/>
      <c r="E211" s="334"/>
      <c r="F211" s="368"/>
      <c r="G211" s="312"/>
      <c r="H211" s="369"/>
      <c r="I211" s="369"/>
      <c r="J211" s="369"/>
      <c r="K211" s="367"/>
    </row>
    <row r="212" ht="15" customHeight="1">
      <c r="B212" s="366"/>
      <c r="C212" s="306" t="s">
        <v>2222</v>
      </c>
      <c r="D212" s="334"/>
      <c r="E212" s="334"/>
      <c r="F212" s="327">
        <v>1</v>
      </c>
      <c r="G212" s="312"/>
      <c r="H212" s="353" t="s">
        <v>2260</v>
      </c>
      <c r="I212" s="353"/>
      <c r="J212" s="353"/>
      <c r="K212" s="367"/>
    </row>
    <row r="213" ht="15" customHeight="1">
      <c r="B213" s="366"/>
      <c r="C213" s="334"/>
      <c r="D213" s="334"/>
      <c r="E213" s="334"/>
      <c r="F213" s="327">
        <v>2</v>
      </c>
      <c r="G213" s="312"/>
      <c r="H213" s="353" t="s">
        <v>2261</v>
      </c>
      <c r="I213" s="353"/>
      <c r="J213" s="353"/>
      <c r="K213" s="367"/>
    </row>
    <row r="214" ht="15" customHeight="1">
      <c r="B214" s="366"/>
      <c r="C214" s="334"/>
      <c r="D214" s="334"/>
      <c r="E214" s="334"/>
      <c r="F214" s="327">
        <v>3</v>
      </c>
      <c r="G214" s="312"/>
      <c r="H214" s="353" t="s">
        <v>2262</v>
      </c>
      <c r="I214" s="353"/>
      <c r="J214" s="353"/>
      <c r="K214" s="367"/>
    </row>
    <row r="215" ht="15" customHeight="1">
      <c r="B215" s="366"/>
      <c r="C215" s="334"/>
      <c r="D215" s="334"/>
      <c r="E215" s="334"/>
      <c r="F215" s="327">
        <v>4</v>
      </c>
      <c r="G215" s="312"/>
      <c r="H215" s="353" t="s">
        <v>2263</v>
      </c>
      <c r="I215" s="353"/>
      <c r="J215" s="353"/>
      <c r="K215" s="367"/>
    </row>
    <row r="216" ht="12.75" customHeight="1">
      <c r="B216" s="370"/>
      <c r="C216" s="371"/>
      <c r="D216" s="371"/>
      <c r="E216" s="371"/>
      <c r="F216" s="371"/>
      <c r="G216" s="371"/>
      <c r="H216" s="371"/>
      <c r="I216" s="371"/>
      <c r="J216" s="371"/>
      <c r="K216" s="372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Martina Kratochvílová</dc:creator>
  <cp:lastModifiedBy>Martina Kratochvílová</cp:lastModifiedBy>
  <dcterms:created xsi:type="dcterms:W3CDTF">2018-08-28T08:37:17Z</dcterms:created>
  <dcterms:modified xsi:type="dcterms:W3CDTF">2018-08-28T08:37:26Z</dcterms:modified>
</cp:coreProperties>
</file>