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7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kuncir</author>
  </authors>
  <commentList>
    <comment ref="E4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F4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  <comment ref="B8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2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4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1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2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28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30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32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34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3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B38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jednotkovou nabídkovou cenu v Kč bez DPH, zaokrouhleno na 2 desetinná místa.</t>
        </r>
      </text>
    </comment>
    <comment ref="E7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F76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měsíčního poplatku v Kč bez DPH. Zaokrouhlenou na dvě desetinná místa.</t>
        </r>
      </text>
    </comment>
    <comment ref="F8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  <comment ref="G89" authorId="0">
      <text>
        <r>
          <rPr>
            <b/>
            <sz val="9"/>
            <rFont val="Tahoma"/>
            <family val="0"/>
          </rPr>
          <t>kuncir:</t>
        </r>
        <r>
          <rPr>
            <sz val="9"/>
            <rFont val="Tahoma"/>
            <family val="0"/>
          </rPr>
          <t xml:space="preserve">
Uchazeč vyplní nabídkovou cenu zřizovacího poplatku v Kč bez DPH. Zaokrouhlenou na dvě desetinná místa</t>
        </r>
      </text>
    </comment>
  </commentList>
</comments>
</file>

<file path=xl/sharedStrings.xml><?xml version="1.0" encoding="utf-8"?>
<sst xmlns="http://schemas.openxmlformats.org/spreadsheetml/2006/main" count="304" uniqueCount="110">
  <si>
    <t>A</t>
  </si>
  <si>
    <t>B</t>
  </si>
  <si>
    <t>C</t>
  </si>
  <si>
    <t>D</t>
  </si>
  <si>
    <t>E</t>
  </si>
  <si>
    <t>F</t>
  </si>
  <si>
    <t>Kč/min</t>
  </si>
  <si>
    <t xml:space="preserve">tarifikace </t>
  </si>
  <si>
    <t>koeficient</t>
  </si>
  <si>
    <t>Hovorné pevná síť v ČR - místní volání
bez rozlišení silného a slabého provozu</t>
  </si>
  <si>
    <t>Hovorné pevná síť v ČR - meziměstské volání
bez rozlišení silného a slabého provozu</t>
  </si>
  <si>
    <t>Hovorné neveřejné negeografické sítě
(ČD, MO, MV a další) – 972, 973, 974, 95</t>
  </si>
  <si>
    <t>Místní volání v ČR
 120+60</t>
  </si>
  <si>
    <t>Meziměstské volání v ČR
120+60</t>
  </si>
  <si>
    <t>Mobilní volání v ČR
60+30</t>
  </si>
  <si>
    <t>Volání do neveřejných negeografických sítí
120+60</t>
  </si>
  <si>
    <t>Uchazeč vyplní všechna žlutě označená pole tabulky.</t>
  </si>
  <si>
    <t>Nabídkové ceny budou uvedeny v Kč a bez daně z přidané hodnoty (DPH).</t>
  </si>
  <si>
    <t>Nabídková cena bude uvedena maximálně na dvě desetinná místa.</t>
  </si>
  <si>
    <t>Město</t>
  </si>
  <si>
    <t>Ulice</t>
  </si>
  <si>
    <t>č.p./č.o.</t>
  </si>
  <si>
    <t>Praha 6</t>
  </si>
  <si>
    <t>Slavíčkova</t>
  </si>
  <si>
    <t>628/8</t>
  </si>
  <si>
    <t>Praha 1</t>
  </si>
  <si>
    <t>Vladislavova</t>
  </si>
  <si>
    <t>1494/4</t>
  </si>
  <si>
    <t>Loretánská</t>
  </si>
  <si>
    <t>177/9</t>
  </si>
  <si>
    <t>Gogolova</t>
  </si>
  <si>
    <t>212/1</t>
  </si>
  <si>
    <t>U Sovových mlýnů</t>
  </si>
  <si>
    <t>506/4</t>
  </si>
  <si>
    <t>nábřeží Edvarda Beneše</t>
  </si>
  <si>
    <t>128/4</t>
  </si>
  <si>
    <t>Sezimovo Ústí</t>
  </si>
  <si>
    <t>Dr. E. Beneše</t>
  </si>
  <si>
    <t>Lokalita koncového uživatele</t>
  </si>
  <si>
    <t>Zřizovací poplatek</t>
  </si>
  <si>
    <t>Kč bez DPH</t>
  </si>
  <si>
    <t>Celkové poplatky za období 48 měs</t>
  </si>
  <si>
    <t>Celková nabídková cena bez DPH</t>
  </si>
  <si>
    <t>Celková nabídková cena s DPH</t>
  </si>
  <si>
    <t>Příloha č.3</t>
  </si>
  <si>
    <t>Cena za jednorázové zřízení služeb</t>
  </si>
  <si>
    <t xml:space="preserve">Měsíční poplatek </t>
  </si>
  <si>
    <t>VÝPOČET NABÍDKOVÉ CENY HLASOVÝCH A DATOVÝCH SLUŽEB</t>
  </si>
  <si>
    <t>Hovorné za služby ISDN 2</t>
  </si>
  <si>
    <t>Hovorné za služby ISDN 30</t>
  </si>
  <si>
    <t>Mezinárodní volání v ČR
60+1</t>
  </si>
  <si>
    <t>Hovorné mobilní síť v ČR 
bez rozlišení silného a slabého provozu</t>
  </si>
  <si>
    <t>Kč/min x 23000 min</t>
  </si>
  <si>
    <t>Kč/min x 23000 min x 48 měs</t>
  </si>
  <si>
    <t>Kč/min x 3500 min</t>
  </si>
  <si>
    <t>Kč/min x 3500 min x 48 měs</t>
  </si>
  <si>
    <t>Kč/min x 500 min</t>
  </si>
  <si>
    <t>Kč/min x 500 min x 48 měs</t>
  </si>
  <si>
    <t>Kč/min x 100 min</t>
  </si>
  <si>
    <t>Kč/min x 100 min x 48 měs</t>
  </si>
  <si>
    <t>Kč/min x 30 min</t>
  </si>
  <si>
    <t>Kč/min x 30 min x 48 měs</t>
  </si>
  <si>
    <t>Kč/min x 7300 min</t>
  </si>
  <si>
    <t>Kč/min x 7300 min x 48 měs</t>
  </si>
  <si>
    <t>Kč/min x 23000 min x 48 měs x koeficient</t>
  </si>
  <si>
    <t>Kč/min x 3500 min x 48 měs x koeficient</t>
  </si>
  <si>
    <t>Kč/min x 500 min x 48 měs x koeficient</t>
  </si>
  <si>
    <t>Kč/min x 100 min x 48 měs x koeficient</t>
  </si>
  <si>
    <t>Kč/min x 30 min x 48 měs x koeficient</t>
  </si>
  <si>
    <t>Kč/min x 7300 min x 48 měs x koeficient</t>
  </si>
  <si>
    <r>
      <t xml:space="preserve">Hovorné pevná síť v ČR - mezinárodní volání 
</t>
    </r>
    <r>
      <rPr>
        <b/>
        <sz val="9"/>
        <rFont val="Arial"/>
        <family val="2"/>
      </rPr>
      <t>do zemí EU</t>
    </r>
    <r>
      <rPr>
        <sz val="9"/>
        <rFont val="Arial"/>
        <family val="2"/>
      </rPr>
      <t xml:space="preserve">
bez rozlišení silného a slabého provozu</t>
    </r>
  </si>
  <si>
    <r>
      <t xml:space="preserve">Hovorné pevná síť v ČR - mezinárodní volání 
</t>
    </r>
    <r>
      <rPr>
        <b/>
        <sz val="9"/>
        <rFont val="Arial"/>
        <family val="2"/>
      </rPr>
      <t>ostatní země Evropy</t>
    </r>
    <r>
      <rPr>
        <sz val="9"/>
        <rFont val="Arial"/>
        <family val="2"/>
      </rPr>
      <t xml:space="preserve">
bez rozlišení silného a slabého provozu</t>
    </r>
  </si>
  <si>
    <r>
      <t xml:space="preserve">Hovorné pevná síť v ČR - mezinárodní volání 
</t>
    </r>
    <r>
      <rPr>
        <b/>
        <sz val="9"/>
        <rFont val="Arial"/>
        <family val="2"/>
      </rPr>
      <t>do USA</t>
    </r>
    <r>
      <rPr>
        <sz val="9"/>
        <rFont val="Arial"/>
        <family val="2"/>
      </rPr>
      <t xml:space="preserve">
bez rozlišení silného a slabého provozu</t>
    </r>
  </si>
  <si>
    <t>Jednorázové a stálé poplatky za služby ISDN 2</t>
  </si>
  <si>
    <t>Telefonní linka</t>
  </si>
  <si>
    <t>Služba</t>
  </si>
  <si>
    <t>ISDN 2A</t>
  </si>
  <si>
    <t>U větrolamu</t>
  </si>
  <si>
    <t>Praha 8</t>
  </si>
  <si>
    <t>ISDN 2D</t>
  </si>
  <si>
    <t>Jednorázové a stálé poplatky za služby ISDN 30</t>
  </si>
  <si>
    <t>ISDN 30</t>
  </si>
  <si>
    <t>Cena za měsíc hlasových a datových služeb</t>
  </si>
  <si>
    <t>Cena za 48 měsíců hlasových a datových služeb</t>
  </si>
  <si>
    <t>Jednorázové a stálé poplatky za analogový okruh</t>
  </si>
  <si>
    <t>BOD A:</t>
  </si>
  <si>
    <t>BOD B:</t>
  </si>
  <si>
    <t>Umístění</t>
  </si>
  <si>
    <t>Typ okruhu</t>
  </si>
  <si>
    <t>analogový</t>
  </si>
  <si>
    <t>Kč/min x 170 min</t>
  </si>
  <si>
    <t>Kč/min x 170 min x 48 měs</t>
  </si>
  <si>
    <t>Kč/min x 170 min x 48 měs x koeficient</t>
  </si>
  <si>
    <t>Kč/min x 50 min</t>
  </si>
  <si>
    <t>Kč/min x 50 min x 48 měs</t>
  </si>
  <si>
    <t>Kč/min x 50 min x 48 měs x koeficient</t>
  </si>
  <si>
    <t>Kč/min x 1800 min</t>
  </si>
  <si>
    <t>Kč/min x 1800 min x 48 měs</t>
  </si>
  <si>
    <t>Kč/min x 1800 min x 48 měs x koeficient</t>
  </si>
  <si>
    <t>Mezisoučet za hovorné ISDN 2</t>
  </si>
  <si>
    <t>Mezisoučet za hovorné ISDN 30</t>
  </si>
  <si>
    <t>Pokyny pro vyplnění nabídkové ceny hovorného ISDN 2.</t>
  </si>
  <si>
    <t>Pokyny pro vyplnění nabídkové ceny hovorného ISDN 30.</t>
  </si>
  <si>
    <t>Pokyny pro vyplnění nabídkové ceny za analogový okruh</t>
  </si>
  <si>
    <t>Mezisoučet za poplatky analogového okruhu</t>
  </si>
  <si>
    <t>Mezisoučet za poplatky ISDN 2</t>
  </si>
  <si>
    <t>Mezisoučet za poplatky ISDN 30</t>
  </si>
  <si>
    <t>G</t>
  </si>
  <si>
    <t>Pro potřeby hodnocení nabídek stanovuje zadavatel modelový příklad pro zpracování nabídkové ceny.</t>
  </si>
  <si>
    <t>Daň z přidané hodnoty 21% (DPH)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</si>
</sst>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2" fillId="2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0" fillId="2" borderId="13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0" fillId="2" borderId="4" xfId="0" applyNumberFormat="1" applyFill="1" applyBorder="1" applyAlignment="1" applyProtection="1">
      <alignment horizontal="center"/>
      <protection/>
    </xf>
    <xf numFmtId="164" fontId="0" fillId="0" borderId="18" xfId="0" applyNumberFormat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left" wrapText="1"/>
    </xf>
    <xf numFmtId="0" fontId="0" fillId="0" borderId="19" xfId="0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11" fillId="0" borderId="1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10" fillId="4" borderId="1" xfId="0" applyNumberFormat="1" applyFont="1" applyFill="1" applyBorder="1" applyAlignment="1">
      <alignment/>
    </xf>
    <xf numFmtId="164" fontId="0" fillId="0" borderId="5" xfId="0" applyNumberFormat="1" applyFill="1" applyBorder="1" applyAlignment="1" applyProtection="1">
      <alignment horizontal="center" wrapText="1"/>
      <protection/>
    </xf>
    <xf numFmtId="164" fontId="0" fillId="0" borderId="4" xfId="0" applyNumberFormat="1" applyFill="1" applyBorder="1" applyAlignment="1" applyProtection="1">
      <alignment horizontal="center"/>
      <protection/>
    </xf>
    <xf numFmtId="164" fontId="0" fillId="2" borderId="15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8.140625" style="0" customWidth="1"/>
    <col min="3" max="3" width="17.00390625" style="0" bestFit="1" customWidth="1"/>
    <col min="4" max="4" width="25.140625" style="0" bestFit="1" customWidth="1"/>
    <col min="5" max="5" width="24.140625" style="0" customWidth="1"/>
    <col min="6" max="6" width="14.140625" style="0" customWidth="1"/>
    <col min="7" max="7" width="35.421875" style="0" bestFit="1" customWidth="1"/>
    <col min="8" max="8" width="17.7109375" style="0" customWidth="1"/>
  </cols>
  <sheetData>
    <row r="2" spans="1:7" ht="15.75">
      <c r="A2" s="5" t="s">
        <v>47</v>
      </c>
      <c r="G2" s="5" t="s">
        <v>44</v>
      </c>
    </row>
    <row r="4" spans="1:7" ht="15.75">
      <c r="A4" s="5" t="s">
        <v>108</v>
      </c>
      <c r="G4" s="5"/>
    </row>
    <row r="5" spans="1:7" ht="13.5" thickBot="1">
      <c r="A5" s="38"/>
      <c r="B5" s="28"/>
      <c r="C5" s="28"/>
      <c r="D5" s="28"/>
      <c r="E5" s="28"/>
      <c r="F5" s="28"/>
      <c r="G5" s="28"/>
    </row>
    <row r="6" spans="1:7" ht="15.75">
      <c r="A6" s="63" t="s">
        <v>48</v>
      </c>
      <c r="B6" s="40" t="s">
        <v>0</v>
      </c>
      <c r="C6" s="40" t="s">
        <v>1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2.75">
      <c r="A7" s="8"/>
      <c r="B7" s="6" t="s">
        <v>6</v>
      </c>
      <c r="C7" s="6" t="s">
        <v>90</v>
      </c>
      <c r="D7" s="6" t="s">
        <v>91</v>
      </c>
      <c r="E7" s="6" t="s">
        <v>7</v>
      </c>
      <c r="F7" s="6" t="s">
        <v>8</v>
      </c>
      <c r="G7" s="42" t="s">
        <v>92</v>
      </c>
    </row>
    <row r="8" spans="1:7" ht="24">
      <c r="A8" s="9" t="s">
        <v>9</v>
      </c>
      <c r="B8" s="3"/>
      <c r="C8" s="4">
        <f>B8*170</f>
        <v>0</v>
      </c>
      <c r="D8" s="4">
        <f>C8*48</f>
        <v>0</v>
      </c>
      <c r="E8" s="1" t="s">
        <v>12</v>
      </c>
      <c r="F8" s="39">
        <v>1</v>
      </c>
      <c r="G8" s="43">
        <f>D8*F8</f>
        <v>0</v>
      </c>
    </row>
    <row r="9" spans="1:7" ht="12.75">
      <c r="A9" s="8"/>
      <c r="B9" s="6" t="s">
        <v>6</v>
      </c>
      <c r="C9" s="6" t="s">
        <v>93</v>
      </c>
      <c r="D9" s="6" t="s">
        <v>94</v>
      </c>
      <c r="E9" s="6" t="s">
        <v>7</v>
      </c>
      <c r="F9" s="7" t="s">
        <v>8</v>
      </c>
      <c r="G9" s="42" t="s">
        <v>95</v>
      </c>
    </row>
    <row r="10" spans="1:7" ht="36">
      <c r="A10" s="9" t="s">
        <v>10</v>
      </c>
      <c r="B10" s="3"/>
      <c r="C10" s="4">
        <f>B10*50</f>
        <v>0</v>
      </c>
      <c r="D10" s="4">
        <f>C10*48</f>
        <v>0</v>
      </c>
      <c r="E10" s="1" t="s">
        <v>13</v>
      </c>
      <c r="F10" s="39">
        <v>1</v>
      </c>
      <c r="G10" s="43">
        <f>D10*F10</f>
        <v>0</v>
      </c>
    </row>
    <row r="11" spans="1:7" ht="12.75">
      <c r="A11" s="8"/>
      <c r="B11" s="6" t="s">
        <v>6</v>
      </c>
      <c r="C11" s="6" t="s">
        <v>96</v>
      </c>
      <c r="D11" s="6" t="s">
        <v>97</v>
      </c>
      <c r="E11" s="6" t="s">
        <v>7</v>
      </c>
      <c r="F11" s="7" t="s">
        <v>8</v>
      </c>
      <c r="G11" s="42" t="s">
        <v>98</v>
      </c>
    </row>
    <row r="12" spans="1:7" ht="48">
      <c r="A12" s="9" t="s">
        <v>70</v>
      </c>
      <c r="B12" s="3"/>
      <c r="C12" s="4">
        <f>B12*1800</f>
        <v>0</v>
      </c>
      <c r="D12" s="4">
        <f>C12*48</f>
        <v>0</v>
      </c>
      <c r="E12" s="1" t="s">
        <v>50</v>
      </c>
      <c r="F12" s="39">
        <v>1</v>
      </c>
      <c r="G12" s="43">
        <f>D12*F12</f>
        <v>0</v>
      </c>
    </row>
    <row r="13" spans="1:7" ht="12.75">
      <c r="A13" s="31"/>
      <c r="B13" s="6" t="s">
        <v>6</v>
      </c>
      <c r="C13" s="6" t="s">
        <v>60</v>
      </c>
      <c r="D13" s="6" t="s">
        <v>61</v>
      </c>
      <c r="E13" s="6" t="s">
        <v>7</v>
      </c>
      <c r="F13" s="6" t="s">
        <v>8</v>
      </c>
      <c r="G13" s="42" t="s">
        <v>68</v>
      </c>
    </row>
    <row r="14" spans="1:7" ht="24">
      <c r="A14" s="44" t="s">
        <v>51</v>
      </c>
      <c r="B14" s="3"/>
      <c r="C14" s="4">
        <f>B14*30</f>
        <v>0</v>
      </c>
      <c r="D14" s="4">
        <f>C14*48</f>
        <v>0</v>
      </c>
      <c r="E14" s="1" t="s">
        <v>14</v>
      </c>
      <c r="F14" s="27">
        <v>1</v>
      </c>
      <c r="G14" s="43">
        <f>D14*F14</f>
        <v>0</v>
      </c>
    </row>
    <row r="15" spans="1:7" ht="12.75">
      <c r="A15" s="8"/>
      <c r="B15" s="6" t="s">
        <v>6</v>
      </c>
      <c r="C15" s="6" t="s">
        <v>60</v>
      </c>
      <c r="D15" s="6" t="s">
        <v>61</v>
      </c>
      <c r="E15" s="6" t="s">
        <v>7</v>
      </c>
      <c r="F15" s="6" t="s">
        <v>8</v>
      </c>
      <c r="G15" s="42" t="s">
        <v>68</v>
      </c>
    </row>
    <row r="16" spans="1:7" ht="36.75" thickBot="1">
      <c r="A16" s="10" t="s">
        <v>11</v>
      </c>
      <c r="B16" s="11"/>
      <c r="C16" s="12">
        <f>B16*30</f>
        <v>0</v>
      </c>
      <c r="D16" s="12">
        <f>C16*48</f>
        <v>0</v>
      </c>
      <c r="E16" s="13" t="s">
        <v>15</v>
      </c>
      <c r="F16" s="32">
        <v>1</v>
      </c>
      <c r="G16" s="45">
        <f>D16*F16</f>
        <v>0</v>
      </c>
    </row>
    <row r="17" spans="1:7" ht="13.5" thickBot="1">
      <c r="A17" s="28"/>
      <c r="B17" s="29"/>
      <c r="C17" s="28"/>
      <c r="D17" s="28"/>
      <c r="E17" s="28"/>
      <c r="F17" s="28"/>
      <c r="G17" s="28"/>
    </row>
    <row r="18" spans="5:7" ht="16.5" thickBot="1">
      <c r="E18" s="33" t="s">
        <v>99</v>
      </c>
      <c r="F18" s="65"/>
      <c r="G18" s="66">
        <f>SUM(G8,G10,G12,G14,G16)</f>
        <v>0</v>
      </c>
    </row>
    <row r="19" ht="12.75">
      <c r="A19" s="2" t="s">
        <v>101</v>
      </c>
    </row>
    <row r="20" ht="12.75">
      <c r="A20" t="s">
        <v>16</v>
      </c>
    </row>
    <row r="21" spans="1:7" ht="12.75">
      <c r="A21" s="92" t="s">
        <v>17</v>
      </c>
      <c r="B21" s="92"/>
      <c r="C21" s="92"/>
      <c r="D21" s="14"/>
      <c r="E21" s="14"/>
      <c r="F21" s="14"/>
      <c r="G21" s="14"/>
    </row>
    <row r="22" spans="1:7" ht="12.75">
      <c r="A22" s="93" t="s">
        <v>18</v>
      </c>
      <c r="B22" s="94"/>
      <c r="C22" s="94"/>
      <c r="D22" s="14"/>
      <c r="E22" s="14"/>
      <c r="F22" s="14"/>
      <c r="G22" s="14"/>
    </row>
    <row r="23" ht="13.5" thickBot="1">
      <c r="A23" s="2"/>
    </row>
    <row r="24" spans="1:7" ht="30" customHeight="1">
      <c r="A24" s="63" t="s">
        <v>49</v>
      </c>
      <c r="B24" s="40" t="s">
        <v>0</v>
      </c>
      <c r="C24" s="40" t="s">
        <v>1</v>
      </c>
      <c r="D24" s="40" t="s">
        <v>2</v>
      </c>
      <c r="E24" s="40" t="s">
        <v>3</v>
      </c>
      <c r="F24" s="40" t="s">
        <v>4</v>
      </c>
      <c r="G24" s="41" t="s">
        <v>5</v>
      </c>
    </row>
    <row r="25" spans="1:7" ht="12.75">
      <c r="A25" s="8"/>
      <c r="B25" s="6" t="s">
        <v>6</v>
      </c>
      <c r="C25" s="6" t="s">
        <v>52</v>
      </c>
      <c r="D25" s="6" t="s">
        <v>53</v>
      </c>
      <c r="E25" s="6" t="s">
        <v>7</v>
      </c>
      <c r="F25" s="6" t="s">
        <v>8</v>
      </c>
      <c r="G25" s="42" t="s">
        <v>64</v>
      </c>
    </row>
    <row r="26" spans="1:7" ht="24">
      <c r="A26" s="9" t="s">
        <v>9</v>
      </c>
      <c r="B26" s="3"/>
      <c r="C26" s="4">
        <f>B26*23000</f>
        <v>0</v>
      </c>
      <c r="D26" s="4">
        <f>C26*48</f>
        <v>0</v>
      </c>
      <c r="E26" s="1" t="s">
        <v>12</v>
      </c>
      <c r="F26" s="39">
        <v>1</v>
      </c>
      <c r="G26" s="43">
        <f>D26*F26</f>
        <v>0</v>
      </c>
    </row>
    <row r="27" spans="1:7" ht="12.75">
      <c r="A27" s="8"/>
      <c r="B27" s="6" t="s">
        <v>6</v>
      </c>
      <c r="C27" s="6" t="s">
        <v>54</v>
      </c>
      <c r="D27" s="6" t="s">
        <v>55</v>
      </c>
      <c r="E27" s="6" t="s">
        <v>7</v>
      </c>
      <c r="F27" s="7" t="s">
        <v>8</v>
      </c>
      <c r="G27" s="42" t="s">
        <v>65</v>
      </c>
    </row>
    <row r="28" spans="1:7" ht="36">
      <c r="A28" s="9" t="s">
        <v>10</v>
      </c>
      <c r="B28" s="3"/>
      <c r="C28" s="4">
        <f>B28*3500</f>
        <v>0</v>
      </c>
      <c r="D28" s="4">
        <f>C28*48</f>
        <v>0</v>
      </c>
      <c r="E28" s="1" t="s">
        <v>13</v>
      </c>
      <c r="F28" s="39">
        <v>1</v>
      </c>
      <c r="G28" s="43">
        <f>D28*F28</f>
        <v>0</v>
      </c>
    </row>
    <row r="29" spans="1:7" ht="12.75">
      <c r="A29" s="8"/>
      <c r="B29" s="6" t="s">
        <v>6</v>
      </c>
      <c r="C29" s="6" t="s">
        <v>56</v>
      </c>
      <c r="D29" s="6" t="s">
        <v>57</v>
      </c>
      <c r="E29" s="6" t="s">
        <v>7</v>
      </c>
      <c r="F29" s="7" t="s">
        <v>8</v>
      </c>
      <c r="G29" s="42" t="s">
        <v>66</v>
      </c>
    </row>
    <row r="30" spans="1:7" ht="48">
      <c r="A30" s="9" t="s">
        <v>70</v>
      </c>
      <c r="B30" s="3"/>
      <c r="C30" s="4">
        <f>B30*500</f>
        <v>0</v>
      </c>
      <c r="D30" s="4">
        <f>C30*48</f>
        <v>0</v>
      </c>
      <c r="E30" s="1" t="s">
        <v>50</v>
      </c>
      <c r="F30" s="39">
        <v>1</v>
      </c>
      <c r="G30" s="43">
        <f>D30*F30</f>
        <v>0</v>
      </c>
    </row>
    <row r="31" spans="1:7" ht="12.75">
      <c r="A31" s="31"/>
      <c r="B31" s="6" t="s">
        <v>6</v>
      </c>
      <c r="C31" s="6" t="s">
        <v>58</v>
      </c>
      <c r="D31" s="6" t="s">
        <v>59</v>
      </c>
      <c r="E31" s="6" t="s">
        <v>7</v>
      </c>
      <c r="F31" s="7" t="s">
        <v>8</v>
      </c>
      <c r="G31" s="42" t="s">
        <v>67</v>
      </c>
    </row>
    <row r="32" spans="1:7" ht="48">
      <c r="A32" s="9" t="s">
        <v>71</v>
      </c>
      <c r="B32" s="3"/>
      <c r="C32" s="4">
        <f>B32*100</f>
        <v>0</v>
      </c>
      <c r="D32" s="4">
        <f>C32*48</f>
        <v>0</v>
      </c>
      <c r="E32" s="1" t="s">
        <v>50</v>
      </c>
      <c r="F32" s="39">
        <v>1</v>
      </c>
      <c r="G32" s="43">
        <f>D32*F32</f>
        <v>0</v>
      </c>
    </row>
    <row r="33" spans="1:7" ht="12.75">
      <c r="A33" s="30"/>
      <c r="B33" s="6" t="s">
        <v>6</v>
      </c>
      <c r="C33" s="6" t="s">
        <v>60</v>
      </c>
      <c r="D33" s="6" t="s">
        <v>61</v>
      </c>
      <c r="E33" s="6" t="s">
        <v>7</v>
      </c>
      <c r="F33" s="7" t="s">
        <v>8</v>
      </c>
      <c r="G33" s="42" t="s">
        <v>68</v>
      </c>
    </row>
    <row r="34" spans="1:7" ht="48">
      <c r="A34" s="9" t="s">
        <v>72</v>
      </c>
      <c r="B34" s="3"/>
      <c r="C34" s="4">
        <f>B34*30</f>
        <v>0</v>
      </c>
      <c r="D34" s="4">
        <f>C34*48</f>
        <v>0</v>
      </c>
      <c r="E34" s="1" t="s">
        <v>50</v>
      </c>
      <c r="F34" s="39">
        <v>1</v>
      </c>
      <c r="G34" s="43">
        <f>D34*F34</f>
        <v>0</v>
      </c>
    </row>
    <row r="35" spans="1:7" ht="12.75">
      <c r="A35" s="31"/>
      <c r="B35" s="6" t="s">
        <v>6</v>
      </c>
      <c r="C35" s="6" t="s">
        <v>62</v>
      </c>
      <c r="D35" s="6" t="s">
        <v>63</v>
      </c>
      <c r="E35" s="6" t="s">
        <v>7</v>
      </c>
      <c r="F35" s="6" t="s">
        <v>8</v>
      </c>
      <c r="G35" s="42" t="s">
        <v>69</v>
      </c>
    </row>
    <row r="36" spans="1:7" ht="24">
      <c r="A36" s="44" t="s">
        <v>51</v>
      </c>
      <c r="B36" s="3"/>
      <c r="C36" s="4">
        <f>B36*7300</f>
        <v>0</v>
      </c>
      <c r="D36" s="4">
        <f>C36*48</f>
        <v>0</v>
      </c>
      <c r="E36" s="1" t="s">
        <v>14</v>
      </c>
      <c r="F36" s="27">
        <v>1</v>
      </c>
      <c r="G36" s="43">
        <f>D36*F36</f>
        <v>0</v>
      </c>
    </row>
    <row r="37" spans="1:7" ht="12.75">
      <c r="A37" s="8"/>
      <c r="B37" s="6" t="s">
        <v>6</v>
      </c>
      <c r="C37" s="6" t="s">
        <v>54</v>
      </c>
      <c r="D37" s="6" t="s">
        <v>55</v>
      </c>
      <c r="E37" s="6" t="s">
        <v>7</v>
      </c>
      <c r="F37" s="6" t="s">
        <v>8</v>
      </c>
      <c r="G37" s="42" t="s">
        <v>65</v>
      </c>
    </row>
    <row r="38" spans="1:7" ht="36.75" thickBot="1">
      <c r="A38" s="10" t="s">
        <v>11</v>
      </c>
      <c r="B38" s="11"/>
      <c r="C38" s="12">
        <f>B38*3500</f>
        <v>0</v>
      </c>
      <c r="D38" s="12">
        <f>C38*48</f>
        <v>0</v>
      </c>
      <c r="E38" s="13" t="s">
        <v>15</v>
      </c>
      <c r="F38" s="32">
        <v>1</v>
      </c>
      <c r="G38" s="45">
        <f>D38*F38</f>
        <v>0</v>
      </c>
    </row>
    <row r="39" spans="1:7" ht="13.5" thickBot="1">
      <c r="A39" s="28"/>
      <c r="B39" s="29"/>
      <c r="C39" s="28"/>
      <c r="D39" s="28"/>
      <c r="E39" s="28"/>
      <c r="F39" s="28"/>
      <c r="G39" s="28"/>
    </row>
    <row r="40" spans="5:7" ht="16.5" thickBot="1">
      <c r="E40" s="33" t="s">
        <v>100</v>
      </c>
      <c r="F40" s="65"/>
      <c r="G40" s="66">
        <f>SUM(G26+G28+G30+G32+G34+G36+G38)</f>
        <v>0</v>
      </c>
    </row>
    <row r="41" ht="12.75">
      <c r="A41" s="2" t="s">
        <v>102</v>
      </c>
    </row>
    <row r="42" ht="12.75">
      <c r="A42" t="s">
        <v>16</v>
      </c>
    </row>
    <row r="43" spans="1:7" ht="12.75">
      <c r="A43" s="92" t="s">
        <v>17</v>
      </c>
      <c r="B43" s="92"/>
      <c r="C43" s="92"/>
      <c r="D43" s="14"/>
      <c r="E43" s="14"/>
      <c r="F43" s="14"/>
      <c r="G43" s="14"/>
    </row>
    <row r="44" spans="1:7" ht="12.75">
      <c r="A44" s="93" t="s">
        <v>18</v>
      </c>
      <c r="B44" s="94"/>
      <c r="C44" s="94"/>
      <c r="D44" s="14"/>
      <c r="E44" s="14"/>
      <c r="F44" s="14"/>
      <c r="G44" s="14"/>
    </row>
    <row r="45" ht="13.5" thickBot="1"/>
    <row r="46" spans="1:7" ht="31.5">
      <c r="A46" s="64" t="s">
        <v>73</v>
      </c>
      <c r="B46" s="74" t="s">
        <v>0</v>
      </c>
      <c r="C46" s="74" t="s">
        <v>1</v>
      </c>
      <c r="D46" s="74" t="s">
        <v>2</v>
      </c>
      <c r="E46" s="74" t="s">
        <v>3</v>
      </c>
      <c r="F46" s="74" t="s">
        <v>4</v>
      </c>
      <c r="G46" s="75" t="s">
        <v>5</v>
      </c>
    </row>
    <row r="47" spans="1:7" ht="24">
      <c r="A47" s="90" t="s">
        <v>38</v>
      </c>
      <c r="B47" s="91"/>
      <c r="C47" s="91"/>
      <c r="D47" s="37" t="s">
        <v>74</v>
      </c>
      <c r="E47" s="21" t="s">
        <v>39</v>
      </c>
      <c r="F47" s="21" t="s">
        <v>46</v>
      </c>
      <c r="G47" s="22" t="s">
        <v>41</v>
      </c>
    </row>
    <row r="48" spans="1:7" ht="13.5" thickBot="1">
      <c r="A48" s="23" t="s">
        <v>19</v>
      </c>
      <c r="B48" s="24" t="s">
        <v>20</v>
      </c>
      <c r="C48" s="24" t="s">
        <v>21</v>
      </c>
      <c r="D48" s="24" t="s">
        <v>75</v>
      </c>
      <c r="E48" s="25" t="s">
        <v>40</v>
      </c>
      <c r="F48" s="25" t="s">
        <v>40</v>
      </c>
      <c r="G48" s="26" t="s">
        <v>40</v>
      </c>
    </row>
    <row r="49" spans="1:7" ht="24">
      <c r="A49" s="54" t="s">
        <v>25</v>
      </c>
      <c r="B49" s="15" t="s">
        <v>34</v>
      </c>
      <c r="C49" s="15" t="s">
        <v>35</v>
      </c>
      <c r="D49" s="17" t="s">
        <v>76</v>
      </c>
      <c r="E49" s="18"/>
      <c r="F49" s="19"/>
      <c r="G49" s="35">
        <f>E49+(F49*48)</f>
        <v>0</v>
      </c>
    </row>
    <row r="50" spans="1:7" ht="24">
      <c r="A50" s="54" t="s">
        <v>25</v>
      </c>
      <c r="B50" s="15" t="s">
        <v>34</v>
      </c>
      <c r="C50" s="15" t="s">
        <v>35</v>
      </c>
      <c r="D50" s="17" t="s">
        <v>76</v>
      </c>
      <c r="E50" s="16"/>
      <c r="F50" s="19"/>
      <c r="G50" s="20">
        <f aca="true" t="shared" si="0" ref="G50:G67">E50+(F50*48)</f>
        <v>0</v>
      </c>
    </row>
    <row r="51" spans="1:7" ht="24">
      <c r="A51" s="54" t="s">
        <v>25</v>
      </c>
      <c r="B51" s="15" t="s">
        <v>34</v>
      </c>
      <c r="C51" s="15" t="s">
        <v>35</v>
      </c>
      <c r="D51" s="17" t="s">
        <v>76</v>
      </c>
      <c r="E51" s="16"/>
      <c r="F51" s="19"/>
      <c r="G51" s="20">
        <f t="shared" si="0"/>
        <v>0</v>
      </c>
    </row>
    <row r="52" spans="1:7" ht="24">
      <c r="A52" s="54" t="s">
        <v>25</v>
      </c>
      <c r="B52" s="15" t="s">
        <v>34</v>
      </c>
      <c r="C52" s="15" t="s">
        <v>35</v>
      </c>
      <c r="D52" s="17" t="s">
        <v>76</v>
      </c>
      <c r="E52" s="16"/>
      <c r="F52" s="19"/>
      <c r="G52" s="20">
        <f t="shared" si="0"/>
        <v>0</v>
      </c>
    </row>
    <row r="53" spans="1:7" ht="24">
      <c r="A53" s="54" t="s">
        <v>25</v>
      </c>
      <c r="B53" s="15" t="s">
        <v>34</v>
      </c>
      <c r="C53" s="15" t="s">
        <v>35</v>
      </c>
      <c r="D53" s="17" t="s">
        <v>76</v>
      </c>
      <c r="E53" s="36"/>
      <c r="F53" s="19"/>
      <c r="G53" s="20">
        <f t="shared" si="0"/>
        <v>0</v>
      </c>
    </row>
    <row r="54" spans="1:7" ht="24">
      <c r="A54" s="54" t="s">
        <v>25</v>
      </c>
      <c r="B54" s="15" t="s">
        <v>34</v>
      </c>
      <c r="C54" s="15" t="s">
        <v>35</v>
      </c>
      <c r="D54" s="17" t="s">
        <v>76</v>
      </c>
      <c r="E54" s="36"/>
      <c r="F54" s="19"/>
      <c r="G54" s="20">
        <f t="shared" si="0"/>
        <v>0</v>
      </c>
    </row>
    <row r="55" spans="1:7" ht="24">
      <c r="A55" s="54" t="s">
        <v>25</v>
      </c>
      <c r="B55" s="15" t="s">
        <v>34</v>
      </c>
      <c r="C55" s="15" t="s">
        <v>35</v>
      </c>
      <c r="D55" s="17" t="s">
        <v>76</v>
      </c>
      <c r="E55" s="36"/>
      <c r="F55" s="19"/>
      <c r="G55" s="20">
        <f t="shared" si="0"/>
        <v>0</v>
      </c>
    </row>
    <row r="56" spans="1:7" ht="24">
      <c r="A56" s="54" t="s">
        <v>25</v>
      </c>
      <c r="B56" s="15" t="s">
        <v>34</v>
      </c>
      <c r="C56" s="15" t="s">
        <v>35</v>
      </c>
      <c r="D56" s="17" t="s">
        <v>76</v>
      </c>
      <c r="E56" s="36"/>
      <c r="F56" s="19"/>
      <c r="G56" s="20">
        <f t="shared" si="0"/>
        <v>0</v>
      </c>
    </row>
    <row r="57" spans="1:7" ht="24">
      <c r="A57" s="54" t="s">
        <v>25</v>
      </c>
      <c r="B57" s="15" t="s">
        <v>34</v>
      </c>
      <c r="C57" s="15" t="s">
        <v>35</v>
      </c>
      <c r="D57" s="17" t="s">
        <v>76</v>
      </c>
      <c r="E57" s="36"/>
      <c r="F57" s="19"/>
      <c r="G57" s="20">
        <f t="shared" si="0"/>
        <v>0</v>
      </c>
    </row>
    <row r="58" spans="1:7" ht="24">
      <c r="A58" s="54" t="s">
        <v>25</v>
      </c>
      <c r="B58" s="15" t="s">
        <v>34</v>
      </c>
      <c r="C58" s="15" t="s">
        <v>35</v>
      </c>
      <c r="D58" s="17" t="s">
        <v>76</v>
      </c>
      <c r="E58" s="36"/>
      <c r="F58" s="19"/>
      <c r="G58" s="20">
        <f t="shared" si="0"/>
        <v>0</v>
      </c>
    </row>
    <row r="59" spans="1:7" ht="24">
      <c r="A59" s="54" t="s">
        <v>25</v>
      </c>
      <c r="B59" s="15" t="s">
        <v>34</v>
      </c>
      <c r="C59" s="15" t="s">
        <v>35</v>
      </c>
      <c r="D59" s="17" t="s">
        <v>76</v>
      </c>
      <c r="E59" s="36"/>
      <c r="F59" s="19"/>
      <c r="G59" s="20">
        <f t="shared" si="0"/>
        <v>0</v>
      </c>
    </row>
    <row r="60" spans="1:7" ht="24">
      <c r="A60" s="54" t="s">
        <v>25</v>
      </c>
      <c r="B60" s="15" t="s">
        <v>34</v>
      </c>
      <c r="C60" s="15" t="s">
        <v>35</v>
      </c>
      <c r="D60" s="17" t="s">
        <v>76</v>
      </c>
      <c r="E60" s="36"/>
      <c r="F60" s="19"/>
      <c r="G60" s="20">
        <f t="shared" si="0"/>
        <v>0</v>
      </c>
    </row>
    <row r="61" spans="1:7" ht="24">
      <c r="A61" s="54" t="s">
        <v>25</v>
      </c>
      <c r="B61" s="15" t="s">
        <v>34</v>
      </c>
      <c r="C61" s="15" t="s">
        <v>35</v>
      </c>
      <c r="D61" s="17" t="s">
        <v>76</v>
      </c>
      <c r="E61" s="36"/>
      <c r="F61" s="19"/>
      <c r="G61" s="20">
        <f t="shared" si="0"/>
        <v>0</v>
      </c>
    </row>
    <row r="62" spans="1:7" ht="24.75" customHeight="1">
      <c r="A62" s="54" t="s">
        <v>25</v>
      </c>
      <c r="B62" s="15" t="s">
        <v>30</v>
      </c>
      <c r="C62" s="15" t="s">
        <v>31</v>
      </c>
      <c r="D62" s="17" t="s">
        <v>76</v>
      </c>
      <c r="E62" s="36"/>
      <c r="F62" s="19"/>
      <c r="G62" s="20">
        <f>E62+(F62*48)</f>
        <v>0</v>
      </c>
    </row>
    <row r="63" spans="1:7" ht="24.75" customHeight="1">
      <c r="A63" s="54" t="s">
        <v>22</v>
      </c>
      <c r="B63" s="15" t="s">
        <v>23</v>
      </c>
      <c r="C63" s="15" t="s">
        <v>24</v>
      </c>
      <c r="D63" s="17" t="s">
        <v>79</v>
      </c>
      <c r="E63" s="36"/>
      <c r="F63" s="19"/>
      <c r="G63" s="20">
        <f t="shared" si="0"/>
        <v>0</v>
      </c>
    </row>
    <row r="64" spans="1:7" ht="24.75" customHeight="1">
      <c r="A64" s="54" t="s">
        <v>22</v>
      </c>
      <c r="B64" s="15" t="s">
        <v>23</v>
      </c>
      <c r="C64" s="15" t="s">
        <v>24</v>
      </c>
      <c r="D64" s="17" t="s">
        <v>79</v>
      </c>
      <c r="E64" s="36"/>
      <c r="F64" s="19"/>
      <c r="G64" s="20">
        <f t="shared" si="0"/>
        <v>0</v>
      </c>
    </row>
    <row r="65" spans="1:7" ht="24.75" customHeight="1">
      <c r="A65" s="54" t="s">
        <v>25</v>
      </c>
      <c r="B65" s="46" t="s">
        <v>32</v>
      </c>
      <c r="C65" s="46" t="s">
        <v>33</v>
      </c>
      <c r="D65" s="17" t="s">
        <v>76</v>
      </c>
      <c r="E65" s="36"/>
      <c r="F65" s="19"/>
      <c r="G65" s="20">
        <f t="shared" si="0"/>
        <v>0</v>
      </c>
    </row>
    <row r="66" spans="1:7" ht="24.75" customHeight="1">
      <c r="A66" s="54" t="s">
        <v>78</v>
      </c>
      <c r="B66" s="15" t="s">
        <v>77</v>
      </c>
      <c r="C66" s="15">
        <v>1702</v>
      </c>
      <c r="D66" s="17" t="s">
        <v>76</v>
      </c>
      <c r="E66" s="36"/>
      <c r="F66" s="19"/>
      <c r="G66" s="20">
        <f t="shared" si="0"/>
        <v>0</v>
      </c>
    </row>
    <row r="67" spans="1:7" ht="24.75" customHeight="1">
      <c r="A67" s="54" t="s">
        <v>78</v>
      </c>
      <c r="B67" s="15" t="s">
        <v>77</v>
      </c>
      <c r="C67" s="15">
        <v>1702</v>
      </c>
      <c r="D67" s="17" t="s">
        <v>79</v>
      </c>
      <c r="E67" s="36"/>
      <c r="F67" s="19"/>
      <c r="G67" s="20">
        <f t="shared" si="0"/>
        <v>0</v>
      </c>
    </row>
    <row r="68" spans="1:7" ht="24.75" customHeight="1" thickBot="1">
      <c r="A68" s="55" t="s">
        <v>36</v>
      </c>
      <c r="B68" s="56" t="s">
        <v>37</v>
      </c>
      <c r="C68" s="56">
        <v>201</v>
      </c>
      <c r="D68" s="57" t="s">
        <v>79</v>
      </c>
      <c r="E68" s="58"/>
      <c r="F68" s="79"/>
      <c r="G68" s="59">
        <f>E68+(F68*48)</f>
        <v>0</v>
      </c>
    </row>
    <row r="69" spans="1:7" ht="13.5" thickBot="1">
      <c r="A69" s="47"/>
      <c r="B69" s="47"/>
      <c r="C69" s="47"/>
      <c r="D69" s="47"/>
      <c r="E69" s="49"/>
      <c r="F69" s="50"/>
      <c r="G69" s="48"/>
    </row>
    <row r="70" spans="1:7" ht="21.75" customHeight="1" thickBot="1">
      <c r="A70" s="47"/>
      <c r="B70" s="47"/>
      <c r="C70" s="47"/>
      <c r="D70" s="47"/>
      <c r="E70" s="33" t="s">
        <v>105</v>
      </c>
      <c r="F70" s="65"/>
      <c r="G70" s="66">
        <f>SUM(G49:G68)</f>
        <v>0</v>
      </c>
    </row>
    <row r="71" spans="1:7" ht="12.75">
      <c r="A71" s="47"/>
      <c r="B71" s="47"/>
      <c r="C71" s="47"/>
      <c r="D71" s="47"/>
      <c r="E71" s="49"/>
      <c r="F71" s="50"/>
      <c r="G71" s="48"/>
    </row>
    <row r="72" spans="1:7" ht="13.5" thickBot="1">
      <c r="A72" s="47"/>
      <c r="B72" s="47"/>
      <c r="C72" s="47"/>
      <c r="D72" s="47"/>
      <c r="E72" s="49"/>
      <c r="F72" s="50"/>
      <c r="G72" s="48"/>
    </row>
    <row r="73" spans="1:7" ht="39" customHeight="1">
      <c r="A73" s="64" t="s">
        <v>80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5" t="s">
        <v>5</v>
      </c>
    </row>
    <row r="74" spans="1:7" ht="24.75" customHeight="1">
      <c r="A74" s="90" t="s">
        <v>38</v>
      </c>
      <c r="B74" s="91"/>
      <c r="C74" s="91"/>
      <c r="D74" s="37" t="s">
        <v>74</v>
      </c>
      <c r="E74" s="21" t="s">
        <v>39</v>
      </c>
      <c r="F74" s="21" t="s">
        <v>46</v>
      </c>
      <c r="G74" s="22" t="s">
        <v>41</v>
      </c>
    </row>
    <row r="75" spans="1:7" ht="13.5" thickBot="1">
      <c r="A75" s="23" t="s">
        <v>19</v>
      </c>
      <c r="B75" s="24" t="s">
        <v>20</v>
      </c>
      <c r="C75" s="24" t="s">
        <v>21</v>
      </c>
      <c r="D75" s="24" t="s">
        <v>75</v>
      </c>
      <c r="E75" s="25" t="s">
        <v>40</v>
      </c>
      <c r="F75" s="25" t="s">
        <v>40</v>
      </c>
      <c r="G75" s="26" t="s">
        <v>40</v>
      </c>
    </row>
    <row r="76" spans="1:7" ht="27.75" customHeight="1">
      <c r="A76" s="51" t="s">
        <v>25</v>
      </c>
      <c r="B76" s="52" t="s">
        <v>28</v>
      </c>
      <c r="C76" s="52" t="s">
        <v>29</v>
      </c>
      <c r="D76" s="52" t="s">
        <v>81</v>
      </c>
      <c r="E76" s="53"/>
      <c r="F76" s="19"/>
      <c r="G76" s="35">
        <f aca="true" t="shared" si="1" ref="G76:G81">E76+(F76*48)</f>
        <v>0</v>
      </c>
    </row>
    <row r="77" spans="1:7" ht="24.75" customHeight="1">
      <c r="A77" s="54" t="s">
        <v>25</v>
      </c>
      <c r="B77" s="15" t="s">
        <v>34</v>
      </c>
      <c r="C77" s="15" t="s">
        <v>35</v>
      </c>
      <c r="D77" s="17" t="s">
        <v>81</v>
      </c>
      <c r="E77" s="16"/>
      <c r="F77" s="19"/>
      <c r="G77" s="20">
        <f t="shared" si="1"/>
        <v>0</v>
      </c>
    </row>
    <row r="78" spans="1:7" ht="24.75" customHeight="1">
      <c r="A78" s="54" t="s">
        <v>25</v>
      </c>
      <c r="B78" s="15" t="s">
        <v>34</v>
      </c>
      <c r="C78" s="15" t="s">
        <v>35</v>
      </c>
      <c r="D78" s="17" t="s">
        <v>81</v>
      </c>
      <c r="E78" s="16"/>
      <c r="F78" s="19"/>
      <c r="G78" s="20">
        <f t="shared" si="1"/>
        <v>0</v>
      </c>
    </row>
    <row r="79" spans="1:7" ht="24.75" customHeight="1">
      <c r="A79" s="54" t="s">
        <v>25</v>
      </c>
      <c r="B79" s="46" t="s">
        <v>32</v>
      </c>
      <c r="C79" s="46" t="s">
        <v>33</v>
      </c>
      <c r="D79" s="17" t="s">
        <v>81</v>
      </c>
      <c r="E79" s="16"/>
      <c r="F79" s="19"/>
      <c r="G79" s="20">
        <f t="shared" si="1"/>
        <v>0</v>
      </c>
    </row>
    <row r="80" spans="1:7" ht="24.75" customHeight="1">
      <c r="A80" s="54" t="s">
        <v>25</v>
      </c>
      <c r="B80" s="15" t="s">
        <v>26</v>
      </c>
      <c r="C80" s="15" t="s">
        <v>27</v>
      </c>
      <c r="D80" s="17" t="s">
        <v>81</v>
      </c>
      <c r="E80" s="36"/>
      <c r="F80" s="19"/>
      <c r="G80" s="20">
        <f t="shared" si="1"/>
        <v>0</v>
      </c>
    </row>
    <row r="81" spans="1:7" ht="24.75" customHeight="1" thickBot="1">
      <c r="A81" s="55" t="s">
        <v>25</v>
      </c>
      <c r="B81" s="56" t="s">
        <v>26</v>
      </c>
      <c r="C81" s="56" t="s">
        <v>27</v>
      </c>
      <c r="D81" s="57" t="s">
        <v>81</v>
      </c>
      <c r="E81" s="58"/>
      <c r="F81" s="79"/>
      <c r="G81" s="59">
        <f t="shared" si="1"/>
        <v>0</v>
      </c>
    </row>
    <row r="82" spans="1:7" ht="13.5" thickBot="1">
      <c r="A82" s="47"/>
      <c r="B82" s="47"/>
      <c r="C82" s="47"/>
      <c r="D82" s="47"/>
      <c r="E82" s="49"/>
      <c r="F82" s="50"/>
      <c r="G82" s="48"/>
    </row>
    <row r="83" spans="1:7" ht="21" customHeight="1" thickBot="1">
      <c r="A83" s="47"/>
      <c r="B83" s="47"/>
      <c r="C83" s="47"/>
      <c r="D83" s="47"/>
      <c r="E83" s="33" t="s">
        <v>106</v>
      </c>
      <c r="F83" s="65"/>
      <c r="G83" s="66">
        <f>SUM(G76:G81)</f>
        <v>0</v>
      </c>
    </row>
    <row r="84" spans="1:7" ht="12.75">
      <c r="A84" s="47"/>
      <c r="B84" s="47"/>
      <c r="C84" s="47"/>
      <c r="D84" s="47"/>
      <c r="E84" s="49"/>
      <c r="F84" s="50"/>
      <c r="G84" s="48"/>
    </row>
    <row r="85" spans="1:7" ht="13.5" thickBot="1">
      <c r="A85" s="47"/>
      <c r="B85" s="47"/>
      <c r="C85" s="47"/>
      <c r="D85" s="47"/>
      <c r="E85" s="49"/>
      <c r="F85" s="50"/>
      <c r="G85" s="48"/>
    </row>
    <row r="86" spans="1:8" ht="47.25">
      <c r="A86" s="64" t="s">
        <v>84</v>
      </c>
      <c r="B86" s="52" t="s">
        <v>0</v>
      </c>
      <c r="C86" s="52" t="s">
        <v>1</v>
      </c>
      <c r="D86" s="52" t="s">
        <v>2</v>
      </c>
      <c r="E86" s="76" t="s">
        <v>3</v>
      </c>
      <c r="F86" s="77" t="s">
        <v>4</v>
      </c>
      <c r="G86" s="78" t="s">
        <v>5</v>
      </c>
      <c r="H86" s="75" t="s">
        <v>107</v>
      </c>
    </row>
    <row r="87" spans="1:8" ht="24">
      <c r="A87" s="90" t="s">
        <v>38</v>
      </c>
      <c r="B87" s="91"/>
      <c r="C87" s="91"/>
      <c r="D87" s="97"/>
      <c r="E87" s="37" t="s">
        <v>88</v>
      </c>
      <c r="F87" s="21" t="s">
        <v>39</v>
      </c>
      <c r="G87" s="21" t="s">
        <v>46</v>
      </c>
      <c r="H87" s="22" t="s">
        <v>41</v>
      </c>
    </row>
    <row r="88" spans="1:8" ht="13.5" thickBot="1">
      <c r="A88" s="23" t="s">
        <v>19</v>
      </c>
      <c r="B88" s="24" t="s">
        <v>87</v>
      </c>
      <c r="C88" s="24" t="s">
        <v>20</v>
      </c>
      <c r="D88" s="24" t="s">
        <v>21</v>
      </c>
      <c r="E88" s="24" t="s">
        <v>75</v>
      </c>
      <c r="F88" s="25" t="s">
        <v>40</v>
      </c>
      <c r="G88" s="25" t="s">
        <v>40</v>
      </c>
      <c r="H88" s="26" t="s">
        <v>40</v>
      </c>
    </row>
    <row r="89" spans="1:8" ht="24">
      <c r="A89" s="95" t="s">
        <v>25</v>
      </c>
      <c r="B89" s="61" t="s">
        <v>85</v>
      </c>
      <c r="C89" s="17" t="s">
        <v>34</v>
      </c>
      <c r="D89" s="17" t="s">
        <v>35</v>
      </c>
      <c r="E89" s="84" t="s">
        <v>89</v>
      </c>
      <c r="F89" s="86"/>
      <c r="G89" s="86"/>
      <c r="H89" s="88">
        <f>F89+(G89*48)</f>
        <v>0</v>
      </c>
    </row>
    <row r="90" spans="1:8" ht="24.75" customHeight="1" thickBot="1">
      <c r="A90" s="96"/>
      <c r="B90" s="62" t="s">
        <v>86</v>
      </c>
      <c r="C90" s="56" t="s">
        <v>28</v>
      </c>
      <c r="D90" s="56" t="s">
        <v>29</v>
      </c>
      <c r="E90" s="85"/>
      <c r="F90" s="87"/>
      <c r="G90" s="87"/>
      <c r="H90" s="89"/>
    </row>
    <row r="91" spans="1:8" ht="13.5" thickBot="1">
      <c r="A91" s="47"/>
      <c r="D91" s="47"/>
      <c r="E91" s="49"/>
      <c r="F91" s="50"/>
      <c r="G91" s="48"/>
      <c r="H91" s="28"/>
    </row>
    <row r="92" spans="6:8" ht="16.5" thickBot="1">
      <c r="F92" s="33" t="s">
        <v>104</v>
      </c>
      <c r="G92" s="60"/>
      <c r="H92" s="34">
        <f>SUM(H89)</f>
        <v>0</v>
      </c>
    </row>
    <row r="94" ht="12.75">
      <c r="A94" s="2" t="s">
        <v>103</v>
      </c>
    </row>
    <row r="95" ht="12.75">
      <c r="A95" t="s">
        <v>16</v>
      </c>
    </row>
    <row r="96" spans="1:8" ht="12.75">
      <c r="A96" s="92" t="s">
        <v>17</v>
      </c>
      <c r="B96" s="92"/>
      <c r="C96" s="92"/>
      <c r="D96" s="14"/>
      <c r="E96" s="14"/>
      <c r="F96" s="14"/>
      <c r="G96" s="14"/>
      <c r="H96" s="14"/>
    </row>
    <row r="97" spans="1:8" ht="12.75">
      <c r="A97" s="93" t="s">
        <v>18</v>
      </c>
      <c r="B97" s="94"/>
      <c r="C97" s="94"/>
      <c r="D97" s="14"/>
      <c r="E97" s="14"/>
      <c r="F97" s="14"/>
      <c r="G97" s="14"/>
      <c r="H97" s="14"/>
    </row>
    <row r="100" spans="1:4" ht="18">
      <c r="A100" s="67" t="s">
        <v>82</v>
      </c>
      <c r="B100" s="69"/>
      <c r="C100" s="70"/>
      <c r="D100" s="68">
        <f>(C8+C10+C12+C14+C16)+(C26+C28+C30+C32+C34+C36+C38)+(F49+F50+F51+F52+F53+F54+F55+F56+F57+F58+F59+F60+F61+F62+F63+F65+F66+F67+F68)+(F76+F77+F78+F79+F80+F81)+G89</f>
        <v>0</v>
      </c>
    </row>
    <row r="101" spans="1:4" ht="18">
      <c r="A101" s="67" t="s">
        <v>83</v>
      </c>
      <c r="B101" s="69"/>
      <c r="C101" s="70"/>
      <c r="D101" s="68">
        <f>D100*48</f>
        <v>0</v>
      </c>
    </row>
    <row r="102" spans="1:4" ht="18">
      <c r="A102" s="67" t="s">
        <v>45</v>
      </c>
      <c r="B102" s="69"/>
      <c r="C102" s="70"/>
      <c r="D102" s="68">
        <f>SUM(E49:E68,E76:E81,F89)</f>
        <v>0</v>
      </c>
    </row>
    <row r="103" spans="1:4" ht="18">
      <c r="A103" s="71"/>
      <c r="B103" s="71"/>
      <c r="C103" s="72"/>
      <c r="D103" s="71"/>
    </row>
    <row r="104" spans="1:4" ht="18">
      <c r="A104" s="67" t="s">
        <v>42</v>
      </c>
      <c r="B104" s="69"/>
      <c r="C104" s="70"/>
      <c r="D104" s="68">
        <f>SUM(G18,G40,G70,G83,H92)</f>
        <v>0</v>
      </c>
    </row>
    <row r="105" spans="1:4" ht="18">
      <c r="A105" s="69" t="s">
        <v>109</v>
      </c>
      <c r="B105" s="69"/>
      <c r="C105" s="70"/>
      <c r="D105" s="73">
        <f>D104*0.21</f>
        <v>0</v>
      </c>
    </row>
    <row r="106" spans="1:4" ht="33" customHeight="1">
      <c r="A106" s="80" t="s">
        <v>43</v>
      </c>
      <c r="B106" s="81"/>
      <c r="C106" s="82"/>
      <c r="D106" s="83">
        <f>D104+D105</f>
        <v>0</v>
      </c>
    </row>
  </sheetData>
  <sheetProtection password="CAB0" sheet="1" objects="1" scenarios="1"/>
  <protectedRanges>
    <protectedRange sqref="B8 B10 B12 B14 B16 B26 B28 B30 B32 B34 B36 B38 E49:F68 E76:F81 F89:G90" name="Oblast1"/>
  </protectedRanges>
  <mergeCells count="14">
    <mergeCell ref="A21:C21"/>
    <mergeCell ref="A22:C22"/>
    <mergeCell ref="A43:C43"/>
    <mergeCell ref="A44:C44"/>
    <mergeCell ref="A47:C47"/>
    <mergeCell ref="A96:C96"/>
    <mergeCell ref="A97:C97"/>
    <mergeCell ref="A74:C74"/>
    <mergeCell ref="A89:A90"/>
    <mergeCell ref="A87:D87"/>
    <mergeCell ref="E89:E90"/>
    <mergeCell ref="F89:F90"/>
    <mergeCell ref="G89:G90"/>
    <mergeCell ref="H89:H90"/>
  </mergeCells>
  <printOptions/>
  <pageMargins left="0.17" right="0.17" top="0.34" bottom="0.2" header="0.19" footer="0.17"/>
  <pageSetup fitToHeight="4" fitToWidth="1"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kuncir</dc:creator>
  <cp:keywords/>
  <dc:description/>
  <cp:lastModifiedBy>kuncir</cp:lastModifiedBy>
  <cp:lastPrinted>2012-11-12T13:53:29Z</cp:lastPrinted>
  <dcterms:created xsi:type="dcterms:W3CDTF">2012-11-04T21:32:20Z</dcterms:created>
  <dcterms:modified xsi:type="dcterms:W3CDTF">2013-01-04T08:13:17Z</dcterms:modified>
  <cp:category/>
  <cp:version/>
  <cp:contentType/>
  <cp:contentStatus/>
</cp:coreProperties>
</file>